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13515" windowHeight="12195" tabRatio="906" firstSheet="2" activeTab="15"/>
  </bookViews>
  <sheets>
    <sheet name="18收" sheetId="2" state="hidden" r:id="rId1"/>
    <sheet name="18支" sheetId="3" state="hidden" r:id="rId2"/>
    <sheet name="目录" sheetId="4" r:id="rId3"/>
    <sheet name="2019省支" sheetId="8" state="hidden" r:id="rId4"/>
    <sheet name="18基收" sheetId="9" state="hidden" r:id="rId5"/>
    <sheet name="18基支" sheetId="10" state="hidden" r:id="rId6"/>
    <sheet name="2019转移支付" sheetId="12" state="hidden" r:id="rId7"/>
    <sheet name="2018省基支" sheetId="17" state="hidden" r:id="rId8"/>
    <sheet name="18国收" sheetId="18" state="hidden" r:id="rId9"/>
    <sheet name="18国支" sheetId="19" state="hidden" r:id="rId10"/>
    <sheet name="18社收" sheetId="24" state="hidden" r:id="rId11"/>
    <sheet name="18社支" sheetId="25" state="hidden" r:id="rId12"/>
    <sheet name="2020收" sheetId="30" r:id="rId13"/>
    <sheet name="2020支" sheetId="31" r:id="rId14"/>
    <sheet name="2020省收" sheetId="32" r:id="rId15"/>
    <sheet name="2020省支" sheetId="33" r:id="rId16"/>
    <sheet name="2020省支经济分类" sheetId="34" r:id="rId17"/>
    <sheet name="2020省基本支出经济分类" sheetId="35" r:id="rId18"/>
    <sheet name="2020对下转移支付分项目" sheetId="36" r:id="rId19"/>
    <sheet name="2020对下转移支付分地区" sheetId="37" r:id="rId20"/>
    <sheet name="2020三公" sheetId="38" r:id="rId21"/>
    <sheet name="2020年省收1" sheetId="39" state="hidden" r:id="rId22"/>
    <sheet name="2020年省支1" sheetId="40" state="hidden" r:id="rId23"/>
    <sheet name="2020基收" sheetId="41" r:id="rId24"/>
    <sheet name="2020基支" sheetId="42" r:id="rId25"/>
    <sheet name="2020省基收" sheetId="43" r:id="rId26"/>
    <sheet name="2020省基支" sheetId="44" r:id="rId27"/>
    <sheet name="2020基对下转移支付" sheetId="45" r:id="rId28"/>
    <sheet name="2020省国收1" sheetId="46" state="hidden" r:id="rId29"/>
    <sheet name="Sheet1" sheetId="47" state="hidden" r:id="rId30"/>
    <sheet name="2020国收" sheetId="48" r:id="rId31"/>
    <sheet name="2020国支 " sheetId="49" r:id="rId32"/>
    <sheet name="2020省国收" sheetId="50" r:id="rId33"/>
    <sheet name="2020省国支" sheetId="51" r:id="rId34"/>
    <sheet name="2020社收" sheetId="52" r:id="rId35"/>
    <sheet name="2020社支" sheetId="53" r:id="rId36"/>
    <sheet name="2020省社收" sheetId="54" r:id="rId37"/>
    <sheet name="2020省社支" sheetId="55" r:id="rId38"/>
    <sheet name="2019一般债" sheetId="56" r:id="rId39"/>
    <sheet name="2019省一般债" sheetId="57" r:id="rId40"/>
    <sheet name="2019专项债" sheetId="58" r:id="rId41"/>
    <sheet name="2019省专项债" sheetId="59" r:id="rId42"/>
  </sheets>
  <definedNames>
    <definedName name="_xlnm._FilterDatabase" localSheetId="7" hidden="1">'2018省基支'!$B$5:$Y$82</definedName>
    <definedName name="_xlnm._FilterDatabase" localSheetId="18" hidden="1">'2020对下转移支付分项目'!$A$4:$B$56</definedName>
    <definedName name="_xlnm._FilterDatabase" localSheetId="21" hidden="1">'2020年省收1'!$A$4:$BW$421</definedName>
    <definedName name="_xlnm._FilterDatabase" localSheetId="22" hidden="1">'2020年省支1'!$A$4:$BX$425</definedName>
    <definedName name="_xlnm._FilterDatabase" localSheetId="17" hidden="1">'2020省基本支出经济分类'!$A$5:$D$43</definedName>
    <definedName name="_xlnm._FilterDatabase" localSheetId="15" hidden="1">'2020省支'!$A$5:$E$490</definedName>
    <definedName name="_Order1" hidden="1">255</definedName>
    <definedName name="_Order2" hidden="1">255</definedName>
    <definedName name="_xlnm.Database" localSheetId="7">#REF!</definedName>
    <definedName name="_xlnm.Database" localSheetId="39">#REF!</definedName>
    <definedName name="_xlnm.Database" localSheetId="3">#REF!</definedName>
    <definedName name="_xlnm.Database" localSheetId="41">#REF!</definedName>
    <definedName name="_xlnm.Database" localSheetId="6">#REF!</definedName>
    <definedName name="_xlnm.Database" localSheetId="18">#REF!</definedName>
    <definedName name="_xlnm.Database" localSheetId="30">#REF!</definedName>
    <definedName name="_xlnm.Database" localSheetId="31">#REF!</definedName>
    <definedName name="_xlnm.Database" localSheetId="23">#REF!</definedName>
    <definedName name="_xlnm.Database" localSheetId="24">#REF!</definedName>
    <definedName name="_xlnm.Database" localSheetId="21" hidden="1">#REF!</definedName>
    <definedName name="_xlnm.Database" localSheetId="22" hidden="1">#REF!</definedName>
    <definedName name="_xlnm.Database" localSheetId="34">#REF!</definedName>
    <definedName name="_xlnm.Database" localSheetId="35">#REF!</definedName>
    <definedName name="_xlnm.Database" localSheetId="28">#REF!</definedName>
    <definedName name="_xlnm.Database" localSheetId="25">#REF!</definedName>
    <definedName name="_xlnm.Database" localSheetId="14">#REF!</definedName>
    <definedName name="_xlnm.Database" localSheetId="12">#REF!</definedName>
    <definedName name="_xlnm.Database" localSheetId="13">#REF!</definedName>
    <definedName name="_xlnm.Database">#REF!</definedName>
    <definedName name="database2" localSheetId="7">#REF!</definedName>
    <definedName name="database2" localSheetId="39">#REF!</definedName>
    <definedName name="database2" localSheetId="3">#REF!</definedName>
    <definedName name="database2" localSheetId="41">#REF!</definedName>
    <definedName name="database2" localSheetId="6">#REF!</definedName>
    <definedName name="database2" localSheetId="18">#REF!</definedName>
    <definedName name="database2" localSheetId="30">#REF!</definedName>
    <definedName name="database2" localSheetId="31">#REF!</definedName>
    <definedName name="database2" localSheetId="23">#REF!</definedName>
    <definedName name="database2" localSheetId="24">#REF!</definedName>
    <definedName name="database2" localSheetId="21">#REF!</definedName>
    <definedName name="database2" localSheetId="22">#REF!</definedName>
    <definedName name="database2" localSheetId="34">#REF!</definedName>
    <definedName name="database2" localSheetId="35">#REF!</definedName>
    <definedName name="database2" localSheetId="28">#REF!</definedName>
    <definedName name="database2" localSheetId="25">#REF!</definedName>
    <definedName name="database2" localSheetId="14">#REF!</definedName>
    <definedName name="database2" localSheetId="12">#REF!</definedName>
    <definedName name="database2" localSheetId="13">#REF!</definedName>
    <definedName name="database2">#REF!</definedName>
    <definedName name="database3" localSheetId="7">#REF!</definedName>
    <definedName name="database3" localSheetId="39">#REF!</definedName>
    <definedName name="database3" localSheetId="3">#REF!</definedName>
    <definedName name="database3" localSheetId="41">#REF!</definedName>
    <definedName name="database3" localSheetId="6">#REF!</definedName>
    <definedName name="database3" localSheetId="18">#REF!</definedName>
    <definedName name="database3" localSheetId="30">#REF!</definedName>
    <definedName name="database3" localSheetId="31">#REF!</definedName>
    <definedName name="database3" localSheetId="23">#REF!</definedName>
    <definedName name="database3" localSheetId="24">#REF!</definedName>
    <definedName name="database3" localSheetId="21">#REF!</definedName>
    <definedName name="database3" localSheetId="22">#REF!</definedName>
    <definedName name="database3" localSheetId="34">#REF!</definedName>
    <definedName name="database3" localSheetId="35">#REF!</definedName>
    <definedName name="database3" localSheetId="28">#REF!</definedName>
    <definedName name="database3" localSheetId="25">#REF!</definedName>
    <definedName name="database3" localSheetId="14">#REF!</definedName>
    <definedName name="database3" localSheetId="12">#REF!</definedName>
    <definedName name="database3" localSheetId="13">#REF!</definedName>
    <definedName name="database3">#REF!</definedName>
    <definedName name="hhhh" localSheetId="7">#REF!</definedName>
    <definedName name="hhhh" localSheetId="39">#REF!</definedName>
    <definedName name="hhhh" localSheetId="3">#REF!</definedName>
    <definedName name="hhhh" localSheetId="41">#REF!</definedName>
    <definedName name="hhhh" localSheetId="6">#REF!</definedName>
    <definedName name="hhhh" localSheetId="18">#REF!</definedName>
    <definedName name="hhhh" localSheetId="30">#REF!</definedName>
    <definedName name="hhhh" localSheetId="31">#REF!</definedName>
    <definedName name="hhhh" localSheetId="23">#REF!</definedName>
    <definedName name="hhhh" localSheetId="24">#REF!</definedName>
    <definedName name="hhhh" localSheetId="21">#REF!</definedName>
    <definedName name="hhhh" localSheetId="22">#REF!</definedName>
    <definedName name="hhhh" localSheetId="34">#REF!</definedName>
    <definedName name="hhhh" localSheetId="35">#REF!</definedName>
    <definedName name="hhhh" localSheetId="28">#REF!</definedName>
    <definedName name="hhhh" localSheetId="25">#REF!</definedName>
    <definedName name="hhhh" localSheetId="14">#REF!</definedName>
    <definedName name="hhhh" localSheetId="12">#REF!</definedName>
    <definedName name="hhhh" localSheetId="13">#REF!</definedName>
    <definedName name="hhhh">#REF!</definedName>
    <definedName name="kkkk" localSheetId="7">#REF!</definedName>
    <definedName name="kkkk" localSheetId="39">#REF!</definedName>
    <definedName name="kkkk" localSheetId="3">#REF!</definedName>
    <definedName name="kkkk" localSheetId="41">#REF!</definedName>
    <definedName name="kkkk" localSheetId="6">#REF!</definedName>
    <definedName name="kkkk" localSheetId="18">#REF!</definedName>
    <definedName name="kkkk" localSheetId="30">#REF!</definedName>
    <definedName name="kkkk" localSheetId="31">#REF!</definedName>
    <definedName name="kkkk" localSheetId="23">#REF!</definedName>
    <definedName name="kkkk" localSheetId="24">#REF!</definedName>
    <definedName name="kkkk" localSheetId="21">#REF!</definedName>
    <definedName name="kkkk" localSheetId="22">#REF!</definedName>
    <definedName name="kkkk" localSheetId="34">#REF!</definedName>
    <definedName name="kkkk" localSheetId="35">#REF!</definedName>
    <definedName name="kkkk" localSheetId="28">#REF!</definedName>
    <definedName name="kkkk" localSheetId="25">#REF!</definedName>
    <definedName name="kkkk" localSheetId="14">#REF!</definedName>
    <definedName name="kkkk" localSheetId="12">#REF!</definedName>
    <definedName name="kkkk" localSheetId="13">#REF!</definedName>
    <definedName name="kkkk">#REF!</definedName>
    <definedName name="_xlnm.Print_Area" localSheetId="8">'18国收'!$A$1:$D$13</definedName>
    <definedName name="_xlnm.Print_Area" localSheetId="9">'18国支'!$A$1:$D$12</definedName>
    <definedName name="_xlnm.Print_Area" localSheetId="4">'18基收'!$A$1:$F$15</definedName>
    <definedName name="_xlnm.Print_Area" localSheetId="5">'18基支'!$A$1:$D$17</definedName>
    <definedName name="_xlnm.Print_Area" localSheetId="10">'18社收'!$A$1:$E$16</definedName>
    <definedName name="_xlnm.Print_Area" localSheetId="11">'18社支'!$A$1:$E$19</definedName>
    <definedName name="_xlnm.Print_Area" localSheetId="0">'18收'!$A$1:$F$38</definedName>
    <definedName name="_xlnm.Print_Area" localSheetId="1">'18支'!$A$1:$D$29</definedName>
    <definedName name="_xlnm.Print_Area" localSheetId="7">'2018省基支'!$A$1:$N$82</definedName>
    <definedName name="_xlnm.Print_Area" localSheetId="39">'2019省一般债'!$A$1:$C$13</definedName>
    <definedName name="_xlnm.Print_Area" localSheetId="3">'2019省支'!$A$1:$N$39</definedName>
    <definedName name="_xlnm.Print_Area" localSheetId="41">'2019省专项债'!$A$1:$C$13</definedName>
    <definedName name="_xlnm.Print_Area" localSheetId="38">'2019一般债'!$A$1:$C$14</definedName>
    <definedName name="_xlnm.Print_Area" localSheetId="40">'2019专项债'!$A$1:$C$14</definedName>
    <definedName name="_xlnm.Print_Area" localSheetId="6">'2019转移支付'!$A$1:$M$65</definedName>
    <definedName name="_xlnm.Print_Area" localSheetId="19">'2020对下转移支付分地区'!$A$1:$E$17</definedName>
    <definedName name="_xlnm.Print_Area" localSheetId="18">'2020对下转移支付分项目'!$A$1:$B$57</definedName>
    <definedName name="_xlnm.Print_Area" localSheetId="30">'2020国收'!$A$1:$D$10</definedName>
    <definedName name="_xlnm.Print_Area" localSheetId="31">'2020国支 '!$A$1:$D$14</definedName>
    <definedName name="_xlnm.Print_Area" localSheetId="27">'2020基对下转移支付'!$B$1:$N$11</definedName>
    <definedName name="_xlnm.Print_Area" localSheetId="23">'2020基收'!$A$1:$D$15</definedName>
    <definedName name="_xlnm.Print_Area" localSheetId="24">'2020基支'!$A$1:$D$14</definedName>
    <definedName name="_xlnm.Print_Area" localSheetId="21">'2020年省收1'!$E$1:$BJ$430</definedName>
    <definedName name="_xlnm.Print_Area" localSheetId="22">'2020年省支1'!$E$1:$BJ$433</definedName>
    <definedName name="_xlnm.Print_Area" localSheetId="20">'2020三公'!$A$1:$D$12</definedName>
    <definedName name="_xlnm.Print_Area" localSheetId="34">'2020社收'!$A$1:$D$13</definedName>
    <definedName name="_xlnm.Print_Area" localSheetId="35">'2020社支'!$A$1:$D$13</definedName>
    <definedName name="_xlnm.Print_Area" localSheetId="32">'2020省国收'!$A$1:$D$24</definedName>
    <definedName name="_xlnm.Print_Area" localSheetId="33">'2020省国支'!$A$1:$D$20</definedName>
    <definedName name="_xlnm.Print_Area" localSheetId="17">'2020省基本支出经济分类'!$A$1:$D$43</definedName>
    <definedName name="_xlnm.Print_Area" localSheetId="25">'2020省基收'!$A$1:$D$25</definedName>
    <definedName name="_xlnm.Print_Area" localSheetId="26">'2020省基支'!$A$1:$D$34</definedName>
    <definedName name="_xlnm.Print_Area" localSheetId="36">'2020省社收'!$A$1:$D$33</definedName>
    <definedName name="_xlnm.Print_Area" localSheetId="37">'2020省社支'!$A$1:$D$24</definedName>
    <definedName name="_xlnm.Print_Area" localSheetId="14">'2020省收'!$A$1:$D$33</definedName>
    <definedName name="_xlnm.Print_Area" localSheetId="15">'2020省支'!$A$1:$E$490</definedName>
    <definedName name="_xlnm.Print_Area" localSheetId="16">'2020省支经济分类'!$A$1:$D$21</definedName>
    <definedName name="_xlnm.Print_Area" localSheetId="12">'2020收'!$A$1:$D$37</definedName>
    <definedName name="_xlnm.Print_Area" localSheetId="13">'2020支'!$A$1:$D$29</definedName>
    <definedName name="_xlnm.Print_Area" localSheetId="2">目录!$A$1:$B$29</definedName>
    <definedName name="_xlnm.Print_Titles" localSheetId="7">'2018省基支'!$1:$5</definedName>
    <definedName name="_xlnm.Print_Titles" localSheetId="6">'2019转移支付'!$1:$3</definedName>
    <definedName name="_xlnm.Print_Titles" localSheetId="18">'2020对下转移支付分项目'!$1:$4</definedName>
    <definedName name="_xlnm.Print_Titles" localSheetId="30">'2020国收'!$1:$4</definedName>
    <definedName name="_xlnm.Print_Titles" localSheetId="31">'2020国支 '!$1:$4</definedName>
    <definedName name="_xlnm.Print_Titles" localSheetId="27">'2020基对下转移支付'!$1:$4</definedName>
    <definedName name="_xlnm.Print_Titles" localSheetId="23">'2020基收'!$1:$4</definedName>
    <definedName name="_xlnm.Print_Titles" localSheetId="24">'2020基支'!$1:$4</definedName>
    <definedName name="_xlnm.Print_Titles" localSheetId="21">'2020年省收1'!$1:$4</definedName>
    <definedName name="_xlnm.Print_Titles" localSheetId="22">'2020年省支1'!$1:$4</definedName>
    <definedName name="_xlnm.Print_Titles" localSheetId="20">'2020三公'!$1:$4</definedName>
    <definedName name="_xlnm.Print_Titles" localSheetId="34">'2020社收'!$1:$4</definedName>
    <definedName name="_xlnm.Print_Titles" localSheetId="35">'2020社支'!$1:$4</definedName>
    <definedName name="_xlnm.Print_Titles" localSheetId="32">'2020省国收'!$1:$4</definedName>
    <definedName name="_xlnm.Print_Titles" localSheetId="28">'2020省国收1'!$1:$4</definedName>
    <definedName name="_xlnm.Print_Titles" localSheetId="33">'2020省国支'!$1:$4</definedName>
    <definedName name="_xlnm.Print_Titles" localSheetId="17">'2020省基本支出经济分类'!$1:$4</definedName>
    <definedName name="_xlnm.Print_Titles" localSheetId="25">'2020省基收'!$1:$4</definedName>
    <definedName name="_xlnm.Print_Titles" localSheetId="26">'2020省基支'!$1:$4</definedName>
    <definedName name="_xlnm.Print_Titles" localSheetId="36">'2020省社收'!$1:$4</definedName>
    <definedName name="_xlnm.Print_Titles" localSheetId="37">'2020省社支'!$1:$4</definedName>
    <definedName name="_xlnm.Print_Titles" localSheetId="14">'2020省收'!$1:$4</definedName>
    <definedName name="_xlnm.Print_Titles" localSheetId="15">'2020省支'!$1:$4</definedName>
    <definedName name="_xlnm.Print_Titles" localSheetId="16">'2020省支经济分类'!$1:$4</definedName>
    <definedName name="_xlnm.Print_Titles" localSheetId="12">'2020收'!$1:$4</definedName>
    <definedName name="_xlnm.Print_Titles" localSheetId="13">'2020支'!$1:$4</definedName>
    <definedName name="_xlnm.Print_Titles" localSheetId="2">目录!$2:$3</definedName>
    <definedName name="_xlnm.Print_Titles">#N/A</definedName>
    <definedName name="UU" localSheetId="7">#REF!</definedName>
    <definedName name="UU" localSheetId="39">#REF!</definedName>
    <definedName name="UU" localSheetId="3">#REF!</definedName>
    <definedName name="UU" localSheetId="41">#REF!</definedName>
    <definedName name="UU" localSheetId="6">#REF!</definedName>
    <definedName name="UU" localSheetId="18">#REF!</definedName>
    <definedName name="UU" localSheetId="30">#REF!</definedName>
    <definedName name="UU" localSheetId="31">#REF!</definedName>
    <definedName name="UU" localSheetId="23">#REF!</definedName>
    <definedName name="UU" localSheetId="24">#REF!</definedName>
    <definedName name="UU" localSheetId="34">#REF!</definedName>
    <definedName name="UU" localSheetId="35">#REF!</definedName>
    <definedName name="UU" localSheetId="28">#REF!</definedName>
    <definedName name="UU" localSheetId="25">#REF!</definedName>
    <definedName name="UU" localSheetId="14">#REF!</definedName>
    <definedName name="UU" localSheetId="12">#REF!</definedName>
    <definedName name="UU" localSheetId="13">#REF!</definedName>
    <definedName name="UU">#REF!</definedName>
    <definedName name="YY" localSheetId="7">#REF!</definedName>
    <definedName name="YY" localSheetId="39">#REF!</definedName>
    <definedName name="YY" localSheetId="3">#REF!</definedName>
    <definedName name="YY" localSheetId="41">#REF!</definedName>
    <definedName name="YY" localSheetId="6">#REF!</definedName>
    <definedName name="YY" localSheetId="18">#REF!</definedName>
    <definedName name="YY" localSheetId="30">#REF!</definedName>
    <definedName name="YY" localSheetId="31">#REF!</definedName>
    <definedName name="YY" localSheetId="23">#REF!</definedName>
    <definedName name="YY" localSheetId="24">#REF!</definedName>
    <definedName name="YY" localSheetId="34">#REF!</definedName>
    <definedName name="YY" localSheetId="35">#REF!</definedName>
    <definedName name="YY" localSheetId="28">#REF!</definedName>
    <definedName name="YY" localSheetId="25">#REF!</definedName>
    <definedName name="YY" localSheetId="14">#REF!</definedName>
    <definedName name="YY" localSheetId="12">#REF!</definedName>
    <definedName name="YY" localSheetId="13">#REF!</definedName>
    <definedName name="YY">#REF!</definedName>
    <definedName name="Z_0A549AED_8EA5_4A2E_B100_CF6825647C64_.wvu.Cols" localSheetId="8" hidden="1">'18国收'!$H:$H</definedName>
    <definedName name="Z_0A549AED_8EA5_4A2E_B100_CF6825647C64_.wvu.Cols" localSheetId="5" hidden="1">'18基支'!$G:$G</definedName>
    <definedName name="Z_0A549AED_8EA5_4A2E_B100_CF6825647C64_.wvu.Cols" localSheetId="0" hidden="1">'18收'!$L:$L,'18收'!$GH:$GH</definedName>
    <definedName name="Z_0A549AED_8EA5_4A2E_B100_CF6825647C64_.wvu.Cols" localSheetId="7" hidden="1">'2018省基支'!$I:$L</definedName>
    <definedName name="Z_0A549AED_8EA5_4A2E_B100_CF6825647C64_.wvu.Cols" localSheetId="3" hidden="1">'2019省支'!$JP:$JP,'2019省支'!$TL:$TL,'2019省支'!$ADH:$ADH,'2019省支'!$AND:$AND,'2019省支'!$AWZ:$AWZ,'2019省支'!$BGV:$BGV,'2019省支'!$BQR:$BQR,'2019省支'!$CAN:$CAN,'2019省支'!$CKJ:$CKJ,'2019省支'!$CUF:$CUF,'2019省支'!$DEB:$DEB,'2019省支'!$DNX:$DNX,'2019省支'!$DXT:$DXT,'2019省支'!$EHP:$EHP,'2019省支'!$ERL:$ERL,'2019省支'!$FBH:$FBH,'2019省支'!$FLD:$FLD,'2019省支'!$FUZ:$FUZ,'2019省支'!$GEV:$GEV,'2019省支'!$GOR:$GOR,'2019省支'!$GYN:$GYN,'2019省支'!$HIJ:$HIJ,'2019省支'!$HSF:$HSF,'2019省支'!$ICB:$ICB,'2019省支'!$ILX:$ILX,'2019省支'!$IVT:$IVT,'2019省支'!$JFP:$JFP,'2019省支'!$JPL:$JPL,'2019省支'!$JZH:$JZH,'2019省支'!$KJD:$KJD,'2019省支'!$KSZ:$KSZ,'2019省支'!$LCV:$LCV,'2019省支'!$LMR:$LMR,'2019省支'!$LWN:$LWN,'2019省支'!$MGJ:$MGJ,'2019省支'!$MQF:$MQF,'2019省支'!$NAB:$NAB,'2019省支'!$NJX:$NJX,'2019省支'!$NTT:$NTT,'2019省支'!$ODP:$ODP,'2019省支'!$ONL:$ONL,'2019省支'!$OXH:$OXH,'2019省支'!$PHD:$PHD,'2019省支'!$PQZ:$PQZ,'2019省支'!$QAV:$QAV,'2019省支'!$QKR:$QKR,'2019省支'!$QUN:$QUN,'2019省支'!$REJ:$REJ,'2019省支'!$ROF:$ROF,'2019省支'!$RYB:$RYB,'2019省支'!$SHX:$SHX,'2019省支'!$SRT:$SRT,'2019省支'!$TBP:$TBP,'2019省支'!$TLL:$TLL,'2019省支'!$TVH:$TVH,'2019省支'!$UFD:$UFD,'2019省支'!$UOZ:$UOZ,'2019省支'!$UYV:$UYV,'2019省支'!$VIR:$VIR,'2019省支'!$VSN:$VSN,'2019省支'!$WCJ:$WCJ,'2019省支'!$WMF:$WMF,'2019省支'!$WWB:$WWB</definedName>
    <definedName name="Z_0A549AED_8EA5_4A2E_B100_CF6825647C64_.wvu.Cols" localSheetId="21" hidden="1">'2020年省收1'!$A:$D,'2020年省收1'!$F:$S,'2020年省收1'!$U:$V,'2020年省收1'!$X:$AS,'2020年省收1'!$AU:$AU,'2020年省收1'!$AW:$BJ,'2020年省收1'!$IV:$IY,'2020年省收1'!$JA:$JN,'2020年省收1'!$JP:$JQ,'2020年省收1'!$JS:$KN,'2020年省收1'!$KP:$KP,'2020年省收1'!$KR:$LD,'2020年省收1'!$SR:$SU,'2020年省收1'!$SW:$TJ,'2020年省收1'!$TL:$TM,'2020年省收1'!$TO:$UJ,'2020年省收1'!$UL:$UL,'2020年省收1'!$UN:$UZ,'2020年省收1'!$ACN:$ACQ,'2020年省收1'!$ACS:$ADF,'2020年省收1'!$ADH:$ADI,'2020年省收1'!$ADK:$AEF,'2020年省收1'!$AEH:$AEH,'2020年省收1'!$AEJ:$AEV,'2020年省收1'!$AMJ:$AMM,'2020年省收1'!$AMO:$ANB,'2020年省收1'!$AND:$ANE,'2020年省收1'!$ANG:$AOB,'2020年省收1'!$AOD:$AOD,'2020年省收1'!$AOF:$AOR,'2020年省收1'!$AWF:$AWI,'2020年省收1'!$AWK:$AWX,'2020年省收1'!$AWZ:$AXA,'2020年省收1'!$AXC:$AXX,'2020年省收1'!$AXZ:$AXZ,'2020年省收1'!$AYB:$AYN,'2020年省收1'!$BGB:$BGE,'2020年省收1'!$BGG:$BGT,'2020年省收1'!$BGV:$BGW,'2020年省收1'!$BGY:$BHT,'2020年省收1'!$BHV:$BHV,'2020年省收1'!$BHX:$BIJ,'2020年省收1'!$BPX:$BQA,'2020年省收1'!$BQC:$BQP,'2020年省收1'!$BQR:$BQS,'2020年省收1'!$BQU:$BRP,'2020年省收1'!$BRR:$BRR,'2020年省收1'!$BRT:$BSF,'2020年省收1'!$BZT:$BZW,'2020年省收1'!$BZY:$CAL,'2020年省收1'!$CAN:$CAO,'2020年省收1'!$CAQ:$CBL,'2020年省收1'!$CBN:$CBN,'2020年省收1'!$CBP:$CCB,'2020年省收1'!$CJP:$CJS,'2020年省收1'!$CJU:$CKH,'2020年省收1'!$CKJ:$CKK,'2020年省收1'!$CKM:$CLH,'2020年省收1'!$CLJ:$CLJ,'2020年省收1'!$CLL:$CLX,'2020年省收1'!$CTL:$CTO,'2020年省收1'!$CTQ:$CUD,'2020年省收1'!$CUF:$CUG,'2020年省收1'!$CUI:$CVD,'2020年省收1'!$CVF:$CVF,'2020年省收1'!$CVH:$CVT,'2020年省收1'!$DDH:$DDK,'2020年省收1'!$DDM:$DDZ,'2020年省收1'!$DEB:$DEC,'2020年省收1'!$DEE:$DEZ,'2020年省收1'!$DFB:$DFB,'2020年省收1'!$DFD:$DFP,'2020年省收1'!$DND:$DNG,'2020年省收1'!$DNI:$DNV,'2020年省收1'!$DNX:$DNY,'2020年省收1'!$DOA:$DOV,'2020年省收1'!$DOX:$DOX,'2020年省收1'!$DOZ:$DPL,'2020年省收1'!$DWZ:$DXC,'2020年省收1'!$DXE:$DXR,'2020年省收1'!$DXT:$DXU,'2020年省收1'!$DXW:$DYR,'2020年省收1'!$DYT:$DYT,'2020年省收1'!$DYV:$DZH,'2020年省收1'!$EGV:$EGY,'2020年省收1'!$EHA:$EHN,'2020年省收1'!$EHP:$EHQ,'2020年省收1'!$EHS:$EIN,'2020年省收1'!$EIP:$EIP,'2020年省收1'!$EIR:$EJD,'2020年省收1'!$EQR:$EQU,'2020年省收1'!$EQW:$ERJ,'2020年省收1'!$ERL:$ERM,'2020年省收1'!$ERO:$ESJ,'2020年省收1'!$ESL:$ESL,'2020年省收1'!$ESN:$ESZ,'2020年省收1'!$FAN:$FAQ,'2020年省收1'!$FAS:$FBF,'2020年省收1'!$FBH:$FBI,'2020年省收1'!$FBK:$FCF,'2020年省收1'!$FCH:$FCH,'2020年省收1'!$FCJ:$FCV,'2020年省收1'!$FKJ:$FKM,'2020年省收1'!$FKO:$FLB,'2020年省收1'!$FLD:$FLE,'2020年省收1'!$FLG:$FMB,'2020年省收1'!$FMD:$FMD,'2020年省收1'!$FMF:$FMR,'2020年省收1'!$FUF:$FUI,'2020年省收1'!$FUK:$FUX,'2020年省收1'!$FUZ:$FVA,'2020年省收1'!$FVC:$FVX,'2020年省收1'!$FVZ:$FVZ,'2020年省收1'!$FWB:$FWN,'2020年省收1'!$GEB:$GEE,'2020年省收1'!$GEG:$GET,'2020年省收1'!$GEV:$GEW,'2020年省收1'!$GEY:$GFT,'2020年省收1'!$GFV:$GFV,'2020年省收1'!$GFX:$GGJ,'2020年省收1'!$GNX:$GOA,'2020年省收1'!$GOC:$GOP,'2020年省收1'!$GOR:$GOS,'2020年省收1'!$GOU:$GPP,'2020年省收1'!$GPR:$GPR,'2020年省收1'!$GPT:$GQF,'2020年省收1'!$GXT:$GXW,'2020年省收1'!$GXY:$GYL,'2020年省收1'!$GYN:$GYO,'2020年省收1'!$GYQ:$GZL,'2020年省收1'!$GZN:$GZN,'2020年省收1'!$GZP:$HAB,'2020年省收1'!$HHP:$HHS,'2020年省收1'!$HHU:$HIH,'2020年省收1'!$HIJ:$HIK,'2020年省收1'!$HIM:$HJH,'2020年省收1'!$HJJ:$HJJ,'2020年省收1'!$HJL:$HJX,'2020年省收1'!$HRL:$HRO,'2020年省收1'!$HRQ:$HSD,'2020年省收1'!$HSF:$HSG,'2020年省收1'!$HSI:$HTD,'2020年省收1'!$HTF:$HTF,'2020年省收1'!$HTH:$HTT,'2020年省收1'!$IBH:$IBK,'2020年省收1'!$IBM:$IBZ,'2020年省收1'!$ICB:$ICC,'2020年省收1'!$ICE:$ICZ,'2020年省收1'!$IDB:$IDB,'2020年省收1'!$IDD:$IDP,'2020年省收1'!$ILD:$ILG,'2020年省收1'!$ILI:$ILV,'2020年省收1'!$ILX:$ILY,'2020年省收1'!$IMA:$IMV,'2020年省收1'!$IMX:$IMX,'2020年省收1'!$IMZ:$INL,'2020年省收1'!$IUZ:$IVC,'2020年省收1'!$IVE:$IVR,'2020年省收1'!$IVT:$IVU,'2020年省收1'!$IVW:$IWR,'2020年省收1'!$IWT:$IWT,'2020年省收1'!$IWV:$IXH,'2020年省收1'!$JEV:$JEY,'2020年省收1'!$JFA:$JFN,'2020年省收1'!$JFP:$JFQ,'2020年省收1'!$JFS:$JGN,'2020年省收1'!$JGP:$JGP,'2020年省收1'!$JGR:$JHD,'2020年省收1'!$JOR:$JOU,'2020年省收1'!$JOW:$JPJ,'2020年省收1'!$JPL:$JPM,'2020年省收1'!$JPO:$JQJ,'2020年省收1'!$JQL:$JQL,'2020年省收1'!$JQN:$JQZ,'2020年省收1'!$JYN:$JYQ,'2020年省收1'!$JYS:$JZF,'2020年省收1'!$JZH:$JZI,'2020年省收1'!$JZK:$KAF,'2020年省收1'!$KAH:$KAH,'2020年省收1'!$KAJ:$KAV,'2020年省收1'!$KIJ:$KIM,'2020年省收1'!$KIO:$KJB,'2020年省收1'!$KJD:$KJE,'2020年省收1'!$KJG:$KKB,'2020年省收1'!$KKD:$KKD,'2020年省收1'!$KKF:$KKR,'2020年省收1'!$KSF:$KSI,'2020年省收1'!$KSK:$KSX,'2020年省收1'!$KSZ:$KTA,'2020年省收1'!$KTC:$KTX,'2020年省收1'!$KTZ:$KTZ,'2020年省收1'!$KUB:$KUN,'2020年省收1'!$LCB:$LCE,'2020年省收1'!$LCG:$LCT,'2020年省收1'!$LCV:$LCW,'2020年省收1'!$LCY:$LDT,'2020年省收1'!$LDV:$LDV,'2020年省收1'!$LDX:$LEJ,'2020年省收1'!$LLX:$LMA,'2020年省收1'!$LMC:$LMP,'2020年省收1'!$LMR:$LMS,'2020年省收1'!$LMU:$LNP,'2020年省收1'!$LNR:$LNR,'2020年省收1'!$LNT:$LOF,'2020年省收1'!$LVT:$LVW,'2020年省收1'!$LVY:$LWL,'2020年省收1'!$LWN:$LWO,'2020年省收1'!$LWQ:$LXL,'2020年省收1'!$LXN:$LXN,'2020年省收1'!$LXP:$LYB,'2020年省收1'!$MFP:$MFS,'2020年省收1'!$MFU:$MGH,'2020年省收1'!$MGJ:$MGK,'2020年省收1'!$MGM:$MHH,'2020年省收1'!$MHJ:$MHJ,'2020年省收1'!$MHL:$MHX,'2020年省收1'!$MPL:$MPO,'2020年省收1'!$MPQ:$MQD,'2020年省收1'!$MQF:$MQG,'2020年省收1'!$MQI:$MRD,'2020年省收1'!$MRF:$MRF,'2020年省收1'!$MRH:$MRT,'2020年省收1'!$MZH:$MZK,'2020年省收1'!$MZM:$MZZ,'2020年省收1'!$NAB:$NAC,'2020年省收1'!$NAE:$NAZ,'2020年省收1'!$NBB:$NBB,'2020年省收1'!$NBD:$NBP,'2020年省收1'!$NJD:$NJG,'2020年省收1'!$NJI:$NJV,'2020年省收1'!$NJX:$NJY,'2020年省收1'!$NKA:$NKV,'2020年省收1'!$NKX:$NKX,'2020年省收1'!$NKZ:$NLL,'2020年省收1'!$NSZ:$NTC,'2020年省收1'!$NTE:$NTR,'2020年省收1'!$NTT:$NTU,'2020年省收1'!$NTW:$NUR,'2020年省收1'!$NUT:$NUT,'2020年省收1'!$NUV:$NVH,'2020年省收1'!$OCV:$OCY,'2020年省收1'!$ODA:$ODN,'2020年省收1'!$ODP:$ODQ,'2020年省收1'!$ODS:$OEN,'2020年省收1'!$OEP:$OEP,'2020年省收1'!$OER:$OFD,'2020年省收1'!$OMR:$OMU,'2020年省收1'!$OMW:$ONJ,'2020年省收1'!$ONL:$ONM,'2020年省收1'!$ONO:$OOJ,'2020年省收1'!$OOL:$OOL,'2020年省收1'!$OON:$OOZ,'2020年省收1'!$OWN:$OWQ,'2020年省收1'!$OWS:$OXF,'2020年省收1'!$OXH:$OXI,'2020年省收1'!$OXK:$OYF,'2020年省收1'!$OYH:$OYH,'2020年省收1'!$OYJ:$OYV,'2020年省收1'!$PGJ:$PGM,'2020年省收1'!$PGO:$PHB,'2020年省收1'!$PHD:$PHE,'2020年省收1'!$PHG:$PIB,'2020年省收1'!$PID:$PID,'2020年省收1'!$PIF:$PIR,'2020年省收1'!$PQF:$PQI,'2020年省收1'!$PQK:$PQX,'2020年省收1'!$PQZ:$PRA,'2020年省收1'!$PRC:$PRX,'2020年省收1'!$PRZ:$PRZ,'2020年省收1'!$PSB:$PSN,'2020年省收1'!$QAB:$QAE,'2020年省收1'!$QAG:$QAT,'2020年省收1'!$QAV:$QAW,'2020年省收1'!$QAY:$QBT,'2020年省收1'!$QBV:$QBV,'2020年省收1'!$QBX:$QCJ,'2020年省收1'!$QJX:$QKA,'2020年省收1'!$QKC:$QKP,'2020年省收1'!$QKR:$QKS,'2020年省收1'!$QKU:$QLP,'2020年省收1'!$QLR:$QLR,'2020年省收1'!$QLT:$QMF,'2020年省收1'!$QTT:$QTW,'2020年省收1'!$QTY:$QUL,'2020年省收1'!$QUN:$QUO,'2020年省收1'!$QUQ:$QVL,'2020年省收1'!$QVN:$QVN,'2020年省收1'!$QVP:$QWB,'2020年省收1'!$RDP:$RDS,'2020年省收1'!$RDU:$REH,'2020年省收1'!$REJ:$REK,'2020年省收1'!$REM:$RFH,'2020年省收1'!$RFJ:$RFJ,'2020年省收1'!$RFL:$RFX,'2020年省收1'!$RNL:$RNO,'2020年省收1'!$RNQ:$ROD,'2020年省收1'!$ROF:$ROG,'2020年省收1'!$ROI:$RPD,'2020年省收1'!$RPF:$RPF,'2020年省收1'!$RPH:$RPT,'2020年省收1'!$RXH:$RXK,'2020年省收1'!$RXM:$RXZ,'2020年省收1'!$RYB:$RYC,'2020年省收1'!$RYE:$RYZ,'2020年省收1'!$RZB:$RZB,'2020年省收1'!$RZD:$RZP,'2020年省收1'!$SHD:$SHG,'2020年省收1'!$SHI:$SHV,'2020年省收1'!$SHX:$SHY,'2020年省收1'!$SIA:$SIV,'2020年省收1'!$SIX:$SIX,'2020年省收1'!$SIZ:$SJL,'2020年省收1'!$SQZ:$SRC,'2020年省收1'!$SRE:$SRR,'2020年省收1'!$SRT:$SRU,'2020年省收1'!$SRW:$SSR,'2020年省收1'!$SST:$SST,'2020年省收1'!$SSV:$STH,'2020年省收1'!$TAV:$TAY,'2020年省收1'!$TBA:$TBN,'2020年省收1'!$TBP:$TBQ,'2020年省收1'!$TBS:$TCN,'2020年省收1'!$TCP:$TCP,'2020年省收1'!$TCR:$TDD,'2020年省收1'!$TKR:$TKU,'2020年省收1'!$TKW:$TLJ,'2020年省收1'!$TLL:$TLM,'2020年省收1'!$TLO:$TMJ,'2020年省收1'!$TML:$TML,'2020年省收1'!$TMN:$TMZ,'2020年省收1'!$TUN:$TUQ,'2020年省收1'!$TUS:$TVF,'2020年省收1'!$TVH:$TVI,'2020年省收1'!$TVK:$TWF,'2020年省收1'!$TWH:$TWH,'2020年省收1'!$TWJ:$TWV,'2020年省收1'!$UEJ:$UEM,'2020年省收1'!$UEO:$UFB,'2020年省收1'!$UFD:$UFE,'2020年省收1'!$UFG:$UGB,'2020年省收1'!$UGD:$UGD,'2020年省收1'!$UGF:$UGR,'2020年省收1'!$UOF:$UOI,'2020年省收1'!$UOK:$UOX,'2020年省收1'!$UOZ:$UPA,'2020年省收1'!$UPC:$UPX,'2020年省收1'!$UPZ:$UPZ,'2020年省收1'!$UQB:$UQN,'2020年省收1'!$UYB:$UYE,'2020年省收1'!$UYG:$UYT,'2020年省收1'!$UYV:$UYW,'2020年省收1'!$UYY:$UZT,'2020年省收1'!$UZV:$UZV,'2020年省收1'!$UZX:$VAJ,'2020年省收1'!$VHX:$VIA,'2020年省收1'!$VIC:$VIP,'2020年省收1'!$VIR:$VIS,'2020年省收1'!$VIU:$VJP,'2020年省收1'!$VJR:$VJR,'2020年省收1'!$VJT:$VKF,'2020年省收1'!$VRT:$VRW,'2020年省收1'!$VRY:$VSL,'2020年省收1'!$VSN:$VSO,'2020年省收1'!$VSQ:$VTL,'2020年省收1'!$VTN:$VTN,'2020年省收1'!$VTP:$VUB,'2020年省收1'!$WBP:$WBS,'2020年省收1'!$WBU:$WCH,'2020年省收1'!$WCJ:$WCK,'2020年省收1'!$WCM:$WDH,'2020年省收1'!$WDJ:$WDJ,'2020年省收1'!$WDL:$WDX,'2020年省收1'!$WLL:$WLO,'2020年省收1'!$WLQ:$WMD,'2020年省收1'!$WMF:$WMG,'2020年省收1'!$WMI:$WND,'2020年省收1'!$WNF:$WNF,'2020年省收1'!$WNH:$WNT,'2020年省收1'!$WVH:$WVK,'2020年省收1'!$WVM:$WVZ,'2020年省收1'!$WWB:$WWC,'2020年省收1'!$WWE:$WWZ,'2020年省收1'!$WXB:$WXB,'2020年省收1'!$WXD:$WXP</definedName>
    <definedName name="Z_0A549AED_8EA5_4A2E_B100_CF6825647C64_.wvu.Cols" localSheetId="22" hidden="1">'2020年省支1'!$A:$D,'2020年省支1'!$F:$S,'2020年省支1'!$U:$V,'2020年省支1'!$X:$AS,'2020年省支1'!$AU:$AU,'2020年省支1'!$AW:$BJ,'2020年省支1'!$IW:$IZ,'2020年省支1'!$JB:$JO,'2020年省支1'!$JQ:$JR,'2020年省支1'!$JT:$KO,'2020年省支1'!$KQ:$KQ,'2020年省支1'!$KS:$LE,'2020年省支1'!$SS:$SV,'2020年省支1'!$SX:$TK,'2020年省支1'!$TM:$TN,'2020年省支1'!$TP:$UK,'2020年省支1'!$UM:$UM,'2020年省支1'!$UO:$VA,'2020年省支1'!$ACO:$ACR,'2020年省支1'!$ACT:$ADG,'2020年省支1'!$ADI:$ADJ,'2020年省支1'!$ADL:$AEG,'2020年省支1'!$AEI:$AEI,'2020年省支1'!$AEK:$AEW,'2020年省支1'!$AMK:$AMN,'2020年省支1'!$AMP:$ANC,'2020年省支1'!$ANE:$ANF,'2020年省支1'!$ANH:$AOC,'2020年省支1'!$AOE:$AOE,'2020年省支1'!$AOG:$AOS,'2020年省支1'!$AWG:$AWJ,'2020年省支1'!$AWL:$AWY,'2020年省支1'!$AXA:$AXB,'2020年省支1'!$AXD:$AXY,'2020年省支1'!$AYA:$AYA,'2020年省支1'!$AYC:$AYO,'2020年省支1'!$BGC:$BGF,'2020年省支1'!$BGH:$BGU,'2020年省支1'!$BGW:$BGX,'2020年省支1'!$BGZ:$BHU,'2020年省支1'!$BHW:$BHW,'2020年省支1'!$BHY:$BIK,'2020年省支1'!$BPY:$BQB,'2020年省支1'!$BQD:$BQQ,'2020年省支1'!$BQS:$BQT,'2020年省支1'!$BQV:$BRQ,'2020年省支1'!$BRS:$BRS,'2020年省支1'!$BRU:$BSG,'2020年省支1'!$BZU:$BZX,'2020年省支1'!$BZZ:$CAM,'2020年省支1'!$CAO:$CAP,'2020年省支1'!$CAR:$CBM,'2020年省支1'!$CBO:$CBO,'2020年省支1'!$CBQ:$CCC,'2020年省支1'!$CJQ:$CJT,'2020年省支1'!$CJV:$CKI,'2020年省支1'!$CKK:$CKL,'2020年省支1'!$CKN:$CLI,'2020年省支1'!$CLK:$CLK,'2020年省支1'!$CLM:$CLY,'2020年省支1'!$CTM:$CTP,'2020年省支1'!$CTR:$CUE,'2020年省支1'!$CUG:$CUH,'2020年省支1'!$CUJ:$CVE,'2020年省支1'!$CVG:$CVG,'2020年省支1'!$CVI:$CVU,'2020年省支1'!$DDI:$DDL,'2020年省支1'!$DDN:$DEA,'2020年省支1'!$DEC:$DED,'2020年省支1'!$DEF:$DFA,'2020年省支1'!$DFC:$DFC,'2020年省支1'!$DFE:$DFQ,'2020年省支1'!$DNE:$DNH,'2020年省支1'!$DNJ:$DNW,'2020年省支1'!$DNY:$DNZ,'2020年省支1'!$DOB:$DOW,'2020年省支1'!$DOY:$DOY,'2020年省支1'!$DPA:$DPM,'2020年省支1'!$DXA:$DXD,'2020年省支1'!$DXF:$DXS,'2020年省支1'!$DXU:$DXV,'2020年省支1'!$DXX:$DYS,'2020年省支1'!$DYU:$DYU,'2020年省支1'!$DYW:$DZI,'2020年省支1'!$EGW:$EGZ,'2020年省支1'!$EHB:$EHO,'2020年省支1'!$EHQ:$EHR,'2020年省支1'!$EHT:$EIO,'2020年省支1'!$EIQ:$EIQ,'2020年省支1'!$EIS:$EJE,'2020年省支1'!$EQS:$EQV,'2020年省支1'!$EQX:$ERK,'2020年省支1'!$ERM:$ERN,'2020年省支1'!$ERP:$ESK,'2020年省支1'!$ESM:$ESM,'2020年省支1'!$ESO:$ETA,'2020年省支1'!$FAO:$FAR,'2020年省支1'!$FAT:$FBG,'2020年省支1'!$FBI:$FBJ,'2020年省支1'!$FBL:$FCG,'2020年省支1'!$FCI:$FCI,'2020年省支1'!$FCK:$FCW,'2020年省支1'!$FKK:$FKN,'2020年省支1'!$FKP:$FLC,'2020年省支1'!$FLE:$FLF,'2020年省支1'!$FLH:$FMC,'2020年省支1'!$FME:$FME,'2020年省支1'!$FMG:$FMS,'2020年省支1'!$FUG:$FUJ,'2020年省支1'!$FUL:$FUY,'2020年省支1'!$FVA:$FVB,'2020年省支1'!$FVD:$FVY,'2020年省支1'!$FWA:$FWA,'2020年省支1'!$FWC:$FWO,'2020年省支1'!$GEC:$GEF,'2020年省支1'!$GEH:$GEU,'2020年省支1'!$GEW:$GEX,'2020年省支1'!$GEZ:$GFU,'2020年省支1'!$GFW:$GFW,'2020年省支1'!$GFY:$GGK,'2020年省支1'!$GNY:$GOB,'2020年省支1'!$GOD:$GOQ,'2020年省支1'!$GOS:$GOT,'2020年省支1'!$GOV:$GPQ,'2020年省支1'!$GPS:$GPS,'2020年省支1'!$GPU:$GQG,'2020年省支1'!$GXU:$GXX,'2020年省支1'!$GXZ:$GYM,'2020年省支1'!$GYO:$GYP,'2020年省支1'!$GYR:$GZM,'2020年省支1'!$GZO:$GZO,'2020年省支1'!$GZQ:$HAC,'2020年省支1'!$HHQ:$HHT,'2020年省支1'!$HHV:$HII,'2020年省支1'!$HIK:$HIL,'2020年省支1'!$HIN:$HJI,'2020年省支1'!$HJK:$HJK,'2020年省支1'!$HJM:$HJY,'2020年省支1'!$HRM:$HRP,'2020年省支1'!$HRR:$HSE,'2020年省支1'!$HSG:$HSH,'2020年省支1'!$HSJ:$HTE,'2020年省支1'!$HTG:$HTG,'2020年省支1'!$HTI:$HTU,'2020年省支1'!$IBI:$IBL,'2020年省支1'!$IBN:$ICA,'2020年省支1'!$ICC:$ICD,'2020年省支1'!$ICF:$IDA,'2020年省支1'!$IDC:$IDC,'2020年省支1'!$IDE:$IDQ,'2020年省支1'!$ILE:$ILH,'2020年省支1'!$ILJ:$ILW,'2020年省支1'!$ILY:$ILZ,'2020年省支1'!$IMB:$IMW,'2020年省支1'!$IMY:$IMY,'2020年省支1'!$INA:$INM,'2020年省支1'!$IVA:$IVD,'2020年省支1'!$IVF:$IVS,'2020年省支1'!$IVU:$IVV,'2020年省支1'!$IVX:$IWS,'2020年省支1'!$IWU:$IWU,'2020年省支1'!$IWW:$IXI,'2020年省支1'!$JEW:$JEZ,'2020年省支1'!$JFB:$JFO,'2020年省支1'!$JFQ:$JFR,'2020年省支1'!$JFT:$JGO,'2020年省支1'!$JGQ:$JGQ,'2020年省支1'!$JGS:$JHE,'2020年省支1'!$JOS:$JOV,'2020年省支1'!$JOX:$JPK,'2020年省支1'!$JPM:$JPN,'2020年省支1'!$JPP:$JQK,'2020年省支1'!$JQM:$JQM,'2020年省支1'!$JQO:$JRA,'2020年省支1'!$JYO:$JYR,'2020年省支1'!$JYT:$JZG,'2020年省支1'!$JZI:$JZJ,'2020年省支1'!$JZL:$KAG,'2020年省支1'!$KAI:$KAI,'2020年省支1'!$KAK:$KAW,'2020年省支1'!$KIK:$KIN,'2020年省支1'!$KIP:$KJC,'2020年省支1'!$KJE:$KJF,'2020年省支1'!$KJH:$KKC,'2020年省支1'!$KKE:$KKE,'2020年省支1'!$KKG:$KKS,'2020年省支1'!$KSG:$KSJ,'2020年省支1'!$KSL:$KSY,'2020年省支1'!$KTA:$KTB,'2020年省支1'!$KTD:$KTY,'2020年省支1'!$KUA:$KUA,'2020年省支1'!$KUC:$KUO,'2020年省支1'!$LCC:$LCF,'2020年省支1'!$LCH:$LCU,'2020年省支1'!$LCW:$LCX,'2020年省支1'!$LCZ:$LDU,'2020年省支1'!$LDW:$LDW,'2020年省支1'!$LDY:$LEK,'2020年省支1'!$LLY:$LMB,'2020年省支1'!$LMD:$LMQ,'2020年省支1'!$LMS:$LMT,'2020年省支1'!$LMV:$LNQ,'2020年省支1'!$LNS:$LNS,'2020年省支1'!$LNU:$LOG,'2020年省支1'!$LVU:$LVX,'2020年省支1'!$LVZ:$LWM,'2020年省支1'!$LWO:$LWP,'2020年省支1'!$LWR:$LXM,'2020年省支1'!$LXO:$LXO,'2020年省支1'!$LXQ:$LYC,'2020年省支1'!$MFQ:$MFT,'2020年省支1'!$MFV:$MGI,'2020年省支1'!$MGK:$MGL,'2020年省支1'!$MGN:$MHI,'2020年省支1'!$MHK:$MHK,'2020年省支1'!$MHM:$MHY,'2020年省支1'!$MPM:$MPP,'2020年省支1'!$MPR:$MQE,'2020年省支1'!$MQG:$MQH,'2020年省支1'!$MQJ:$MRE,'2020年省支1'!$MRG:$MRG,'2020年省支1'!$MRI:$MRU,'2020年省支1'!$MZI:$MZL,'2020年省支1'!$MZN:$NAA,'2020年省支1'!$NAC:$NAD,'2020年省支1'!$NAF:$NBA,'2020年省支1'!$NBC:$NBC,'2020年省支1'!$NBE:$NBQ,'2020年省支1'!$NJE:$NJH,'2020年省支1'!$NJJ:$NJW,'2020年省支1'!$NJY:$NJZ,'2020年省支1'!$NKB:$NKW,'2020年省支1'!$NKY:$NKY,'2020年省支1'!$NLA:$NLM,'2020年省支1'!$NTA:$NTD,'2020年省支1'!$NTF:$NTS,'2020年省支1'!$NTU:$NTV,'2020年省支1'!$NTX:$NUS,'2020年省支1'!$NUU:$NUU,'2020年省支1'!$NUW:$NVI,'2020年省支1'!$OCW:$OCZ,'2020年省支1'!$ODB:$ODO,'2020年省支1'!$ODQ:$ODR,'2020年省支1'!$ODT:$OEO,'2020年省支1'!$OEQ:$OEQ,'2020年省支1'!$OES:$OFE,'2020年省支1'!$OMS:$OMV,'2020年省支1'!$OMX:$ONK,'2020年省支1'!$ONM:$ONN,'2020年省支1'!$ONP:$OOK,'2020年省支1'!$OOM:$OOM,'2020年省支1'!$OOO:$OPA,'2020年省支1'!$OWO:$OWR,'2020年省支1'!$OWT:$OXG,'2020年省支1'!$OXI:$OXJ,'2020年省支1'!$OXL:$OYG,'2020年省支1'!$OYI:$OYI,'2020年省支1'!$OYK:$OYW,'2020年省支1'!$PGK:$PGN,'2020年省支1'!$PGP:$PHC,'2020年省支1'!$PHE:$PHF,'2020年省支1'!$PHH:$PIC,'2020年省支1'!$PIE:$PIE,'2020年省支1'!$PIG:$PIS,'2020年省支1'!$PQG:$PQJ,'2020年省支1'!$PQL:$PQY,'2020年省支1'!$PRA:$PRB,'2020年省支1'!$PRD:$PRY,'2020年省支1'!$PSA:$PSA,'2020年省支1'!$PSC:$PSO,'2020年省支1'!$QAC:$QAF,'2020年省支1'!$QAH:$QAU,'2020年省支1'!$QAW:$QAX,'2020年省支1'!$QAZ:$QBU,'2020年省支1'!$QBW:$QBW,'2020年省支1'!$QBY:$QCK,'2020年省支1'!$QJY:$QKB,'2020年省支1'!$QKD:$QKQ,'2020年省支1'!$QKS:$QKT,'2020年省支1'!$QKV:$QLQ,'2020年省支1'!$QLS:$QLS,'2020年省支1'!$QLU:$QMG,'2020年省支1'!$QTU:$QTX,'2020年省支1'!$QTZ:$QUM,'2020年省支1'!$QUO:$QUP,'2020年省支1'!$QUR:$QVM,'2020年省支1'!$QVO:$QVO,'2020年省支1'!$QVQ:$QWC,'2020年省支1'!$RDQ:$RDT,'2020年省支1'!$RDV:$REI,'2020年省支1'!$REK:$REL,'2020年省支1'!$REN:$RFI,'2020年省支1'!$RFK:$RFK,'2020年省支1'!$RFM:$RFY,'2020年省支1'!$RNM:$RNP,'2020年省支1'!$RNR:$ROE,'2020年省支1'!$ROG:$ROH,'2020年省支1'!$ROJ:$RPE,'2020年省支1'!$RPG:$RPG,'2020年省支1'!$RPI:$RPU,'2020年省支1'!$RXI:$RXL,'2020年省支1'!$RXN:$RYA,'2020年省支1'!$RYC:$RYD,'2020年省支1'!$RYF:$RZA,'2020年省支1'!$RZC:$RZC,'2020年省支1'!$RZE:$RZQ,'2020年省支1'!$SHE:$SHH,'2020年省支1'!$SHJ:$SHW,'2020年省支1'!$SHY:$SHZ,'2020年省支1'!$SIB:$SIW,'2020年省支1'!$SIY:$SIY,'2020年省支1'!$SJA:$SJM,'2020年省支1'!$SRA:$SRD,'2020年省支1'!$SRF:$SRS,'2020年省支1'!$SRU:$SRV,'2020年省支1'!$SRX:$SSS,'2020年省支1'!$SSU:$SSU,'2020年省支1'!$SSW:$STI,'2020年省支1'!$TAW:$TAZ,'2020年省支1'!$TBB:$TBO,'2020年省支1'!$TBQ:$TBR,'2020年省支1'!$TBT:$TCO,'2020年省支1'!$TCQ:$TCQ,'2020年省支1'!$TCS:$TDE,'2020年省支1'!$TKS:$TKV,'2020年省支1'!$TKX:$TLK,'2020年省支1'!$TLM:$TLN,'2020年省支1'!$TLP:$TMK,'2020年省支1'!$TMM:$TMM,'2020年省支1'!$TMO:$TNA,'2020年省支1'!$TUO:$TUR,'2020年省支1'!$TUT:$TVG,'2020年省支1'!$TVI:$TVJ,'2020年省支1'!$TVL:$TWG,'2020年省支1'!$TWI:$TWI,'2020年省支1'!$TWK:$TWW,'2020年省支1'!$UEK:$UEN,'2020年省支1'!$UEP:$UFC,'2020年省支1'!$UFE:$UFF,'2020年省支1'!$UFH:$UGC,'2020年省支1'!$UGE:$UGE,'2020年省支1'!$UGG:$UGS,'2020年省支1'!$UOG:$UOJ,'2020年省支1'!$UOL:$UOY,'2020年省支1'!$UPA:$UPB,'2020年省支1'!$UPD:$UPY,'2020年省支1'!$UQA:$UQA,'2020年省支1'!$UQC:$UQO,'2020年省支1'!$UYC:$UYF,'2020年省支1'!$UYH:$UYU,'2020年省支1'!$UYW:$UYX,'2020年省支1'!$UYZ:$UZU,'2020年省支1'!$UZW:$UZW,'2020年省支1'!$UZY:$VAK,'2020年省支1'!$VHY:$VIB,'2020年省支1'!$VID:$VIQ,'2020年省支1'!$VIS:$VIT,'2020年省支1'!$VIV:$VJQ,'2020年省支1'!$VJS:$VJS,'2020年省支1'!$VJU:$VKG,'2020年省支1'!$VRU:$VRX,'2020年省支1'!$VRZ:$VSM,'2020年省支1'!$VSO:$VSP,'2020年省支1'!$VSR:$VTM,'2020年省支1'!$VTO:$VTO,'2020年省支1'!$VTQ:$VUC,'2020年省支1'!$WBQ:$WBT,'2020年省支1'!$WBV:$WCI,'2020年省支1'!$WCK:$WCL,'2020年省支1'!$WCN:$WDI,'2020年省支1'!$WDK:$WDK,'2020年省支1'!$WDM:$WDY,'2020年省支1'!$WLM:$WLP,'2020年省支1'!$WLR:$WME,'2020年省支1'!$WMG:$WMH,'2020年省支1'!$WMJ:$WNE,'2020年省支1'!$WNG:$WNG,'2020年省支1'!$WNI:$WNU,'2020年省支1'!$WVI:$WVL,'2020年省支1'!$WVN:$WWA,'2020年省支1'!$WWC:$WWD,'2020年省支1'!$WWF:$WXA,'2020年省支1'!$WXC:$WXC,'2020年省支1'!$WXE:$WXQ</definedName>
    <definedName name="Z_0A549AED_8EA5_4A2E_B100_CF6825647C64_.wvu.Cols" localSheetId="32" hidden="1">'2020省国收'!#REF!</definedName>
    <definedName name="Z_0A549AED_8EA5_4A2E_B100_CF6825647C64_.wvu.Cols" localSheetId="36" hidden="1">'2020省社收'!#REF!</definedName>
    <definedName name="Z_0A549AED_8EA5_4A2E_B100_CF6825647C64_.wvu.Cols" localSheetId="14" hidden="1">'2020省收'!#REF!</definedName>
    <definedName name="Z_0A549AED_8EA5_4A2E_B100_CF6825647C64_.wvu.FilterData" localSheetId="7" hidden="1">'2018省基支'!$B$5:$Y$82</definedName>
    <definedName name="Z_0A549AED_8EA5_4A2E_B100_CF6825647C64_.wvu.FilterData" localSheetId="18" hidden="1">'2020对下转移支付分项目'!$A$4:$B$56</definedName>
    <definedName name="Z_0A549AED_8EA5_4A2E_B100_CF6825647C64_.wvu.FilterData" localSheetId="21" hidden="1">'2020年省收1'!$A$4:$BW$421</definedName>
    <definedName name="Z_0A549AED_8EA5_4A2E_B100_CF6825647C64_.wvu.FilterData" localSheetId="22" hidden="1">'2020年省支1'!$A$4:$BX$425</definedName>
    <definedName name="Z_0A549AED_8EA5_4A2E_B100_CF6825647C64_.wvu.FilterData" localSheetId="17" hidden="1">'2020省基本支出经济分类'!$A$5:$D$43</definedName>
    <definedName name="Z_0A549AED_8EA5_4A2E_B100_CF6825647C64_.wvu.FilterData" localSheetId="15" hidden="1">'2020省支'!$A$5:$E$490</definedName>
    <definedName name="Z_0A549AED_8EA5_4A2E_B100_CF6825647C64_.wvu.PrintArea" localSheetId="8" hidden="1">'18国收'!$A$1:$D$13</definedName>
    <definedName name="Z_0A549AED_8EA5_4A2E_B100_CF6825647C64_.wvu.PrintArea" localSheetId="9" hidden="1">'18国支'!$A$1:$D$12</definedName>
    <definedName name="Z_0A549AED_8EA5_4A2E_B100_CF6825647C64_.wvu.PrintArea" localSheetId="4" hidden="1">'18基收'!$A$1:$F$15</definedName>
    <definedName name="Z_0A549AED_8EA5_4A2E_B100_CF6825647C64_.wvu.PrintArea" localSheetId="5" hidden="1">'18基支'!$A$1:$D$17</definedName>
    <definedName name="Z_0A549AED_8EA5_4A2E_B100_CF6825647C64_.wvu.PrintArea" localSheetId="10" hidden="1">'18社收'!$A$1:$E$16</definedName>
    <definedName name="Z_0A549AED_8EA5_4A2E_B100_CF6825647C64_.wvu.PrintArea" localSheetId="11" hidden="1">'18社支'!$A$1:$E$19</definedName>
    <definedName name="Z_0A549AED_8EA5_4A2E_B100_CF6825647C64_.wvu.PrintArea" localSheetId="0" hidden="1">'18收'!$A$1:$F$38</definedName>
    <definedName name="Z_0A549AED_8EA5_4A2E_B100_CF6825647C64_.wvu.PrintArea" localSheetId="1" hidden="1">'18支'!$A$1:$D$29</definedName>
    <definedName name="Z_0A549AED_8EA5_4A2E_B100_CF6825647C64_.wvu.PrintArea" localSheetId="7" hidden="1">'2018省基支'!$A$1:$N$82</definedName>
    <definedName name="Z_0A549AED_8EA5_4A2E_B100_CF6825647C64_.wvu.PrintArea" localSheetId="39" hidden="1">'2019省一般债'!$A$1:$C$13</definedName>
    <definedName name="Z_0A549AED_8EA5_4A2E_B100_CF6825647C64_.wvu.PrintArea" localSheetId="3" hidden="1">'2019省支'!$A$1:$N$39</definedName>
    <definedName name="Z_0A549AED_8EA5_4A2E_B100_CF6825647C64_.wvu.PrintArea" localSheetId="41" hidden="1">'2019省专项债'!$A$1:$C$13</definedName>
    <definedName name="Z_0A549AED_8EA5_4A2E_B100_CF6825647C64_.wvu.PrintArea" localSheetId="38" hidden="1">'2019一般债'!$A$1:$C$14</definedName>
    <definedName name="Z_0A549AED_8EA5_4A2E_B100_CF6825647C64_.wvu.PrintArea" localSheetId="40" hidden="1">'2019专项债'!$A$1:$C$14</definedName>
    <definedName name="Z_0A549AED_8EA5_4A2E_B100_CF6825647C64_.wvu.PrintArea" localSheetId="6" hidden="1">'2019转移支付'!$A$1:$M$65</definedName>
    <definedName name="Z_0A549AED_8EA5_4A2E_B100_CF6825647C64_.wvu.PrintArea" localSheetId="19" hidden="1">'2020对下转移支付分地区'!$A$1:$E$17</definedName>
    <definedName name="Z_0A549AED_8EA5_4A2E_B100_CF6825647C64_.wvu.PrintArea" localSheetId="18" hidden="1">'2020对下转移支付分项目'!$A$1:$B$57</definedName>
    <definedName name="Z_0A549AED_8EA5_4A2E_B100_CF6825647C64_.wvu.PrintArea" localSheetId="27" hidden="1">'2020基对下转移支付'!$A$1:$N$11</definedName>
    <definedName name="Z_0A549AED_8EA5_4A2E_B100_CF6825647C64_.wvu.PrintArea" localSheetId="21" hidden="1">'2020年省收1'!$E$1:$BJ$430</definedName>
    <definedName name="Z_0A549AED_8EA5_4A2E_B100_CF6825647C64_.wvu.PrintArea" localSheetId="22" hidden="1">'2020年省支1'!$E$1:$BJ$433</definedName>
    <definedName name="Z_0A549AED_8EA5_4A2E_B100_CF6825647C64_.wvu.PrintArea" localSheetId="20" hidden="1">'2020三公'!$A$1:$D$12</definedName>
    <definedName name="Z_0A549AED_8EA5_4A2E_B100_CF6825647C64_.wvu.PrintArea" localSheetId="32" hidden="1">'2020省国收'!$A$1:$D$23</definedName>
    <definedName name="Z_0A549AED_8EA5_4A2E_B100_CF6825647C64_.wvu.PrintArea" localSheetId="33" hidden="1">'2020省国支'!$A$1:$D$20</definedName>
    <definedName name="Z_0A549AED_8EA5_4A2E_B100_CF6825647C64_.wvu.PrintArea" localSheetId="17" hidden="1">'2020省基本支出经济分类'!$A$1:$D$43</definedName>
    <definedName name="Z_0A549AED_8EA5_4A2E_B100_CF6825647C64_.wvu.PrintArea" localSheetId="25" hidden="1">'2020省基收'!$A$1:$D$24</definedName>
    <definedName name="Z_0A549AED_8EA5_4A2E_B100_CF6825647C64_.wvu.PrintArea" localSheetId="26" hidden="1">'2020省基支'!$A$1:$D$34</definedName>
    <definedName name="Z_0A549AED_8EA5_4A2E_B100_CF6825647C64_.wvu.PrintArea" localSheetId="36" hidden="1">'2020省社收'!$A$1:$D$33</definedName>
    <definedName name="Z_0A549AED_8EA5_4A2E_B100_CF6825647C64_.wvu.PrintArea" localSheetId="37" hidden="1">'2020省社支'!$A$1:$D$24</definedName>
    <definedName name="Z_0A549AED_8EA5_4A2E_B100_CF6825647C64_.wvu.PrintArea" localSheetId="14" hidden="1">'2020省收'!$A$1:$D$33</definedName>
    <definedName name="Z_0A549AED_8EA5_4A2E_B100_CF6825647C64_.wvu.PrintArea" localSheetId="15" hidden="1">'2020省支'!$A$1:$E$489</definedName>
    <definedName name="Z_0A549AED_8EA5_4A2E_B100_CF6825647C64_.wvu.PrintArea" localSheetId="16" hidden="1">'2020省支经济分类'!$A$1:$D$21</definedName>
    <definedName name="Z_0A549AED_8EA5_4A2E_B100_CF6825647C64_.wvu.PrintArea" localSheetId="2" hidden="1">目录!$A$2:$B$32</definedName>
    <definedName name="Z_0A549AED_8EA5_4A2E_B100_CF6825647C64_.wvu.PrintTitles" localSheetId="7" hidden="1">'2018省基支'!$1:$5</definedName>
    <definedName name="Z_0A549AED_8EA5_4A2E_B100_CF6825647C64_.wvu.PrintTitles" localSheetId="6" hidden="1">'2019转移支付'!$1:$3</definedName>
    <definedName name="Z_0A549AED_8EA5_4A2E_B100_CF6825647C64_.wvu.PrintTitles" localSheetId="18" hidden="1">'2020对下转移支付分项目'!$1:$4</definedName>
    <definedName name="Z_0A549AED_8EA5_4A2E_B100_CF6825647C64_.wvu.PrintTitles" localSheetId="27" hidden="1">'2020基对下转移支付'!$1:$4</definedName>
    <definedName name="Z_0A549AED_8EA5_4A2E_B100_CF6825647C64_.wvu.PrintTitles" localSheetId="21" hidden="1">'2020年省收1'!$1:$4</definedName>
    <definedName name="Z_0A549AED_8EA5_4A2E_B100_CF6825647C64_.wvu.PrintTitles" localSheetId="22" hidden="1">'2020年省支1'!$1:$4</definedName>
    <definedName name="Z_0A549AED_8EA5_4A2E_B100_CF6825647C64_.wvu.PrintTitles" localSheetId="20" hidden="1">'2020三公'!$1:$4</definedName>
    <definedName name="Z_0A549AED_8EA5_4A2E_B100_CF6825647C64_.wvu.PrintTitles" localSheetId="32" hidden="1">'2020省国收'!$1:$4</definedName>
    <definedName name="Z_0A549AED_8EA5_4A2E_B100_CF6825647C64_.wvu.PrintTitles" localSheetId="28" hidden="1">'2020省国收1'!$1:$4</definedName>
    <definedName name="Z_0A549AED_8EA5_4A2E_B100_CF6825647C64_.wvu.PrintTitles" localSheetId="33" hidden="1">'2020省国支'!$1:$4</definedName>
    <definedName name="Z_0A549AED_8EA5_4A2E_B100_CF6825647C64_.wvu.PrintTitles" localSheetId="17" hidden="1">'2020省基本支出经济分类'!$1:$4</definedName>
    <definedName name="Z_0A549AED_8EA5_4A2E_B100_CF6825647C64_.wvu.PrintTitles" localSheetId="25" hidden="1">'2020省基收'!$1:$4</definedName>
    <definedName name="Z_0A549AED_8EA5_4A2E_B100_CF6825647C64_.wvu.PrintTitles" localSheetId="26" hidden="1">'2020省基支'!$1:$4</definedName>
    <definedName name="Z_0A549AED_8EA5_4A2E_B100_CF6825647C64_.wvu.PrintTitles" localSheetId="36" hidden="1">'2020省社收'!$1:$4</definedName>
    <definedName name="Z_0A549AED_8EA5_4A2E_B100_CF6825647C64_.wvu.PrintTitles" localSheetId="37" hidden="1">'2020省社支'!$1:$4</definedName>
    <definedName name="Z_0A549AED_8EA5_4A2E_B100_CF6825647C64_.wvu.PrintTitles" localSheetId="14" hidden="1">'2020省收'!$1:$4</definedName>
    <definedName name="Z_0A549AED_8EA5_4A2E_B100_CF6825647C64_.wvu.PrintTitles" localSheetId="15" hidden="1">'2020省支'!$1:$4</definedName>
    <definedName name="Z_0A549AED_8EA5_4A2E_B100_CF6825647C64_.wvu.PrintTitles" localSheetId="16" hidden="1">'2020省支经济分类'!$1:$4</definedName>
    <definedName name="Z_0A549AED_8EA5_4A2E_B100_CF6825647C64_.wvu.PrintTitles" localSheetId="2" hidden="1">目录!$2:$3</definedName>
    <definedName name="Z_0A549AED_8EA5_4A2E_B100_CF6825647C64_.wvu.Rows" localSheetId="8" hidden="1">'18国收'!$13:$14</definedName>
    <definedName name="Z_0A549AED_8EA5_4A2E_B100_CF6825647C64_.wvu.Rows" localSheetId="0" hidden="1">'18收'!$1:$1,'18收'!$3:$3,'18收'!$32:$36</definedName>
    <definedName name="Z_0A549AED_8EA5_4A2E_B100_CF6825647C64_.wvu.Rows" localSheetId="21" hidden="1">'2020年省收1'!$422:$428</definedName>
    <definedName name="Z_0A549AED_8EA5_4A2E_B100_CF6825647C64_.wvu.Rows" localSheetId="22" hidden="1">'2020年省支1'!$426:$432</definedName>
    <definedName name="Z_0A549AED_8EA5_4A2E_B100_CF6825647C64_.wvu.Rows" localSheetId="32" hidden="1">'2020省国收'!#REF!,'2020省国收'!#REF!,'2020省国收'!#REF!</definedName>
    <definedName name="Z_0A549AED_8EA5_4A2E_B100_CF6825647C64_.wvu.Rows" localSheetId="28" hidden="1">'2020省国收1'!$18:$22</definedName>
    <definedName name="Z_0A549AED_8EA5_4A2E_B100_CF6825647C64_.wvu.Rows" localSheetId="33" hidden="1">'2020省国支'!#REF!,'2020省国支'!#REF!,'2020省国支'!#REF!,'2020省国支'!#REF!,'2020省国支'!#REF!</definedName>
    <definedName name="Z_0A549AED_8EA5_4A2E_B100_CF6825647C64_.wvu.Rows" localSheetId="25" hidden="1">'2020省基收'!#REF!,'2020省基收'!#REF!,'2020省基收'!#REF!,'2020省基收'!#REF!,'2020省基收'!#REF!,'2020省基收'!#REF!</definedName>
    <definedName name="Z_0A549AED_8EA5_4A2E_B100_CF6825647C64_.wvu.Rows" localSheetId="26" hidden="1">'2020省基支'!#REF!,'2020省基支'!#REF!,'2020省基支'!#REF!,'2020省基支'!#REF!</definedName>
    <definedName name="Z_0A549AED_8EA5_4A2E_B100_CF6825647C64_.wvu.Rows" localSheetId="36" hidden="1">'2020省社收'!$8:$8,'2020省社收'!#REF!,'2020省社收'!#REF!</definedName>
    <definedName name="Z_0A549AED_8EA5_4A2E_B100_CF6825647C64_.wvu.Rows" localSheetId="37" hidden="1">'2020省社支'!#REF!,'2020省社支'!#REF!,'2020省社支'!#REF!</definedName>
    <definedName name="Z_0A549AED_8EA5_4A2E_B100_CF6825647C64_.wvu.Rows" localSheetId="14" hidden="1">'2020省收'!#REF!,'2020省收'!#REF!,'2020省收'!#REF!,'2020省收'!#REF!,'2020省收'!#REF!,'2020省收'!$10:$10,'2020省收'!#REF!,'2020省收'!#REF!,'2020省收'!$19:$19,'2020省收'!#REF!,'2020省收'!#REF!,'2020省收'!#REF!,'2020省收'!#REF!,'2020省收'!#REF!</definedName>
    <definedName name="Z_1BA3EBAD_5013_4DDA_8D35_278D5864A5E9_.wvu.Cols" localSheetId="8" hidden="1">'18国收'!$H:$H</definedName>
    <definedName name="Z_1BA3EBAD_5013_4DDA_8D35_278D5864A5E9_.wvu.Cols" localSheetId="5" hidden="1">'18基支'!$G:$G</definedName>
    <definedName name="Z_1BA3EBAD_5013_4DDA_8D35_278D5864A5E9_.wvu.Cols" localSheetId="0" hidden="1">'18收'!$L:$L,'18收'!$GH:$GH</definedName>
    <definedName name="Z_1BA3EBAD_5013_4DDA_8D35_278D5864A5E9_.wvu.Cols" localSheetId="7" hidden="1">'2018省基支'!$I:$L</definedName>
    <definedName name="Z_1BA3EBAD_5013_4DDA_8D35_278D5864A5E9_.wvu.Cols" localSheetId="3" hidden="1">'2019省支'!$JP:$JP,'2019省支'!$TL:$TL,'2019省支'!$ADH:$ADH,'2019省支'!$AND:$AND,'2019省支'!$AWZ:$AWZ,'2019省支'!$BGV:$BGV,'2019省支'!$BQR:$BQR,'2019省支'!$CAN:$CAN,'2019省支'!$CKJ:$CKJ,'2019省支'!$CUF:$CUF,'2019省支'!$DEB:$DEB,'2019省支'!$DNX:$DNX,'2019省支'!$DXT:$DXT,'2019省支'!$EHP:$EHP,'2019省支'!$ERL:$ERL,'2019省支'!$FBH:$FBH,'2019省支'!$FLD:$FLD,'2019省支'!$FUZ:$FUZ,'2019省支'!$GEV:$GEV,'2019省支'!$GOR:$GOR,'2019省支'!$GYN:$GYN,'2019省支'!$HIJ:$HIJ,'2019省支'!$HSF:$HSF,'2019省支'!$ICB:$ICB,'2019省支'!$ILX:$ILX,'2019省支'!$IVT:$IVT,'2019省支'!$JFP:$JFP,'2019省支'!$JPL:$JPL,'2019省支'!$JZH:$JZH,'2019省支'!$KJD:$KJD,'2019省支'!$KSZ:$KSZ,'2019省支'!$LCV:$LCV,'2019省支'!$LMR:$LMR,'2019省支'!$LWN:$LWN,'2019省支'!$MGJ:$MGJ,'2019省支'!$MQF:$MQF,'2019省支'!$NAB:$NAB,'2019省支'!$NJX:$NJX,'2019省支'!$NTT:$NTT,'2019省支'!$ODP:$ODP,'2019省支'!$ONL:$ONL,'2019省支'!$OXH:$OXH,'2019省支'!$PHD:$PHD,'2019省支'!$PQZ:$PQZ,'2019省支'!$QAV:$QAV,'2019省支'!$QKR:$QKR,'2019省支'!$QUN:$QUN,'2019省支'!$REJ:$REJ,'2019省支'!$ROF:$ROF,'2019省支'!$RYB:$RYB,'2019省支'!$SHX:$SHX,'2019省支'!$SRT:$SRT,'2019省支'!$TBP:$TBP,'2019省支'!$TLL:$TLL,'2019省支'!$TVH:$TVH,'2019省支'!$UFD:$UFD,'2019省支'!$UOZ:$UOZ,'2019省支'!$UYV:$UYV,'2019省支'!$VIR:$VIR,'2019省支'!$VSN:$VSN,'2019省支'!$WCJ:$WCJ,'2019省支'!$WMF:$WMF,'2019省支'!$WWB:$WWB</definedName>
    <definedName name="Z_1BA3EBAD_5013_4DDA_8D35_278D5864A5E9_.wvu.Cols" localSheetId="21" hidden="1">'2020年省收1'!$A:$D,'2020年省收1'!$F:$S,'2020年省收1'!$U:$V,'2020年省收1'!$X:$AS,'2020年省收1'!$AU:$AU,'2020年省收1'!$AW:$BJ,'2020年省收1'!$IV:$IY,'2020年省收1'!$JA:$JN,'2020年省收1'!$JP:$JQ,'2020年省收1'!$JS:$KN,'2020年省收1'!$KP:$KP,'2020年省收1'!$KR:$LD,'2020年省收1'!$SR:$SU,'2020年省收1'!$SW:$TJ,'2020年省收1'!$TL:$TM,'2020年省收1'!$TO:$UJ,'2020年省收1'!$UL:$UL,'2020年省收1'!$UN:$UZ,'2020年省收1'!$ACN:$ACQ,'2020年省收1'!$ACS:$ADF,'2020年省收1'!$ADH:$ADI,'2020年省收1'!$ADK:$AEF,'2020年省收1'!$AEH:$AEH,'2020年省收1'!$AEJ:$AEV,'2020年省收1'!$AMJ:$AMM,'2020年省收1'!$AMO:$ANB,'2020年省收1'!$AND:$ANE,'2020年省收1'!$ANG:$AOB,'2020年省收1'!$AOD:$AOD,'2020年省收1'!$AOF:$AOR,'2020年省收1'!$AWF:$AWI,'2020年省收1'!$AWK:$AWX,'2020年省收1'!$AWZ:$AXA,'2020年省收1'!$AXC:$AXX,'2020年省收1'!$AXZ:$AXZ,'2020年省收1'!$AYB:$AYN,'2020年省收1'!$BGB:$BGE,'2020年省收1'!$BGG:$BGT,'2020年省收1'!$BGV:$BGW,'2020年省收1'!$BGY:$BHT,'2020年省收1'!$BHV:$BHV,'2020年省收1'!$BHX:$BIJ,'2020年省收1'!$BPX:$BQA,'2020年省收1'!$BQC:$BQP,'2020年省收1'!$BQR:$BQS,'2020年省收1'!$BQU:$BRP,'2020年省收1'!$BRR:$BRR,'2020年省收1'!$BRT:$BSF,'2020年省收1'!$BZT:$BZW,'2020年省收1'!$BZY:$CAL,'2020年省收1'!$CAN:$CAO,'2020年省收1'!$CAQ:$CBL,'2020年省收1'!$CBN:$CBN,'2020年省收1'!$CBP:$CCB,'2020年省收1'!$CJP:$CJS,'2020年省收1'!$CJU:$CKH,'2020年省收1'!$CKJ:$CKK,'2020年省收1'!$CKM:$CLH,'2020年省收1'!$CLJ:$CLJ,'2020年省收1'!$CLL:$CLX,'2020年省收1'!$CTL:$CTO,'2020年省收1'!$CTQ:$CUD,'2020年省收1'!$CUF:$CUG,'2020年省收1'!$CUI:$CVD,'2020年省收1'!$CVF:$CVF,'2020年省收1'!$CVH:$CVT,'2020年省收1'!$DDH:$DDK,'2020年省收1'!$DDM:$DDZ,'2020年省收1'!$DEB:$DEC,'2020年省收1'!$DEE:$DEZ,'2020年省收1'!$DFB:$DFB,'2020年省收1'!$DFD:$DFP,'2020年省收1'!$DND:$DNG,'2020年省收1'!$DNI:$DNV,'2020年省收1'!$DNX:$DNY,'2020年省收1'!$DOA:$DOV,'2020年省收1'!$DOX:$DOX,'2020年省收1'!$DOZ:$DPL,'2020年省收1'!$DWZ:$DXC,'2020年省收1'!$DXE:$DXR,'2020年省收1'!$DXT:$DXU,'2020年省收1'!$DXW:$DYR,'2020年省收1'!$DYT:$DYT,'2020年省收1'!$DYV:$DZH,'2020年省收1'!$EGV:$EGY,'2020年省收1'!$EHA:$EHN,'2020年省收1'!$EHP:$EHQ,'2020年省收1'!$EHS:$EIN,'2020年省收1'!$EIP:$EIP,'2020年省收1'!$EIR:$EJD,'2020年省收1'!$EQR:$EQU,'2020年省收1'!$EQW:$ERJ,'2020年省收1'!$ERL:$ERM,'2020年省收1'!$ERO:$ESJ,'2020年省收1'!$ESL:$ESL,'2020年省收1'!$ESN:$ESZ,'2020年省收1'!$FAN:$FAQ,'2020年省收1'!$FAS:$FBF,'2020年省收1'!$FBH:$FBI,'2020年省收1'!$FBK:$FCF,'2020年省收1'!$FCH:$FCH,'2020年省收1'!$FCJ:$FCV,'2020年省收1'!$FKJ:$FKM,'2020年省收1'!$FKO:$FLB,'2020年省收1'!$FLD:$FLE,'2020年省收1'!$FLG:$FMB,'2020年省收1'!$FMD:$FMD,'2020年省收1'!$FMF:$FMR,'2020年省收1'!$FUF:$FUI,'2020年省收1'!$FUK:$FUX,'2020年省收1'!$FUZ:$FVA,'2020年省收1'!$FVC:$FVX,'2020年省收1'!$FVZ:$FVZ,'2020年省收1'!$FWB:$FWN,'2020年省收1'!$GEB:$GEE,'2020年省收1'!$GEG:$GET,'2020年省收1'!$GEV:$GEW,'2020年省收1'!$GEY:$GFT,'2020年省收1'!$GFV:$GFV,'2020年省收1'!$GFX:$GGJ,'2020年省收1'!$GNX:$GOA,'2020年省收1'!$GOC:$GOP,'2020年省收1'!$GOR:$GOS,'2020年省收1'!$GOU:$GPP,'2020年省收1'!$GPR:$GPR,'2020年省收1'!$GPT:$GQF,'2020年省收1'!$GXT:$GXW,'2020年省收1'!$GXY:$GYL,'2020年省收1'!$GYN:$GYO,'2020年省收1'!$GYQ:$GZL,'2020年省收1'!$GZN:$GZN,'2020年省收1'!$GZP:$HAB,'2020年省收1'!$HHP:$HHS,'2020年省收1'!$HHU:$HIH,'2020年省收1'!$HIJ:$HIK,'2020年省收1'!$HIM:$HJH,'2020年省收1'!$HJJ:$HJJ,'2020年省收1'!$HJL:$HJX,'2020年省收1'!$HRL:$HRO,'2020年省收1'!$HRQ:$HSD,'2020年省收1'!$HSF:$HSG,'2020年省收1'!$HSI:$HTD,'2020年省收1'!$HTF:$HTF,'2020年省收1'!$HTH:$HTT,'2020年省收1'!$IBH:$IBK,'2020年省收1'!$IBM:$IBZ,'2020年省收1'!$ICB:$ICC,'2020年省收1'!$ICE:$ICZ,'2020年省收1'!$IDB:$IDB,'2020年省收1'!$IDD:$IDP,'2020年省收1'!$ILD:$ILG,'2020年省收1'!$ILI:$ILV,'2020年省收1'!$ILX:$ILY,'2020年省收1'!$IMA:$IMV,'2020年省收1'!$IMX:$IMX,'2020年省收1'!$IMZ:$INL,'2020年省收1'!$IUZ:$IVC,'2020年省收1'!$IVE:$IVR,'2020年省收1'!$IVT:$IVU,'2020年省收1'!$IVW:$IWR,'2020年省收1'!$IWT:$IWT,'2020年省收1'!$IWV:$IXH,'2020年省收1'!$JEV:$JEY,'2020年省收1'!$JFA:$JFN,'2020年省收1'!$JFP:$JFQ,'2020年省收1'!$JFS:$JGN,'2020年省收1'!$JGP:$JGP,'2020年省收1'!$JGR:$JHD,'2020年省收1'!$JOR:$JOU,'2020年省收1'!$JOW:$JPJ,'2020年省收1'!$JPL:$JPM,'2020年省收1'!$JPO:$JQJ,'2020年省收1'!$JQL:$JQL,'2020年省收1'!$JQN:$JQZ,'2020年省收1'!$JYN:$JYQ,'2020年省收1'!$JYS:$JZF,'2020年省收1'!$JZH:$JZI,'2020年省收1'!$JZK:$KAF,'2020年省收1'!$KAH:$KAH,'2020年省收1'!$KAJ:$KAV,'2020年省收1'!$KIJ:$KIM,'2020年省收1'!$KIO:$KJB,'2020年省收1'!$KJD:$KJE,'2020年省收1'!$KJG:$KKB,'2020年省收1'!$KKD:$KKD,'2020年省收1'!$KKF:$KKR,'2020年省收1'!$KSF:$KSI,'2020年省收1'!$KSK:$KSX,'2020年省收1'!$KSZ:$KTA,'2020年省收1'!$KTC:$KTX,'2020年省收1'!$KTZ:$KTZ,'2020年省收1'!$KUB:$KUN,'2020年省收1'!$LCB:$LCE,'2020年省收1'!$LCG:$LCT,'2020年省收1'!$LCV:$LCW,'2020年省收1'!$LCY:$LDT,'2020年省收1'!$LDV:$LDV,'2020年省收1'!$LDX:$LEJ,'2020年省收1'!$LLX:$LMA,'2020年省收1'!$LMC:$LMP,'2020年省收1'!$LMR:$LMS,'2020年省收1'!$LMU:$LNP,'2020年省收1'!$LNR:$LNR,'2020年省收1'!$LNT:$LOF,'2020年省收1'!$LVT:$LVW,'2020年省收1'!$LVY:$LWL,'2020年省收1'!$LWN:$LWO,'2020年省收1'!$LWQ:$LXL,'2020年省收1'!$LXN:$LXN,'2020年省收1'!$LXP:$LYB,'2020年省收1'!$MFP:$MFS,'2020年省收1'!$MFU:$MGH,'2020年省收1'!$MGJ:$MGK,'2020年省收1'!$MGM:$MHH,'2020年省收1'!$MHJ:$MHJ,'2020年省收1'!$MHL:$MHX,'2020年省收1'!$MPL:$MPO,'2020年省收1'!$MPQ:$MQD,'2020年省收1'!$MQF:$MQG,'2020年省收1'!$MQI:$MRD,'2020年省收1'!$MRF:$MRF,'2020年省收1'!$MRH:$MRT,'2020年省收1'!$MZH:$MZK,'2020年省收1'!$MZM:$MZZ,'2020年省收1'!$NAB:$NAC,'2020年省收1'!$NAE:$NAZ,'2020年省收1'!$NBB:$NBB,'2020年省收1'!$NBD:$NBP,'2020年省收1'!$NJD:$NJG,'2020年省收1'!$NJI:$NJV,'2020年省收1'!$NJX:$NJY,'2020年省收1'!$NKA:$NKV,'2020年省收1'!$NKX:$NKX,'2020年省收1'!$NKZ:$NLL,'2020年省收1'!$NSZ:$NTC,'2020年省收1'!$NTE:$NTR,'2020年省收1'!$NTT:$NTU,'2020年省收1'!$NTW:$NUR,'2020年省收1'!$NUT:$NUT,'2020年省收1'!$NUV:$NVH,'2020年省收1'!$OCV:$OCY,'2020年省收1'!$ODA:$ODN,'2020年省收1'!$ODP:$ODQ,'2020年省收1'!$ODS:$OEN,'2020年省收1'!$OEP:$OEP,'2020年省收1'!$OER:$OFD,'2020年省收1'!$OMR:$OMU,'2020年省收1'!$OMW:$ONJ,'2020年省收1'!$ONL:$ONM,'2020年省收1'!$ONO:$OOJ,'2020年省收1'!$OOL:$OOL,'2020年省收1'!$OON:$OOZ,'2020年省收1'!$OWN:$OWQ,'2020年省收1'!$OWS:$OXF,'2020年省收1'!$OXH:$OXI,'2020年省收1'!$OXK:$OYF,'2020年省收1'!$OYH:$OYH,'2020年省收1'!$OYJ:$OYV,'2020年省收1'!$PGJ:$PGM,'2020年省收1'!$PGO:$PHB,'2020年省收1'!$PHD:$PHE,'2020年省收1'!$PHG:$PIB,'2020年省收1'!$PID:$PID,'2020年省收1'!$PIF:$PIR,'2020年省收1'!$PQF:$PQI,'2020年省收1'!$PQK:$PQX,'2020年省收1'!$PQZ:$PRA,'2020年省收1'!$PRC:$PRX,'2020年省收1'!$PRZ:$PRZ,'2020年省收1'!$PSB:$PSN,'2020年省收1'!$QAB:$QAE,'2020年省收1'!$QAG:$QAT,'2020年省收1'!$QAV:$QAW,'2020年省收1'!$QAY:$QBT,'2020年省收1'!$QBV:$QBV,'2020年省收1'!$QBX:$QCJ,'2020年省收1'!$QJX:$QKA,'2020年省收1'!$QKC:$QKP,'2020年省收1'!$QKR:$QKS,'2020年省收1'!$QKU:$QLP,'2020年省收1'!$QLR:$QLR,'2020年省收1'!$QLT:$QMF,'2020年省收1'!$QTT:$QTW,'2020年省收1'!$QTY:$QUL,'2020年省收1'!$QUN:$QUO,'2020年省收1'!$QUQ:$QVL,'2020年省收1'!$QVN:$QVN,'2020年省收1'!$QVP:$QWB,'2020年省收1'!$RDP:$RDS,'2020年省收1'!$RDU:$REH,'2020年省收1'!$REJ:$REK,'2020年省收1'!$REM:$RFH,'2020年省收1'!$RFJ:$RFJ,'2020年省收1'!$RFL:$RFX,'2020年省收1'!$RNL:$RNO,'2020年省收1'!$RNQ:$ROD,'2020年省收1'!$ROF:$ROG,'2020年省收1'!$ROI:$RPD,'2020年省收1'!$RPF:$RPF,'2020年省收1'!$RPH:$RPT,'2020年省收1'!$RXH:$RXK,'2020年省收1'!$RXM:$RXZ,'2020年省收1'!$RYB:$RYC,'2020年省收1'!$RYE:$RYZ,'2020年省收1'!$RZB:$RZB,'2020年省收1'!$RZD:$RZP,'2020年省收1'!$SHD:$SHG,'2020年省收1'!$SHI:$SHV,'2020年省收1'!$SHX:$SHY,'2020年省收1'!$SIA:$SIV,'2020年省收1'!$SIX:$SIX,'2020年省收1'!$SIZ:$SJL,'2020年省收1'!$SQZ:$SRC,'2020年省收1'!$SRE:$SRR,'2020年省收1'!$SRT:$SRU,'2020年省收1'!$SRW:$SSR,'2020年省收1'!$SST:$SST,'2020年省收1'!$SSV:$STH,'2020年省收1'!$TAV:$TAY,'2020年省收1'!$TBA:$TBN,'2020年省收1'!$TBP:$TBQ,'2020年省收1'!$TBS:$TCN,'2020年省收1'!$TCP:$TCP,'2020年省收1'!$TCR:$TDD,'2020年省收1'!$TKR:$TKU,'2020年省收1'!$TKW:$TLJ,'2020年省收1'!$TLL:$TLM,'2020年省收1'!$TLO:$TMJ,'2020年省收1'!$TML:$TML,'2020年省收1'!$TMN:$TMZ,'2020年省收1'!$TUN:$TUQ,'2020年省收1'!$TUS:$TVF,'2020年省收1'!$TVH:$TVI,'2020年省收1'!$TVK:$TWF,'2020年省收1'!$TWH:$TWH,'2020年省收1'!$TWJ:$TWV,'2020年省收1'!$UEJ:$UEM,'2020年省收1'!$UEO:$UFB,'2020年省收1'!$UFD:$UFE,'2020年省收1'!$UFG:$UGB,'2020年省收1'!$UGD:$UGD,'2020年省收1'!$UGF:$UGR,'2020年省收1'!$UOF:$UOI,'2020年省收1'!$UOK:$UOX,'2020年省收1'!$UOZ:$UPA,'2020年省收1'!$UPC:$UPX,'2020年省收1'!$UPZ:$UPZ,'2020年省收1'!$UQB:$UQN,'2020年省收1'!$UYB:$UYE,'2020年省收1'!$UYG:$UYT,'2020年省收1'!$UYV:$UYW,'2020年省收1'!$UYY:$UZT,'2020年省收1'!$UZV:$UZV,'2020年省收1'!$UZX:$VAJ,'2020年省收1'!$VHX:$VIA,'2020年省收1'!$VIC:$VIP,'2020年省收1'!$VIR:$VIS,'2020年省收1'!$VIU:$VJP,'2020年省收1'!$VJR:$VJR,'2020年省收1'!$VJT:$VKF,'2020年省收1'!$VRT:$VRW,'2020年省收1'!$VRY:$VSL,'2020年省收1'!$VSN:$VSO,'2020年省收1'!$VSQ:$VTL,'2020年省收1'!$VTN:$VTN,'2020年省收1'!$VTP:$VUB,'2020年省收1'!$WBP:$WBS,'2020年省收1'!$WBU:$WCH,'2020年省收1'!$WCJ:$WCK,'2020年省收1'!$WCM:$WDH,'2020年省收1'!$WDJ:$WDJ,'2020年省收1'!$WDL:$WDX,'2020年省收1'!$WLL:$WLO,'2020年省收1'!$WLQ:$WMD,'2020年省收1'!$WMF:$WMG,'2020年省收1'!$WMI:$WND,'2020年省收1'!$WNF:$WNF,'2020年省收1'!$WNH:$WNT,'2020年省收1'!$WVH:$WVK,'2020年省收1'!$WVM:$WVZ,'2020年省收1'!$WWB:$WWC,'2020年省收1'!$WWE:$WWZ,'2020年省收1'!$WXB:$WXB,'2020年省收1'!$WXD:$WXP</definedName>
    <definedName name="Z_1BA3EBAD_5013_4DDA_8D35_278D5864A5E9_.wvu.Cols" localSheetId="22" hidden="1">'2020年省支1'!$A:$D,'2020年省支1'!$F:$S,'2020年省支1'!$U:$V,'2020年省支1'!$X:$AS,'2020年省支1'!$AU:$AU,'2020年省支1'!$AW:$BJ,'2020年省支1'!$IW:$IZ,'2020年省支1'!$JB:$JO,'2020年省支1'!$JQ:$JR,'2020年省支1'!$JT:$KO,'2020年省支1'!$KQ:$KQ,'2020年省支1'!$KS:$LE,'2020年省支1'!$SS:$SV,'2020年省支1'!$SX:$TK,'2020年省支1'!$TM:$TN,'2020年省支1'!$TP:$UK,'2020年省支1'!$UM:$UM,'2020年省支1'!$UO:$VA,'2020年省支1'!$ACO:$ACR,'2020年省支1'!$ACT:$ADG,'2020年省支1'!$ADI:$ADJ,'2020年省支1'!$ADL:$AEG,'2020年省支1'!$AEI:$AEI,'2020年省支1'!$AEK:$AEW,'2020年省支1'!$AMK:$AMN,'2020年省支1'!$AMP:$ANC,'2020年省支1'!$ANE:$ANF,'2020年省支1'!$ANH:$AOC,'2020年省支1'!$AOE:$AOE,'2020年省支1'!$AOG:$AOS,'2020年省支1'!$AWG:$AWJ,'2020年省支1'!$AWL:$AWY,'2020年省支1'!$AXA:$AXB,'2020年省支1'!$AXD:$AXY,'2020年省支1'!$AYA:$AYA,'2020年省支1'!$AYC:$AYO,'2020年省支1'!$BGC:$BGF,'2020年省支1'!$BGH:$BGU,'2020年省支1'!$BGW:$BGX,'2020年省支1'!$BGZ:$BHU,'2020年省支1'!$BHW:$BHW,'2020年省支1'!$BHY:$BIK,'2020年省支1'!$BPY:$BQB,'2020年省支1'!$BQD:$BQQ,'2020年省支1'!$BQS:$BQT,'2020年省支1'!$BQV:$BRQ,'2020年省支1'!$BRS:$BRS,'2020年省支1'!$BRU:$BSG,'2020年省支1'!$BZU:$BZX,'2020年省支1'!$BZZ:$CAM,'2020年省支1'!$CAO:$CAP,'2020年省支1'!$CAR:$CBM,'2020年省支1'!$CBO:$CBO,'2020年省支1'!$CBQ:$CCC,'2020年省支1'!$CJQ:$CJT,'2020年省支1'!$CJV:$CKI,'2020年省支1'!$CKK:$CKL,'2020年省支1'!$CKN:$CLI,'2020年省支1'!$CLK:$CLK,'2020年省支1'!$CLM:$CLY,'2020年省支1'!$CTM:$CTP,'2020年省支1'!$CTR:$CUE,'2020年省支1'!$CUG:$CUH,'2020年省支1'!$CUJ:$CVE,'2020年省支1'!$CVG:$CVG,'2020年省支1'!$CVI:$CVU,'2020年省支1'!$DDI:$DDL,'2020年省支1'!$DDN:$DEA,'2020年省支1'!$DEC:$DED,'2020年省支1'!$DEF:$DFA,'2020年省支1'!$DFC:$DFC,'2020年省支1'!$DFE:$DFQ,'2020年省支1'!$DNE:$DNH,'2020年省支1'!$DNJ:$DNW,'2020年省支1'!$DNY:$DNZ,'2020年省支1'!$DOB:$DOW,'2020年省支1'!$DOY:$DOY,'2020年省支1'!$DPA:$DPM,'2020年省支1'!$DXA:$DXD,'2020年省支1'!$DXF:$DXS,'2020年省支1'!$DXU:$DXV,'2020年省支1'!$DXX:$DYS,'2020年省支1'!$DYU:$DYU,'2020年省支1'!$DYW:$DZI,'2020年省支1'!$EGW:$EGZ,'2020年省支1'!$EHB:$EHO,'2020年省支1'!$EHQ:$EHR,'2020年省支1'!$EHT:$EIO,'2020年省支1'!$EIQ:$EIQ,'2020年省支1'!$EIS:$EJE,'2020年省支1'!$EQS:$EQV,'2020年省支1'!$EQX:$ERK,'2020年省支1'!$ERM:$ERN,'2020年省支1'!$ERP:$ESK,'2020年省支1'!$ESM:$ESM,'2020年省支1'!$ESO:$ETA,'2020年省支1'!$FAO:$FAR,'2020年省支1'!$FAT:$FBG,'2020年省支1'!$FBI:$FBJ,'2020年省支1'!$FBL:$FCG,'2020年省支1'!$FCI:$FCI,'2020年省支1'!$FCK:$FCW,'2020年省支1'!$FKK:$FKN,'2020年省支1'!$FKP:$FLC,'2020年省支1'!$FLE:$FLF,'2020年省支1'!$FLH:$FMC,'2020年省支1'!$FME:$FME,'2020年省支1'!$FMG:$FMS,'2020年省支1'!$FUG:$FUJ,'2020年省支1'!$FUL:$FUY,'2020年省支1'!$FVA:$FVB,'2020年省支1'!$FVD:$FVY,'2020年省支1'!$FWA:$FWA,'2020年省支1'!$FWC:$FWO,'2020年省支1'!$GEC:$GEF,'2020年省支1'!$GEH:$GEU,'2020年省支1'!$GEW:$GEX,'2020年省支1'!$GEZ:$GFU,'2020年省支1'!$GFW:$GFW,'2020年省支1'!$GFY:$GGK,'2020年省支1'!$GNY:$GOB,'2020年省支1'!$GOD:$GOQ,'2020年省支1'!$GOS:$GOT,'2020年省支1'!$GOV:$GPQ,'2020年省支1'!$GPS:$GPS,'2020年省支1'!$GPU:$GQG,'2020年省支1'!$GXU:$GXX,'2020年省支1'!$GXZ:$GYM,'2020年省支1'!$GYO:$GYP,'2020年省支1'!$GYR:$GZM,'2020年省支1'!$GZO:$GZO,'2020年省支1'!$GZQ:$HAC,'2020年省支1'!$HHQ:$HHT,'2020年省支1'!$HHV:$HII,'2020年省支1'!$HIK:$HIL,'2020年省支1'!$HIN:$HJI,'2020年省支1'!$HJK:$HJK,'2020年省支1'!$HJM:$HJY,'2020年省支1'!$HRM:$HRP,'2020年省支1'!$HRR:$HSE,'2020年省支1'!$HSG:$HSH,'2020年省支1'!$HSJ:$HTE,'2020年省支1'!$HTG:$HTG,'2020年省支1'!$HTI:$HTU,'2020年省支1'!$IBI:$IBL,'2020年省支1'!$IBN:$ICA,'2020年省支1'!$ICC:$ICD,'2020年省支1'!$ICF:$IDA,'2020年省支1'!$IDC:$IDC,'2020年省支1'!$IDE:$IDQ,'2020年省支1'!$ILE:$ILH,'2020年省支1'!$ILJ:$ILW,'2020年省支1'!$ILY:$ILZ,'2020年省支1'!$IMB:$IMW,'2020年省支1'!$IMY:$IMY,'2020年省支1'!$INA:$INM,'2020年省支1'!$IVA:$IVD,'2020年省支1'!$IVF:$IVS,'2020年省支1'!$IVU:$IVV,'2020年省支1'!$IVX:$IWS,'2020年省支1'!$IWU:$IWU,'2020年省支1'!$IWW:$IXI,'2020年省支1'!$JEW:$JEZ,'2020年省支1'!$JFB:$JFO,'2020年省支1'!$JFQ:$JFR,'2020年省支1'!$JFT:$JGO,'2020年省支1'!$JGQ:$JGQ,'2020年省支1'!$JGS:$JHE,'2020年省支1'!$JOS:$JOV,'2020年省支1'!$JOX:$JPK,'2020年省支1'!$JPM:$JPN,'2020年省支1'!$JPP:$JQK,'2020年省支1'!$JQM:$JQM,'2020年省支1'!$JQO:$JRA,'2020年省支1'!$JYO:$JYR,'2020年省支1'!$JYT:$JZG,'2020年省支1'!$JZI:$JZJ,'2020年省支1'!$JZL:$KAG,'2020年省支1'!$KAI:$KAI,'2020年省支1'!$KAK:$KAW,'2020年省支1'!$KIK:$KIN,'2020年省支1'!$KIP:$KJC,'2020年省支1'!$KJE:$KJF,'2020年省支1'!$KJH:$KKC,'2020年省支1'!$KKE:$KKE,'2020年省支1'!$KKG:$KKS,'2020年省支1'!$KSG:$KSJ,'2020年省支1'!$KSL:$KSY,'2020年省支1'!$KTA:$KTB,'2020年省支1'!$KTD:$KTY,'2020年省支1'!$KUA:$KUA,'2020年省支1'!$KUC:$KUO,'2020年省支1'!$LCC:$LCF,'2020年省支1'!$LCH:$LCU,'2020年省支1'!$LCW:$LCX,'2020年省支1'!$LCZ:$LDU,'2020年省支1'!$LDW:$LDW,'2020年省支1'!$LDY:$LEK,'2020年省支1'!$LLY:$LMB,'2020年省支1'!$LMD:$LMQ,'2020年省支1'!$LMS:$LMT,'2020年省支1'!$LMV:$LNQ,'2020年省支1'!$LNS:$LNS,'2020年省支1'!$LNU:$LOG,'2020年省支1'!$LVU:$LVX,'2020年省支1'!$LVZ:$LWM,'2020年省支1'!$LWO:$LWP,'2020年省支1'!$LWR:$LXM,'2020年省支1'!$LXO:$LXO,'2020年省支1'!$LXQ:$LYC,'2020年省支1'!$MFQ:$MFT,'2020年省支1'!$MFV:$MGI,'2020年省支1'!$MGK:$MGL,'2020年省支1'!$MGN:$MHI,'2020年省支1'!$MHK:$MHK,'2020年省支1'!$MHM:$MHY,'2020年省支1'!$MPM:$MPP,'2020年省支1'!$MPR:$MQE,'2020年省支1'!$MQG:$MQH,'2020年省支1'!$MQJ:$MRE,'2020年省支1'!$MRG:$MRG,'2020年省支1'!$MRI:$MRU,'2020年省支1'!$MZI:$MZL,'2020年省支1'!$MZN:$NAA,'2020年省支1'!$NAC:$NAD,'2020年省支1'!$NAF:$NBA,'2020年省支1'!$NBC:$NBC,'2020年省支1'!$NBE:$NBQ,'2020年省支1'!$NJE:$NJH,'2020年省支1'!$NJJ:$NJW,'2020年省支1'!$NJY:$NJZ,'2020年省支1'!$NKB:$NKW,'2020年省支1'!$NKY:$NKY,'2020年省支1'!$NLA:$NLM,'2020年省支1'!$NTA:$NTD,'2020年省支1'!$NTF:$NTS,'2020年省支1'!$NTU:$NTV,'2020年省支1'!$NTX:$NUS,'2020年省支1'!$NUU:$NUU,'2020年省支1'!$NUW:$NVI,'2020年省支1'!$OCW:$OCZ,'2020年省支1'!$ODB:$ODO,'2020年省支1'!$ODQ:$ODR,'2020年省支1'!$ODT:$OEO,'2020年省支1'!$OEQ:$OEQ,'2020年省支1'!$OES:$OFE,'2020年省支1'!$OMS:$OMV,'2020年省支1'!$OMX:$ONK,'2020年省支1'!$ONM:$ONN,'2020年省支1'!$ONP:$OOK,'2020年省支1'!$OOM:$OOM,'2020年省支1'!$OOO:$OPA,'2020年省支1'!$OWO:$OWR,'2020年省支1'!$OWT:$OXG,'2020年省支1'!$OXI:$OXJ,'2020年省支1'!$OXL:$OYG,'2020年省支1'!$OYI:$OYI,'2020年省支1'!$OYK:$OYW,'2020年省支1'!$PGK:$PGN,'2020年省支1'!$PGP:$PHC,'2020年省支1'!$PHE:$PHF,'2020年省支1'!$PHH:$PIC,'2020年省支1'!$PIE:$PIE,'2020年省支1'!$PIG:$PIS,'2020年省支1'!$PQG:$PQJ,'2020年省支1'!$PQL:$PQY,'2020年省支1'!$PRA:$PRB,'2020年省支1'!$PRD:$PRY,'2020年省支1'!$PSA:$PSA,'2020年省支1'!$PSC:$PSO,'2020年省支1'!$QAC:$QAF,'2020年省支1'!$QAH:$QAU,'2020年省支1'!$QAW:$QAX,'2020年省支1'!$QAZ:$QBU,'2020年省支1'!$QBW:$QBW,'2020年省支1'!$QBY:$QCK,'2020年省支1'!$QJY:$QKB,'2020年省支1'!$QKD:$QKQ,'2020年省支1'!$QKS:$QKT,'2020年省支1'!$QKV:$QLQ,'2020年省支1'!$QLS:$QLS,'2020年省支1'!$QLU:$QMG,'2020年省支1'!$QTU:$QTX,'2020年省支1'!$QTZ:$QUM,'2020年省支1'!$QUO:$QUP,'2020年省支1'!$QUR:$QVM,'2020年省支1'!$QVO:$QVO,'2020年省支1'!$QVQ:$QWC,'2020年省支1'!$RDQ:$RDT,'2020年省支1'!$RDV:$REI,'2020年省支1'!$REK:$REL,'2020年省支1'!$REN:$RFI,'2020年省支1'!$RFK:$RFK,'2020年省支1'!$RFM:$RFY,'2020年省支1'!$RNM:$RNP,'2020年省支1'!$RNR:$ROE,'2020年省支1'!$ROG:$ROH,'2020年省支1'!$ROJ:$RPE,'2020年省支1'!$RPG:$RPG,'2020年省支1'!$RPI:$RPU,'2020年省支1'!$RXI:$RXL,'2020年省支1'!$RXN:$RYA,'2020年省支1'!$RYC:$RYD,'2020年省支1'!$RYF:$RZA,'2020年省支1'!$RZC:$RZC,'2020年省支1'!$RZE:$RZQ,'2020年省支1'!$SHE:$SHH,'2020年省支1'!$SHJ:$SHW,'2020年省支1'!$SHY:$SHZ,'2020年省支1'!$SIB:$SIW,'2020年省支1'!$SIY:$SIY,'2020年省支1'!$SJA:$SJM,'2020年省支1'!$SRA:$SRD,'2020年省支1'!$SRF:$SRS,'2020年省支1'!$SRU:$SRV,'2020年省支1'!$SRX:$SSS,'2020年省支1'!$SSU:$SSU,'2020年省支1'!$SSW:$STI,'2020年省支1'!$TAW:$TAZ,'2020年省支1'!$TBB:$TBO,'2020年省支1'!$TBQ:$TBR,'2020年省支1'!$TBT:$TCO,'2020年省支1'!$TCQ:$TCQ,'2020年省支1'!$TCS:$TDE,'2020年省支1'!$TKS:$TKV,'2020年省支1'!$TKX:$TLK,'2020年省支1'!$TLM:$TLN,'2020年省支1'!$TLP:$TMK,'2020年省支1'!$TMM:$TMM,'2020年省支1'!$TMO:$TNA,'2020年省支1'!$TUO:$TUR,'2020年省支1'!$TUT:$TVG,'2020年省支1'!$TVI:$TVJ,'2020年省支1'!$TVL:$TWG,'2020年省支1'!$TWI:$TWI,'2020年省支1'!$TWK:$TWW,'2020年省支1'!$UEK:$UEN,'2020年省支1'!$UEP:$UFC,'2020年省支1'!$UFE:$UFF,'2020年省支1'!$UFH:$UGC,'2020年省支1'!$UGE:$UGE,'2020年省支1'!$UGG:$UGS,'2020年省支1'!$UOG:$UOJ,'2020年省支1'!$UOL:$UOY,'2020年省支1'!$UPA:$UPB,'2020年省支1'!$UPD:$UPY,'2020年省支1'!$UQA:$UQA,'2020年省支1'!$UQC:$UQO,'2020年省支1'!$UYC:$UYF,'2020年省支1'!$UYH:$UYU,'2020年省支1'!$UYW:$UYX,'2020年省支1'!$UYZ:$UZU,'2020年省支1'!$UZW:$UZW,'2020年省支1'!$UZY:$VAK,'2020年省支1'!$VHY:$VIB,'2020年省支1'!$VID:$VIQ,'2020年省支1'!$VIS:$VIT,'2020年省支1'!$VIV:$VJQ,'2020年省支1'!$VJS:$VJS,'2020年省支1'!$VJU:$VKG,'2020年省支1'!$VRU:$VRX,'2020年省支1'!$VRZ:$VSM,'2020年省支1'!$VSO:$VSP,'2020年省支1'!$VSR:$VTM,'2020年省支1'!$VTO:$VTO,'2020年省支1'!$VTQ:$VUC,'2020年省支1'!$WBQ:$WBT,'2020年省支1'!$WBV:$WCI,'2020年省支1'!$WCK:$WCL,'2020年省支1'!$WCN:$WDI,'2020年省支1'!$WDK:$WDK,'2020年省支1'!$WDM:$WDY,'2020年省支1'!$WLM:$WLP,'2020年省支1'!$WLR:$WME,'2020年省支1'!$WMG:$WMH,'2020年省支1'!$WMJ:$WNE,'2020年省支1'!$WNG:$WNG,'2020年省支1'!$WNI:$WNU,'2020年省支1'!$WVI:$WVL,'2020年省支1'!$WVN:$WWA,'2020年省支1'!$WWC:$WWD,'2020年省支1'!$WWF:$WXA,'2020年省支1'!$WXC:$WXC,'2020年省支1'!$WXE:$WXQ</definedName>
    <definedName name="Z_1BA3EBAD_5013_4DDA_8D35_278D5864A5E9_.wvu.Cols" localSheetId="32" hidden="1">'2020省国收'!#REF!</definedName>
    <definedName name="Z_1BA3EBAD_5013_4DDA_8D35_278D5864A5E9_.wvu.Cols" localSheetId="36" hidden="1">'2020省社收'!#REF!</definedName>
    <definedName name="Z_1BA3EBAD_5013_4DDA_8D35_278D5864A5E9_.wvu.Cols" localSheetId="14" hidden="1">'2020省收'!#REF!</definedName>
    <definedName name="Z_1BA3EBAD_5013_4DDA_8D35_278D5864A5E9_.wvu.Cols" localSheetId="12" hidden="1">'2020收'!#REF!</definedName>
    <definedName name="Z_1BA3EBAD_5013_4DDA_8D35_278D5864A5E9_.wvu.Cols" localSheetId="13" hidden="1">'2020支'!#REF!</definedName>
    <definedName name="Z_1BA3EBAD_5013_4DDA_8D35_278D5864A5E9_.wvu.FilterData" localSheetId="7" hidden="1">'2018省基支'!$B$5:$Y$82</definedName>
    <definedName name="Z_1BA3EBAD_5013_4DDA_8D35_278D5864A5E9_.wvu.FilterData" localSheetId="18" hidden="1">'2020对下转移支付分项目'!$A$4:$B$56</definedName>
    <definedName name="Z_1BA3EBAD_5013_4DDA_8D35_278D5864A5E9_.wvu.FilterData" localSheetId="21" hidden="1">'2020年省收1'!$A$4:$BW$421</definedName>
    <definedName name="Z_1BA3EBAD_5013_4DDA_8D35_278D5864A5E9_.wvu.FilterData" localSheetId="22" hidden="1">'2020年省支1'!$A$4:$BX$425</definedName>
    <definedName name="Z_1BA3EBAD_5013_4DDA_8D35_278D5864A5E9_.wvu.FilterData" localSheetId="17" hidden="1">'2020省基本支出经济分类'!$A$5:$D$43</definedName>
    <definedName name="Z_1BA3EBAD_5013_4DDA_8D35_278D5864A5E9_.wvu.FilterData" localSheetId="15" hidden="1">'2020省支'!$A$5:$E$490</definedName>
    <definedName name="Z_1BA3EBAD_5013_4DDA_8D35_278D5864A5E9_.wvu.PrintArea" localSheetId="8" hidden="1">'18国收'!$A$1:$D$13</definedName>
    <definedName name="Z_1BA3EBAD_5013_4DDA_8D35_278D5864A5E9_.wvu.PrintArea" localSheetId="9" hidden="1">'18国支'!$A$1:$D$12</definedName>
    <definedName name="Z_1BA3EBAD_5013_4DDA_8D35_278D5864A5E9_.wvu.PrintArea" localSheetId="4" hidden="1">'18基收'!$A$1:$F$15</definedName>
    <definedName name="Z_1BA3EBAD_5013_4DDA_8D35_278D5864A5E9_.wvu.PrintArea" localSheetId="5" hidden="1">'18基支'!$A$1:$D$17</definedName>
    <definedName name="Z_1BA3EBAD_5013_4DDA_8D35_278D5864A5E9_.wvu.PrintArea" localSheetId="10" hidden="1">'18社收'!$A$1:$E$16</definedName>
    <definedName name="Z_1BA3EBAD_5013_4DDA_8D35_278D5864A5E9_.wvu.PrintArea" localSheetId="11" hidden="1">'18社支'!$A$1:$E$19</definedName>
    <definedName name="Z_1BA3EBAD_5013_4DDA_8D35_278D5864A5E9_.wvu.PrintArea" localSheetId="0" hidden="1">'18收'!$A$1:$F$38</definedName>
    <definedName name="Z_1BA3EBAD_5013_4DDA_8D35_278D5864A5E9_.wvu.PrintArea" localSheetId="1" hidden="1">'18支'!$A$1:$D$29</definedName>
    <definedName name="Z_1BA3EBAD_5013_4DDA_8D35_278D5864A5E9_.wvu.PrintArea" localSheetId="7" hidden="1">'2018省基支'!$A$1:$N$82</definedName>
    <definedName name="Z_1BA3EBAD_5013_4DDA_8D35_278D5864A5E9_.wvu.PrintArea" localSheetId="39" hidden="1">'2019省一般债'!$A$1:$C$13</definedName>
    <definedName name="Z_1BA3EBAD_5013_4DDA_8D35_278D5864A5E9_.wvu.PrintArea" localSheetId="3" hidden="1">'2019省支'!$A$1:$N$39</definedName>
    <definedName name="Z_1BA3EBAD_5013_4DDA_8D35_278D5864A5E9_.wvu.PrintArea" localSheetId="41" hidden="1">'2019省专项债'!$A$1:$C$13</definedName>
    <definedName name="Z_1BA3EBAD_5013_4DDA_8D35_278D5864A5E9_.wvu.PrintArea" localSheetId="38" hidden="1">'2019一般债'!$A$1:$C$14</definedName>
    <definedName name="Z_1BA3EBAD_5013_4DDA_8D35_278D5864A5E9_.wvu.PrintArea" localSheetId="40" hidden="1">'2019专项债'!$A$1:$C$14</definedName>
    <definedName name="Z_1BA3EBAD_5013_4DDA_8D35_278D5864A5E9_.wvu.PrintArea" localSheetId="6" hidden="1">'2019转移支付'!$A$1:$M$65</definedName>
    <definedName name="Z_1BA3EBAD_5013_4DDA_8D35_278D5864A5E9_.wvu.PrintArea" localSheetId="19" hidden="1">'2020对下转移支付分地区'!$A$1:$E$17</definedName>
    <definedName name="Z_1BA3EBAD_5013_4DDA_8D35_278D5864A5E9_.wvu.PrintArea" localSheetId="18" hidden="1">'2020对下转移支付分项目'!$A$1:$B$57</definedName>
    <definedName name="Z_1BA3EBAD_5013_4DDA_8D35_278D5864A5E9_.wvu.PrintArea" localSheetId="30" hidden="1">'2020国收'!$A$1:$D$10</definedName>
    <definedName name="Z_1BA3EBAD_5013_4DDA_8D35_278D5864A5E9_.wvu.PrintArea" localSheetId="31" hidden="1">'2020国支 '!$A$1:$D$14</definedName>
    <definedName name="Z_1BA3EBAD_5013_4DDA_8D35_278D5864A5E9_.wvu.PrintArea" localSheetId="27" hidden="1">'2020基对下转移支付'!$A$1:$N$11</definedName>
    <definedName name="Z_1BA3EBAD_5013_4DDA_8D35_278D5864A5E9_.wvu.PrintArea" localSheetId="23" hidden="1">'2020基收'!$A$1:$D$15</definedName>
    <definedName name="Z_1BA3EBAD_5013_4DDA_8D35_278D5864A5E9_.wvu.PrintArea" localSheetId="24" hidden="1">'2020基支'!$A$1:$D$14</definedName>
    <definedName name="Z_1BA3EBAD_5013_4DDA_8D35_278D5864A5E9_.wvu.PrintArea" localSheetId="21" hidden="1">'2020年省收1'!$E$1:$BJ$430</definedName>
    <definedName name="Z_1BA3EBAD_5013_4DDA_8D35_278D5864A5E9_.wvu.PrintArea" localSheetId="22" hidden="1">'2020年省支1'!$E$1:$BJ$433</definedName>
    <definedName name="Z_1BA3EBAD_5013_4DDA_8D35_278D5864A5E9_.wvu.PrintArea" localSheetId="20" hidden="1">'2020三公'!$A$1:$D$12</definedName>
    <definedName name="Z_1BA3EBAD_5013_4DDA_8D35_278D5864A5E9_.wvu.PrintArea" localSheetId="34" hidden="1">'2020社收'!$A$1:$D$13</definedName>
    <definedName name="Z_1BA3EBAD_5013_4DDA_8D35_278D5864A5E9_.wvu.PrintArea" localSheetId="35" hidden="1">'2020社支'!$A$1:$D$13</definedName>
    <definedName name="Z_1BA3EBAD_5013_4DDA_8D35_278D5864A5E9_.wvu.PrintArea" localSheetId="32" hidden="1">'2020省国收'!$A$1:$D$23</definedName>
    <definedName name="Z_1BA3EBAD_5013_4DDA_8D35_278D5864A5E9_.wvu.PrintArea" localSheetId="33" hidden="1">'2020省国支'!$A$1:$D$20</definedName>
    <definedName name="Z_1BA3EBAD_5013_4DDA_8D35_278D5864A5E9_.wvu.PrintArea" localSheetId="17" hidden="1">'2020省基本支出经济分类'!$A$1:$D$43</definedName>
    <definedName name="Z_1BA3EBAD_5013_4DDA_8D35_278D5864A5E9_.wvu.PrintArea" localSheetId="25" hidden="1">'2020省基收'!$A$1:$D$24</definedName>
    <definedName name="Z_1BA3EBAD_5013_4DDA_8D35_278D5864A5E9_.wvu.PrintArea" localSheetId="26" hidden="1">'2020省基支'!$A$1:$D$34</definedName>
    <definedName name="Z_1BA3EBAD_5013_4DDA_8D35_278D5864A5E9_.wvu.PrintArea" localSheetId="36" hidden="1">'2020省社收'!$A$1:$D$33</definedName>
    <definedName name="Z_1BA3EBAD_5013_4DDA_8D35_278D5864A5E9_.wvu.PrintArea" localSheetId="37" hidden="1">'2020省社支'!$A$1:$D$24</definedName>
    <definedName name="Z_1BA3EBAD_5013_4DDA_8D35_278D5864A5E9_.wvu.PrintArea" localSheetId="14" hidden="1">'2020省收'!$A$1:$D$33</definedName>
    <definedName name="Z_1BA3EBAD_5013_4DDA_8D35_278D5864A5E9_.wvu.PrintArea" localSheetId="15" hidden="1">'2020省支'!$A$1:$E$490</definedName>
    <definedName name="Z_1BA3EBAD_5013_4DDA_8D35_278D5864A5E9_.wvu.PrintArea" localSheetId="16" hidden="1">'2020省支经济分类'!$A$1:$D$21</definedName>
    <definedName name="Z_1BA3EBAD_5013_4DDA_8D35_278D5864A5E9_.wvu.PrintArea" localSheetId="12" hidden="1">'2020收'!$A$1:$D$37</definedName>
    <definedName name="Z_1BA3EBAD_5013_4DDA_8D35_278D5864A5E9_.wvu.PrintArea" localSheetId="13" hidden="1">'2020支'!$A$1:$D$29</definedName>
    <definedName name="Z_1BA3EBAD_5013_4DDA_8D35_278D5864A5E9_.wvu.PrintArea" localSheetId="2" hidden="1">目录!$A$2:$B$32</definedName>
    <definedName name="Z_1BA3EBAD_5013_4DDA_8D35_278D5864A5E9_.wvu.PrintTitles" localSheetId="7" hidden="1">'2018省基支'!$1:$5</definedName>
    <definedName name="Z_1BA3EBAD_5013_4DDA_8D35_278D5864A5E9_.wvu.PrintTitles" localSheetId="6" hidden="1">'2019转移支付'!$1:$3</definedName>
    <definedName name="Z_1BA3EBAD_5013_4DDA_8D35_278D5864A5E9_.wvu.PrintTitles" localSheetId="18" hidden="1">'2020对下转移支付分项目'!$1:$4</definedName>
    <definedName name="Z_1BA3EBAD_5013_4DDA_8D35_278D5864A5E9_.wvu.PrintTitles" localSheetId="30" hidden="1">'2020国收'!$1:$4</definedName>
    <definedName name="Z_1BA3EBAD_5013_4DDA_8D35_278D5864A5E9_.wvu.PrintTitles" localSheetId="31" hidden="1">'2020国支 '!$1:$4</definedName>
    <definedName name="Z_1BA3EBAD_5013_4DDA_8D35_278D5864A5E9_.wvu.PrintTitles" localSheetId="27" hidden="1">'2020基对下转移支付'!$1:$4</definedName>
    <definedName name="Z_1BA3EBAD_5013_4DDA_8D35_278D5864A5E9_.wvu.PrintTitles" localSheetId="23" hidden="1">'2020基收'!$1:$4</definedName>
    <definedName name="Z_1BA3EBAD_5013_4DDA_8D35_278D5864A5E9_.wvu.PrintTitles" localSheetId="24" hidden="1">'2020基支'!$1:$4</definedName>
    <definedName name="Z_1BA3EBAD_5013_4DDA_8D35_278D5864A5E9_.wvu.PrintTitles" localSheetId="21" hidden="1">'2020年省收1'!$1:$4</definedName>
    <definedName name="Z_1BA3EBAD_5013_4DDA_8D35_278D5864A5E9_.wvu.PrintTitles" localSheetId="22" hidden="1">'2020年省支1'!$1:$4</definedName>
    <definedName name="Z_1BA3EBAD_5013_4DDA_8D35_278D5864A5E9_.wvu.PrintTitles" localSheetId="20" hidden="1">'2020三公'!$1:$4</definedName>
    <definedName name="Z_1BA3EBAD_5013_4DDA_8D35_278D5864A5E9_.wvu.PrintTitles" localSheetId="34" hidden="1">'2020社收'!$1:$4</definedName>
    <definedName name="Z_1BA3EBAD_5013_4DDA_8D35_278D5864A5E9_.wvu.PrintTitles" localSheetId="35" hidden="1">'2020社支'!$1:$4</definedName>
    <definedName name="Z_1BA3EBAD_5013_4DDA_8D35_278D5864A5E9_.wvu.PrintTitles" localSheetId="32" hidden="1">'2020省国收'!$1:$4</definedName>
    <definedName name="Z_1BA3EBAD_5013_4DDA_8D35_278D5864A5E9_.wvu.PrintTitles" localSheetId="28" hidden="1">'2020省国收1'!$1:$4</definedName>
    <definedName name="Z_1BA3EBAD_5013_4DDA_8D35_278D5864A5E9_.wvu.PrintTitles" localSheetId="33" hidden="1">'2020省国支'!$1:$4</definedName>
    <definedName name="Z_1BA3EBAD_5013_4DDA_8D35_278D5864A5E9_.wvu.PrintTitles" localSheetId="17" hidden="1">'2020省基本支出经济分类'!$1:$4</definedName>
    <definedName name="Z_1BA3EBAD_5013_4DDA_8D35_278D5864A5E9_.wvu.PrintTitles" localSheetId="25" hidden="1">'2020省基收'!$1:$4</definedName>
    <definedName name="Z_1BA3EBAD_5013_4DDA_8D35_278D5864A5E9_.wvu.PrintTitles" localSheetId="26" hidden="1">'2020省基支'!$1:$4</definedName>
    <definedName name="Z_1BA3EBAD_5013_4DDA_8D35_278D5864A5E9_.wvu.PrintTitles" localSheetId="36" hidden="1">'2020省社收'!$1:$4</definedName>
    <definedName name="Z_1BA3EBAD_5013_4DDA_8D35_278D5864A5E9_.wvu.PrintTitles" localSheetId="37" hidden="1">'2020省社支'!$1:$4</definedName>
    <definedName name="Z_1BA3EBAD_5013_4DDA_8D35_278D5864A5E9_.wvu.PrintTitles" localSheetId="14" hidden="1">'2020省收'!$1:$4</definedName>
    <definedName name="Z_1BA3EBAD_5013_4DDA_8D35_278D5864A5E9_.wvu.PrintTitles" localSheetId="15" hidden="1">'2020省支'!$1:$4</definedName>
    <definedName name="Z_1BA3EBAD_5013_4DDA_8D35_278D5864A5E9_.wvu.PrintTitles" localSheetId="16" hidden="1">'2020省支经济分类'!$1:$4</definedName>
    <definedName name="Z_1BA3EBAD_5013_4DDA_8D35_278D5864A5E9_.wvu.PrintTitles" localSheetId="12" hidden="1">'2020收'!$1:$4</definedName>
    <definedName name="Z_1BA3EBAD_5013_4DDA_8D35_278D5864A5E9_.wvu.PrintTitles" localSheetId="13" hidden="1">'2020支'!$1:$4</definedName>
    <definedName name="Z_1BA3EBAD_5013_4DDA_8D35_278D5864A5E9_.wvu.PrintTitles" localSheetId="2" hidden="1">目录!$2:$3</definedName>
    <definedName name="Z_1BA3EBAD_5013_4DDA_8D35_278D5864A5E9_.wvu.Rows" localSheetId="8" hidden="1">'18国收'!$13:$14</definedName>
    <definedName name="Z_1BA3EBAD_5013_4DDA_8D35_278D5864A5E9_.wvu.Rows" localSheetId="0" hidden="1">'18收'!$1:$1,'18收'!$3:$3,'18收'!$32:$36</definedName>
    <definedName name="Z_1BA3EBAD_5013_4DDA_8D35_278D5864A5E9_.wvu.Rows" localSheetId="30" hidden="1">'2020国收'!#REF!</definedName>
    <definedName name="Z_1BA3EBAD_5013_4DDA_8D35_278D5864A5E9_.wvu.Rows" localSheetId="31" hidden="1">'2020国支 '!$10:$12</definedName>
    <definedName name="Z_1BA3EBAD_5013_4DDA_8D35_278D5864A5E9_.wvu.Rows" localSheetId="23" hidden="1">'2020基收'!#REF!,'2020基收'!#REF!</definedName>
    <definedName name="Z_1BA3EBAD_5013_4DDA_8D35_278D5864A5E9_.wvu.Rows" localSheetId="24" hidden="1">'2020基支'!#REF!</definedName>
    <definedName name="Z_1BA3EBAD_5013_4DDA_8D35_278D5864A5E9_.wvu.Rows" localSheetId="21" hidden="1">'2020年省收1'!$422:$428</definedName>
    <definedName name="Z_1BA3EBAD_5013_4DDA_8D35_278D5864A5E9_.wvu.Rows" localSheetId="22" hidden="1">'2020年省支1'!$426:$432</definedName>
    <definedName name="Z_1BA3EBAD_5013_4DDA_8D35_278D5864A5E9_.wvu.Rows" localSheetId="32" hidden="1">'2020省国收'!#REF!,'2020省国收'!#REF!,'2020省国收'!#REF!</definedName>
    <definedName name="Z_1BA3EBAD_5013_4DDA_8D35_278D5864A5E9_.wvu.Rows" localSheetId="28" hidden="1">'2020省国收1'!$18:$22</definedName>
    <definedName name="Z_1BA3EBAD_5013_4DDA_8D35_278D5864A5E9_.wvu.Rows" localSheetId="33" hidden="1">'2020省国支'!#REF!,'2020省国支'!#REF!,'2020省国支'!#REF!,'2020省国支'!#REF!,'2020省国支'!#REF!</definedName>
    <definedName name="Z_1BA3EBAD_5013_4DDA_8D35_278D5864A5E9_.wvu.Rows" localSheetId="25" hidden="1">'2020省基收'!#REF!,'2020省基收'!#REF!,'2020省基收'!#REF!,'2020省基收'!#REF!,'2020省基收'!#REF!,'2020省基收'!#REF!</definedName>
    <definedName name="Z_1BA3EBAD_5013_4DDA_8D35_278D5864A5E9_.wvu.Rows" localSheetId="26" hidden="1">'2020省基支'!#REF!,'2020省基支'!#REF!,'2020省基支'!#REF!,'2020省基支'!#REF!</definedName>
    <definedName name="Z_1BA3EBAD_5013_4DDA_8D35_278D5864A5E9_.wvu.Rows" localSheetId="36" hidden="1">'2020省社收'!$8:$8,'2020省社收'!#REF!,'2020省社收'!#REF!</definedName>
    <definedName name="Z_1BA3EBAD_5013_4DDA_8D35_278D5864A5E9_.wvu.Rows" localSheetId="37" hidden="1">'2020省社支'!#REF!,'2020省社支'!#REF!,'2020省社支'!#REF!</definedName>
    <definedName name="Z_1BA3EBAD_5013_4DDA_8D35_278D5864A5E9_.wvu.Rows" localSheetId="14" hidden="1">'2020省收'!#REF!,'2020省收'!#REF!,'2020省收'!#REF!,'2020省收'!#REF!,'2020省收'!#REF!,'2020省收'!$10:$10,'2020省收'!#REF!,'2020省收'!#REF!,'2020省收'!$19:$19,'2020省收'!#REF!,'2020省收'!#REF!,'2020省收'!#REF!,'2020省收'!#REF!,'2020省收'!#REF!</definedName>
    <definedName name="Z_1BA3EBAD_5013_4DDA_8D35_278D5864A5E9_.wvu.Rows" localSheetId="12" hidden="1">'2020收'!#REF!,'2020收'!#REF!,'2020收'!#REF!</definedName>
    <definedName name="Z_1BA3EBAD_5013_4DDA_8D35_278D5864A5E9_.wvu.Rows" localSheetId="13" hidden="1">'2020支'!$28:$28</definedName>
    <definedName name="Z_1FACFE90_DD8D_4C70_B47A_86DAAE3EA9FC_.wvu.Cols" localSheetId="21" hidden="1">#VALUE!</definedName>
    <definedName name="Z_1FACFE90_DD8D_4C70_B47A_86DAAE3EA9FC_.wvu.Cols" localSheetId="22" hidden="1">#VALUE!</definedName>
    <definedName name="Z_1FACFE90_DD8D_4C70_B47A_86DAAE3EA9FC_.wvu.PrintTitles" localSheetId="21" hidden="1">'2020年省收1'!$1:$4</definedName>
    <definedName name="Z_1FACFE90_DD8D_4C70_B47A_86DAAE3EA9FC_.wvu.PrintTitles" localSheetId="22" hidden="1">'2020年省支1'!$1:$4</definedName>
    <definedName name="Z_1FACFE90_DD8D_4C70_B47A_86DAAE3EA9FC_.wvu.Rows" localSheetId="21" hidden="1">'2020年省收1'!$163:$163,'2020年省收1'!$366:$366</definedName>
    <definedName name="Z_1FACFE90_DD8D_4C70_B47A_86DAAE3EA9FC_.wvu.Rows" localSheetId="22" hidden="1">'2020年省支1'!$163:$163,'2020年省支1'!$368:$368</definedName>
    <definedName name="Z_217ADE9E_E819_4DD3_A2F8_F43A0A1E798A_.wvu.Cols" localSheetId="21" hidden="1">#VALUE!</definedName>
    <definedName name="Z_217ADE9E_E819_4DD3_A2F8_F43A0A1E798A_.wvu.Cols" localSheetId="22" hidden="1">#VALUE!</definedName>
    <definedName name="Z_217ADE9E_E819_4DD3_A2F8_F43A0A1E798A_.wvu.PrintTitles" localSheetId="21" hidden="1">'2020年省收1'!$1:$4</definedName>
    <definedName name="Z_217ADE9E_E819_4DD3_A2F8_F43A0A1E798A_.wvu.PrintTitles" localSheetId="22" hidden="1">'2020年省支1'!$1:$4</definedName>
    <definedName name="Z_2455F9B6_6379_450B_A3E3_25D6D0230708_.wvu.Cols" localSheetId="7" hidden="1">'2018省基支'!#REF!,'2018省基支'!#REF!,'2018省基支'!#REF!</definedName>
    <definedName name="Z_2455F9B6_6379_450B_A3E3_25D6D0230708_.wvu.PrintArea" localSheetId="7" hidden="1">'2018省基支'!#REF!</definedName>
    <definedName name="Z_2455F9B6_6379_450B_A3E3_25D6D0230708_.wvu.PrintTitles" localSheetId="7" hidden="1">'2018省基支'!#REF!,'2018省基支'!#REF!</definedName>
    <definedName name="Z_283DE1EB_2F2C_4E30_BD3E_9640DC84325E_.wvu.Cols" localSheetId="21" hidden="1">#VALUE!</definedName>
    <definedName name="Z_283DE1EB_2F2C_4E30_BD3E_9640DC84325E_.wvu.Cols" localSheetId="22" hidden="1">#VALUE!</definedName>
    <definedName name="Z_283DE1EB_2F2C_4E30_BD3E_9640DC84325E_.wvu.PrintTitles" localSheetId="21" hidden="1">'2020年省收1'!$1:$4</definedName>
    <definedName name="Z_283DE1EB_2F2C_4E30_BD3E_9640DC84325E_.wvu.PrintTitles" localSheetId="22" hidden="1">'2020年省支1'!$1:$4</definedName>
    <definedName name="Z_283DE1EB_2F2C_4E30_BD3E_9640DC84325E_.wvu.Rows" localSheetId="21" hidden="1">'2020年省收1'!$163:$163,'2020年省收1'!$366:$366</definedName>
    <definedName name="Z_283DE1EB_2F2C_4E30_BD3E_9640DC84325E_.wvu.Rows" localSheetId="22" hidden="1">'2020年省支1'!$163:$163,'2020年省支1'!$368:$368</definedName>
    <definedName name="Z_30B70321_A552_4B00_9D74_037CD0E4A0B9_.wvu.Cols" localSheetId="8" hidden="1">'18国收'!$H:$H</definedName>
    <definedName name="Z_30B70321_A552_4B00_9D74_037CD0E4A0B9_.wvu.Cols" localSheetId="5" hidden="1">'18基支'!$G:$G</definedName>
    <definedName name="Z_30B70321_A552_4B00_9D74_037CD0E4A0B9_.wvu.Cols" localSheetId="0" hidden="1">'18收'!$L:$L,'18收'!$GH:$GH</definedName>
    <definedName name="Z_30B70321_A552_4B00_9D74_037CD0E4A0B9_.wvu.Cols" localSheetId="7" hidden="1">'2018省基支'!$I:$L</definedName>
    <definedName name="Z_30B70321_A552_4B00_9D74_037CD0E4A0B9_.wvu.Cols" localSheetId="3" hidden="1">'2019省支'!$JP:$JP,'2019省支'!$TL:$TL,'2019省支'!$ADH:$ADH,'2019省支'!$AND:$AND,'2019省支'!$AWZ:$AWZ,'2019省支'!$BGV:$BGV,'2019省支'!$BQR:$BQR,'2019省支'!$CAN:$CAN,'2019省支'!$CKJ:$CKJ,'2019省支'!$CUF:$CUF,'2019省支'!$DEB:$DEB,'2019省支'!$DNX:$DNX,'2019省支'!$DXT:$DXT,'2019省支'!$EHP:$EHP,'2019省支'!$ERL:$ERL,'2019省支'!$FBH:$FBH,'2019省支'!$FLD:$FLD,'2019省支'!$FUZ:$FUZ,'2019省支'!$GEV:$GEV,'2019省支'!$GOR:$GOR,'2019省支'!$GYN:$GYN,'2019省支'!$HIJ:$HIJ,'2019省支'!$HSF:$HSF,'2019省支'!$ICB:$ICB,'2019省支'!$ILX:$ILX,'2019省支'!$IVT:$IVT,'2019省支'!$JFP:$JFP,'2019省支'!$JPL:$JPL,'2019省支'!$JZH:$JZH,'2019省支'!$KJD:$KJD,'2019省支'!$KSZ:$KSZ,'2019省支'!$LCV:$LCV,'2019省支'!$LMR:$LMR,'2019省支'!$LWN:$LWN,'2019省支'!$MGJ:$MGJ,'2019省支'!$MQF:$MQF,'2019省支'!$NAB:$NAB,'2019省支'!$NJX:$NJX,'2019省支'!$NTT:$NTT,'2019省支'!$ODP:$ODP,'2019省支'!$ONL:$ONL,'2019省支'!$OXH:$OXH,'2019省支'!$PHD:$PHD,'2019省支'!$PQZ:$PQZ,'2019省支'!$QAV:$QAV,'2019省支'!$QKR:$QKR,'2019省支'!$QUN:$QUN,'2019省支'!$REJ:$REJ,'2019省支'!$ROF:$ROF,'2019省支'!$RYB:$RYB,'2019省支'!$SHX:$SHX,'2019省支'!$SRT:$SRT,'2019省支'!$TBP:$TBP,'2019省支'!$TLL:$TLL,'2019省支'!$TVH:$TVH,'2019省支'!$UFD:$UFD,'2019省支'!$UOZ:$UOZ,'2019省支'!$UYV:$UYV,'2019省支'!$VIR:$VIR,'2019省支'!$VSN:$VSN,'2019省支'!$WCJ:$WCJ,'2019省支'!$WMF:$WMF,'2019省支'!$WWB:$WWB</definedName>
    <definedName name="Z_30B70321_A552_4B00_9D74_037CD0E4A0B9_.wvu.Cols" localSheetId="21" hidden="1">'2020年省收1'!$A:$D,'2020年省收1'!$F:$S,'2020年省收1'!$U:$V,'2020年省收1'!$X:$AS,'2020年省收1'!$AU:$AU,'2020年省收1'!$AW:$BJ,'2020年省收1'!$IV:$IY,'2020年省收1'!$JA:$JN,'2020年省收1'!$JP:$JQ,'2020年省收1'!$JS:$KN,'2020年省收1'!$KP:$KP,'2020年省收1'!$KR:$LD,'2020年省收1'!$SR:$SU,'2020年省收1'!$SW:$TJ,'2020年省收1'!$TL:$TM,'2020年省收1'!$TO:$UJ,'2020年省收1'!$UL:$UL,'2020年省收1'!$UN:$UZ,'2020年省收1'!$ACN:$ACQ,'2020年省收1'!$ACS:$ADF,'2020年省收1'!$ADH:$ADI,'2020年省收1'!$ADK:$AEF,'2020年省收1'!$AEH:$AEH,'2020年省收1'!$AEJ:$AEV,'2020年省收1'!$AMJ:$AMM,'2020年省收1'!$AMO:$ANB,'2020年省收1'!$AND:$ANE,'2020年省收1'!$ANG:$AOB,'2020年省收1'!$AOD:$AOD,'2020年省收1'!$AOF:$AOR,'2020年省收1'!$AWF:$AWI,'2020年省收1'!$AWK:$AWX,'2020年省收1'!$AWZ:$AXA,'2020年省收1'!$AXC:$AXX,'2020年省收1'!$AXZ:$AXZ,'2020年省收1'!$AYB:$AYN,'2020年省收1'!$BGB:$BGE,'2020年省收1'!$BGG:$BGT,'2020年省收1'!$BGV:$BGW,'2020年省收1'!$BGY:$BHT,'2020年省收1'!$BHV:$BHV,'2020年省收1'!$BHX:$BIJ,'2020年省收1'!$BPX:$BQA,'2020年省收1'!$BQC:$BQP,'2020年省收1'!$BQR:$BQS,'2020年省收1'!$BQU:$BRP,'2020年省收1'!$BRR:$BRR,'2020年省收1'!$BRT:$BSF,'2020年省收1'!$BZT:$BZW,'2020年省收1'!$BZY:$CAL,'2020年省收1'!$CAN:$CAO,'2020年省收1'!$CAQ:$CBL,'2020年省收1'!$CBN:$CBN,'2020年省收1'!$CBP:$CCB,'2020年省收1'!$CJP:$CJS,'2020年省收1'!$CJU:$CKH,'2020年省收1'!$CKJ:$CKK,'2020年省收1'!$CKM:$CLH,'2020年省收1'!$CLJ:$CLJ,'2020年省收1'!$CLL:$CLX,'2020年省收1'!$CTL:$CTO,'2020年省收1'!$CTQ:$CUD,'2020年省收1'!$CUF:$CUG,'2020年省收1'!$CUI:$CVD,'2020年省收1'!$CVF:$CVF,'2020年省收1'!$CVH:$CVT,'2020年省收1'!$DDH:$DDK,'2020年省收1'!$DDM:$DDZ,'2020年省收1'!$DEB:$DEC,'2020年省收1'!$DEE:$DEZ,'2020年省收1'!$DFB:$DFB,'2020年省收1'!$DFD:$DFP,'2020年省收1'!$DND:$DNG,'2020年省收1'!$DNI:$DNV,'2020年省收1'!$DNX:$DNY,'2020年省收1'!$DOA:$DOV,'2020年省收1'!$DOX:$DOX,'2020年省收1'!$DOZ:$DPL,'2020年省收1'!$DWZ:$DXC,'2020年省收1'!$DXE:$DXR,'2020年省收1'!$DXT:$DXU,'2020年省收1'!$DXW:$DYR,'2020年省收1'!$DYT:$DYT,'2020年省收1'!$DYV:$DZH,'2020年省收1'!$EGV:$EGY,'2020年省收1'!$EHA:$EHN,'2020年省收1'!$EHP:$EHQ,'2020年省收1'!$EHS:$EIN,'2020年省收1'!$EIP:$EIP,'2020年省收1'!$EIR:$EJD,'2020年省收1'!$EQR:$EQU,'2020年省收1'!$EQW:$ERJ,'2020年省收1'!$ERL:$ERM,'2020年省收1'!$ERO:$ESJ,'2020年省收1'!$ESL:$ESL,'2020年省收1'!$ESN:$ESZ,'2020年省收1'!$FAN:$FAQ,'2020年省收1'!$FAS:$FBF,'2020年省收1'!$FBH:$FBI,'2020年省收1'!$FBK:$FCF,'2020年省收1'!$FCH:$FCH,'2020年省收1'!$FCJ:$FCV,'2020年省收1'!$FKJ:$FKM,'2020年省收1'!$FKO:$FLB,'2020年省收1'!$FLD:$FLE,'2020年省收1'!$FLG:$FMB,'2020年省收1'!$FMD:$FMD,'2020年省收1'!$FMF:$FMR,'2020年省收1'!$FUF:$FUI,'2020年省收1'!$FUK:$FUX,'2020年省收1'!$FUZ:$FVA,'2020年省收1'!$FVC:$FVX,'2020年省收1'!$FVZ:$FVZ,'2020年省收1'!$FWB:$FWN,'2020年省收1'!$GEB:$GEE,'2020年省收1'!$GEG:$GET,'2020年省收1'!$GEV:$GEW,'2020年省收1'!$GEY:$GFT,'2020年省收1'!$GFV:$GFV,'2020年省收1'!$GFX:$GGJ,'2020年省收1'!$GNX:$GOA,'2020年省收1'!$GOC:$GOP,'2020年省收1'!$GOR:$GOS,'2020年省收1'!$GOU:$GPP,'2020年省收1'!$GPR:$GPR,'2020年省收1'!$GPT:$GQF,'2020年省收1'!$GXT:$GXW,'2020年省收1'!$GXY:$GYL,'2020年省收1'!$GYN:$GYO,'2020年省收1'!$GYQ:$GZL,'2020年省收1'!$GZN:$GZN,'2020年省收1'!$GZP:$HAB,'2020年省收1'!$HHP:$HHS,'2020年省收1'!$HHU:$HIH,'2020年省收1'!$HIJ:$HIK,'2020年省收1'!$HIM:$HJH,'2020年省收1'!$HJJ:$HJJ,'2020年省收1'!$HJL:$HJX,'2020年省收1'!$HRL:$HRO,'2020年省收1'!$HRQ:$HSD,'2020年省收1'!$HSF:$HSG,'2020年省收1'!$HSI:$HTD,'2020年省收1'!$HTF:$HTF,'2020年省收1'!$HTH:$HTT,'2020年省收1'!$IBH:$IBK,'2020年省收1'!$IBM:$IBZ,'2020年省收1'!$ICB:$ICC,'2020年省收1'!$ICE:$ICZ,'2020年省收1'!$IDB:$IDB,'2020年省收1'!$IDD:$IDP,'2020年省收1'!$ILD:$ILG,'2020年省收1'!$ILI:$ILV,'2020年省收1'!$ILX:$ILY,'2020年省收1'!$IMA:$IMV,'2020年省收1'!$IMX:$IMX,'2020年省收1'!$IMZ:$INL,'2020年省收1'!$IUZ:$IVC,'2020年省收1'!$IVE:$IVR,'2020年省收1'!$IVT:$IVU,'2020年省收1'!$IVW:$IWR,'2020年省收1'!$IWT:$IWT,'2020年省收1'!$IWV:$IXH,'2020年省收1'!$JEV:$JEY,'2020年省收1'!$JFA:$JFN,'2020年省收1'!$JFP:$JFQ,'2020年省收1'!$JFS:$JGN,'2020年省收1'!$JGP:$JGP,'2020年省收1'!$JGR:$JHD,'2020年省收1'!$JOR:$JOU,'2020年省收1'!$JOW:$JPJ,'2020年省收1'!$JPL:$JPM,'2020年省收1'!$JPO:$JQJ,'2020年省收1'!$JQL:$JQL,'2020年省收1'!$JQN:$JQZ,'2020年省收1'!$JYN:$JYQ,'2020年省收1'!$JYS:$JZF,'2020年省收1'!$JZH:$JZI,'2020年省收1'!$JZK:$KAF,'2020年省收1'!$KAH:$KAH,'2020年省收1'!$KAJ:$KAV,'2020年省收1'!$KIJ:$KIM,'2020年省收1'!$KIO:$KJB,'2020年省收1'!$KJD:$KJE,'2020年省收1'!$KJG:$KKB,'2020年省收1'!$KKD:$KKD,'2020年省收1'!$KKF:$KKR,'2020年省收1'!$KSF:$KSI,'2020年省收1'!$KSK:$KSX,'2020年省收1'!$KSZ:$KTA,'2020年省收1'!$KTC:$KTX,'2020年省收1'!$KTZ:$KTZ,'2020年省收1'!$KUB:$KUN,'2020年省收1'!$LCB:$LCE,'2020年省收1'!$LCG:$LCT,'2020年省收1'!$LCV:$LCW,'2020年省收1'!$LCY:$LDT,'2020年省收1'!$LDV:$LDV,'2020年省收1'!$LDX:$LEJ,'2020年省收1'!$LLX:$LMA,'2020年省收1'!$LMC:$LMP,'2020年省收1'!$LMR:$LMS,'2020年省收1'!$LMU:$LNP,'2020年省收1'!$LNR:$LNR,'2020年省收1'!$LNT:$LOF,'2020年省收1'!$LVT:$LVW,'2020年省收1'!$LVY:$LWL,'2020年省收1'!$LWN:$LWO,'2020年省收1'!$LWQ:$LXL,'2020年省收1'!$LXN:$LXN,'2020年省收1'!$LXP:$LYB,'2020年省收1'!$MFP:$MFS,'2020年省收1'!$MFU:$MGH,'2020年省收1'!$MGJ:$MGK,'2020年省收1'!$MGM:$MHH,'2020年省收1'!$MHJ:$MHJ,'2020年省收1'!$MHL:$MHX,'2020年省收1'!$MPL:$MPO,'2020年省收1'!$MPQ:$MQD,'2020年省收1'!$MQF:$MQG,'2020年省收1'!$MQI:$MRD,'2020年省收1'!$MRF:$MRF,'2020年省收1'!$MRH:$MRT,'2020年省收1'!$MZH:$MZK,'2020年省收1'!$MZM:$MZZ,'2020年省收1'!$NAB:$NAC,'2020年省收1'!$NAE:$NAZ,'2020年省收1'!$NBB:$NBB,'2020年省收1'!$NBD:$NBP,'2020年省收1'!$NJD:$NJG,'2020年省收1'!$NJI:$NJV,'2020年省收1'!$NJX:$NJY,'2020年省收1'!$NKA:$NKV,'2020年省收1'!$NKX:$NKX,'2020年省收1'!$NKZ:$NLL,'2020年省收1'!$NSZ:$NTC,'2020年省收1'!$NTE:$NTR,'2020年省收1'!$NTT:$NTU,'2020年省收1'!$NTW:$NUR,'2020年省收1'!$NUT:$NUT,'2020年省收1'!$NUV:$NVH,'2020年省收1'!$OCV:$OCY,'2020年省收1'!$ODA:$ODN,'2020年省收1'!$ODP:$ODQ,'2020年省收1'!$ODS:$OEN,'2020年省收1'!$OEP:$OEP,'2020年省收1'!$OER:$OFD,'2020年省收1'!$OMR:$OMU,'2020年省收1'!$OMW:$ONJ,'2020年省收1'!$ONL:$ONM,'2020年省收1'!$ONO:$OOJ,'2020年省收1'!$OOL:$OOL,'2020年省收1'!$OON:$OOZ,'2020年省收1'!$OWN:$OWQ,'2020年省收1'!$OWS:$OXF,'2020年省收1'!$OXH:$OXI,'2020年省收1'!$OXK:$OYF,'2020年省收1'!$OYH:$OYH,'2020年省收1'!$OYJ:$OYV,'2020年省收1'!$PGJ:$PGM,'2020年省收1'!$PGO:$PHB,'2020年省收1'!$PHD:$PHE,'2020年省收1'!$PHG:$PIB,'2020年省收1'!$PID:$PID,'2020年省收1'!$PIF:$PIR,'2020年省收1'!$PQF:$PQI,'2020年省收1'!$PQK:$PQX,'2020年省收1'!$PQZ:$PRA,'2020年省收1'!$PRC:$PRX,'2020年省收1'!$PRZ:$PRZ,'2020年省收1'!$PSB:$PSN,'2020年省收1'!$QAB:$QAE,'2020年省收1'!$QAG:$QAT,'2020年省收1'!$QAV:$QAW,'2020年省收1'!$QAY:$QBT,'2020年省收1'!$QBV:$QBV,'2020年省收1'!$QBX:$QCJ,'2020年省收1'!$QJX:$QKA,'2020年省收1'!$QKC:$QKP,'2020年省收1'!$QKR:$QKS,'2020年省收1'!$QKU:$QLP,'2020年省收1'!$QLR:$QLR,'2020年省收1'!$QLT:$QMF,'2020年省收1'!$QTT:$QTW,'2020年省收1'!$QTY:$QUL,'2020年省收1'!$QUN:$QUO,'2020年省收1'!$QUQ:$QVL,'2020年省收1'!$QVN:$QVN,'2020年省收1'!$QVP:$QWB,'2020年省收1'!$RDP:$RDS,'2020年省收1'!$RDU:$REH,'2020年省收1'!$REJ:$REK,'2020年省收1'!$REM:$RFH,'2020年省收1'!$RFJ:$RFJ,'2020年省收1'!$RFL:$RFX,'2020年省收1'!$RNL:$RNO,'2020年省收1'!$RNQ:$ROD,'2020年省收1'!$ROF:$ROG,'2020年省收1'!$ROI:$RPD,'2020年省收1'!$RPF:$RPF,'2020年省收1'!$RPH:$RPT,'2020年省收1'!$RXH:$RXK,'2020年省收1'!$RXM:$RXZ,'2020年省收1'!$RYB:$RYC,'2020年省收1'!$RYE:$RYZ,'2020年省收1'!$RZB:$RZB,'2020年省收1'!$RZD:$RZP,'2020年省收1'!$SHD:$SHG,'2020年省收1'!$SHI:$SHV,'2020年省收1'!$SHX:$SHY,'2020年省收1'!$SIA:$SIV,'2020年省收1'!$SIX:$SIX,'2020年省收1'!$SIZ:$SJL,'2020年省收1'!$SQZ:$SRC,'2020年省收1'!$SRE:$SRR,'2020年省收1'!$SRT:$SRU,'2020年省收1'!$SRW:$SSR,'2020年省收1'!$SST:$SST,'2020年省收1'!$SSV:$STH,'2020年省收1'!$TAV:$TAY,'2020年省收1'!$TBA:$TBN,'2020年省收1'!$TBP:$TBQ,'2020年省收1'!$TBS:$TCN,'2020年省收1'!$TCP:$TCP,'2020年省收1'!$TCR:$TDD,'2020年省收1'!$TKR:$TKU,'2020年省收1'!$TKW:$TLJ,'2020年省收1'!$TLL:$TLM,'2020年省收1'!$TLO:$TMJ,'2020年省收1'!$TML:$TML,'2020年省收1'!$TMN:$TMZ,'2020年省收1'!$TUN:$TUQ,'2020年省收1'!$TUS:$TVF,'2020年省收1'!$TVH:$TVI,'2020年省收1'!$TVK:$TWF,'2020年省收1'!$TWH:$TWH,'2020年省收1'!$TWJ:$TWV,'2020年省收1'!$UEJ:$UEM,'2020年省收1'!$UEO:$UFB,'2020年省收1'!$UFD:$UFE,'2020年省收1'!$UFG:$UGB,'2020年省收1'!$UGD:$UGD,'2020年省收1'!$UGF:$UGR,'2020年省收1'!$UOF:$UOI,'2020年省收1'!$UOK:$UOX,'2020年省收1'!$UOZ:$UPA,'2020年省收1'!$UPC:$UPX,'2020年省收1'!$UPZ:$UPZ,'2020年省收1'!$UQB:$UQN,'2020年省收1'!$UYB:$UYE,'2020年省收1'!$UYG:$UYT,'2020年省收1'!$UYV:$UYW,'2020年省收1'!$UYY:$UZT,'2020年省收1'!$UZV:$UZV,'2020年省收1'!$UZX:$VAJ,'2020年省收1'!$VHX:$VIA,'2020年省收1'!$VIC:$VIP,'2020年省收1'!$VIR:$VIS,'2020年省收1'!$VIU:$VJP,'2020年省收1'!$VJR:$VJR,'2020年省收1'!$VJT:$VKF,'2020年省收1'!$VRT:$VRW,'2020年省收1'!$VRY:$VSL,'2020年省收1'!$VSN:$VSO,'2020年省收1'!$VSQ:$VTL,'2020年省收1'!$VTN:$VTN,'2020年省收1'!$VTP:$VUB,'2020年省收1'!$WBP:$WBS,'2020年省收1'!$WBU:$WCH,'2020年省收1'!$WCJ:$WCK,'2020年省收1'!$WCM:$WDH,'2020年省收1'!$WDJ:$WDJ,'2020年省收1'!$WDL:$WDX,'2020年省收1'!$WLL:$WLO,'2020年省收1'!$WLQ:$WMD,'2020年省收1'!$WMF:$WMG,'2020年省收1'!$WMI:$WND,'2020年省收1'!$WNF:$WNF,'2020年省收1'!$WNH:$WNT,'2020年省收1'!$WVH:$WVK,'2020年省收1'!$WVM:$WVZ,'2020年省收1'!$WWB:$WWC,'2020年省收1'!$WWE:$WWZ,'2020年省收1'!$WXB:$WXB,'2020年省收1'!$WXD:$WXP</definedName>
    <definedName name="Z_30B70321_A552_4B00_9D74_037CD0E4A0B9_.wvu.Cols" localSheetId="22" hidden="1">'2020年省支1'!$A:$D,'2020年省支1'!$F:$S,'2020年省支1'!$U:$V,'2020年省支1'!$X:$AS,'2020年省支1'!$AU:$AU,'2020年省支1'!$AW:$BJ,'2020年省支1'!$IW:$IZ,'2020年省支1'!$JB:$JO,'2020年省支1'!$JQ:$JR,'2020年省支1'!$JT:$KO,'2020年省支1'!$KQ:$KQ,'2020年省支1'!$KS:$LE,'2020年省支1'!$SS:$SV,'2020年省支1'!$SX:$TK,'2020年省支1'!$TM:$TN,'2020年省支1'!$TP:$UK,'2020年省支1'!$UM:$UM,'2020年省支1'!$UO:$VA,'2020年省支1'!$ACO:$ACR,'2020年省支1'!$ACT:$ADG,'2020年省支1'!$ADI:$ADJ,'2020年省支1'!$ADL:$AEG,'2020年省支1'!$AEI:$AEI,'2020年省支1'!$AEK:$AEW,'2020年省支1'!$AMK:$AMN,'2020年省支1'!$AMP:$ANC,'2020年省支1'!$ANE:$ANF,'2020年省支1'!$ANH:$AOC,'2020年省支1'!$AOE:$AOE,'2020年省支1'!$AOG:$AOS,'2020年省支1'!$AWG:$AWJ,'2020年省支1'!$AWL:$AWY,'2020年省支1'!$AXA:$AXB,'2020年省支1'!$AXD:$AXY,'2020年省支1'!$AYA:$AYA,'2020年省支1'!$AYC:$AYO,'2020年省支1'!$BGC:$BGF,'2020年省支1'!$BGH:$BGU,'2020年省支1'!$BGW:$BGX,'2020年省支1'!$BGZ:$BHU,'2020年省支1'!$BHW:$BHW,'2020年省支1'!$BHY:$BIK,'2020年省支1'!$BPY:$BQB,'2020年省支1'!$BQD:$BQQ,'2020年省支1'!$BQS:$BQT,'2020年省支1'!$BQV:$BRQ,'2020年省支1'!$BRS:$BRS,'2020年省支1'!$BRU:$BSG,'2020年省支1'!$BZU:$BZX,'2020年省支1'!$BZZ:$CAM,'2020年省支1'!$CAO:$CAP,'2020年省支1'!$CAR:$CBM,'2020年省支1'!$CBO:$CBO,'2020年省支1'!$CBQ:$CCC,'2020年省支1'!$CJQ:$CJT,'2020年省支1'!$CJV:$CKI,'2020年省支1'!$CKK:$CKL,'2020年省支1'!$CKN:$CLI,'2020年省支1'!$CLK:$CLK,'2020年省支1'!$CLM:$CLY,'2020年省支1'!$CTM:$CTP,'2020年省支1'!$CTR:$CUE,'2020年省支1'!$CUG:$CUH,'2020年省支1'!$CUJ:$CVE,'2020年省支1'!$CVG:$CVG,'2020年省支1'!$CVI:$CVU,'2020年省支1'!$DDI:$DDL,'2020年省支1'!$DDN:$DEA,'2020年省支1'!$DEC:$DED,'2020年省支1'!$DEF:$DFA,'2020年省支1'!$DFC:$DFC,'2020年省支1'!$DFE:$DFQ,'2020年省支1'!$DNE:$DNH,'2020年省支1'!$DNJ:$DNW,'2020年省支1'!$DNY:$DNZ,'2020年省支1'!$DOB:$DOW,'2020年省支1'!$DOY:$DOY,'2020年省支1'!$DPA:$DPM,'2020年省支1'!$DXA:$DXD,'2020年省支1'!$DXF:$DXS,'2020年省支1'!$DXU:$DXV,'2020年省支1'!$DXX:$DYS,'2020年省支1'!$DYU:$DYU,'2020年省支1'!$DYW:$DZI,'2020年省支1'!$EGW:$EGZ,'2020年省支1'!$EHB:$EHO,'2020年省支1'!$EHQ:$EHR,'2020年省支1'!$EHT:$EIO,'2020年省支1'!$EIQ:$EIQ,'2020年省支1'!$EIS:$EJE,'2020年省支1'!$EQS:$EQV,'2020年省支1'!$EQX:$ERK,'2020年省支1'!$ERM:$ERN,'2020年省支1'!$ERP:$ESK,'2020年省支1'!$ESM:$ESM,'2020年省支1'!$ESO:$ETA,'2020年省支1'!$FAO:$FAR,'2020年省支1'!$FAT:$FBG,'2020年省支1'!$FBI:$FBJ,'2020年省支1'!$FBL:$FCG,'2020年省支1'!$FCI:$FCI,'2020年省支1'!$FCK:$FCW,'2020年省支1'!$FKK:$FKN,'2020年省支1'!$FKP:$FLC,'2020年省支1'!$FLE:$FLF,'2020年省支1'!$FLH:$FMC,'2020年省支1'!$FME:$FME,'2020年省支1'!$FMG:$FMS,'2020年省支1'!$FUG:$FUJ,'2020年省支1'!$FUL:$FUY,'2020年省支1'!$FVA:$FVB,'2020年省支1'!$FVD:$FVY,'2020年省支1'!$FWA:$FWA,'2020年省支1'!$FWC:$FWO,'2020年省支1'!$GEC:$GEF,'2020年省支1'!$GEH:$GEU,'2020年省支1'!$GEW:$GEX,'2020年省支1'!$GEZ:$GFU,'2020年省支1'!$GFW:$GFW,'2020年省支1'!$GFY:$GGK,'2020年省支1'!$GNY:$GOB,'2020年省支1'!$GOD:$GOQ,'2020年省支1'!$GOS:$GOT,'2020年省支1'!$GOV:$GPQ,'2020年省支1'!$GPS:$GPS,'2020年省支1'!$GPU:$GQG,'2020年省支1'!$GXU:$GXX,'2020年省支1'!$GXZ:$GYM,'2020年省支1'!$GYO:$GYP,'2020年省支1'!$GYR:$GZM,'2020年省支1'!$GZO:$GZO,'2020年省支1'!$GZQ:$HAC,'2020年省支1'!$HHQ:$HHT,'2020年省支1'!$HHV:$HII,'2020年省支1'!$HIK:$HIL,'2020年省支1'!$HIN:$HJI,'2020年省支1'!$HJK:$HJK,'2020年省支1'!$HJM:$HJY,'2020年省支1'!$HRM:$HRP,'2020年省支1'!$HRR:$HSE,'2020年省支1'!$HSG:$HSH,'2020年省支1'!$HSJ:$HTE,'2020年省支1'!$HTG:$HTG,'2020年省支1'!$HTI:$HTU,'2020年省支1'!$IBI:$IBL,'2020年省支1'!$IBN:$ICA,'2020年省支1'!$ICC:$ICD,'2020年省支1'!$ICF:$IDA,'2020年省支1'!$IDC:$IDC,'2020年省支1'!$IDE:$IDQ,'2020年省支1'!$ILE:$ILH,'2020年省支1'!$ILJ:$ILW,'2020年省支1'!$ILY:$ILZ,'2020年省支1'!$IMB:$IMW,'2020年省支1'!$IMY:$IMY,'2020年省支1'!$INA:$INM,'2020年省支1'!$IVA:$IVD,'2020年省支1'!$IVF:$IVS,'2020年省支1'!$IVU:$IVV,'2020年省支1'!$IVX:$IWS,'2020年省支1'!$IWU:$IWU,'2020年省支1'!$IWW:$IXI,'2020年省支1'!$JEW:$JEZ,'2020年省支1'!$JFB:$JFO,'2020年省支1'!$JFQ:$JFR,'2020年省支1'!$JFT:$JGO,'2020年省支1'!$JGQ:$JGQ,'2020年省支1'!$JGS:$JHE,'2020年省支1'!$JOS:$JOV,'2020年省支1'!$JOX:$JPK,'2020年省支1'!$JPM:$JPN,'2020年省支1'!$JPP:$JQK,'2020年省支1'!$JQM:$JQM,'2020年省支1'!$JQO:$JRA,'2020年省支1'!$JYO:$JYR,'2020年省支1'!$JYT:$JZG,'2020年省支1'!$JZI:$JZJ,'2020年省支1'!$JZL:$KAG,'2020年省支1'!$KAI:$KAI,'2020年省支1'!$KAK:$KAW,'2020年省支1'!$KIK:$KIN,'2020年省支1'!$KIP:$KJC,'2020年省支1'!$KJE:$KJF,'2020年省支1'!$KJH:$KKC,'2020年省支1'!$KKE:$KKE,'2020年省支1'!$KKG:$KKS,'2020年省支1'!$KSG:$KSJ,'2020年省支1'!$KSL:$KSY,'2020年省支1'!$KTA:$KTB,'2020年省支1'!$KTD:$KTY,'2020年省支1'!$KUA:$KUA,'2020年省支1'!$KUC:$KUO,'2020年省支1'!$LCC:$LCF,'2020年省支1'!$LCH:$LCU,'2020年省支1'!$LCW:$LCX,'2020年省支1'!$LCZ:$LDU,'2020年省支1'!$LDW:$LDW,'2020年省支1'!$LDY:$LEK,'2020年省支1'!$LLY:$LMB,'2020年省支1'!$LMD:$LMQ,'2020年省支1'!$LMS:$LMT,'2020年省支1'!$LMV:$LNQ,'2020年省支1'!$LNS:$LNS,'2020年省支1'!$LNU:$LOG,'2020年省支1'!$LVU:$LVX,'2020年省支1'!$LVZ:$LWM,'2020年省支1'!$LWO:$LWP,'2020年省支1'!$LWR:$LXM,'2020年省支1'!$LXO:$LXO,'2020年省支1'!$LXQ:$LYC,'2020年省支1'!$MFQ:$MFT,'2020年省支1'!$MFV:$MGI,'2020年省支1'!$MGK:$MGL,'2020年省支1'!$MGN:$MHI,'2020年省支1'!$MHK:$MHK,'2020年省支1'!$MHM:$MHY,'2020年省支1'!$MPM:$MPP,'2020年省支1'!$MPR:$MQE,'2020年省支1'!$MQG:$MQH,'2020年省支1'!$MQJ:$MRE,'2020年省支1'!$MRG:$MRG,'2020年省支1'!$MRI:$MRU,'2020年省支1'!$MZI:$MZL,'2020年省支1'!$MZN:$NAA,'2020年省支1'!$NAC:$NAD,'2020年省支1'!$NAF:$NBA,'2020年省支1'!$NBC:$NBC,'2020年省支1'!$NBE:$NBQ,'2020年省支1'!$NJE:$NJH,'2020年省支1'!$NJJ:$NJW,'2020年省支1'!$NJY:$NJZ,'2020年省支1'!$NKB:$NKW,'2020年省支1'!$NKY:$NKY,'2020年省支1'!$NLA:$NLM,'2020年省支1'!$NTA:$NTD,'2020年省支1'!$NTF:$NTS,'2020年省支1'!$NTU:$NTV,'2020年省支1'!$NTX:$NUS,'2020年省支1'!$NUU:$NUU,'2020年省支1'!$NUW:$NVI,'2020年省支1'!$OCW:$OCZ,'2020年省支1'!$ODB:$ODO,'2020年省支1'!$ODQ:$ODR,'2020年省支1'!$ODT:$OEO,'2020年省支1'!$OEQ:$OEQ,'2020年省支1'!$OES:$OFE,'2020年省支1'!$OMS:$OMV,'2020年省支1'!$OMX:$ONK,'2020年省支1'!$ONM:$ONN,'2020年省支1'!$ONP:$OOK,'2020年省支1'!$OOM:$OOM,'2020年省支1'!$OOO:$OPA,'2020年省支1'!$OWO:$OWR,'2020年省支1'!$OWT:$OXG,'2020年省支1'!$OXI:$OXJ,'2020年省支1'!$OXL:$OYG,'2020年省支1'!$OYI:$OYI,'2020年省支1'!$OYK:$OYW,'2020年省支1'!$PGK:$PGN,'2020年省支1'!$PGP:$PHC,'2020年省支1'!$PHE:$PHF,'2020年省支1'!$PHH:$PIC,'2020年省支1'!$PIE:$PIE,'2020年省支1'!$PIG:$PIS,'2020年省支1'!$PQG:$PQJ,'2020年省支1'!$PQL:$PQY,'2020年省支1'!$PRA:$PRB,'2020年省支1'!$PRD:$PRY,'2020年省支1'!$PSA:$PSA,'2020年省支1'!$PSC:$PSO,'2020年省支1'!$QAC:$QAF,'2020年省支1'!$QAH:$QAU,'2020年省支1'!$QAW:$QAX,'2020年省支1'!$QAZ:$QBU,'2020年省支1'!$QBW:$QBW,'2020年省支1'!$QBY:$QCK,'2020年省支1'!$QJY:$QKB,'2020年省支1'!$QKD:$QKQ,'2020年省支1'!$QKS:$QKT,'2020年省支1'!$QKV:$QLQ,'2020年省支1'!$QLS:$QLS,'2020年省支1'!$QLU:$QMG,'2020年省支1'!$QTU:$QTX,'2020年省支1'!$QTZ:$QUM,'2020年省支1'!$QUO:$QUP,'2020年省支1'!$QUR:$QVM,'2020年省支1'!$QVO:$QVO,'2020年省支1'!$QVQ:$QWC,'2020年省支1'!$RDQ:$RDT,'2020年省支1'!$RDV:$REI,'2020年省支1'!$REK:$REL,'2020年省支1'!$REN:$RFI,'2020年省支1'!$RFK:$RFK,'2020年省支1'!$RFM:$RFY,'2020年省支1'!$RNM:$RNP,'2020年省支1'!$RNR:$ROE,'2020年省支1'!$ROG:$ROH,'2020年省支1'!$ROJ:$RPE,'2020年省支1'!$RPG:$RPG,'2020年省支1'!$RPI:$RPU,'2020年省支1'!$RXI:$RXL,'2020年省支1'!$RXN:$RYA,'2020年省支1'!$RYC:$RYD,'2020年省支1'!$RYF:$RZA,'2020年省支1'!$RZC:$RZC,'2020年省支1'!$RZE:$RZQ,'2020年省支1'!$SHE:$SHH,'2020年省支1'!$SHJ:$SHW,'2020年省支1'!$SHY:$SHZ,'2020年省支1'!$SIB:$SIW,'2020年省支1'!$SIY:$SIY,'2020年省支1'!$SJA:$SJM,'2020年省支1'!$SRA:$SRD,'2020年省支1'!$SRF:$SRS,'2020年省支1'!$SRU:$SRV,'2020年省支1'!$SRX:$SSS,'2020年省支1'!$SSU:$SSU,'2020年省支1'!$SSW:$STI,'2020年省支1'!$TAW:$TAZ,'2020年省支1'!$TBB:$TBO,'2020年省支1'!$TBQ:$TBR,'2020年省支1'!$TBT:$TCO,'2020年省支1'!$TCQ:$TCQ,'2020年省支1'!$TCS:$TDE,'2020年省支1'!$TKS:$TKV,'2020年省支1'!$TKX:$TLK,'2020年省支1'!$TLM:$TLN,'2020年省支1'!$TLP:$TMK,'2020年省支1'!$TMM:$TMM,'2020年省支1'!$TMO:$TNA,'2020年省支1'!$TUO:$TUR,'2020年省支1'!$TUT:$TVG,'2020年省支1'!$TVI:$TVJ,'2020年省支1'!$TVL:$TWG,'2020年省支1'!$TWI:$TWI,'2020年省支1'!$TWK:$TWW,'2020年省支1'!$UEK:$UEN,'2020年省支1'!$UEP:$UFC,'2020年省支1'!$UFE:$UFF,'2020年省支1'!$UFH:$UGC,'2020年省支1'!$UGE:$UGE,'2020年省支1'!$UGG:$UGS,'2020年省支1'!$UOG:$UOJ,'2020年省支1'!$UOL:$UOY,'2020年省支1'!$UPA:$UPB,'2020年省支1'!$UPD:$UPY,'2020年省支1'!$UQA:$UQA,'2020年省支1'!$UQC:$UQO,'2020年省支1'!$UYC:$UYF,'2020年省支1'!$UYH:$UYU,'2020年省支1'!$UYW:$UYX,'2020年省支1'!$UYZ:$UZU,'2020年省支1'!$UZW:$UZW,'2020年省支1'!$UZY:$VAK,'2020年省支1'!$VHY:$VIB,'2020年省支1'!$VID:$VIQ,'2020年省支1'!$VIS:$VIT,'2020年省支1'!$VIV:$VJQ,'2020年省支1'!$VJS:$VJS,'2020年省支1'!$VJU:$VKG,'2020年省支1'!$VRU:$VRX,'2020年省支1'!$VRZ:$VSM,'2020年省支1'!$VSO:$VSP,'2020年省支1'!$VSR:$VTM,'2020年省支1'!$VTO:$VTO,'2020年省支1'!$VTQ:$VUC,'2020年省支1'!$WBQ:$WBT,'2020年省支1'!$WBV:$WCI,'2020年省支1'!$WCK:$WCL,'2020年省支1'!$WCN:$WDI,'2020年省支1'!$WDK:$WDK,'2020年省支1'!$WDM:$WDY,'2020年省支1'!$WLM:$WLP,'2020年省支1'!$WLR:$WME,'2020年省支1'!$WMG:$WMH,'2020年省支1'!$WMJ:$WNE,'2020年省支1'!$WNG:$WNG,'2020年省支1'!$WNI:$WNU,'2020年省支1'!$WVI:$WVL,'2020年省支1'!$WVN:$WWA,'2020年省支1'!$WWC:$WWD,'2020年省支1'!$WWF:$WXA,'2020年省支1'!$WXC:$WXC,'2020年省支1'!$WXE:$WXQ</definedName>
    <definedName name="Z_30B70321_A552_4B00_9D74_037CD0E4A0B9_.wvu.Cols" localSheetId="32" hidden="1">'2020省国收'!#REF!</definedName>
    <definedName name="Z_30B70321_A552_4B00_9D74_037CD0E4A0B9_.wvu.Cols" localSheetId="36" hidden="1">'2020省社收'!#REF!</definedName>
    <definedName name="Z_30B70321_A552_4B00_9D74_037CD0E4A0B9_.wvu.Cols" localSheetId="14" hidden="1">'2020省收'!#REF!</definedName>
    <definedName name="Z_30B70321_A552_4B00_9D74_037CD0E4A0B9_.wvu.FilterData" localSheetId="7" hidden="1">'2018省基支'!$B$5:$Y$82</definedName>
    <definedName name="Z_30B70321_A552_4B00_9D74_037CD0E4A0B9_.wvu.FilterData" localSheetId="18" hidden="1">'2020对下转移支付分项目'!$A$4:$B$56</definedName>
    <definedName name="Z_30B70321_A552_4B00_9D74_037CD0E4A0B9_.wvu.FilterData" localSheetId="21" hidden="1">'2020年省收1'!$A$4:$BW$421</definedName>
    <definedName name="Z_30B70321_A552_4B00_9D74_037CD0E4A0B9_.wvu.FilterData" localSheetId="22" hidden="1">'2020年省支1'!$A$4:$BX$425</definedName>
    <definedName name="Z_30B70321_A552_4B00_9D74_037CD0E4A0B9_.wvu.FilterData" localSheetId="17" hidden="1">'2020省基本支出经济分类'!$A$5:$D$43</definedName>
    <definedName name="Z_30B70321_A552_4B00_9D74_037CD0E4A0B9_.wvu.FilterData" localSheetId="15" hidden="1">'2020省支'!$A$5:$H$490</definedName>
    <definedName name="Z_30B70321_A552_4B00_9D74_037CD0E4A0B9_.wvu.PrintArea" localSheetId="8" hidden="1">'18国收'!$A$1:$D$13</definedName>
    <definedName name="Z_30B70321_A552_4B00_9D74_037CD0E4A0B9_.wvu.PrintArea" localSheetId="9" hidden="1">'18国支'!$A$1:$D$12</definedName>
    <definedName name="Z_30B70321_A552_4B00_9D74_037CD0E4A0B9_.wvu.PrintArea" localSheetId="4" hidden="1">'18基收'!$A$1:$F$15</definedName>
    <definedName name="Z_30B70321_A552_4B00_9D74_037CD0E4A0B9_.wvu.PrintArea" localSheetId="5" hidden="1">'18基支'!$A$1:$D$17</definedName>
    <definedName name="Z_30B70321_A552_4B00_9D74_037CD0E4A0B9_.wvu.PrintArea" localSheetId="10" hidden="1">'18社收'!$A$1:$E$16</definedName>
    <definedName name="Z_30B70321_A552_4B00_9D74_037CD0E4A0B9_.wvu.PrintArea" localSheetId="11" hidden="1">'18社支'!$A$1:$E$19</definedName>
    <definedName name="Z_30B70321_A552_4B00_9D74_037CD0E4A0B9_.wvu.PrintArea" localSheetId="0" hidden="1">'18收'!$A$1:$F$38</definedName>
    <definedName name="Z_30B70321_A552_4B00_9D74_037CD0E4A0B9_.wvu.PrintArea" localSheetId="1" hidden="1">'18支'!$A$1:$D$29</definedName>
    <definedName name="Z_30B70321_A552_4B00_9D74_037CD0E4A0B9_.wvu.PrintArea" localSheetId="7" hidden="1">'2018省基支'!$A$1:$N$82</definedName>
    <definedName name="Z_30B70321_A552_4B00_9D74_037CD0E4A0B9_.wvu.PrintArea" localSheetId="39" hidden="1">'2019省一般债'!$A$1:$C$13</definedName>
    <definedName name="Z_30B70321_A552_4B00_9D74_037CD0E4A0B9_.wvu.PrintArea" localSheetId="3" hidden="1">'2019省支'!$A$1:$N$39</definedName>
    <definedName name="Z_30B70321_A552_4B00_9D74_037CD0E4A0B9_.wvu.PrintArea" localSheetId="41" hidden="1">'2019省专项债'!$A$1:$C$13</definedName>
    <definedName name="Z_30B70321_A552_4B00_9D74_037CD0E4A0B9_.wvu.PrintArea" localSheetId="38" hidden="1">'2019一般债'!$A$1:$C$14</definedName>
    <definedName name="Z_30B70321_A552_4B00_9D74_037CD0E4A0B9_.wvu.PrintArea" localSheetId="40" hidden="1">'2019专项债'!$A$1:$C$14</definedName>
    <definedName name="Z_30B70321_A552_4B00_9D74_037CD0E4A0B9_.wvu.PrintArea" localSheetId="6" hidden="1">'2019转移支付'!$A$1:$M$65</definedName>
    <definedName name="Z_30B70321_A552_4B00_9D74_037CD0E4A0B9_.wvu.PrintArea" localSheetId="19" hidden="1">'2020对下转移支付分地区'!$A$1:$E$17</definedName>
    <definedName name="Z_30B70321_A552_4B00_9D74_037CD0E4A0B9_.wvu.PrintArea" localSheetId="18" hidden="1">'2020对下转移支付分项目'!$A$1:$B$57</definedName>
    <definedName name="Z_30B70321_A552_4B00_9D74_037CD0E4A0B9_.wvu.PrintArea" localSheetId="27" hidden="1">'2020基对下转移支付'!$A$1:$N$11</definedName>
    <definedName name="Z_30B70321_A552_4B00_9D74_037CD0E4A0B9_.wvu.PrintArea" localSheetId="21" hidden="1">'2020年省收1'!$E$1:$BJ$430</definedName>
    <definedName name="Z_30B70321_A552_4B00_9D74_037CD0E4A0B9_.wvu.PrintArea" localSheetId="22" hidden="1">'2020年省支1'!$E$1:$BJ$433</definedName>
    <definedName name="Z_30B70321_A552_4B00_9D74_037CD0E4A0B9_.wvu.PrintArea" localSheetId="20" hidden="1">'2020三公'!$A$1:$D$12</definedName>
    <definedName name="Z_30B70321_A552_4B00_9D74_037CD0E4A0B9_.wvu.PrintArea" localSheetId="32" hidden="1">'2020省国收'!$A$1:$D$23</definedName>
    <definedName name="Z_30B70321_A552_4B00_9D74_037CD0E4A0B9_.wvu.PrintArea" localSheetId="33" hidden="1">'2020省国支'!$A$1:$D$18</definedName>
    <definedName name="Z_30B70321_A552_4B00_9D74_037CD0E4A0B9_.wvu.PrintArea" localSheetId="17" hidden="1">'2020省基本支出经济分类'!$A$1:$D$43</definedName>
    <definedName name="Z_30B70321_A552_4B00_9D74_037CD0E4A0B9_.wvu.PrintArea" localSheetId="25" hidden="1">'2020省基收'!$A$1:$D$24</definedName>
    <definedName name="Z_30B70321_A552_4B00_9D74_037CD0E4A0B9_.wvu.PrintArea" localSheetId="26" hidden="1">'2020省基支'!$A$1:$D$34</definedName>
    <definedName name="Z_30B70321_A552_4B00_9D74_037CD0E4A0B9_.wvu.PrintArea" localSheetId="36" hidden="1">'2020省社收'!$A$1:$D$33</definedName>
    <definedName name="Z_30B70321_A552_4B00_9D74_037CD0E4A0B9_.wvu.PrintArea" localSheetId="37" hidden="1">'2020省社支'!$A$1:$D$24</definedName>
    <definedName name="Z_30B70321_A552_4B00_9D74_037CD0E4A0B9_.wvu.PrintArea" localSheetId="14" hidden="1">'2020省收'!$A$1:$D$33</definedName>
    <definedName name="Z_30B70321_A552_4B00_9D74_037CD0E4A0B9_.wvu.PrintArea" localSheetId="15" hidden="1">'2020省支'!$A$1:$E$489</definedName>
    <definedName name="Z_30B70321_A552_4B00_9D74_037CD0E4A0B9_.wvu.PrintArea" localSheetId="16" hidden="1">'2020省支经济分类'!$A$1:$D$21</definedName>
    <definedName name="Z_30B70321_A552_4B00_9D74_037CD0E4A0B9_.wvu.PrintArea" localSheetId="2" hidden="1">目录!$A$2:$B$32</definedName>
    <definedName name="Z_30B70321_A552_4B00_9D74_037CD0E4A0B9_.wvu.PrintTitles" localSheetId="7" hidden="1">'2018省基支'!$1:$5</definedName>
    <definedName name="Z_30B70321_A552_4B00_9D74_037CD0E4A0B9_.wvu.PrintTitles" localSheetId="6" hidden="1">'2019转移支付'!$1:$3</definedName>
    <definedName name="Z_30B70321_A552_4B00_9D74_037CD0E4A0B9_.wvu.PrintTitles" localSheetId="18" hidden="1">'2020对下转移支付分项目'!$1:$4</definedName>
    <definedName name="Z_30B70321_A552_4B00_9D74_037CD0E4A0B9_.wvu.PrintTitles" localSheetId="27" hidden="1">'2020基对下转移支付'!$1:$4</definedName>
    <definedName name="Z_30B70321_A552_4B00_9D74_037CD0E4A0B9_.wvu.PrintTitles" localSheetId="21" hidden="1">'2020年省收1'!$1:$4</definedName>
    <definedName name="Z_30B70321_A552_4B00_9D74_037CD0E4A0B9_.wvu.PrintTitles" localSheetId="22" hidden="1">'2020年省支1'!$1:$4</definedName>
    <definedName name="Z_30B70321_A552_4B00_9D74_037CD0E4A0B9_.wvu.PrintTitles" localSheetId="20" hidden="1">'2020三公'!$1:$4</definedName>
    <definedName name="Z_30B70321_A552_4B00_9D74_037CD0E4A0B9_.wvu.PrintTitles" localSheetId="32" hidden="1">'2020省国收'!$1:$4</definedName>
    <definedName name="Z_30B70321_A552_4B00_9D74_037CD0E4A0B9_.wvu.PrintTitles" localSheetId="28" hidden="1">'2020省国收1'!$1:$4</definedName>
    <definedName name="Z_30B70321_A552_4B00_9D74_037CD0E4A0B9_.wvu.PrintTitles" localSheetId="33" hidden="1">'2020省国支'!$1:$4</definedName>
    <definedName name="Z_30B70321_A552_4B00_9D74_037CD0E4A0B9_.wvu.PrintTitles" localSheetId="17" hidden="1">'2020省基本支出经济分类'!$1:$4</definedName>
    <definedName name="Z_30B70321_A552_4B00_9D74_037CD0E4A0B9_.wvu.PrintTitles" localSheetId="25" hidden="1">'2020省基收'!$1:$4</definedName>
    <definedName name="Z_30B70321_A552_4B00_9D74_037CD0E4A0B9_.wvu.PrintTitles" localSheetId="26" hidden="1">'2020省基支'!$1:$4</definedName>
    <definedName name="Z_30B70321_A552_4B00_9D74_037CD0E4A0B9_.wvu.PrintTitles" localSheetId="36" hidden="1">'2020省社收'!$1:$4</definedName>
    <definedName name="Z_30B70321_A552_4B00_9D74_037CD0E4A0B9_.wvu.PrintTitles" localSheetId="37" hidden="1">'2020省社支'!$1:$4</definedName>
    <definedName name="Z_30B70321_A552_4B00_9D74_037CD0E4A0B9_.wvu.PrintTitles" localSheetId="14" hidden="1">'2020省收'!$1:$4</definedName>
    <definedName name="Z_30B70321_A552_4B00_9D74_037CD0E4A0B9_.wvu.PrintTitles" localSheetId="15" hidden="1">'2020省支'!$1:$4</definedName>
    <definedName name="Z_30B70321_A552_4B00_9D74_037CD0E4A0B9_.wvu.PrintTitles" localSheetId="16" hidden="1">'2020省支经济分类'!$1:$4</definedName>
    <definedName name="Z_30B70321_A552_4B00_9D74_037CD0E4A0B9_.wvu.PrintTitles" localSheetId="2" hidden="1">目录!$2:$3</definedName>
    <definedName name="Z_30B70321_A552_4B00_9D74_037CD0E4A0B9_.wvu.Rows" localSheetId="8" hidden="1">'18国收'!$13:$14</definedName>
    <definedName name="Z_30B70321_A552_4B00_9D74_037CD0E4A0B9_.wvu.Rows" localSheetId="0" hidden="1">'18收'!$1:$1,'18收'!$3:$3,'18收'!$32:$36</definedName>
    <definedName name="Z_30B70321_A552_4B00_9D74_037CD0E4A0B9_.wvu.Rows" localSheetId="21" hidden="1">'2020年省收1'!$422:$428</definedName>
    <definedName name="Z_30B70321_A552_4B00_9D74_037CD0E4A0B9_.wvu.Rows" localSheetId="22" hidden="1">'2020年省支1'!$426:$432</definedName>
    <definedName name="Z_30B70321_A552_4B00_9D74_037CD0E4A0B9_.wvu.Rows" localSheetId="32" hidden="1">'2020省国收'!#REF!,'2020省国收'!#REF!,'2020省国收'!#REF!</definedName>
    <definedName name="Z_30B70321_A552_4B00_9D74_037CD0E4A0B9_.wvu.Rows" localSheetId="28" hidden="1">'2020省国收1'!$18:$22</definedName>
    <definedName name="Z_30B70321_A552_4B00_9D74_037CD0E4A0B9_.wvu.Rows" localSheetId="33" hidden="1">'2020省国支'!#REF!,'2020省国支'!#REF!,'2020省国支'!#REF!,'2020省国支'!#REF!,'2020省国支'!#REF!,'2020省国支'!$18:$18</definedName>
    <definedName name="Z_30B70321_A552_4B00_9D74_037CD0E4A0B9_.wvu.Rows" localSheetId="25" hidden="1">'2020省基收'!#REF!,'2020省基收'!#REF!,'2020省基收'!#REF!,'2020省基收'!$16:$16,'2020省基收'!#REF!,'2020省基收'!#REF!</definedName>
    <definedName name="Z_30B70321_A552_4B00_9D74_037CD0E4A0B9_.wvu.Rows" localSheetId="26" hidden="1">'2020省基支'!#REF!,'2020省基支'!$17:$17,'2020省基支'!#REF!,'2020省基支'!#REF!,'2020省基支'!#REF!</definedName>
    <definedName name="Z_30B70321_A552_4B00_9D74_037CD0E4A0B9_.wvu.Rows" localSheetId="36" hidden="1">'2020省社收'!$8:$8,'2020省社收'!#REF!,'2020省社收'!#REF!</definedName>
    <definedName name="Z_30B70321_A552_4B00_9D74_037CD0E4A0B9_.wvu.Rows" localSheetId="37" hidden="1">'2020省社支'!#REF!,'2020省社支'!#REF!,'2020省社支'!#REF!</definedName>
    <definedName name="Z_30B70321_A552_4B00_9D74_037CD0E4A0B9_.wvu.Rows" localSheetId="14" hidden="1">'2020省收'!#REF!,'2020省收'!#REF!,'2020省收'!#REF!,'2020省收'!#REF!,'2020省收'!#REF!,'2020省收'!#REF!,'2020省收'!#REF!,'2020省收'!#REF!,'2020省收'!#REF!,'2020省收'!#REF!,'2020省收'!$33:$33</definedName>
    <definedName name="Z_4033E5B0_3E5B_46CF_9C81_4C19272D0A36_.wvu.Cols" localSheetId="8" hidden="1">'18国收'!$H:$H</definedName>
    <definedName name="Z_4033E5B0_3E5B_46CF_9C81_4C19272D0A36_.wvu.Cols" localSheetId="5" hidden="1">'18基支'!$G:$G</definedName>
    <definedName name="Z_4033E5B0_3E5B_46CF_9C81_4C19272D0A36_.wvu.Cols" localSheetId="0" hidden="1">'18收'!$L:$L,'18收'!$GH:$GH</definedName>
    <definedName name="Z_4033E5B0_3E5B_46CF_9C81_4C19272D0A36_.wvu.Cols" localSheetId="7" hidden="1">'2018省基支'!$I:$L</definedName>
    <definedName name="Z_4033E5B0_3E5B_46CF_9C81_4C19272D0A36_.wvu.Cols" localSheetId="3" hidden="1">'2019省支'!$JP:$JP,'2019省支'!$TL:$TL,'2019省支'!$ADH:$ADH,'2019省支'!$AND:$AND,'2019省支'!$AWZ:$AWZ,'2019省支'!$BGV:$BGV,'2019省支'!$BQR:$BQR,'2019省支'!$CAN:$CAN,'2019省支'!$CKJ:$CKJ,'2019省支'!$CUF:$CUF,'2019省支'!$DEB:$DEB,'2019省支'!$DNX:$DNX,'2019省支'!$DXT:$DXT,'2019省支'!$EHP:$EHP,'2019省支'!$ERL:$ERL,'2019省支'!$FBH:$FBH,'2019省支'!$FLD:$FLD,'2019省支'!$FUZ:$FUZ,'2019省支'!$GEV:$GEV,'2019省支'!$GOR:$GOR,'2019省支'!$GYN:$GYN,'2019省支'!$HIJ:$HIJ,'2019省支'!$HSF:$HSF,'2019省支'!$ICB:$ICB,'2019省支'!$ILX:$ILX,'2019省支'!$IVT:$IVT,'2019省支'!$JFP:$JFP,'2019省支'!$JPL:$JPL,'2019省支'!$JZH:$JZH,'2019省支'!$KJD:$KJD,'2019省支'!$KSZ:$KSZ,'2019省支'!$LCV:$LCV,'2019省支'!$LMR:$LMR,'2019省支'!$LWN:$LWN,'2019省支'!$MGJ:$MGJ,'2019省支'!$MQF:$MQF,'2019省支'!$NAB:$NAB,'2019省支'!$NJX:$NJX,'2019省支'!$NTT:$NTT,'2019省支'!$ODP:$ODP,'2019省支'!$ONL:$ONL,'2019省支'!$OXH:$OXH,'2019省支'!$PHD:$PHD,'2019省支'!$PQZ:$PQZ,'2019省支'!$QAV:$QAV,'2019省支'!$QKR:$QKR,'2019省支'!$QUN:$QUN,'2019省支'!$REJ:$REJ,'2019省支'!$ROF:$ROF,'2019省支'!$RYB:$RYB,'2019省支'!$SHX:$SHX,'2019省支'!$SRT:$SRT,'2019省支'!$TBP:$TBP,'2019省支'!$TLL:$TLL,'2019省支'!$TVH:$TVH,'2019省支'!$UFD:$UFD,'2019省支'!$UOZ:$UOZ,'2019省支'!$UYV:$UYV,'2019省支'!$VIR:$VIR,'2019省支'!$VSN:$VSN,'2019省支'!$WCJ:$WCJ,'2019省支'!$WMF:$WMF,'2019省支'!$WWB:$WWB</definedName>
    <definedName name="Z_4033E5B0_3E5B_46CF_9C81_4C19272D0A36_.wvu.Cols" localSheetId="21" hidden="1">'2020年省收1'!$A:$D,'2020年省收1'!$F:$S,'2020年省收1'!$U:$V,'2020年省收1'!$X:$AS,'2020年省收1'!$AU:$AU,'2020年省收1'!$AW:$BJ,'2020年省收1'!$IV:$IY,'2020年省收1'!$JA:$JN,'2020年省收1'!$JP:$JQ,'2020年省收1'!$JS:$KN,'2020年省收1'!$KP:$KP,'2020年省收1'!$KR:$LD,'2020年省收1'!$SR:$SU,'2020年省收1'!$SW:$TJ,'2020年省收1'!$TL:$TM,'2020年省收1'!$TO:$UJ,'2020年省收1'!$UL:$UL,'2020年省收1'!$UN:$UZ,'2020年省收1'!$ACN:$ACQ,'2020年省收1'!$ACS:$ADF,'2020年省收1'!$ADH:$ADI,'2020年省收1'!$ADK:$AEF,'2020年省收1'!$AEH:$AEH,'2020年省收1'!$AEJ:$AEV,'2020年省收1'!$AMJ:$AMM,'2020年省收1'!$AMO:$ANB,'2020年省收1'!$AND:$ANE,'2020年省收1'!$ANG:$AOB,'2020年省收1'!$AOD:$AOD,'2020年省收1'!$AOF:$AOR,'2020年省收1'!$AWF:$AWI,'2020年省收1'!$AWK:$AWX,'2020年省收1'!$AWZ:$AXA,'2020年省收1'!$AXC:$AXX,'2020年省收1'!$AXZ:$AXZ,'2020年省收1'!$AYB:$AYN,'2020年省收1'!$BGB:$BGE,'2020年省收1'!$BGG:$BGT,'2020年省收1'!$BGV:$BGW,'2020年省收1'!$BGY:$BHT,'2020年省收1'!$BHV:$BHV,'2020年省收1'!$BHX:$BIJ,'2020年省收1'!$BPX:$BQA,'2020年省收1'!$BQC:$BQP,'2020年省收1'!$BQR:$BQS,'2020年省收1'!$BQU:$BRP,'2020年省收1'!$BRR:$BRR,'2020年省收1'!$BRT:$BSF,'2020年省收1'!$BZT:$BZW,'2020年省收1'!$BZY:$CAL,'2020年省收1'!$CAN:$CAO,'2020年省收1'!$CAQ:$CBL,'2020年省收1'!$CBN:$CBN,'2020年省收1'!$CBP:$CCB,'2020年省收1'!$CJP:$CJS,'2020年省收1'!$CJU:$CKH,'2020年省收1'!$CKJ:$CKK,'2020年省收1'!$CKM:$CLH,'2020年省收1'!$CLJ:$CLJ,'2020年省收1'!$CLL:$CLX,'2020年省收1'!$CTL:$CTO,'2020年省收1'!$CTQ:$CUD,'2020年省收1'!$CUF:$CUG,'2020年省收1'!$CUI:$CVD,'2020年省收1'!$CVF:$CVF,'2020年省收1'!$CVH:$CVT,'2020年省收1'!$DDH:$DDK,'2020年省收1'!$DDM:$DDZ,'2020年省收1'!$DEB:$DEC,'2020年省收1'!$DEE:$DEZ,'2020年省收1'!$DFB:$DFB,'2020年省收1'!$DFD:$DFP,'2020年省收1'!$DND:$DNG,'2020年省收1'!$DNI:$DNV,'2020年省收1'!$DNX:$DNY,'2020年省收1'!$DOA:$DOV,'2020年省收1'!$DOX:$DOX,'2020年省收1'!$DOZ:$DPL,'2020年省收1'!$DWZ:$DXC,'2020年省收1'!$DXE:$DXR,'2020年省收1'!$DXT:$DXU,'2020年省收1'!$DXW:$DYR,'2020年省收1'!$DYT:$DYT,'2020年省收1'!$DYV:$DZH,'2020年省收1'!$EGV:$EGY,'2020年省收1'!$EHA:$EHN,'2020年省收1'!$EHP:$EHQ,'2020年省收1'!$EHS:$EIN,'2020年省收1'!$EIP:$EIP,'2020年省收1'!$EIR:$EJD,'2020年省收1'!$EQR:$EQU,'2020年省收1'!$EQW:$ERJ,'2020年省收1'!$ERL:$ERM,'2020年省收1'!$ERO:$ESJ,'2020年省收1'!$ESL:$ESL,'2020年省收1'!$ESN:$ESZ,'2020年省收1'!$FAN:$FAQ,'2020年省收1'!$FAS:$FBF,'2020年省收1'!$FBH:$FBI,'2020年省收1'!$FBK:$FCF,'2020年省收1'!$FCH:$FCH,'2020年省收1'!$FCJ:$FCV,'2020年省收1'!$FKJ:$FKM,'2020年省收1'!$FKO:$FLB,'2020年省收1'!$FLD:$FLE,'2020年省收1'!$FLG:$FMB,'2020年省收1'!$FMD:$FMD,'2020年省收1'!$FMF:$FMR,'2020年省收1'!$FUF:$FUI,'2020年省收1'!$FUK:$FUX,'2020年省收1'!$FUZ:$FVA,'2020年省收1'!$FVC:$FVX,'2020年省收1'!$FVZ:$FVZ,'2020年省收1'!$FWB:$FWN,'2020年省收1'!$GEB:$GEE,'2020年省收1'!$GEG:$GET,'2020年省收1'!$GEV:$GEW,'2020年省收1'!$GEY:$GFT,'2020年省收1'!$GFV:$GFV,'2020年省收1'!$GFX:$GGJ,'2020年省收1'!$GNX:$GOA,'2020年省收1'!$GOC:$GOP,'2020年省收1'!$GOR:$GOS,'2020年省收1'!$GOU:$GPP,'2020年省收1'!$GPR:$GPR,'2020年省收1'!$GPT:$GQF,'2020年省收1'!$GXT:$GXW,'2020年省收1'!$GXY:$GYL,'2020年省收1'!$GYN:$GYO,'2020年省收1'!$GYQ:$GZL,'2020年省收1'!$GZN:$GZN,'2020年省收1'!$GZP:$HAB,'2020年省收1'!$HHP:$HHS,'2020年省收1'!$HHU:$HIH,'2020年省收1'!$HIJ:$HIK,'2020年省收1'!$HIM:$HJH,'2020年省收1'!$HJJ:$HJJ,'2020年省收1'!$HJL:$HJX,'2020年省收1'!$HRL:$HRO,'2020年省收1'!$HRQ:$HSD,'2020年省收1'!$HSF:$HSG,'2020年省收1'!$HSI:$HTD,'2020年省收1'!$HTF:$HTF,'2020年省收1'!$HTH:$HTT,'2020年省收1'!$IBH:$IBK,'2020年省收1'!$IBM:$IBZ,'2020年省收1'!$ICB:$ICC,'2020年省收1'!$ICE:$ICZ,'2020年省收1'!$IDB:$IDB,'2020年省收1'!$IDD:$IDP,'2020年省收1'!$ILD:$ILG,'2020年省收1'!$ILI:$ILV,'2020年省收1'!$ILX:$ILY,'2020年省收1'!$IMA:$IMV,'2020年省收1'!$IMX:$IMX,'2020年省收1'!$IMZ:$INL,'2020年省收1'!$IUZ:$IVC,'2020年省收1'!$IVE:$IVR,'2020年省收1'!$IVT:$IVU,'2020年省收1'!$IVW:$IWR,'2020年省收1'!$IWT:$IWT,'2020年省收1'!$IWV:$IXH,'2020年省收1'!$JEV:$JEY,'2020年省收1'!$JFA:$JFN,'2020年省收1'!$JFP:$JFQ,'2020年省收1'!$JFS:$JGN,'2020年省收1'!$JGP:$JGP,'2020年省收1'!$JGR:$JHD,'2020年省收1'!$JOR:$JOU,'2020年省收1'!$JOW:$JPJ,'2020年省收1'!$JPL:$JPM,'2020年省收1'!$JPO:$JQJ,'2020年省收1'!$JQL:$JQL,'2020年省收1'!$JQN:$JQZ,'2020年省收1'!$JYN:$JYQ,'2020年省收1'!$JYS:$JZF,'2020年省收1'!$JZH:$JZI,'2020年省收1'!$JZK:$KAF,'2020年省收1'!$KAH:$KAH,'2020年省收1'!$KAJ:$KAV,'2020年省收1'!$KIJ:$KIM,'2020年省收1'!$KIO:$KJB,'2020年省收1'!$KJD:$KJE,'2020年省收1'!$KJG:$KKB,'2020年省收1'!$KKD:$KKD,'2020年省收1'!$KKF:$KKR,'2020年省收1'!$KSF:$KSI,'2020年省收1'!$KSK:$KSX,'2020年省收1'!$KSZ:$KTA,'2020年省收1'!$KTC:$KTX,'2020年省收1'!$KTZ:$KTZ,'2020年省收1'!$KUB:$KUN,'2020年省收1'!$LCB:$LCE,'2020年省收1'!$LCG:$LCT,'2020年省收1'!$LCV:$LCW,'2020年省收1'!$LCY:$LDT,'2020年省收1'!$LDV:$LDV,'2020年省收1'!$LDX:$LEJ,'2020年省收1'!$LLX:$LMA,'2020年省收1'!$LMC:$LMP,'2020年省收1'!$LMR:$LMS,'2020年省收1'!$LMU:$LNP,'2020年省收1'!$LNR:$LNR,'2020年省收1'!$LNT:$LOF,'2020年省收1'!$LVT:$LVW,'2020年省收1'!$LVY:$LWL,'2020年省收1'!$LWN:$LWO,'2020年省收1'!$LWQ:$LXL,'2020年省收1'!$LXN:$LXN,'2020年省收1'!$LXP:$LYB,'2020年省收1'!$MFP:$MFS,'2020年省收1'!$MFU:$MGH,'2020年省收1'!$MGJ:$MGK,'2020年省收1'!$MGM:$MHH,'2020年省收1'!$MHJ:$MHJ,'2020年省收1'!$MHL:$MHX,'2020年省收1'!$MPL:$MPO,'2020年省收1'!$MPQ:$MQD,'2020年省收1'!$MQF:$MQG,'2020年省收1'!$MQI:$MRD,'2020年省收1'!$MRF:$MRF,'2020年省收1'!$MRH:$MRT,'2020年省收1'!$MZH:$MZK,'2020年省收1'!$MZM:$MZZ,'2020年省收1'!$NAB:$NAC,'2020年省收1'!$NAE:$NAZ,'2020年省收1'!$NBB:$NBB,'2020年省收1'!$NBD:$NBP,'2020年省收1'!$NJD:$NJG,'2020年省收1'!$NJI:$NJV,'2020年省收1'!$NJX:$NJY,'2020年省收1'!$NKA:$NKV,'2020年省收1'!$NKX:$NKX,'2020年省收1'!$NKZ:$NLL,'2020年省收1'!$NSZ:$NTC,'2020年省收1'!$NTE:$NTR,'2020年省收1'!$NTT:$NTU,'2020年省收1'!$NTW:$NUR,'2020年省收1'!$NUT:$NUT,'2020年省收1'!$NUV:$NVH,'2020年省收1'!$OCV:$OCY,'2020年省收1'!$ODA:$ODN,'2020年省收1'!$ODP:$ODQ,'2020年省收1'!$ODS:$OEN,'2020年省收1'!$OEP:$OEP,'2020年省收1'!$OER:$OFD,'2020年省收1'!$OMR:$OMU,'2020年省收1'!$OMW:$ONJ,'2020年省收1'!$ONL:$ONM,'2020年省收1'!$ONO:$OOJ,'2020年省收1'!$OOL:$OOL,'2020年省收1'!$OON:$OOZ,'2020年省收1'!$OWN:$OWQ,'2020年省收1'!$OWS:$OXF,'2020年省收1'!$OXH:$OXI,'2020年省收1'!$OXK:$OYF,'2020年省收1'!$OYH:$OYH,'2020年省收1'!$OYJ:$OYV,'2020年省收1'!$PGJ:$PGM,'2020年省收1'!$PGO:$PHB,'2020年省收1'!$PHD:$PHE,'2020年省收1'!$PHG:$PIB,'2020年省收1'!$PID:$PID,'2020年省收1'!$PIF:$PIR,'2020年省收1'!$PQF:$PQI,'2020年省收1'!$PQK:$PQX,'2020年省收1'!$PQZ:$PRA,'2020年省收1'!$PRC:$PRX,'2020年省收1'!$PRZ:$PRZ,'2020年省收1'!$PSB:$PSN,'2020年省收1'!$QAB:$QAE,'2020年省收1'!$QAG:$QAT,'2020年省收1'!$QAV:$QAW,'2020年省收1'!$QAY:$QBT,'2020年省收1'!$QBV:$QBV,'2020年省收1'!$QBX:$QCJ,'2020年省收1'!$QJX:$QKA,'2020年省收1'!$QKC:$QKP,'2020年省收1'!$QKR:$QKS,'2020年省收1'!$QKU:$QLP,'2020年省收1'!$QLR:$QLR,'2020年省收1'!$QLT:$QMF,'2020年省收1'!$QTT:$QTW,'2020年省收1'!$QTY:$QUL,'2020年省收1'!$QUN:$QUO,'2020年省收1'!$QUQ:$QVL,'2020年省收1'!$QVN:$QVN,'2020年省收1'!$QVP:$QWB,'2020年省收1'!$RDP:$RDS,'2020年省收1'!$RDU:$REH,'2020年省收1'!$REJ:$REK,'2020年省收1'!$REM:$RFH,'2020年省收1'!$RFJ:$RFJ,'2020年省收1'!$RFL:$RFX,'2020年省收1'!$RNL:$RNO,'2020年省收1'!$RNQ:$ROD,'2020年省收1'!$ROF:$ROG,'2020年省收1'!$ROI:$RPD,'2020年省收1'!$RPF:$RPF,'2020年省收1'!$RPH:$RPT,'2020年省收1'!$RXH:$RXK,'2020年省收1'!$RXM:$RXZ,'2020年省收1'!$RYB:$RYC,'2020年省收1'!$RYE:$RYZ,'2020年省收1'!$RZB:$RZB,'2020年省收1'!$RZD:$RZP,'2020年省收1'!$SHD:$SHG,'2020年省收1'!$SHI:$SHV,'2020年省收1'!$SHX:$SHY,'2020年省收1'!$SIA:$SIV,'2020年省收1'!$SIX:$SIX,'2020年省收1'!$SIZ:$SJL,'2020年省收1'!$SQZ:$SRC,'2020年省收1'!$SRE:$SRR,'2020年省收1'!$SRT:$SRU,'2020年省收1'!$SRW:$SSR,'2020年省收1'!$SST:$SST,'2020年省收1'!$SSV:$STH,'2020年省收1'!$TAV:$TAY,'2020年省收1'!$TBA:$TBN,'2020年省收1'!$TBP:$TBQ,'2020年省收1'!$TBS:$TCN,'2020年省收1'!$TCP:$TCP,'2020年省收1'!$TCR:$TDD,'2020年省收1'!$TKR:$TKU,'2020年省收1'!$TKW:$TLJ,'2020年省收1'!$TLL:$TLM,'2020年省收1'!$TLO:$TMJ,'2020年省收1'!$TML:$TML,'2020年省收1'!$TMN:$TMZ,'2020年省收1'!$TUN:$TUQ,'2020年省收1'!$TUS:$TVF,'2020年省收1'!$TVH:$TVI,'2020年省收1'!$TVK:$TWF,'2020年省收1'!$TWH:$TWH,'2020年省收1'!$TWJ:$TWV,'2020年省收1'!$UEJ:$UEM,'2020年省收1'!$UEO:$UFB,'2020年省收1'!$UFD:$UFE,'2020年省收1'!$UFG:$UGB,'2020年省收1'!$UGD:$UGD,'2020年省收1'!$UGF:$UGR,'2020年省收1'!$UOF:$UOI,'2020年省收1'!$UOK:$UOX,'2020年省收1'!$UOZ:$UPA,'2020年省收1'!$UPC:$UPX,'2020年省收1'!$UPZ:$UPZ,'2020年省收1'!$UQB:$UQN,'2020年省收1'!$UYB:$UYE,'2020年省收1'!$UYG:$UYT,'2020年省收1'!$UYV:$UYW,'2020年省收1'!$UYY:$UZT,'2020年省收1'!$UZV:$UZV,'2020年省收1'!$UZX:$VAJ,'2020年省收1'!$VHX:$VIA,'2020年省收1'!$VIC:$VIP,'2020年省收1'!$VIR:$VIS,'2020年省收1'!$VIU:$VJP,'2020年省收1'!$VJR:$VJR,'2020年省收1'!$VJT:$VKF,'2020年省收1'!$VRT:$VRW,'2020年省收1'!$VRY:$VSL,'2020年省收1'!$VSN:$VSO,'2020年省收1'!$VSQ:$VTL,'2020年省收1'!$VTN:$VTN,'2020年省收1'!$VTP:$VUB,'2020年省收1'!$WBP:$WBS,'2020年省收1'!$WBU:$WCH,'2020年省收1'!$WCJ:$WCK,'2020年省收1'!$WCM:$WDH,'2020年省收1'!$WDJ:$WDJ,'2020年省收1'!$WDL:$WDX,'2020年省收1'!$WLL:$WLO,'2020年省收1'!$WLQ:$WMD,'2020年省收1'!$WMF:$WMG,'2020年省收1'!$WMI:$WND,'2020年省收1'!$WNF:$WNF,'2020年省收1'!$WNH:$WNT,'2020年省收1'!$WVH:$WVK,'2020年省收1'!$WVM:$WVZ,'2020年省收1'!$WWB:$WWC,'2020年省收1'!$WWE:$WWZ,'2020年省收1'!$WXB:$WXB,'2020年省收1'!$WXD:$WXP</definedName>
    <definedName name="Z_4033E5B0_3E5B_46CF_9C81_4C19272D0A36_.wvu.Cols" localSheetId="22" hidden="1">'2020年省支1'!$A:$D,'2020年省支1'!$F:$S,'2020年省支1'!$U:$V,'2020年省支1'!$X:$AS,'2020年省支1'!$AU:$AU,'2020年省支1'!$AW:$BJ,'2020年省支1'!$IW:$IZ,'2020年省支1'!$JB:$JO,'2020年省支1'!$JQ:$JR,'2020年省支1'!$JT:$KO,'2020年省支1'!$KQ:$KQ,'2020年省支1'!$KS:$LE,'2020年省支1'!$SS:$SV,'2020年省支1'!$SX:$TK,'2020年省支1'!$TM:$TN,'2020年省支1'!$TP:$UK,'2020年省支1'!$UM:$UM,'2020年省支1'!$UO:$VA,'2020年省支1'!$ACO:$ACR,'2020年省支1'!$ACT:$ADG,'2020年省支1'!$ADI:$ADJ,'2020年省支1'!$ADL:$AEG,'2020年省支1'!$AEI:$AEI,'2020年省支1'!$AEK:$AEW,'2020年省支1'!$AMK:$AMN,'2020年省支1'!$AMP:$ANC,'2020年省支1'!$ANE:$ANF,'2020年省支1'!$ANH:$AOC,'2020年省支1'!$AOE:$AOE,'2020年省支1'!$AOG:$AOS,'2020年省支1'!$AWG:$AWJ,'2020年省支1'!$AWL:$AWY,'2020年省支1'!$AXA:$AXB,'2020年省支1'!$AXD:$AXY,'2020年省支1'!$AYA:$AYA,'2020年省支1'!$AYC:$AYO,'2020年省支1'!$BGC:$BGF,'2020年省支1'!$BGH:$BGU,'2020年省支1'!$BGW:$BGX,'2020年省支1'!$BGZ:$BHU,'2020年省支1'!$BHW:$BHW,'2020年省支1'!$BHY:$BIK,'2020年省支1'!$BPY:$BQB,'2020年省支1'!$BQD:$BQQ,'2020年省支1'!$BQS:$BQT,'2020年省支1'!$BQV:$BRQ,'2020年省支1'!$BRS:$BRS,'2020年省支1'!$BRU:$BSG,'2020年省支1'!$BZU:$BZX,'2020年省支1'!$BZZ:$CAM,'2020年省支1'!$CAO:$CAP,'2020年省支1'!$CAR:$CBM,'2020年省支1'!$CBO:$CBO,'2020年省支1'!$CBQ:$CCC,'2020年省支1'!$CJQ:$CJT,'2020年省支1'!$CJV:$CKI,'2020年省支1'!$CKK:$CKL,'2020年省支1'!$CKN:$CLI,'2020年省支1'!$CLK:$CLK,'2020年省支1'!$CLM:$CLY,'2020年省支1'!$CTM:$CTP,'2020年省支1'!$CTR:$CUE,'2020年省支1'!$CUG:$CUH,'2020年省支1'!$CUJ:$CVE,'2020年省支1'!$CVG:$CVG,'2020年省支1'!$CVI:$CVU,'2020年省支1'!$DDI:$DDL,'2020年省支1'!$DDN:$DEA,'2020年省支1'!$DEC:$DED,'2020年省支1'!$DEF:$DFA,'2020年省支1'!$DFC:$DFC,'2020年省支1'!$DFE:$DFQ,'2020年省支1'!$DNE:$DNH,'2020年省支1'!$DNJ:$DNW,'2020年省支1'!$DNY:$DNZ,'2020年省支1'!$DOB:$DOW,'2020年省支1'!$DOY:$DOY,'2020年省支1'!$DPA:$DPM,'2020年省支1'!$DXA:$DXD,'2020年省支1'!$DXF:$DXS,'2020年省支1'!$DXU:$DXV,'2020年省支1'!$DXX:$DYS,'2020年省支1'!$DYU:$DYU,'2020年省支1'!$DYW:$DZI,'2020年省支1'!$EGW:$EGZ,'2020年省支1'!$EHB:$EHO,'2020年省支1'!$EHQ:$EHR,'2020年省支1'!$EHT:$EIO,'2020年省支1'!$EIQ:$EIQ,'2020年省支1'!$EIS:$EJE,'2020年省支1'!$EQS:$EQV,'2020年省支1'!$EQX:$ERK,'2020年省支1'!$ERM:$ERN,'2020年省支1'!$ERP:$ESK,'2020年省支1'!$ESM:$ESM,'2020年省支1'!$ESO:$ETA,'2020年省支1'!$FAO:$FAR,'2020年省支1'!$FAT:$FBG,'2020年省支1'!$FBI:$FBJ,'2020年省支1'!$FBL:$FCG,'2020年省支1'!$FCI:$FCI,'2020年省支1'!$FCK:$FCW,'2020年省支1'!$FKK:$FKN,'2020年省支1'!$FKP:$FLC,'2020年省支1'!$FLE:$FLF,'2020年省支1'!$FLH:$FMC,'2020年省支1'!$FME:$FME,'2020年省支1'!$FMG:$FMS,'2020年省支1'!$FUG:$FUJ,'2020年省支1'!$FUL:$FUY,'2020年省支1'!$FVA:$FVB,'2020年省支1'!$FVD:$FVY,'2020年省支1'!$FWA:$FWA,'2020年省支1'!$FWC:$FWO,'2020年省支1'!$GEC:$GEF,'2020年省支1'!$GEH:$GEU,'2020年省支1'!$GEW:$GEX,'2020年省支1'!$GEZ:$GFU,'2020年省支1'!$GFW:$GFW,'2020年省支1'!$GFY:$GGK,'2020年省支1'!$GNY:$GOB,'2020年省支1'!$GOD:$GOQ,'2020年省支1'!$GOS:$GOT,'2020年省支1'!$GOV:$GPQ,'2020年省支1'!$GPS:$GPS,'2020年省支1'!$GPU:$GQG,'2020年省支1'!$GXU:$GXX,'2020年省支1'!$GXZ:$GYM,'2020年省支1'!$GYO:$GYP,'2020年省支1'!$GYR:$GZM,'2020年省支1'!$GZO:$GZO,'2020年省支1'!$GZQ:$HAC,'2020年省支1'!$HHQ:$HHT,'2020年省支1'!$HHV:$HII,'2020年省支1'!$HIK:$HIL,'2020年省支1'!$HIN:$HJI,'2020年省支1'!$HJK:$HJK,'2020年省支1'!$HJM:$HJY,'2020年省支1'!$HRM:$HRP,'2020年省支1'!$HRR:$HSE,'2020年省支1'!$HSG:$HSH,'2020年省支1'!$HSJ:$HTE,'2020年省支1'!$HTG:$HTG,'2020年省支1'!$HTI:$HTU,'2020年省支1'!$IBI:$IBL,'2020年省支1'!$IBN:$ICA,'2020年省支1'!$ICC:$ICD,'2020年省支1'!$ICF:$IDA,'2020年省支1'!$IDC:$IDC,'2020年省支1'!$IDE:$IDQ,'2020年省支1'!$ILE:$ILH,'2020年省支1'!$ILJ:$ILW,'2020年省支1'!$ILY:$ILZ,'2020年省支1'!$IMB:$IMW,'2020年省支1'!$IMY:$IMY,'2020年省支1'!$INA:$INM,'2020年省支1'!$IVA:$IVD,'2020年省支1'!$IVF:$IVS,'2020年省支1'!$IVU:$IVV,'2020年省支1'!$IVX:$IWS,'2020年省支1'!$IWU:$IWU,'2020年省支1'!$IWW:$IXI,'2020年省支1'!$JEW:$JEZ,'2020年省支1'!$JFB:$JFO,'2020年省支1'!$JFQ:$JFR,'2020年省支1'!$JFT:$JGO,'2020年省支1'!$JGQ:$JGQ,'2020年省支1'!$JGS:$JHE,'2020年省支1'!$JOS:$JOV,'2020年省支1'!$JOX:$JPK,'2020年省支1'!$JPM:$JPN,'2020年省支1'!$JPP:$JQK,'2020年省支1'!$JQM:$JQM,'2020年省支1'!$JQO:$JRA,'2020年省支1'!$JYO:$JYR,'2020年省支1'!$JYT:$JZG,'2020年省支1'!$JZI:$JZJ,'2020年省支1'!$JZL:$KAG,'2020年省支1'!$KAI:$KAI,'2020年省支1'!$KAK:$KAW,'2020年省支1'!$KIK:$KIN,'2020年省支1'!$KIP:$KJC,'2020年省支1'!$KJE:$KJF,'2020年省支1'!$KJH:$KKC,'2020年省支1'!$KKE:$KKE,'2020年省支1'!$KKG:$KKS,'2020年省支1'!$KSG:$KSJ,'2020年省支1'!$KSL:$KSY,'2020年省支1'!$KTA:$KTB,'2020年省支1'!$KTD:$KTY,'2020年省支1'!$KUA:$KUA,'2020年省支1'!$KUC:$KUO,'2020年省支1'!$LCC:$LCF,'2020年省支1'!$LCH:$LCU,'2020年省支1'!$LCW:$LCX,'2020年省支1'!$LCZ:$LDU,'2020年省支1'!$LDW:$LDW,'2020年省支1'!$LDY:$LEK,'2020年省支1'!$LLY:$LMB,'2020年省支1'!$LMD:$LMQ,'2020年省支1'!$LMS:$LMT,'2020年省支1'!$LMV:$LNQ,'2020年省支1'!$LNS:$LNS,'2020年省支1'!$LNU:$LOG,'2020年省支1'!$LVU:$LVX,'2020年省支1'!$LVZ:$LWM,'2020年省支1'!$LWO:$LWP,'2020年省支1'!$LWR:$LXM,'2020年省支1'!$LXO:$LXO,'2020年省支1'!$LXQ:$LYC,'2020年省支1'!$MFQ:$MFT,'2020年省支1'!$MFV:$MGI,'2020年省支1'!$MGK:$MGL,'2020年省支1'!$MGN:$MHI,'2020年省支1'!$MHK:$MHK,'2020年省支1'!$MHM:$MHY,'2020年省支1'!$MPM:$MPP,'2020年省支1'!$MPR:$MQE,'2020年省支1'!$MQG:$MQH,'2020年省支1'!$MQJ:$MRE,'2020年省支1'!$MRG:$MRG,'2020年省支1'!$MRI:$MRU,'2020年省支1'!$MZI:$MZL,'2020年省支1'!$MZN:$NAA,'2020年省支1'!$NAC:$NAD,'2020年省支1'!$NAF:$NBA,'2020年省支1'!$NBC:$NBC,'2020年省支1'!$NBE:$NBQ,'2020年省支1'!$NJE:$NJH,'2020年省支1'!$NJJ:$NJW,'2020年省支1'!$NJY:$NJZ,'2020年省支1'!$NKB:$NKW,'2020年省支1'!$NKY:$NKY,'2020年省支1'!$NLA:$NLM,'2020年省支1'!$NTA:$NTD,'2020年省支1'!$NTF:$NTS,'2020年省支1'!$NTU:$NTV,'2020年省支1'!$NTX:$NUS,'2020年省支1'!$NUU:$NUU,'2020年省支1'!$NUW:$NVI,'2020年省支1'!$OCW:$OCZ,'2020年省支1'!$ODB:$ODO,'2020年省支1'!$ODQ:$ODR,'2020年省支1'!$ODT:$OEO,'2020年省支1'!$OEQ:$OEQ,'2020年省支1'!$OES:$OFE,'2020年省支1'!$OMS:$OMV,'2020年省支1'!$OMX:$ONK,'2020年省支1'!$ONM:$ONN,'2020年省支1'!$ONP:$OOK,'2020年省支1'!$OOM:$OOM,'2020年省支1'!$OOO:$OPA,'2020年省支1'!$OWO:$OWR,'2020年省支1'!$OWT:$OXG,'2020年省支1'!$OXI:$OXJ,'2020年省支1'!$OXL:$OYG,'2020年省支1'!$OYI:$OYI,'2020年省支1'!$OYK:$OYW,'2020年省支1'!$PGK:$PGN,'2020年省支1'!$PGP:$PHC,'2020年省支1'!$PHE:$PHF,'2020年省支1'!$PHH:$PIC,'2020年省支1'!$PIE:$PIE,'2020年省支1'!$PIG:$PIS,'2020年省支1'!$PQG:$PQJ,'2020年省支1'!$PQL:$PQY,'2020年省支1'!$PRA:$PRB,'2020年省支1'!$PRD:$PRY,'2020年省支1'!$PSA:$PSA,'2020年省支1'!$PSC:$PSO,'2020年省支1'!$QAC:$QAF,'2020年省支1'!$QAH:$QAU,'2020年省支1'!$QAW:$QAX,'2020年省支1'!$QAZ:$QBU,'2020年省支1'!$QBW:$QBW,'2020年省支1'!$QBY:$QCK,'2020年省支1'!$QJY:$QKB,'2020年省支1'!$QKD:$QKQ,'2020年省支1'!$QKS:$QKT,'2020年省支1'!$QKV:$QLQ,'2020年省支1'!$QLS:$QLS,'2020年省支1'!$QLU:$QMG,'2020年省支1'!$QTU:$QTX,'2020年省支1'!$QTZ:$QUM,'2020年省支1'!$QUO:$QUP,'2020年省支1'!$QUR:$QVM,'2020年省支1'!$QVO:$QVO,'2020年省支1'!$QVQ:$QWC,'2020年省支1'!$RDQ:$RDT,'2020年省支1'!$RDV:$REI,'2020年省支1'!$REK:$REL,'2020年省支1'!$REN:$RFI,'2020年省支1'!$RFK:$RFK,'2020年省支1'!$RFM:$RFY,'2020年省支1'!$RNM:$RNP,'2020年省支1'!$RNR:$ROE,'2020年省支1'!$ROG:$ROH,'2020年省支1'!$ROJ:$RPE,'2020年省支1'!$RPG:$RPG,'2020年省支1'!$RPI:$RPU,'2020年省支1'!$RXI:$RXL,'2020年省支1'!$RXN:$RYA,'2020年省支1'!$RYC:$RYD,'2020年省支1'!$RYF:$RZA,'2020年省支1'!$RZC:$RZC,'2020年省支1'!$RZE:$RZQ,'2020年省支1'!$SHE:$SHH,'2020年省支1'!$SHJ:$SHW,'2020年省支1'!$SHY:$SHZ,'2020年省支1'!$SIB:$SIW,'2020年省支1'!$SIY:$SIY,'2020年省支1'!$SJA:$SJM,'2020年省支1'!$SRA:$SRD,'2020年省支1'!$SRF:$SRS,'2020年省支1'!$SRU:$SRV,'2020年省支1'!$SRX:$SSS,'2020年省支1'!$SSU:$SSU,'2020年省支1'!$SSW:$STI,'2020年省支1'!$TAW:$TAZ,'2020年省支1'!$TBB:$TBO,'2020年省支1'!$TBQ:$TBR,'2020年省支1'!$TBT:$TCO,'2020年省支1'!$TCQ:$TCQ,'2020年省支1'!$TCS:$TDE,'2020年省支1'!$TKS:$TKV,'2020年省支1'!$TKX:$TLK,'2020年省支1'!$TLM:$TLN,'2020年省支1'!$TLP:$TMK,'2020年省支1'!$TMM:$TMM,'2020年省支1'!$TMO:$TNA,'2020年省支1'!$TUO:$TUR,'2020年省支1'!$TUT:$TVG,'2020年省支1'!$TVI:$TVJ,'2020年省支1'!$TVL:$TWG,'2020年省支1'!$TWI:$TWI,'2020年省支1'!$TWK:$TWW,'2020年省支1'!$UEK:$UEN,'2020年省支1'!$UEP:$UFC,'2020年省支1'!$UFE:$UFF,'2020年省支1'!$UFH:$UGC,'2020年省支1'!$UGE:$UGE,'2020年省支1'!$UGG:$UGS,'2020年省支1'!$UOG:$UOJ,'2020年省支1'!$UOL:$UOY,'2020年省支1'!$UPA:$UPB,'2020年省支1'!$UPD:$UPY,'2020年省支1'!$UQA:$UQA,'2020年省支1'!$UQC:$UQO,'2020年省支1'!$UYC:$UYF,'2020年省支1'!$UYH:$UYU,'2020年省支1'!$UYW:$UYX,'2020年省支1'!$UYZ:$UZU,'2020年省支1'!$UZW:$UZW,'2020年省支1'!$UZY:$VAK,'2020年省支1'!$VHY:$VIB,'2020年省支1'!$VID:$VIQ,'2020年省支1'!$VIS:$VIT,'2020年省支1'!$VIV:$VJQ,'2020年省支1'!$VJS:$VJS,'2020年省支1'!$VJU:$VKG,'2020年省支1'!$VRU:$VRX,'2020年省支1'!$VRZ:$VSM,'2020年省支1'!$VSO:$VSP,'2020年省支1'!$VSR:$VTM,'2020年省支1'!$VTO:$VTO,'2020年省支1'!$VTQ:$VUC,'2020年省支1'!$WBQ:$WBT,'2020年省支1'!$WBV:$WCI,'2020年省支1'!$WCK:$WCL,'2020年省支1'!$WCN:$WDI,'2020年省支1'!$WDK:$WDK,'2020年省支1'!$WDM:$WDY,'2020年省支1'!$WLM:$WLP,'2020年省支1'!$WLR:$WME,'2020年省支1'!$WMG:$WMH,'2020年省支1'!$WMJ:$WNE,'2020年省支1'!$WNG:$WNG,'2020年省支1'!$WNI:$WNU,'2020年省支1'!$WVI:$WVL,'2020年省支1'!$WVN:$WWA,'2020年省支1'!$WWC:$WWD,'2020年省支1'!$WWF:$WXA,'2020年省支1'!$WXC:$WXC,'2020年省支1'!$WXE:$WXQ</definedName>
    <definedName name="Z_4033E5B0_3E5B_46CF_9C81_4C19272D0A36_.wvu.Cols" localSheetId="32" hidden="1">'2020省国收'!#REF!</definedName>
    <definedName name="Z_4033E5B0_3E5B_46CF_9C81_4C19272D0A36_.wvu.Cols" localSheetId="36" hidden="1">'2020省社收'!#REF!</definedName>
    <definedName name="Z_4033E5B0_3E5B_46CF_9C81_4C19272D0A36_.wvu.Cols" localSheetId="14" hidden="1">'2020省收'!#REF!</definedName>
    <definedName name="Z_4033E5B0_3E5B_46CF_9C81_4C19272D0A36_.wvu.FilterData" localSheetId="7" hidden="1">'2018省基支'!$B$5:$Y$82</definedName>
    <definedName name="Z_4033E5B0_3E5B_46CF_9C81_4C19272D0A36_.wvu.FilterData" localSheetId="18" hidden="1">'2020对下转移支付分项目'!$A$4:$B$56</definedName>
    <definedName name="Z_4033E5B0_3E5B_46CF_9C81_4C19272D0A36_.wvu.FilterData" localSheetId="21" hidden="1">'2020年省收1'!$A$4:$BW$421</definedName>
    <definedName name="Z_4033E5B0_3E5B_46CF_9C81_4C19272D0A36_.wvu.FilterData" localSheetId="22" hidden="1">'2020年省支1'!$A$4:$BX$425</definedName>
    <definedName name="Z_4033E5B0_3E5B_46CF_9C81_4C19272D0A36_.wvu.FilterData" localSheetId="17" hidden="1">'2020省基本支出经济分类'!$A$5:$D$43</definedName>
    <definedName name="Z_4033E5B0_3E5B_46CF_9C81_4C19272D0A36_.wvu.FilterData" localSheetId="15" hidden="1">'2020省支'!$A$5:$E$490</definedName>
    <definedName name="Z_4033E5B0_3E5B_46CF_9C81_4C19272D0A36_.wvu.PrintArea" localSheetId="8" hidden="1">'18国收'!$A$1:$D$13</definedName>
    <definedName name="Z_4033E5B0_3E5B_46CF_9C81_4C19272D0A36_.wvu.PrintArea" localSheetId="9" hidden="1">'18国支'!$A$1:$D$12</definedName>
    <definedName name="Z_4033E5B0_3E5B_46CF_9C81_4C19272D0A36_.wvu.PrintArea" localSheetId="4" hidden="1">'18基收'!$A$1:$F$15</definedName>
    <definedName name="Z_4033E5B0_3E5B_46CF_9C81_4C19272D0A36_.wvu.PrintArea" localSheetId="5" hidden="1">'18基支'!$A$1:$D$17</definedName>
    <definedName name="Z_4033E5B0_3E5B_46CF_9C81_4C19272D0A36_.wvu.PrintArea" localSheetId="10" hidden="1">'18社收'!$A$1:$E$16</definedName>
    <definedName name="Z_4033E5B0_3E5B_46CF_9C81_4C19272D0A36_.wvu.PrintArea" localSheetId="11" hidden="1">'18社支'!$A$1:$E$19</definedName>
    <definedName name="Z_4033E5B0_3E5B_46CF_9C81_4C19272D0A36_.wvu.PrintArea" localSheetId="0" hidden="1">'18收'!$A$1:$F$38</definedName>
    <definedName name="Z_4033E5B0_3E5B_46CF_9C81_4C19272D0A36_.wvu.PrintArea" localSheetId="1" hidden="1">'18支'!$A$1:$D$29</definedName>
    <definedName name="Z_4033E5B0_3E5B_46CF_9C81_4C19272D0A36_.wvu.PrintArea" localSheetId="7" hidden="1">'2018省基支'!$A$1:$N$82</definedName>
    <definedName name="Z_4033E5B0_3E5B_46CF_9C81_4C19272D0A36_.wvu.PrintArea" localSheetId="39" hidden="1">'2019省一般债'!$A$1:$C$13</definedName>
    <definedName name="Z_4033E5B0_3E5B_46CF_9C81_4C19272D0A36_.wvu.PrintArea" localSheetId="3" hidden="1">'2019省支'!$A$1:$N$39</definedName>
    <definedName name="Z_4033E5B0_3E5B_46CF_9C81_4C19272D0A36_.wvu.PrintArea" localSheetId="41" hidden="1">'2019省专项债'!$A$1:$C$13</definedName>
    <definedName name="Z_4033E5B0_3E5B_46CF_9C81_4C19272D0A36_.wvu.PrintArea" localSheetId="38" hidden="1">'2019一般债'!$A$1:$C$14</definedName>
    <definedName name="Z_4033E5B0_3E5B_46CF_9C81_4C19272D0A36_.wvu.PrintArea" localSheetId="40" hidden="1">'2019专项债'!$A$1:$C$14</definedName>
    <definedName name="Z_4033E5B0_3E5B_46CF_9C81_4C19272D0A36_.wvu.PrintArea" localSheetId="6" hidden="1">'2019转移支付'!$A$1:$M$65</definedName>
    <definedName name="Z_4033E5B0_3E5B_46CF_9C81_4C19272D0A36_.wvu.PrintArea" localSheetId="19" hidden="1">'2020对下转移支付分地区'!$A$1:$E$17</definedName>
    <definedName name="Z_4033E5B0_3E5B_46CF_9C81_4C19272D0A36_.wvu.PrintArea" localSheetId="18" hidden="1">'2020对下转移支付分项目'!$A$1:$B$57</definedName>
    <definedName name="Z_4033E5B0_3E5B_46CF_9C81_4C19272D0A36_.wvu.PrintArea" localSheetId="27" hidden="1">'2020基对下转移支付'!$A$1:$N$11</definedName>
    <definedName name="Z_4033E5B0_3E5B_46CF_9C81_4C19272D0A36_.wvu.PrintArea" localSheetId="21" hidden="1">'2020年省收1'!$E$1:$BJ$430</definedName>
    <definedName name="Z_4033E5B0_3E5B_46CF_9C81_4C19272D0A36_.wvu.PrintArea" localSheetId="22" hidden="1">'2020年省支1'!$E$1:$BJ$433</definedName>
    <definedName name="Z_4033E5B0_3E5B_46CF_9C81_4C19272D0A36_.wvu.PrintArea" localSheetId="20" hidden="1">'2020三公'!$A$1:$D$12</definedName>
    <definedName name="Z_4033E5B0_3E5B_46CF_9C81_4C19272D0A36_.wvu.PrintArea" localSheetId="32" hidden="1">'2020省国收'!$A$1:$D$23</definedName>
    <definedName name="Z_4033E5B0_3E5B_46CF_9C81_4C19272D0A36_.wvu.PrintArea" localSheetId="33" hidden="1">'2020省国支'!$A$1:$D$20</definedName>
    <definedName name="Z_4033E5B0_3E5B_46CF_9C81_4C19272D0A36_.wvu.PrintArea" localSheetId="17" hidden="1">'2020省基本支出经济分类'!$A$1:$D$43</definedName>
    <definedName name="Z_4033E5B0_3E5B_46CF_9C81_4C19272D0A36_.wvu.PrintArea" localSheetId="25" hidden="1">'2020省基收'!$A$1:$D$24</definedName>
    <definedName name="Z_4033E5B0_3E5B_46CF_9C81_4C19272D0A36_.wvu.PrintArea" localSheetId="26" hidden="1">'2020省基支'!$A$1:$D$34</definedName>
    <definedName name="Z_4033E5B0_3E5B_46CF_9C81_4C19272D0A36_.wvu.PrintArea" localSheetId="36" hidden="1">'2020省社收'!$A$1:$D$33</definedName>
    <definedName name="Z_4033E5B0_3E5B_46CF_9C81_4C19272D0A36_.wvu.PrintArea" localSheetId="37" hidden="1">'2020省社支'!$A$1:$D$24</definedName>
    <definedName name="Z_4033E5B0_3E5B_46CF_9C81_4C19272D0A36_.wvu.PrintArea" localSheetId="14" hidden="1">'2020省收'!$A$1:$D$33</definedName>
    <definedName name="Z_4033E5B0_3E5B_46CF_9C81_4C19272D0A36_.wvu.PrintArea" localSheetId="15" hidden="1">'2020省支'!$A$1:$E$489</definedName>
    <definedName name="Z_4033E5B0_3E5B_46CF_9C81_4C19272D0A36_.wvu.PrintArea" localSheetId="16" hidden="1">'2020省支经济分类'!$A$1:$D$21</definedName>
    <definedName name="Z_4033E5B0_3E5B_46CF_9C81_4C19272D0A36_.wvu.PrintArea" localSheetId="2" hidden="1">目录!$A$2:$B$32</definedName>
    <definedName name="Z_4033E5B0_3E5B_46CF_9C81_4C19272D0A36_.wvu.PrintTitles" localSheetId="7" hidden="1">'2018省基支'!$1:$5</definedName>
    <definedName name="Z_4033E5B0_3E5B_46CF_9C81_4C19272D0A36_.wvu.PrintTitles" localSheetId="6" hidden="1">'2019转移支付'!$1:$3</definedName>
    <definedName name="Z_4033E5B0_3E5B_46CF_9C81_4C19272D0A36_.wvu.PrintTitles" localSheetId="18" hidden="1">'2020对下转移支付分项目'!$1:$4</definedName>
    <definedName name="Z_4033E5B0_3E5B_46CF_9C81_4C19272D0A36_.wvu.PrintTitles" localSheetId="27" hidden="1">'2020基对下转移支付'!$1:$4</definedName>
    <definedName name="Z_4033E5B0_3E5B_46CF_9C81_4C19272D0A36_.wvu.PrintTitles" localSheetId="21" hidden="1">'2020年省收1'!$1:$4</definedName>
    <definedName name="Z_4033E5B0_3E5B_46CF_9C81_4C19272D0A36_.wvu.PrintTitles" localSheetId="22" hidden="1">'2020年省支1'!$1:$4</definedName>
    <definedName name="Z_4033E5B0_3E5B_46CF_9C81_4C19272D0A36_.wvu.PrintTitles" localSheetId="20" hidden="1">'2020三公'!$1:$4</definedName>
    <definedName name="Z_4033E5B0_3E5B_46CF_9C81_4C19272D0A36_.wvu.PrintTitles" localSheetId="32" hidden="1">'2020省国收'!$1:$4</definedName>
    <definedName name="Z_4033E5B0_3E5B_46CF_9C81_4C19272D0A36_.wvu.PrintTitles" localSheetId="28" hidden="1">'2020省国收1'!$1:$4</definedName>
    <definedName name="Z_4033E5B0_3E5B_46CF_9C81_4C19272D0A36_.wvu.PrintTitles" localSheetId="33" hidden="1">'2020省国支'!$1:$4</definedName>
    <definedName name="Z_4033E5B0_3E5B_46CF_9C81_4C19272D0A36_.wvu.PrintTitles" localSheetId="17" hidden="1">'2020省基本支出经济分类'!$1:$4</definedName>
    <definedName name="Z_4033E5B0_3E5B_46CF_9C81_4C19272D0A36_.wvu.PrintTitles" localSheetId="25" hidden="1">'2020省基收'!$1:$4</definedName>
    <definedName name="Z_4033E5B0_3E5B_46CF_9C81_4C19272D0A36_.wvu.PrintTitles" localSheetId="26" hidden="1">'2020省基支'!$1:$4</definedName>
    <definedName name="Z_4033E5B0_3E5B_46CF_9C81_4C19272D0A36_.wvu.PrintTitles" localSheetId="36" hidden="1">'2020省社收'!$1:$4</definedName>
    <definedName name="Z_4033E5B0_3E5B_46CF_9C81_4C19272D0A36_.wvu.PrintTitles" localSheetId="37" hidden="1">'2020省社支'!$1:$4</definedName>
    <definedName name="Z_4033E5B0_3E5B_46CF_9C81_4C19272D0A36_.wvu.PrintTitles" localSheetId="14" hidden="1">'2020省收'!$1:$4</definedName>
    <definedName name="Z_4033E5B0_3E5B_46CF_9C81_4C19272D0A36_.wvu.PrintTitles" localSheetId="15" hidden="1">'2020省支'!$1:$4</definedName>
    <definedName name="Z_4033E5B0_3E5B_46CF_9C81_4C19272D0A36_.wvu.PrintTitles" localSheetId="16" hidden="1">'2020省支经济分类'!$1:$4</definedName>
    <definedName name="Z_4033E5B0_3E5B_46CF_9C81_4C19272D0A36_.wvu.PrintTitles" localSheetId="2" hidden="1">目录!$2:$3</definedName>
    <definedName name="Z_4033E5B0_3E5B_46CF_9C81_4C19272D0A36_.wvu.Rows" localSheetId="8" hidden="1">'18国收'!$13:$14</definedName>
    <definedName name="Z_4033E5B0_3E5B_46CF_9C81_4C19272D0A36_.wvu.Rows" localSheetId="0" hidden="1">'18收'!$1:$1,'18收'!$3:$3,'18收'!$32:$36</definedName>
    <definedName name="Z_4033E5B0_3E5B_46CF_9C81_4C19272D0A36_.wvu.Rows" localSheetId="21" hidden="1">'2020年省收1'!$422:$428</definedName>
    <definedName name="Z_4033E5B0_3E5B_46CF_9C81_4C19272D0A36_.wvu.Rows" localSheetId="22" hidden="1">'2020年省支1'!$426:$432</definedName>
    <definedName name="Z_4033E5B0_3E5B_46CF_9C81_4C19272D0A36_.wvu.Rows" localSheetId="32" hidden="1">'2020省国收'!#REF!,'2020省国收'!#REF!,'2020省国收'!#REF!</definedName>
    <definedName name="Z_4033E5B0_3E5B_46CF_9C81_4C19272D0A36_.wvu.Rows" localSheetId="28" hidden="1">'2020省国收1'!$18:$22</definedName>
    <definedName name="Z_4033E5B0_3E5B_46CF_9C81_4C19272D0A36_.wvu.Rows" localSheetId="33" hidden="1">'2020省国支'!#REF!,'2020省国支'!#REF!,'2020省国支'!#REF!,'2020省国支'!#REF!,'2020省国支'!#REF!</definedName>
    <definedName name="Z_4033E5B0_3E5B_46CF_9C81_4C19272D0A36_.wvu.Rows" localSheetId="25" hidden="1">'2020省基收'!#REF!,'2020省基收'!#REF!,'2020省基收'!#REF!,'2020省基收'!#REF!,'2020省基收'!#REF!,'2020省基收'!#REF!</definedName>
    <definedName name="Z_4033E5B0_3E5B_46CF_9C81_4C19272D0A36_.wvu.Rows" localSheetId="26" hidden="1">'2020省基支'!#REF!,'2020省基支'!#REF!,'2020省基支'!#REF!,'2020省基支'!#REF!</definedName>
    <definedName name="Z_4033E5B0_3E5B_46CF_9C81_4C19272D0A36_.wvu.Rows" localSheetId="36" hidden="1">'2020省社收'!$8:$8,'2020省社收'!#REF!,'2020省社收'!#REF!</definedName>
    <definedName name="Z_4033E5B0_3E5B_46CF_9C81_4C19272D0A36_.wvu.Rows" localSheetId="37" hidden="1">'2020省社支'!#REF!,'2020省社支'!#REF!,'2020省社支'!#REF!</definedName>
    <definedName name="Z_4033E5B0_3E5B_46CF_9C81_4C19272D0A36_.wvu.Rows" localSheetId="14" hidden="1">'2020省收'!#REF!,'2020省收'!#REF!,'2020省收'!#REF!,'2020省收'!#REF!,'2020省收'!#REF!,'2020省收'!$10:$10,'2020省收'!#REF!,'2020省收'!#REF!,'2020省收'!$19:$19,'2020省收'!#REF!,'2020省收'!#REF!,'2020省收'!#REF!,'2020省收'!#REF!,'2020省收'!#REF!</definedName>
    <definedName name="Z_4A3645F2_DA55_4621_AF41_83397769C14B_.wvu.Cols" localSheetId="8" hidden="1">'18国收'!$H:$H</definedName>
    <definedName name="Z_4A3645F2_DA55_4621_AF41_83397769C14B_.wvu.Cols" localSheetId="5" hidden="1">'18基支'!$G:$G</definedName>
    <definedName name="Z_4A3645F2_DA55_4621_AF41_83397769C14B_.wvu.Cols" localSheetId="0" hidden="1">'18收'!$L:$L,'18收'!$GH:$GH</definedName>
    <definedName name="Z_4A3645F2_DA55_4621_AF41_83397769C14B_.wvu.Cols" localSheetId="7" hidden="1">'2018省基支'!$I:$L</definedName>
    <definedName name="Z_4A3645F2_DA55_4621_AF41_83397769C14B_.wvu.Cols" localSheetId="3" hidden="1">'2019省支'!$JP:$JP,'2019省支'!$TL:$TL,'2019省支'!$ADH:$ADH,'2019省支'!$AND:$AND,'2019省支'!$AWZ:$AWZ,'2019省支'!$BGV:$BGV,'2019省支'!$BQR:$BQR,'2019省支'!$CAN:$CAN,'2019省支'!$CKJ:$CKJ,'2019省支'!$CUF:$CUF,'2019省支'!$DEB:$DEB,'2019省支'!$DNX:$DNX,'2019省支'!$DXT:$DXT,'2019省支'!$EHP:$EHP,'2019省支'!$ERL:$ERL,'2019省支'!$FBH:$FBH,'2019省支'!$FLD:$FLD,'2019省支'!$FUZ:$FUZ,'2019省支'!$GEV:$GEV,'2019省支'!$GOR:$GOR,'2019省支'!$GYN:$GYN,'2019省支'!$HIJ:$HIJ,'2019省支'!$HSF:$HSF,'2019省支'!$ICB:$ICB,'2019省支'!$ILX:$ILX,'2019省支'!$IVT:$IVT,'2019省支'!$JFP:$JFP,'2019省支'!$JPL:$JPL,'2019省支'!$JZH:$JZH,'2019省支'!$KJD:$KJD,'2019省支'!$KSZ:$KSZ,'2019省支'!$LCV:$LCV,'2019省支'!$LMR:$LMR,'2019省支'!$LWN:$LWN,'2019省支'!$MGJ:$MGJ,'2019省支'!$MQF:$MQF,'2019省支'!$NAB:$NAB,'2019省支'!$NJX:$NJX,'2019省支'!$NTT:$NTT,'2019省支'!$ODP:$ODP,'2019省支'!$ONL:$ONL,'2019省支'!$OXH:$OXH,'2019省支'!$PHD:$PHD,'2019省支'!$PQZ:$PQZ,'2019省支'!$QAV:$QAV,'2019省支'!$QKR:$QKR,'2019省支'!$QUN:$QUN,'2019省支'!$REJ:$REJ,'2019省支'!$ROF:$ROF,'2019省支'!$RYB:$RYB,'2019省支'!$SHX:$SHX,'2019省支'!$SRT:$SRT,'2019省支'!$TBP:$TBP,'2019省支'!$TLL:$TLL,'2019省支'!$TVH:$TVH,'2019省支'!$UFD:$UFD,'2019省支'!$UOZ:$UOZ,'2019省支'!$UYV:$UYV,'2019省支'!$VIR:$VIR,'2019省支'!$VSN:$VSN,'2019省支'!$WCJ:$WCJ,'2019省支'!$WMF:$WMF,'2019省支'!$WWB:$WWB</definedName>
    <definedName name="Z_4A3645F2_DA55_4621_AF41_83397769C14B_.wvu.Cols" localSheetId="21" hidden="1">'2020年省收1'!$A:$D,'2020年省收1'!$F:$S,'2020年省收1'!$U:$V,'2020年省收1'!$X:$AS,'2020年省收1'!$AU:$AU,'2020年省收1'!$AW:$BJ,'2020年省收1'!$IV:$IY,'2020年省收1'!$JA:$JN,'2020年省收1'!$JP:$JQ,'2020年省收1'!$JS:$KN,'2020年省收1'!$KP:$KP,'2020年省收1'!$KR:$LD,'2020年省收1'!$SR:$SU,'2020年省收1'!$SW:$TJ,'2020年省收1'!$TL:$TM,'2020年省收1'!$TO:$UJ,'2020年省收1'!$UL:$UL,'2020年省收1'!$UN:$UZ,'2020年省收1'!$ACN:$ACQ,'2020年省收1'!$ACS:$ADF,'2020年省收1'!$ADH:$ADI,'2020年省收1'!$ADK:$AEF,'2020年省收1'!$AEH:$AEH,'2020年省收1'!$AEJ:$AEV,'2020年省收1'!$AMJ:$AMM,'2020年省收1'!$AMO:$ANB,'2020年省收1'!$AND:$ANE,'2020年省收1'!$ANG:$AOB,'2020年省收1'!$AOD:$AOD,'2020年省收1'!$AOF:$AOR,'2020年省收1'!$AWF:$AWI,'2020年省收1'!$AWK:$AWX,'2020年省收1'!$AWZ:$AXA,'2020年省收1'!$AXC:$AXX,'2020年省收1'!$AXZ:$AXZ,'2020年省收1'!$AYB:$AYN,'2020年省收1'!$BGB:$BGE,'2020年省收1'!$BGG:$BGT,'2020年省收1'!$BGV:$BGW,'2020年省收1'!$BGY:$BHT,'2020年省收1'!$BHV:$BHV,'2020年省收1'!$BHX:$BIJ,'2020年省收1'!$BPX:$BQA,'2020年省收1'!$BQC:$BQP,'2020年省收1'!$BQR:$BQS,'2020年省收1'!$BQU:$BRP,'2020年省收1'!$BRR:$BRR,'2020年省收1'!$BRT:$BSF,'2020年省收1'!$BZT:$BZW,'2020年省收1'!$BZY:$CAL,'2020年省收1'!$CAN:$CAO,'2020年省收1'!$CAQ:$CBL,'2020年省收1'!$CBN:$CBN,'2020年省收1'!$CBP:$CCB,'2020年省收1'!$CJP:$CJS,'2020年省收1'!$CJU:$CKH,'2020年省收1'!$CKJ:$CKK,'2020年省收1'!$CKM:$CLH,'2020年省收1'!$CLJ:$CLJ,'2020年省收1'!$CLL:$CLX,'2020年省收1'!$CTL:$CTO,'2020年省收1'!$CTQ:$CUD,'2020年省收1'!$CUF:$CUG,'2020年省收1'!$CUI:$CVD,'2020年省收1'!$CVF:$CVF,'2020年省收1'!$CVH:$CVT,'2020年省收1'!$DDH:$DDK,'2020年省收1'!$DDM:$DDZ,'2020年省收1'!$DEB:$DEC,'2020年省收1'!$DEE:$DEZ,'2020年省收1'!$DFB:$DFB,'2020年省收1'!$DFD:$DFP,'2020年省收1'!$DND:$DNG,'2020年省收1'!$DNI:$DNV,'2020年省收1'!$DNX:$DNY,'2020年省收1'!$DOA:$DOV,'2020年省收1'!$DOX:$DOX,'2020年省收1'!$DOZ:$DPL,'2020年省收1'!$DWZ:$DXC,'2020年省收1'!$DXE:$DXR,'2020年省收1'!$DXT:$DXU,'2020年省收1'!$DXW:$DYR,'2020年省收1'!$DYT:$DYT,'2020年省收1'!$DYV:$DZH,'2020年省收1'!$EGV:$EGY,'2020年省收1'!$EHA:$EHN,'2020年省收1'!$EHP:$EHQ,'2020年省收1'!$EHS:$EIN,'2020年省收1'!$EIP:$EIP,'2020年省收1'!$EIR:$EJD,'2020年省收1'!$EQR:$EQU,'2020年省收1'!$EQW:$ERJ,'2020年省收1'!$ERL:$ERM,'2020年省收1'!$ERO:$ESJ,'2020年省收1'!$ESL:$ESL,'2020年省收1'!$ESN:$ESZ,'2020年省收1'!$FAN:$FAQ,'2020年省收1'!$FAS:$FBF,'2020年省收1'!$FBH:$FBI,'2020年省收1'!$FBK:$FCF,'2020年省收1'!$FCH:$FCH,'2020年省收1'!$FCJ:$FCV,'2020年省收1'!$FKJ:$FKM,'2020年省收1'!$FKO:$FLB,'2020年省收1'!$FLD:$FLE,'2020年省收1'!$FLG:$FMB,'2020年省收1'!$FMD:$FMD,'2020年省收1'!$FMF:$FMR,'2020年省收1'!$FUF:$FUI,'2020年省收1'!$FUK:$FUX,'2020年省收1'!$FUZ:$FVA,'2020年省收1'!$FVC:$FVX,'2020年省收1'!$FVZ:$FVZ,'2020年省收1'!$FWB:$FWN,'2020年省收1'!$GEB:$GEE,'2020年省收1'!$GEG:$GET,'2020年省收1'!$GEV:$GEW,'2020年省收1'!$GEY:$GFT,'2020年省收1'!$GFV:$GFV,'2020年省收1'!$GFX:$GGJ,'2020年省收1'!$GNX:$GOA,'2020年省收1'!$GOC:$GOP,'2020年省收1'!$GOR:$GOS,'2020年省收1'!$GOU:$GPP,'2020年省收1'!$GPR:$GPR,'2020年省收1'!$GPT:$GQF,'2020年省收1'!$GXT:$GXW,'2020年省收1'!$GXY:$GYL,'2020年省收1'!$GYN:$GYO,'2020年省收1'!$GYQ:$GZL,'2020年省收1'!$GZN:$GZN,'2020年省收1'!$GZP:$HAB,'2020年省收1'!$HHP:$HHS,'2020年省收1'!$HHU:$HIH,'2020年省收1'!$HIJ:$HIK,'2020年省收1'!$HIM:$HJH,'2020年省收1'!$HJJ:$HJJ,'2020年省收1'!$HJL:$HJX,'2020年省收1'!$HRL:$HRO,'2020年省收1'!$HRQ:$HSD,'2020年省收1'!$HSF:$HSG,'2020年省收1'!$HSI:$HTD,'2020年省收1'!$HTF:$HTF,'2020年省收1'!$HTH:$HTT,'2020年省收1'!$IBH:$IBK,'2020年省收1'!$IBM:$IBZ,'2020年省收1'!$ICB:$ICC,'2020年省收1'!$ICE:$ICZ,'2020年省收1'!$IDB:$IDB,'2020年省收1'!$IDD:$IDP,'2020年省收1'!$ILD:$ILG,'2020年省收1'!$ILI:$ILV,'2020年省收1'!$ILX:$ILY,'2020年省收1'!$IMA:$IMV,'2020年省收1'!$IMX:$IMX,'2020年省收1'!$IMZ:$INL,'2020年省收1'!$IUZ:$IVC,'2020年省收1'!$IVE:$IVR,'2020年省收1'!$IVT:$IVU,'2020年省收1'!$IVW:$IWR,'2020年省收1'!$IWT:$IWT,'2020年省收1'!$IWV:$IXH,'2020年省收1'!$JEV:$JEY,'2020年省收1'!$JFA:$JFN,'2020年省收1'!$JFP:$JFQ,'2020年省收1'!$JFS:$JGN,'2020年省收1'!$JGP:$JGP,'2020年省收1'!$JGR:$JHD,'2020年省收1'!$JOR:$JOU,'2020年省收1'!$JOW:$JPJ,'2020年省收1'!$JPL:$JPM,'2020年省收1'!$JPO:$JQJ,'2020年省收1'!$JQL:$JQL,'2020年省收1'!$JQN:$JQZ,'2020年省收1'!$JYN:$JYQ,'2020年省收1'!$JYS:$JZF,'2020年省收1'!$JZH:$JZI,'2020年省收1'!$JZK:$KAF,'2020年省收1'!$KAH:$KAH,'2020年省收1'!$KAJ:$KAV,'2020年省收1'!$KIJ:$KIM,'2020年省收1'!$KIO:$KJB,'2020年省收1'!$KJD:$KJE,'2020年省收1'!$KJG:$KKB,'2020年省收1'!$KKD:$KKD,'2020年省收1'!$KKF:$KKR,'2020年省收1'!$KSF:$KSI,'2020年省收1'!$KSK:$KSX,'2020年省收1'!$KSZ:$KTA,'2020年省收1'!$KTC:$KTX,'2020年省收1'!$KTZ:$KTZ,'2020年省收1'!$KUB:$KUN,'2020年省收1'!$LCB:$LCE,'2020年省收1'!$LCG:$LCT,'2020年省收1'!$LCV:$LCW,'2020年省收1'!$LCY:$LDT,'2020年省收1'!$LDV:$LDV,'2020年省收1'!$LDX:$LEJ,'2020年省收1'!$LLX:$LMA,'2020年省收1'!$LMC:$LMP,'2020年省收1'!$LMR:$LMS,'2020年省收1'!$LMU:$LNP,'2020年省收1'!$LNR:$LNR,'2020年省收1'!$LNT:$LOF,'2020年省收1'!$LVT:$LVW,'2020年省收1'!$LVY:$LWL,'2020年省收1'!$LWN:$LWO,'2020年省收1'!$LWQ:$LXL,'2020年省收1'!$LXN:$LXN,'2020年省收1'!$LXP:$LYB,'2020年省收1'!$MFP:$MFS,'2020年省收1'!$MFU:$MGH,'2020年省收1'!$MGJ:$MGK,'2020年省收1'!$MGM:$MHH,'2020年省收1'!$MHJ:$MHJ,'2020年省收1'!$MHL:$MHX,'2020年省收1'!$MPL:$MPO,'2020年省收1'!$MPQ:$MQD,'2020年省收1'!$MQF:$MQG,'2020年省收1'!$MQI:$MRD,'2020年省收1'!$MRF:$MRF,'2020年省收1'!$MRH:$MRT,'2020年省收1'!$MZH:$MZK,'2020年省收1'!$MZM:$MZZ,'2020年省收1'!$NAB:$NAC,'2020年省收1'!$NAE:$NAZ,'2020年省收1'!$NBB:$NBB,'2020年省收1'!$NBD:$NBP,'2020年省收1'!$NJD:$NJG,'2020年省收1'!$NJI:$NJV,'2020年省收1'!$NJX:$NJY,'2020年省收1'!$NKA:$NKV,'2020年省收1'!$NKX:$NKX,'2020年省收1'!$NKZ:$NLL,'2020年省收1'!$NSZ:$NTC,'2020年省收1'!$NTE:$NTR,'2020年省收1'!$NTT:$NTU,'2020年省收1'!$NTW:$NUR,'2020年省收1'!$NUT:$NUT,'2020年省收1'!$NUV:$NVH,'2020年省收1'!$OCV:$OCY,'2020年省收1'!$ODA:$ODN,'2020年省收1'!$ODP:$ODQ,'2020年省收1'!$ODS:$OEN,'2020年省收1'!$OEP:$OEP,'2020年省收1'!$OER:$OFD,'2020年省收1'!$OMR:$OMU,'2020年省收1'!$OMW:$ONJ,'2020年省收1'!$ONL:$ONM,'2020年省收1'!$ONO:$OOJ,'2020年省收1'!$OOL:$OOL,'2020年省收1'!$OON:$OOZ,'2020年省收1'!$OWN:$OWQ,'2020年省收1'!$OWS:$OXF,'2020年省收1'!$OXH:$OXI,'2020年省收1'!$OXK:$OYF,'2020年省收1'!$OYH:$OYH,'2020年省收1'!$OYJ:$OYV,'2020年省收1'!$PGJ:$PGM,'2020年省收1'!$PGO:$PHB,'2020年省收1'!$PHD:$PHE,'2020年省收1'!$PHG:$PIB,'2020年省收1'!$PID:$PID,'2020年省收1'!$PIF:$PIR,'2020年省收1'!$PQF:$PQI,'2020年省收1'!$PQK:$PQX,'2020年省收1'!$PQZ:$PRA,'2020年省收1'!$PRC:$PRX,'2020年省收1'!$PRZ:$PRZ,'2020年省收1'!$PSB:$PSN,'2020年省收1'!$QAB:$QAE,'2020年省收1'!$QAG:$QAT,'2020年省收1'!$QAV:$QAW,'2020年省收1'!$QAY:$QBT,'2020年省收1'!$QBV:$QBV,'2020年省收1'!$QBX:$QCJ,'2020年省收1'!$QJX:$QKA,'2020年省收1'!$QKC:$QKP,'2020年省收1'!$QKR:$QKS,'2020年省收1'!$QKU:$QLP,'2020年省收1'!$QLR:$QLR,'2020年省收1'!$QLT:$QMF,'2020年省收1'!$QTT:$QTW,'2020年省收1'!$QTY:$QUL,'2020年省收1'!$QUN:$QUO,'2020年省收1'!$QUQ:$QVL,'2020年省收1'!$QVN:$QVN,'2020年省收1'!$QVP:$QWB,'2020年省收1'!$RDP:$RDS,'2020年省收1'!$RDU:$REH,'2020年省收1'!$REJ:$REK,'2020年省收1'!$REM:$RFH,'2020年省收1'!$RFJ:$RFJ,'2020年省收1'!$RFL:$RFX,'2020年省收1'!$RNL:$RNO,'2020年省收1'!$RNQ:$ROD,'2020年省收1'!$ROF:$ROG,'2020年省收1'!$ROI:$RPD,'2020年省收1'!$RPF:$RPF,'2020年省收1'!$RPH:$RPT,'2020年省收1'!$RXH:$RXK,'2020年省收1'!$RXM:$RXZ,'2020年省收1'!$RYB:$RYC,'2020年省收1'!$RYE:$RYZ,'2020年省收1'!$RZB:$RZB,'2020年省收1'!$RZD:$RZP,'2020年省收1'!$SHD:$SHG,'2020年省收1'!$SHI:$SHV,'2020年省收1'!$SHX:$SHY,'2020年省收1'!$SIA:$SIV,'2020年省收1'!$SIX:$SIX,'2020年省收1'!$SIZ:$SJL,'2020年省收1'!$SQZ:$SRC,'2020年省收1'!$SRE:$SRR,'2020年省收1'!$SRT:$SRU,'2020年省收1'!$SRW:$SSR,'2020年省收1'!$SST:$SST,'2020年省收1'!$SSV:$STH,'2020年省收1'!$TAV:$TAY,'2020年省收1'!$TBA:$TBN,'2020年省收1'!$TBP:$TBQ,'2020年省收1'!$TBS:$TCN,'2020年省收1'!$TCP:$TCP,'2020年省收1'!$TCR:$TDD,'2020年省收1'!$TKR:$TKU,'2020年省收1'!$TKW:$TLJ,'2020年省收1'!$TLL:$TLM,'2020年省收1'!$TLO:$TMJ,'2020年省收1'!$TML:$TML,'2020年省收1'!$TMN:$TMZ,'2020年省收1'!$TUN:$TUQ,'2020年省收1'!$TUS:$TVF,'2020年省收1'!$TVH:$TVI,'2020年省收1'!$TVK:$TWF,'2020年省收1'!$TWH:$TWH,'2020年省收1'!$TWJ:$TWV,'2020年省收1'!$UEJ:$UEM,'2020年省收1'!$UEO:$UFB,'2020年省收1'!$UFD:$UFE,'2020年省收1'!$UFG:$UGB,'2020年省收1'!$UGD:$UGD,'2020年省收1'!$UGF:$UGR,'2020年省收1'!$UOF:$UOI,'2020年省收1'!$UOK:$UOX,'2020年省收1'!$UOZ:$UPA,'2020年省收1'!$UPC:$UPX,'2020年省收1'!$UPZ:$UPZ,'2020年省收1'!$UQB:$UQN,'2020年省收1'!$UYB:$UYE,'2020年省收1'!$UYG:$UYT,'2020年省收1'!$UYV:$UYW,'2020年省收1'!$UYY:$UZT,'2020年省收1'!$UZV:$UZV,'2020年省收1'!$UZX:$VAJ,'2020年省收1'!$VHX:$VIA,'2020年省收1'!$VIC:$VIP,'2020年省收1'!$VIR:$VIS,'2020年省收1'!$VIU:$VJP,'2020年省收1'!$VJR:$VJR,'2020年省收1'!$VJT:$VKF,'2020年省收1'!$VRT:$VRW,'2020年省收1'!$VRY:$VSL,'2020年省收1'!$VSN:$VSO,'2020年省收1'!$VSQ:$VTL,'2020年省收1'!$VTN:$VTN,'2020年省收1'!$VTP:$VUB,'2020年省收1'!$WBP:$WBS,'2020年省收1'!$WBU:$WCH,'2020年省收1'!$WCJ:$WCK,'2020年省收1'!$WCM:$WDH,'2020年省收1'!$WDJ:$WDJ,'2020年省收1'!$WDL:$WDX,'2020年省收1'!$WLL:$WLO,'2020年省收1'!$WLQ:$WMD,'2020年省收1'!$WMF:$WMG,'2020年省收1'!$WMI:$WND,'2020年省收1'!$WNF:$WNF,'2020年省收1'!$WNH:$WNT,'2020年省收1'!$WVH:$WVK,'2020年省收1'!$WVM:$WVZ,'2020年省收1'!$WWB:$WWC,'2020年省收1'!$WWE:$WWZ,'2020年省收1'!$WXB:$WXB,'2020年省收1'!$WXD:$WXP</definedName>
    <definedName name="Z_4A3645F2_DA55_4621_AF41_83397769C14B_.wvu.Cols" localSheetId="22" hidden="1">'2020年省支1'!$A:$D,'2020年省支1'!$F:$S,'2020年省支1'!$U:$V,'2020年省支1'!$X:$AS,'2020年省支1'!$AU:$AU,'2020年省支1'!$AW:$BJ,'2020年省支1'!$IW:$IZ,'2020年省支1'!$JB:$JO,'2020年省支1'!$JQ:$JR,'2020年省支1'!$JT:$KO,'2020年省支1'!$KQ:$KQ,'2020年省支1'!$KS:$LE,'2020年省支1'!$SS:$SV,'2020年省支1'!$SX:$TK,'2020年省支1'!$TM:$TN,'2020年省支1'!$TP:$UK,'2020年省支1'!$UM:$UM,'2020年省支1'!$UO:$VA,'2020年省支1'!$ACO:$ACR,'2020年省支1'!$ACT:$ADG,'2020年省支1'!$ADI:$ADJ,'2020年省支1'!$ADL:$AEG,'2020年省支1'!$AEI:$AEI,'2020年省支1'!$AEK:$AEW,'2020年省支1'!$AMK:$AMN,'2020年省支1'!$AMP:$ANC,'2020年省支1'!$ANE:$ANF,'2020年省支1'!$ANH:$AOC,'2020年省支1'!$AOE:$AOE,'2020年省支1'!$AOG:$AOS,'2020年省支1'!$AWG:$AWJ,'2020年省支1'!$AWL:$AWY,'2020年省支1'!$AXA:$AXB,'2020年省支1'!$AXD:$AXY,'2020年省支1'!$AYA:$AYA,'2020年省支1'!$AYC:$AYO,'2020年省支1'!$BGC:$BGF,'2020年省支1'!$BGH:$BGU,'2020年省支1'!$BGW:$BGX,'2020年省支1'!$BGZ:$BHU,'2020年省支1'!$BHW:$BHW,'2020年省支1'!$BHY:$BIK,'2020年省支1'!$BPY:$BQB,'2020年省支1'!$BQD:$BQQ,'2020年省支1'!$BQS:$BQT,'2020年省支1'!$BQV:$BRQ,'2020年省支1'!$BRS:$BRS,'2020年省支1'!$BRU:$BSG,'2020年省支1'!$BZU:$BZX,'2020年省支1'!$BZZ:$CAM,'2020年省支1'!$CAO:$CAP,'2020年省支1'!$CAR:$CBM,'2020年省支1'!$CBO:$CBO,'2020年省支1'!$CBQ:$CCC,'2020年省支1'!$CJQ:$CJT,'2020年省支1'!$CJV:$CKI,'2020年省支1'!$CKK:$CKL,'2020年省支1'!$CKN:$CLI,'2020年省支1'!$CLK:$CLK,'2020年省支1'!$CLM:$CLY,'2020年省支1'!$CTM:$CTP,'2020年省支1'!$CTR:$CUE,'2020年省支1'!$CUG:$CUH,'2020年省支1'!$CUJ:$CVE,'2020年省支1'!$CVG:$CVG,'2020年省支1'!$CVI:$CVU,'2020年省支1'!$DDI:$DDL,'2020年省支1'!$DDN:$DEA,'2020年省支1'!$DEC:$DED,'2020年省支1'!$DEF:$DFA,'2020年省支1'!$DFC:$DFC,'2020年省支1'!$DFE:$DFQ,'2020年省支1'!$DNE:$DNH,'2020年省支1'!$DNJ:$DNW,'2020年省支1'!$DNY:$DNZ,'2020年省支1'!$DOB:$DOW,'2020年省支1'!$DOY:$DOY,'2020年省支1'!$DPA:$DPM,'2020年省支1'!$DXA:$DXD,'2020年省支1'!$DXF:$DXS,'2020年省支1'!$DXU:$DXV,'2020年省支1'!$DXX:$DYS,'2020年省支1'!$DYU:$DYU,'2020年省支1'!$DYW:$DZI,'2020年省支1'!$EGW:$EGZ,'2020年省支1'!$EHB:$EHO,'2020年省支1'!$EHQ:$EHR,'2020年省支1'!$EHT:$EIO,'2020年省支1'!$EIQ:$EIQ,'2020年省支1'!$EIS:$EJE,'2020年省支1'!$EQS:$EQV,'2020年省支1'!$EQX:$ERK,'2020年省支1'!$ERM:$ERN,'2020年省支1'!$ERP:$ESK,'2020年省支1'!$ESM:$ESM,'2020年省支1'!$ESO:$ETA,'2020年省支1'!$FAO:$FAR,'2020年省支1'!$FAT:$FBG,'2020年省支1'!$FBI:$FBJ,'2020年省支1'!$FBL:$FCG,'2020年省支1'!$FCI:$FCI,'2020年省支1'!$FCK:$FCW,'2020年省支1'!$FKK:$FKN,'2020年省支1'!$FKP:$FLC,'2020年省支1'!$FLE:$FLF,'2020年省支1'!$FLH:$FMC,'2020年省支1'!$FME:$FME,'2020年省支1'!$FMG:$FMS,'2020年省支1'!$FUG:$FUJ,'2020年省支1'!$FUL:$FUY,'2020年省支1'!$FVA:$FVB,'2020年省支1'!$FVD:$FVY,'2020年省支1'!$FWA:$FWA,'2020年省支1'!$FWC:$FWO,'2020年省支1'!$GEC:$GEF,'2020年省支1'!$GEH:$GEU,'2020年省支1'!$GEW:$GEX,'2020年省支1'!$GEZ:$GFU,'2020年省支1'!$GFW:$GFW,'2020年省支1'!$GFY:$GGK,'2020年省支1'!$GNY:$GOB,'2020年省支1'!$GOD:$GOQ,'2020年省支1'!$GOS:$GOT,'2020年省支1'!$GOV:$GPQ,'2020年省支1'!$GPS:$GPS,'2020年省支1'!$GPU:$GQG,'2020年省支1'!$GXU:$GXX,'2020年省支1'!$GXZ:$GYM,'2020年省支1'!$GYO:$GYP,'2020年省支1'!$GYR:$GZM,'2020年省支1'!$GZO:$GZO,'2020年省支1'!$GZQ:$HAC,'2020年省支1'!$HHQ:$HHT,'2020年省支1'!$HHV:$HII,'2020年省支1'!$HIK:$HIL,'2020年省支1'!$HIN:$HJI,'2020年省支1'!$HJK:$HJK,'2020年省支1'!$HJM:$HJY,'2020年省支1'!$HRM:$HRP,'2020年省支1'!$HRR:$HSE,'2020年省支1'!$HSG:$HSH,'2020年省支1'!$HSJ:$HTE,'2020年省支1'!$HTG:$HTG,'2020年省支1'!$HTI:$HTU,'2020年省支1'!$IBI:$IBL,'2020年省支1'!$IBN:$ICA,'2020年省支1'!$ICC:$ICD,'2020年省支1'!$ICF:$IDA,'2020年省支1'!$IDC:$IDC,'2020年省支1'!$IDE:$IDQ,'2020年省支1'!$ILE:$ILH,'2020年省支1'!$ILJ:$ILW,'2020年省支1'!$ILY:$ILZ,'2020年省支1'!$IMB:$IMW,'2020年省支1'!$IMY:$IMY,'2020年省支1'!$INA:$INM,'2020年省支1'!$IVA:$IVD,'2020年省支1'!$IVF:$IVS,'2020年省支1'!$IVU:$IVV,'2020年省支1'!$IVX:$IWS,'2020年省支1'!$IWU:$IWU,'2020年省支1'!$IWW:$IXI,'2020年省支1'!$JEW:$JEZ,'2020年省支1'!$JFB:$JFO,'2020年省支1'!$JFQ:$JFR,'2020年省支1'!$JFT:$JGO,'2020年省支1'!$JGQ:$JGQ,'2020年省支1'!$JGS:$JHE,'2020年省支1'!$JOS:$JOV,'2020年省支1'!$JOX:$JPK,'2020年省支1'!$JPM:$JPN,'2020年省支1'!$JPP:$JQK,'2020年省支1'!$JQM:$JQM,'2020年省支1'!$JQO:$JRA,'2020年省支1'!$JYO:$JYR,'2020年省支1'!$JYT:$JZG,'2020年省支1'!$JZI:$JZJ,'2020年省支1'!$JZL:$KAG,'2020年省支1'!$KAI:$KAI,'2020年省支1'!$KAK:$KAW,'2020年省支1'!$KIK:$KIN,'2020年省支1'!$KIP:$KJC,'2020年省支1'!$KJE:$KJF,'2020年省支1'!$KJH:$KKC,'2020年省支1'!$KKE:$KKE,'2020年省支1'!$KKG:$KKS,'2020年省支1'!$KSG:$KSJ,'2020年省支1'!$KSL:$KSY,'2020年省支1'!$KTA:$KTB,'2020年省支1'!$KTD:$KTY,'2020年省支1'!$KUA:$KUA,'2020年省支1'!$KUC:$KUO,'2020年省支1'!$LCC:$LCF,'2020年省支1'!$LCH:$LCU,'2020年省支1'!$LCW:$LCX,'2020年省支1'!$LCZ:$LDU,'2020年省支1'!$LDW:$LDW,'2020年省支1'!$LDY:$LEK,'2020年省支1'!$LLY:$LMB,'2020年省支1'!$LMD:$LMQ,'2020年省支1'!$LMS:$LMT,'2020年省支1'!$LMV:$LNQ,'2020年省支1'!$LNS:$LNS,'2020年省支1'!$LNU:$LOG,'2020年省支1'!$LVU:$LVX,'2020年省支1'!$LVZ:$LWM,'2020年省支1'!$LWO:$LWP,'2020年省支1'!$LWR:$LXM,'2020年省支1'!$LXO:$LXO,'2020年省支1'!$LXQ:$LYC,'2020年省支1'!$MFQ:$MFT,'2020年省支1'!$MFV:$MGI,'2020年省支1'!$MGK:$MGL,'2020年省支1'!$MGN:$MHI,'2020年省支1'!$MHK:$MHK,'2020年省支1'!$MHM:$MHY,'2020年省支1'!$MPM:$MPP,'2020年省支1'!$MPR:$MQE,'2020年省支1'!$MQG:$MQH,'2020年省支1'!$MQJ:$MRE,'2020年省支1'!$MRG:$MRG,'2020年省支1'!$MRI:$MRU,'2020年省支1'!$MZI:$MZL,'2020年省支1'!$MZN:$NAA,'2020年省支1'!$NAC:$NAD,'2020年省支1'!$NAF:$NBA,'2020年省支1'!$NBC:$NBC,'2020年省支1'!$NBE:$NBQ,'2020年省支1'!$NJE:$NJH,'2020年省支1'!$NJJ:$NJW,'2020年省支1'!$NJY:$NJZ,'2020年省支1'!$NKB:$NKW,'2020年省支1'!$NKY:$NKY,'2020年省支1'!$NLA:$NLM,'2020年省支1'!$NTA:$NTD,'2020年省支1'!$NTF:$NTS,'2020年省支1'!$NTU:$NTV,'2020年省支1'!$NTX:$NUS,'2020年省支1'!$NUU:$NUU,'2020年省支1'!$NUW:$NVI,'2020年省支1'!$OCW:$OCZ,'2020年省支1'!$ODB:$ODO,'2020年省支1'!$ODQ:$ODR,'2020年省支1'!$ODT:$OEO,'2020年省支1'!$OEQ:$OEQ,'2020年省支1'!$OES:$OFE,'2020年省支1'!$OMS:$OMV,'2020年省支1'!$OMX:$ONK,'2020年省支1'!$ONM:$ONN,'2020年省支1'!$ONP:$OOK,'2020年省支1'!$OOM:$OOM,'2020年省支1'!$OOO:$OPA,'2020年省支1'!$OWO:$OWR,'2020年省支1'!$OWT:$OXG,'2020年省支1'!$OXI:$OXJ,'2020年省支1'!$OXL:$OYG,'2020年省支1'!$OYI:$OYI,'2020年省支1'!$OYK:$OYW,'2020年省支1'!$PGK:$PGN,'2020年省支1'!$PGP:$PHC,'2020年省支1'!$PHE:$PHF,'2020年省支1'!$PHH:$PIC,'2020年省支1'!$PIE:$PIE,'2020年省支1'!$PIG:$PIS,'2020年省支1'!$PQG:$PQJ,'2020年省支1'!$PQL:$PQY,'2020年省支1'!$PRA:$PRB,'2020年省支1'!$PRD:$PRY,'2020年省支1'!$PSA:$PSA,'2020年省支1'!$PSC:$PSO,'2020年省支1'!$QAC:$QAF,'2020年省支1'!$QAH:$QAU,'2020年省支1'!$QAW:$QAX,'2020年省支1'!$QAZ:$QBU,'2020年省支1'!$QBW:$QBW,'2020年省支1'!$QBY:$QCK,'2020年省支1'!$QJY:$QKB,'2020年省支1'!$QKD:$QKQ,'2020年省支1'!$QKS:$QKT,'2020年省支1'!$QKV:$QLQ,'2020年省支1'!$QLS:$QLS,'2020年省支1'!$QLU:$QMG,'2020年省支1'!$QTU:$QTX,'2020年省支1'!$QTZ:$QUM,'2020年省支1'!$QUO:$QUP,'2020年省支1'!$QUR:$QVM,'2020年省支1'!$QVO:$QVO,'2020年省支1'!$QVQ:$QWC,'2020年省支1'!$RDQ:$RDT,'2020年省支1'!$RDV:$REI,'2020年省支1'!$REK:$REL,'2020年省支1'!$REN:$RFI,'2020年省支1'!$RFK:$RFK,'2020年省支1'!$RFM:$RFY,'2020年省支1'!$RNM:$RNP,'2020年省支1'!$RNR:$ROE,'2020年省支1'!$ROG:$ROH,'2020年省支1'!$ROJ:$RPE,'2020年省支1'!$RPG:$RPG,'2020年省支1'!$RPI:$RPU,'2020年省支1'!$RXI:$RXL,'2020年省支1'!$RXN:$RYA,'2020年省支1'!$RYC:$RYD,'2020年省支1'!$RYF:$RZA,'2020年省支1'!$RZC:$RZC,'2020年省支1'!$RZE:$RZQ,'2020年省支1'!$SHE:$SHH,'2020年省支1'!$SHJ:$SHW,'2020年省支1'!$SHY:$SHZ,'2020年省支1'!$SIB:$SIW,'2020年省支1'!$SIY:$SIY,'2020年省支1'!$SJA:$SJM,'2020年省支1'!$SRA:$SRD,'2020年省支1'!$SRF:$SRS,'2020年省支1'!$SRU:$SRV,'2020年省支1'!$SRX:$SSS,'2020年省支1'!$SSU:$SSU,'2020年省支1'!$SSW:$STI,'2020年省支1'!$TAW:$TAZ,'2020年省支1'!$TBB:$TBO,'2020年省支1'!$TBQ:$TBR,'2020年省支1'!$TBT:$TCO,'2020年省支1'!$TCQ:$TCQ,'2020年省支1'!$TCS:$TDE,'2020年省支1'!$TKS:$TKV,'2020年省支1'!$TKX:$TLK,'2020年省支1'!$TLM:$TLN,'2020年省支1'!$TLP:$TMK,'2020年省支1'!$TMM:$TMM,'2020年省支1'!$TMO:$TNA,'2020年省支1'!$TUO:$TUR,'2020年省支1'!$TUT:$TVG,'2020年省支1'!$TVI:$TVJ,'2020年省支1'!$TVL:$TWG,'2020年省支1'!$TWI:$TWI,'2020年省支1'!$TWK:$TWW,'2020年省支1'!$UEK:$UEN,'2020年省支1'!$UEP:$UFC,'2020年省支1'!$UFE:$UFF,'2020年省支1'!$UFH:$UGC,'2020年省支1'!$UGE:$UGE,'2020年省支1'!$UGG:$UGS,'2020年省支1'!$UOG:$UOJ,'2020年省支1'!$UOL:$UOY,'2020年省支1'!$UPA:$UPB,'2020年省支1'!$UPD:$UPY,'2020年省支1'!$UQA:$UQA,'2020年省支1'!$UQC:$UQO,'2020年省支1'!$UYC:$UYF,'2020年省支1'!$UYH:$UYU,'2020年省支1'!$UYW:$UYX,'2020年省支1'!$UYZ:$UZU,'2020年省支1'!$UZW:$UZW,'2020年省支1'!$UZY:$VAK,'2020年省支1'!$VHY:$VIB,'2020年省支1'!$VID:$VIQ,'2020年省支1'!$VIS:$VIT,'2020年省支1'!$VIV:$VJQ,'2020年省支1'!$VJS:$VJS,'2020年省支1'!$VJU:$VKG,'2020年省支1'!$VRU:$VRX,'2020年省支1'!$VRZ:$VSM,'2020年省支1'!$VSO:$VSP,'2020年省支1'!$VSR:$VTM,'2020年省支1'!$VTO:$VTO,'2020年省支1'!$VTQ:$VUC,'2020年省支1'!$WBQ:$WBT,'2020年省支1'!$WBV:$WCI,'2020年省支1'!$WCK:$WCL,'2020年省支1'!$WCN:$WDI,'2020年省支1'!$WDK:$WDK,'2020年省支1'!$WDM:$WDY,'2020年省支1'!$WLM:$WLP,'2020年省支1'!$WLR:$WME,'2020年省支1'!$WMG:$WMH,'2020年省支1'!$WMJ:$WNE,'2020年省支1'!$WNG:$WNG,'2020年省支1'!$WNI:$WNU,'2020年省支1'!$WVI:$WVL,'2020年省支1'!$WVN:$WWA,'2020年省支1'!$WWC:$WWD,'2020年省支1'!$WWF:$WXA,'2020年省支1'!$WXC:$WXC,'2020年省支1'!$WXE:$WXQ</definedName>
    <definedName name="Z_4A3645F2_DA55_4621_AF41_83397769C14B_.wvu.Cols" localSheetId="32" hidden="1">'2020省国收'!#REF!</definedName>
    <definedName name="Z_4A3645F2_DA55_4621_AF41_83397769C14B_.wvu.Cols" localSheetId="36" hidden="1">'2020省社收'!#REF!</definedName>
    <definedName name="Z_4A3645F2_DA55_4621_AF41_83397769C14B_.wvu.Cols" localSheetId="14" hidden="1">'2020省收'!#REF!</definedName>
    <definedName name="Z_4A3645F2_DA55_4621_AF41_83397769C14B_.wvu.Cols" localSheetId="12" hidden="1">'2020收'!#REF!</definedName>
    <definedName name="Z_4A3645F2_DA55_4621_AF41_83397769C14B_.wvu.Cols" localSheetId="13" hidden="1">'2020支'!#REF!</definedName>
    <definedName name="Z_4A3645F2_DA55_4621_AF41_83397769C14B_.wvu.FilterData" localSheetId="7" hidden="1">'2018省基支'!$B$5:$Y$82</definedName>
    <definedName name="Z_4A3645F2_DA55_4621_AF41_83397769C14B_.wvu.FilterData" localSheetId="18" hidden="1">'2020对下转移支付分项目'!$A$4:$B$56</definedName>
    <definedName name="Z_4A3645F2_DA55_4621_AF41_83397769C14B_.wvu.FilterData" localSheetId="21" hidden="1">'2020年省收1'!$A$4:$BW$421</definedName>
    <definedName name="Z_4A3645F2_DA55_4621_AF41_83397769C14B_.wvu.FilterData" localSheetId="22" hidden="1">'2020年省支1'!$A$4:$BX$425</definedName>
    <definedName name="Z_4A3645F2_DA55_4621_AF41_83397769C14B_.wvu.FilterData" localSheetId="17" hidden="1">'2020省基本支出经济分类'!$A$5:$D$43</definedName>
    <definedName name="Z_4A3645F2_DA55_4621_AF41_83397769C14B_.wvu.FilterData" localSheetId="15" hidden="1">'2020省支'!$A$5:$E$490</definedName>
    <definedName name="Z_4A3645F2_DA55_4621_AF41_83397769C14B_.wvu.PrintArea" localSheetId="8" hidden="1">'18国收'!$A$1:$D$13</definedName>
    <definedName name="Z_4A3645F2_DA55_4621_AF41_83397769C14B_.wvu.PrintArea" localSheetId="9" hidden="1">'18国支'!$A$1:$D$12</definedName>
    <definedName name="Z_4A3645F2_DA55_4621_AF41_83397769C14B_.wvu.PrintArea" localSheetId="4" hidden="1">'18基收'!$A$1:$F$15</definedName>
    <definedName name="Z_4A3645F2_DA55_4621_AF41_83397769C14B_.wvu.PrintArea" localSheetId="5" hidden="1">'18基支'!$A$1:$D$17</definedName>
    <definedName name="Z_4A3645F2_DA55_4621_AF41_83397769C14B_.wvu.PrintArea" localSheetId="10" hidden="1">'18社收'!$A$1:$E$16</definedName>
    <definedName name="Z_4A3645F2_DA55_4621_AF41_83397769C14B_.wvu.PrintArea" localSheetId="11" hidden="1">'18社支'!$A$1:$E$19</definedName>
    <definedName name="Z_4A3645F2_DA55_4621_AF41_83397769C14B_.wvu.PrintArea" localSheetId="0" hidden="1">'18收'!$A$1:$F$38</definedName>
    <definedName name="Z_4A3645F2_DA55_4621_AF41_83397769C14B_.wvu.PrintArea" localSheetId="1" hidden="1">'18支'!$A$1:$D$29</definedName>
    <definedName name="Z_4A3645F2_DA55_4621_AF41_83397769C14B_.wvu.PrintArea" localSheetId="7" hidden="1">'2018省基支'!$A$1:$N$82</definedName>
    <definedName name="Z_4A3645F2_DA55_4621_AF41_83397769C14B_.wvu.PrintArea" localSheetId="39" hidden="1">'2019省一般债'!$A$1:$C$13</definedName>
    <definedName name="Z_4A3645F2_DA55_4621_AF41_83397769C14B_.wvu.PrintArea" localSheetId="3" hidden="1">'2019省支'!$A$1:$N$39</definedName>
    <definedName name="Z_4A3645F2_DA55_4621_AF41_83397769C14B_.wvu.PrintArea" localSheetId="41" hidden="1">'2019省专项债'!$A$1:$C$13</definedName>
    <definedName name="Z_4A3645F2_DA55_4621_AF41_83397769C14B_.wvu.PrintArea" localSheetId="38" hidden="1">'2019一般债'!$A$1:$C$14</definedName>
    <definedName name="Z_4A3645F2_DA55_4621_AF41_83397769C14B_.wvu.PrintArea" localSheetId="40" hidden="1">'2019专项债'!$A$1:$C$14</definedName>
    <definedName name="Z_4A3645F2_DA55_4621_AF41_83397769C14B_.wvu.PrintArea" localSheetId="6" hidden="1">'2019转移支付'!$A$1:$M$65</definedName>
    <definedName name="Z_4A3645F2_DA55_4621_AF41_83397769C14B_.wvu.PrintArea" localSheetId="19" hidden="1">'2020对下转移支付分地区'!$A$1:$E$17</definedName>
    <definedName name="Z_4A3645F2_DA55_4621_AF41_83397769C14B_.wvu.PrintArea" localSheetId="18" hidden="1">'2020对下转移支付分项目'!$A$1:$B$57</definedName>
    <definedName name="Z_4A3645F2_DA55_4621_AF41_83397769C14B_.wvu.PrintArea" localSheetId="30" hidden="1">'2020国收'!$A$1:$D$10</definedName>
    <definedName name="Z_4A3645F2_DA55_4621_AF41_83397769C14B_.wvu.PrintArea" localSheetId="31" hidden="1">'2020国支 '!$A$1:$D$14</definedName>
    <definedName name="Z_4A3645F2_DA55_4621_AF41_83397769C14B_.wvu.PrintArea" localSheetId="27" hidden="1">'2020基对下转移支付'!$B$1:$N$11</definedName>
    <definedName name="Z_4A3645F2_DA55_4621_AF41_83397769C14B_.wvu.PrintArea" localSheetId="23" hidden="1">'2020基收'!$A$1:$D$15</definedName>
    <definedName name="Z_4A3645F2_DA55_4621_AF41_83397769C14B_.wvu.PrintArea" localSheetId="24" hidden="1">'2020基支'!$A$1:$D$14</definedName>
    <definedName name="Z_4A3645F2_DA55_4621_AF41_83397769C14B_.wvu.PrintArea" localSheetId="21" hidden="1">'2020年省收1'!$E$1:$BJ$430</definedName>
    <definedName name="Z_4A3645F2_DA55_4621_AF41_83397769C14B_.wvu.PrintArea" localSheetId="22" hidden="1">'2020年省支1'!$E$1:$BJ$433</definedName>
    <definedName name="Z_4A3645F2_DA55_4621_AF41_83397769C14B_.wvu.PrintArea" localSheetId="20" hidden="1">'2020三公'!$A$1:$D$12</definedName>
    <definedName name="Z_4A3645F2_DA55_4621_AF41_83397769C14B_.wvu.PrintArea" localSheetId="34" hidden="1">'2020社收'!$A$1:$D$13</definedName>
    <definedName name="Z_4A3645F2_DA55_4621_AF41_83397769C14B_.wvu.PrintArea" localSheetId="35" hidden="1">'2020社支'!$A$1:$D$13</definedName>
    <definedName name="Z_4A3645F2_DA55_4621_AF41_83397769C14B_.wvu.PrintArea" localSheetId="32" hidden="1">'2020省国收'!$A$1:$D$23</definedName>
    <definedName name="Z_4A3645F2_DA55_4621_AF41_83397769C14B_.wvu.PrintArea" localSheetId="33" hidden="1">'2020省国支'!$A$1:$D$20</definedName>
    <definedName name="Z_4A3645F2_DA55_4621_AF41_83397769C14B_.wvu.PrintArea" localSheetId="17" hidden="1">'2020省基本支出经济分类'!$A$1:$D$43</definedName>
    <definedName name="Z_4A3645F2_DA55_4621_AF41_83397769C14B_.wvu.PrintArea" localSheetId="25" hidden="1">'2020省基收'!$A$1:$D$24</definedName>
    <definedName name="Z_4A3645F2_DA55_4621_AF41_83397769C14B_.wvu.PrintArea" localSheetId="26" hidden="1">'2020省基支'!$A$1:$D$34</definedName>
    <definedName name="Z_4A3645F2_DA55_4621_AF41_83397769C14B_.wvu.PrintArea" localSheetId="36" hidden="1">'2020省社收'!$A$1:$D$33</definedName>
    <definedName name="Z_4A3645F2_DA55_4621_AF41_83397769C14B_.wvu.PrintArea" localSheetId="37" hidden="1">'2020省社支'!$A$1:$D$24</definedName>
    <definedName name="Z_4A3645F2_DA55_4621_AF41_83397769C14B_.wvu.PrintArea" localSheetId="14" hidden="1">'2020省收'!$A$1:$D$33</definedName>
    <definedName name="Z_4A3645F2_DA55_4621_AF41_83397769C14B_.wvu.PrintArea" localSheetId="15" hidden="1">'2020省支'!$A$1:$E$490</definedName>
    <definedName name="Z_4A3645F2_DA55_4621_AF41_83397769C14B_.wvu.PrintArea" localSheetId="16" hidden="1">'2020省支经济分类'!$A$1:$D$21</definedName>
    <definedName name="Z_4A3645F2_DA55_4621_AF41_83397769C14B_.wvu.PrintArea" localSheetId="12" hidden="1">'2020收'!$A$1:$D$37</definedName>
    <definedName name="Z_4A3645F2_DA55_4621_AF41_83397769C14B_.wvu.PrintArea" localSheetId="13" hidden="1">'2020支'!$A$1:$D$29</definedName>
    <definedName name="Z_4A3645F2_DA55_4621_AF41_83397769C14B_.wvu.PrintArea" localSheetId="2" hidden="1">目录!$A$2:$B$32</definedName>
    <definedName name="Z_4A3645F2_DA55_4621_AF41_83397769C14B_.wvu.PrintTitles" localSheetId="7" hidden="1">'2018省基支'!$1:$5</definedName>
    <definedName name="Z_4A3645F2_DA55_4621_AF41_83397769C14B_.wvu.PrintTitles" localSheetId="6" hidden="1">'2019转移支付'!$1:$3</definedName>
    <definedName name="Z_4A3645F2_DA55_4621_AF41_83397769C14B_.wvu.PrintTitles" localSheetId="18" hidden="1">'2020对下转移支付分项目'!$1:$4</definedName>
    <definedName name="Z_4A3645F2_DA55_4621_AF41_83397769C14B_.wvu.PrintTitles" localSheetId="30" hidden="1">'2020国收'!$1:$4</definedName>
    <definedName name="Z_4A3645F2_DA55_4621_AF41_83397769C14B_.wvu.PrintTitles" localSheetId="31" hidden="1">'2020国支 '!$1:$4</definedName>
    <definedName name="Z_4A3645F2_DA55_4621_AF41_83397769C14B_.wvu.PrintTitles" localSheetId="27" hidden="1">'2020基对下转移支付'!$1:$4</definedName>
    <definedName name="Z_4A3645F2_DA55_4621_AF41_83397769C14B_.wvu.PrintTitles" localSheetId="23" hidden="1">'2020基收'!$1:$4</definedName>
    <definedName name="Z_4A3645F2_DA55_4621_AF41_83397769C14B_.wvu.PrintTitles" localSheetId="24" hidden="1">'2020基支'!$1:$4</definedName>
    <definedName name="Z_4A3645F2_DA55_4621_AF41_83397769C14B_.wvu.PrintTitles" localSheetId="21" hidden="1">'2020年省收1'!$1:$4</definedName>
    <definedName name="Z_4A3645F2_DA55_4621_AF41_83397769C14B_.wvu.PrintTitles" localSheetId="22" hidden="1">'2020年省支1'!$1:$4</definedName>
    <definedName name="Z_4A3645F2_DA55_4621_AF41_83397769C14B_.wvu.PrintTitles" localSheetId="20" hidden="1">'2020三公'!$1:$4</definedName>
    <definedName name="Z_4A3645F2_DA55_4621_AF41_83397769C14B_.wvu.PrintTitles" localSheetId="34" hidden="1">'2020社收'!$1:$4</definedName>
    <definedName name="Z_4A3645F2_DA55_4621_AF41_83397769C14B_.wvu.PrintTitles" localSheetId="35" hidden="1">'2020社支'!$1:$4</definedName>
    <definedName name="Z_4A3645F2_DA55_4621_AF41_83397769C14B_.wvu.PrintTitles" localSheetId="32" hidden="1">'2020省国收'!$1:$4</definedName>
    <definedName name="Z_4A3645F2_DA55_4621_AF41_83397769C14B_.wvu.PrintTitles" localSheetId="28" hidden="1">'2020省国收1'!$1:$4</definedName>
    <definedName name="Z_4A3645F2_DA55_4621_AF41_83397769C14B_.wvu.PrintTitles" localSheetId="33" hidden="1">'2020省国支'!$1:$4</definedName>
    <definedName name="Z_4A3645F2_DA55_4621_AF41_83397769C14B_.wvu.PrintTitles" localSheetId="17" hidden="1">'2020省基本支出经济分类'!$1:$4</definedName>
    <definedName name="Z_4A3645F2_DA55_4621_AF41_83397769C14B_.wvu.PrintTitles" localSheetId="25" hidden="1">'2020省基收'!$1:$4</definedName>
    <definedName name="Z_4A3645F2_DA55_4621_AF41_83397769C14B_.wvu.PrintTitles" localSheetId="26" hidden="1">'2020省基支'!$1:$4</definedName>
    <definedName name="Z_4A3645F2_DA55_4621_AF41_83397769C14B_.wvu.PrintTitles" localSheetId="36" hidden="1">'2020省社收'!$1:$4</definedName>
    <definedName name="Z_4A3645F2_DA55_4621_AF41_83397769C14B_.wvu.PrintTitles" localSheetId="37" hidden="1">'2020省社支'!$1:$4</definedName>
    <definedName name="Z_4A3645F2_DA55_4621_AF41_83397769C14B_.wvu.PrintTitles" localSheetId="14" hidden="1">'2020省收'!$1:$4</definedName>
    <definedName name="Z_4A3645F2_DA55_4621_AF41_83397769C14B_.wvu.PrintTitles" localSheetId="15" hidden="1">'2020省支'!$1:$4</definedName>
    <definedName name="Z_4A3645F2_DA55_4621_AF41_83397769C14B_.wvu.PrintTitles" localSheetId="16" hidden="1">'2020省支经济分类'!$1:$4</definedName>
    <definedName name="Z_4A3645F2_DA55_4621_AF41_83397769C14B_.wvu.PrintTitles" localSheetId="12" hidden="1">'2020收'!$1:$4</definedName>
    <definedName name="Z_4A3645F2_DA55_4621_AF41_83397769C14B_.wvu.PrintTitles" localSheetId="13" hidden="1">'2020支'!$1:$4</definedName>
    <definedName name="Z_4A3645F2_DA55_4621_AF41_83397769C14B_.wvu.PrintTitles" localSheetId="2" hidden="1">目录!$2:$3</definedName>
    <definedName name="Z_4A3645F2_DA55_4621_AF41_83397769C14B_.wvu.Rows" localSheetId="8" hidden="1">'18国收'!$13:$14</definedName>
    <definedName name="Z_4A3645F2_DA55_4621_AF41_83397769C14B_.wvu.Rows" localSheetId="0" hidden="1">'18收'!$1:$1,'18收'!$3:$3,'18收'!$32:$36</definedName>
    <definedName name="Z_4A3645F2_DA55_4621_AF41_83397769C14B_.wvu.Rows" localSheetId="30" hidden="1">'2020国收'!#REF!</definedName>
    <definedName name="Z_4A3645F2_DA55_4621_AF41_83397769C14B_.wvu.Rows" localSheetId="31" hidden="1">'2020国支 '!$10:$12</definedName>
    <definedName name="Z_4A3645F2_DA55_4621_AF41_83397769C14B_.wvu.Rows" localSheetId="23" hidden="1">'2020基收'!#REF!,'2020基收'!#REF!</definedName>
    <definedName name="Z_4A3645F2_DA55_4621_AF41_83397769C14B_.wvu.Rows" localSheetId="24" hidden="1">'2020基支'!#REF!</definedName>
    <definedName name="Z_4A3645F2_DA55_4621_AF41_83397769C14B_.wvu.Rows" localSheetId="21" hidden="1">'2020年省收1'!$422:$428</definedName>
    <definedName name="Z_4A3645F2_DA55_4621_AF41_83397769C14B_.wvu.Rows" localSheetId="22" hidden="1">'2020年省支1'!$426:$432</definedName>
    <definedName name="Z_4A3645F2_DA55_4621_AF41_83397769C14B_.wvu.Rows" localSheetId="32" hidden="1">'2020省国收'!#REF!,'2020省国收'!#REF!,'2020省国收'!#REF!</definedName>
    <definedName name="Z_4A3645F2_DA55_4621_AF41_83397769C14B_.wvu.Rows" localSheetId="28" hidden="1">'2020省国收1'!$18:$22</definedName>
    <definedName name="Z_4A3645F2_DA55_4621_AF41_83397769C14B_.wvu.Rows" localSheetId="33" hidden="1">'2020省国支'!#REF!,'2020省国支'!#REF!,'2020省国支'!#REF!,'2020省国支'!#REF!,'2020省国支'!#REF!</definedName>
    <definedName name="Z_4A3645F2_DA55_4621_AF41_83397769C14B_.wvu.Rows" localSheetId="25" hidden="1">'2020省基收'!#REF!,'2020省基收'!#REF!,'2020省基收'!#REF!,'2020省基收'!#REF!,'2020省基收'!#REF!,'2020省基收'!#REF!</definedName>
    <definedName name="Z_4A3645F2_DA55_4621_AF41_83397769C14B_.wvu.Rows" localSheetId="26" hidden="1">'2020省基支'!#REF!,'2020省基支'!#REF!,'2020省基支'!#REF!,'2020省基支'!#REF!</definedName>
    <definedName name="Z_4A3645F2_DA55_4621_AF41_83397769C14B_.wvu.Rows" localSheetId="36" hidden="1">'2020省社收'!$8:$8,'2020省社收'!#REF!,'2020省社收'!#REF!</definedName>
    <definedName name="Z_4A3645F2_DA55_4621_AF41_83397769C14B_.wvu.Rows" localSheetId="37" hidden="1">'2020省社支'!#REF!,'2020省社支'!#REF!,'2020省社支'!#REF!</definedName>
    <definedName name="Z_4A3645F2_DA55_4621_AF41_83397769C14B_.wvu.Rows" localSheetId="14" hidden="1">'2020省收'!#REF!,'2020省收'!#REF!,'2020省收'!#REF!,'2020省收'!#REF!,'2020省收'!#REF!,'2020省收'!$10:$10,'2020省收'!#REF!,'2020省收'!#REF!,'2020省收'!$19:$19,'2020省收'!#REF!,'2020省收'!#REF!,'2020省收'!#REF!,'2020省收'!#REF!,'2020省收'!#REF!</definedName>
    <definedName name="Z_4A3645F2_DA55_4621_AF41_83397769C14B_.wvu.Rows" localSheetId="12" hidden="1">'2020收'!#REF!,'2020收'!#REF!,'2020收'!#REF!</definedName>
    <definedName name="Z_4A3645F2_DA55_4621_AF41_83397769C14B_.wvu.Rows" localSheetId="13" hidden="1">'2020支'!$28:$28</definedName>
    <definedName name="Z_4D3773B5_D6D0_40D8_B1F6_8D9B9DA43C2C_.wvu.Cols" localSheetId="8" hidden="1">'18国收'!$H:$H</definedName>
    <definedName name="Z_4D3773B5_D6D0_40D8_B1F6_8D9B9DA43C2C_.wvu.Cols" localSheetId="5" hidden="1">'18基支'!$G:$G</definedName>
    <definedName name="Z_4D3773B5_D6D0_40D8_B1F6_8D9B9DA43C2C_.wvu.Cols" localSheetId="0" hidden="1">'18收'!$L:$L,'18收'!$GH:$GH</definedName>
    <definedName name="Z_4D3773B5_D6D0_40D8_B1F6_8D9B9DA43C2C_.wvu.Cols" localSheetId="7" hidden="1">'2018省基支'!$I:$L</definedName>
    <definedName name="Z_4D3773B5_D6D0_40D8_B1F6_8D9B9DA43C2C_.wvu.Cols" localSheetId="3" hidden="1">'2019省支'!$JP:$JP,'2019省支'!$TL:$TL,'2019省支'!$ADH:$ADH,'2019省支'!$AND:$AND,'2019省支'!$AWZ:$AWZ,'2019省支'!$BGV:$BGV,'2019省支'!$BQR:$BQR,'2019省支'!$CAN:$CAN,'2019省支'!$CKJ:$CKJ,'2019省支'!$CUF:$CUF,'2019省支'!$DEB:$DEB,'2019省支'!$DNX:$DNX,'2019省支'!$DXT:$DXT,'2019省支'!$EHP:$EHP,'2019省支'!$ERL:$ERL,'2019省支'!$FBH:$FBH,'2019省支'!$FLD:$FLD,'2019省支'!$FUZ:$FUZ,'2019省支'!$GEV:$GEV,'2019省支'!$GOR:$GOR,'2019省支'!$GYN:$GYN,'2019省支'!$HIJ:$HIJ,'2019省支'!$HSF:$HSF,'2019省支'!$ICB:$ICB,'2019省支'!$ILX:$ILX,'2019省支'!$IVT:$IVT,'2019省支'!$JFP:$JFP,'2019省支'!$JPL:$JPL,'2019省支'!$JZH:$JZH,'2019省支'!$KJD:$KJD,'2019省支'!$KSZ:$KSZ,'2019省支'!$LCV:$LCV,'2019省支'!$LMR:$LMR,'2019省支'!$LWN:$LWN,'2019省支'!$MGJ:$MGJ,'2019省支'!$MQF:$MQF,'2019省支'!$NAB:$NAB,'2019省支'!$NJX:$NJX,'2019省支'!$NTT:$NTT,'2019省支'!$ODP:$ODP,'2019省支'!$ONL:$ONL,'2019省支'!$OXH:$OXH,'2019省支'!$PHD:$PHD,'2019省支'!$PQZ:$PQZ,'2019省支'!$QAV:$QAV,'2019省支'!$QKR:$QKR,'2019省支'!$QUN:$QUN,'2019省支'!$REJ:$REJ,'2019省支'!$ROF:$ROF,'2019省支'!$RYB:$RYB,'2019省支'!$SHX:$SHX,'2019省支'!$SRT:$SRT,'2019省支'!$TBP:$TBP,'2019省支'!$TLL:$TLL,'2019省支'!$TVH:$TVH,'2019省支'!$UFD:$UFD,'2019省支'!$UOZ:$UOZ,'2019省支'!$UYV:$UYV,'2019省支'!$VIR:$VIR,'2019省支'!$VSN:$VSN,'2019省支'!$WCJ:$WCJ,'2019省支'!$WMF:$WMF,'2019省支'!$WWB:$WWB</definedName>
    <definedName name="Z_4D3773B5_D6D0_40D8_B1F6_8D9B9DA43C2C_.wvu.Cols" localSheetId="21" hidden="1">'2020年省收1'!$A:$D,'2020年省收1'!$F:$S,'2020年省收1'!$U:$V,'2020年省收1'!$X:$AS,'2020年省收1'!$AU:$AU,'2020年省收1'!$AW:$BJ,'2020年省收1'!$IV:$IY,'2020年省收1'!$JA:$JN,'2020年省收1'!$JP:$JQ,'2020年省收1'!$JS:$KN,'2020年省收1'!$KP:$KP,'2020年省收1'!$KR:$LD,'2020年省收1'!$SR:$SU,'2020年省收1'!$SW:$TJ,'2020年省收1'!$TL:$TM,'2020年省收1'!$TO:$UJ,'2020年省收1'!$UL:$UL,'2020年省收1'!$UN:$UZ,'2020年省收1'!$ACN:$ACQ,'2020年省收1'!$ACS:$ADF,'2020年省收1'!$ADH:$ADI,'2020年省收1'!$ADK:$AEF,'2020年省收1'!$AEH:$AEH,'2020年省收1'!$AEJ:$AEV,'2020年省收1'!$AMJ:$AMM,'2020年省收1'!$AMO:$ANB,'2020年省收1'!$AND:$ANE,'2020年省收1'!$ANG:$AOB,'2020年省收1'!$AOD:$AOD,'2020年省收1'!$AOF:$AOR,'2020年省收1'!$AWF:$AWI,'2020年省收1'!$AWK:$AWX,'2020年省收1'!$AWZ:$AXA,'2020年省收1'!$AXC:$AXX,'2020年省收1'!$AXZ:$AXZ,'2020年省收1'!$AYB:$AYN,'2020年省收1'!$BGB:$BGE,'2020年省收1'!$BGG:$BGT,'2020年省收1'!$BGV:$BGW,'2020年省收1'!$BGY:$BHT,'2020年省收1'!$BHV:$BHV,'2020年省收1'!$BHX:$BIJ,'2020年省收1'!$BPX:$BQA,'2020年省收1'!$BQC:$BQP,'2020年省收1'!$BQR:$BQS,'2020年省收1'!$BQU:$BRP,'2020年省收1'!$BRR:$BRR,'2020年省收1'!$BRT:$BSF,'2020年省收1'!$BZT:$BZW,'2020年省收1'!$BZY:$CAL,'2020年省收1'!$CAN:$CAO,'2020年省收1'!$CAQ:$CBL,'2020年省收1'!$CBN:$CBN,'2020年省收1'!$CBP:$CCB,'2020年省收1'!$CJP:$CJS,'2020年省收1'!$CJU:$CKH,'2020年省收1'!$CKJ:$CKK,'2020年省收1'!$CKM:$CLH,'2020年省收1'!$CLJ:$CLJ,'2020年省收1'!$CLL:$CLX,'2020年省收1'!$CTL:$CTO,'2020年省收1'!$CTQ:$CUD,'2020年省收1'!$CUF:$CUG,'2020年省收1'!$CUI:$CVD,'2020年省收1'!$CVF:$CVF,'2020年省收1'!$CVH:$CVT,'2020年省收1'!$DDH:$DDK,'2020年省收1'!$DDM:$DDZ,'2020年省收1'!$DEB:$DEC,'2020年省收1'!$DEE:$DEZ,'2020年省收1'!$DFB:$DFB,'2020年省收1'!$DFD:$DFP,'2020年省收1'!$DND:$DNG,'2020年省收1'!$DNI:$DNV,'2020年省收1'!$DNX:$DNY,'2020年省收1'!$DOA:$DOV,'2020年省收1'!$DOX:$DOX,'2020年省收1'!$DOZ:$DPL,'2020年省收1'!$DWZ:$DXC,'2020年省收1'!$DXE:$DXR,'2020年省收1'!$DXT:$DXU,'2020年省收1'!$DXW:$DYR,'2020年省收1'!$DYT:$DYT,'2020年省收1'!$DYV:$DZH,'2020年省收1'!$EGV:$EGY,'2020年省收1'!$EHA:$EHN,'2020年省收1'!$EHP:$EHQ,'2020年省收1'!$EHS:$EIN,'2020年省收1'!$EIP:$EIP,'2020年省收1'!$EIR:$EJD,'2020年省收1'!$EQR:$EQU,'2020年省收1'!$EQW:$ERJ,'2020年省收1'!$ERL:$ERM,'2020年省收1'!$ERO:$ESJ,'2020年省收1'!$ESL:$ESL,'2020年省收1'!$ESN:$ESZ,'2020年省收1'!$FAN:$FAQ,'2020年省收1'!$FAS:$FBF,'2020年省收1'!$FBH:$FBI,'2020年省收1'!$FBK:$FCF,'2020年省收1'!$FCH:$FCH,'2020年省收1'!$FCJ:$FCV,'2020年省收1'!$FKJ:$FKM,'2020年省收1'!$FKO:$FLB,'2020年省收1'!$FLD:$FLE,'2020年省收1'!$FLG:$FMB,'2020年省收1'!$FMD:$FMD,'2020年省收1'!$FMF:$FMR,'2020年省收1'!$FUF:$FUI,'2020年省收1'!$FUK:$FUX,'2020年省收1'!$FUZ:$FVA,'2020年省收1'!$FVC:$FVX,'2020年省收1'!$FVZ:$FVZ,'2020年省收1'!$FWB:$FWN,'2020年省收1'!$GEB:$GEE,'2020年省收1'!$GEG:$GET,'2020年省收1'!$GEV:$GEW,'2020年省收1'!$GEY:$GFT,'2020年省收1'!$GFV:$GFV,'2020年省收1'!$GFX:$GGJ,'2020年省收1'!$GNX:$GOA,'2020年省收1'!$GOC:$GOP,'2020年省收1'!$GOR:$GOS,'2020年省收1'!$GOU:$GPP,'2020年省收1'!$GPR:$GPR,'2020年省收1'!$GPT:$GQF,'2020年省收1'!$GXT:$GXW,'2020年省收1'!$GXY:$GYL,'2020年省收1'!$GYN:$GYO,'2020年省收1'!$GYQ:$GZL,'2020年省收1'!$GZN:$GZN,'2020年省收1'!$GZP:$HAB,'2020年省收1'!$HHP:$HHS,'2020年省收1'!$HHU:$HIH,'2020年省收1'!$HIJ:$HIK,'2020年省收1'!$HIM:$HJH,'2020年省收1'!$HJJ:$HJJ,'2020年省收1'!$HJL:$HJX,'2020年省收1'!$HRL:$HRO,'2020年省收1'!$HRQ:$HSD,'2020年省收1'!$HSF:$HSG,'2020年省收1'!$HSI:$HTD,'2020年省收1'!$HTF:$HTF,'2020年省收1'!$HTH:$HTT,'2020年省收1'!$IBH:$IBK,'2020年省收1'!$IBM:$IBZ,'2020年省收1'!$ICB:$ICC,'2020年省收1'!$ICE:$ICZ,'2020年省收1'!$IDB:$IDB,'2020年省收1'!$IDD:$IDP,'2020年省收1'!$ILD:$ILG,'2020年省收1'!$ILI:$ILV,'2020年省收1'!$ILX:$ILY,'2020年省收1'!$IMA:$IMV,'2020年省收1'!$IMX:$IMX,'2020年省收1'!$IMZ:$INL,'2020年省收1'!$IUZ:$IVC,'2020年省收1'!$IVE:$IVR,'2020年省收1'!$IVT:$IVU,'2020年省收1'!$IVW:$IWR,'2020年省收1'!$IWT:$IWT,'2020年省收1'!$IWV:$IXH,'2020年省收1'!$JEV:$JEY,'2020年省收1'!$JFA:$JFN,'2020年省收1'!$JFP:$JFQ,'2020年省收1'!$JFS:$JGN,'2020年省收1'!$JGP:$JGP,'2020年省收1'!$JGR:$JHD,'2020年省收1'!$JOR:$JOU,'2020年省收1'!$JOW:$JPJ,'2020年省收1'!$JPL:$JPM,'2020年省收1'!$JPO:$JQJ,'2020年省收1'!$JQL:$JQL,'2020年省收1'!$JQN:$JQZ,'2020年省收1'!$JYN:$JYQ,'2020年省收1'!$JYS:$JZF,'2020年省收1'!$JZH:$JZI,'2020年省收1'!$JZK:$KAF,'2020年省收1'!$KAH:$KAH,'2020年省收1'!$KAJ:$KAV,'2020年省收1'!$KIJ:$KIM,'2020年省收1'!$KIO:$KJB,'2020年省收1'!$KJD:$KJE,'2020年省收1'!$KJG:$KKB,'2020年省收1'!$KKD:$KKD,'2020年省收1'!$KKF:$KKR,'2020年省收1'!$KSF:$KSI,'2020年省收1'!$KSK:$KSX,'2020年省收1'!$KSZ:$KTA,'2020年省收1'!$KTC:$KTX,'2020年省收1'!$KTZ:$KTZ,'2020年省收1'!$KUB:$KUN,'2020年省收1'!$LCB:$LCE,'2020年省收1'!$LCG:$LCT,'2020年省收1'!$LCV:$LCW,'2020年省收1'!$LCY:$LDT,'2020年省收1'!$LDV:$LDV,'2020年省收1'!$LDX:$LEJ,'2020年省收1'!$LLX:$LMA,'2020年省收1'!$LMC:$LMP,'2020年省收1'!$LMR:$LMS,'2020年省收1'!$LMU:$LNP,'2020年省收1'!$LNR:$LNR,'2020年省收1'!$LNT:$LOF,'2020年省收1'!$LVT:$LVW,'2020年省收1'!$LVY:$LWL,'2020年省收1'!$LWN:$LWO,'2020年省收1'!$LWQ:$LXL,'2020年省收1'!$LXN:$LXN,'2020年省收1'!$LXP:$LYB,'2020年省收1'!$MFP:$MFS,'2020年省收1'!$MFU:$MGH,'2020年省收1'!$MGJ:$MGK,'2020年省收1'!$MGM:$MHH,'2020年省收1'!$MHJ:$MHJ,'2020年省收1'!$MHL:$MHX,'2020年省收1'!$MPL:$MPO,'2020年省收1'!$MPQ:$MQD,'2020年省收1'!$MQF:$MQG,'2020年省收1'!$MQI:$MRD,'2020年省收1'!$MRF:$MRF,'2020年省收1'!$MRH:$MRT,'2020年省收1'!$MZH:$MZK,'2020年省收1'!$MZM:$MZZ,'2020年省收1'!$NAB:$NAC,'2020年省收1'!$NAE:$NAZ,'2020年省收1'!$NBB:$NBB,'2020年省收1'!$NBD:$NBP,'2020年省收1'!$NJD:$NJG,'2020年省收1'!$NJI:$NJV,'2020年省收1'!$NJX:$NJY,'2020年省收1'!$NKA:$NKV,'2020年省收1'!$NKX:$NKX,'2020年省收1'!$NKZ:$NLL,'2020年省收1'!$NSZ:$NTC,'2020年省收1'!$NTE:$NTR,'2020年省收1'!$NTT:$NTU,'2020年省收1'!$NTW:$NUR,'2020年省收1'!$NUT:$NUT,'2020年省收1'!$NUV:$NVH,'2020年省收1'!$OCV:$OCY,'2020年省收1'!$ODA:$ODN,'2020年省收1'!$ODP:$ODQ,'2020年省收1'!$ODS:$OEN,'2020年省收1'!$OEP:$OEP,'2020年省收1'!$OER:$OFD,'2020年省收1'!$OMR:$OMU,'2020年省收1'!$OMW:$ONJ,'2020年省收1'!$ONL:$ONM,'2020年省收1'!$ONO:$OOJ,'2020年省收1'!$OOL:$OOL,'2020年省收1'!$OON:$OOZ,'2020年省收1'!$OWN:$OWQ,'2020年省收1'!$OWS:$OXF,'2020年省收1'!$OXH:$OXI,'2020年省收1'!$OXK:$OYF,'2020年省收1'!$OYH:$OYH,'2020年省收1'!$OYJ:$OYV,'2020年省收1'!$PGJ:$PGM,'2020年省收1'!$PGO:$PHB,'2020年省收1'!$PHD:$PHE,'2020年省收1'!$PHG:$PIB,'2020年省收1'!$PID:$PID,'2020年省收1'!$PIF:$PIR,'2020年省收1'!$PQF:$PQI,'2020年省收1'!$PQK:$PQX,'2020年省收1'!$PQZ:$PRA,'2020年省收1'!$PRC:$PRX,'2020年省收1'!$PRZ:$PRZ,'2020年省收1'!$PSB:$PSN,'2020年省收1'!$QAB:$QAE,'2020年省收1'!$QAG:$QAT,'2020年省收1'!$QAV:$QAW,'2020年省收1'!$QAY:$QBT,'2020年省收1'!$QBV:$QBV,'2020年省收1'!$QBX:$QCJ,'2020年省收1'!$QJX:$QKA,'2020年省收1'!$QKC:$QKP,'2020年省收1'!$QKR:$QKS,'2020年省收1'!$QKU:$QLP,'2020年省收1'!$QLR:$QLR,'2020年省收1'!$QLT:$QMF,'2020年省收1'!$QTT:$QTW,'2020年省收1'!$QTY:$QUL,'2020年省收1'!$QUN:$QUO,'2020年省收1'!$QUQ:$QVL,'2020年省收1'!$QVN:$QVN,'2020年省收1'!$QVP:$QWB,'2020年省收1'!$RDP:$RDS,'2020年省收1'!$RDU:$REH,'2020年省收1'!$REJ:$REK,'2020年省收1'!$REM:$RFH,'2020年省收1'!$RFJ:$RFJ,'2020年省收1'!$RFL:$RFX,'2020年省收1'!$RNL:$RNO,'2020年省收1'!$RNQ:$ROD,'2020年省收1'!$ROF:$ROG,'2020年省收1'!$ROI:$RPD,'2020年省收1'!$RPF:$RPF,'2020年省收1'!$RPH:$RPT,'2020年省收1'!$RXH:$RXK,'2020年省收1'!$RXM:$RXZ,'2020年省收1'!$RYB:$RYC,'2020年省收1'!$RYE:$RYZ,'2020年省收1'!$RZB:$RZB,'2020年省收1'!$RZD:$RZP,'2020年省收1'!$SHD:$SHG,'2020年省收1'!$SHI:$SHV,'2020年省收1'!$SHX:$SHY,'2020年省收1'!$SIA:$SIV,'2020年省收1'!$SIX:$SIX,'2020年省收1'!$SIZ:$SJL,'2020年省收1'!$SQZ:$SRC,'2020年省收1'!$SRE:$SRR,'2020年省收1'!$SRT:$SRU,'2020年省收1'!$SRW:$SSR,'2020年省收1'!$SST:$SST,'2020年省收1'!$SSV:$STH,'2020年省收1'!$TAV:$TAY,'2020年省收1'!$TBA:$TBN,'2020年省收1'!$TBP:$TBQ,'2020年省收1'!$TBS:$TCN,'2020年省收1'!$TCP:$TCP,'2020年省收1'!$TCR:$TDD,'2020年省收1'!$TKR:$TKU,'2020年省收1'!$TKW:$TLJ,'2020年省收1'!$TLL:$TLM,'2020年省收1'!$TLO:$TMJ,'2020年省收1'!$TML:$TML,'2020年省收1'!$TMN:$TMZ,'2020年省收1'!$TUN:$TUQ,'2020年省收1'!$TUS:$TVF,'2020年省收1'!$TVH:$TVI,'2020年省收1'!$TVK:$TWF,'2020年省收1'!$TWH:$TWH,'2020年省收1'!$TWJ:$TWV,'2020年省收1'!$UEJ:$UEM,'2020年省收1'!$UEO:$UFB,'2020年省收1'!$UFD:$UFE,'2020年省收1'!$UFG:$UGB,'2020年省收1'!$UGD:$UGD,'2020年省收1'!$UGF:$UGR,'2020年省收1'!$UOF:$UOI,'2020年省收1'!$UOK:$UOX,'2020年省收1'!$UOZ:$UPA,'2020年省收1'!$UPC:$UPX,'2020年省收1'!$UPZ:$UPZ,'2020年省收1'!$UQB:$UQN,'2020年省收1'!$UYB:$UYE,'2020年省收1'!$UYG:$UYT,'2020年省收1'!$UYV:$UYW,'2020年省收1'!$UYY:$UZT,'2020年省收1'!$UZV:$UZV,'2020年省收1'!$UZX:$VAJ,'2020年省收1'!$VHX:$VIA,'2020年省收1'!$VIC:$VIP,'2020年省收1'!$VIR:$VIS,'2020年省收1'!$VIU:$VJP,'2020年省收1'!$VJR:$VJR,'2020年省收1'!$VJT:$VKF,'2020年省收1'!$VRT:$VRW,'2020年省收1'!$VRY:$VSL,'2020年省收1'!$VSN:$VSO,'2020年省收1'!$VSQ:$VTL,'2020年省收1'!$VTN:$VTN,'2020年省收1'!$VTP:$VUB,'2020年省收1'!$WBP:$WBS,'2020年省收1'!$WBU:$WCH,'2020年省收1'!$WCJ:$WCK,'2020年省收1'!$WCM:$WDH,'2020年省收1'!$WDJ:$WDJ,'2020年省收1'!$WDL:$WDX,'2020年省收1'!$WLL:$WLO,'2020年省收1'!$WLQ:$WMD,'2020年省收1'!$WMF:$WMG,'2020年省收1'!$WMI:$WND,'2020年省收1'!$WNF:$WNF,'2020年省收1'!$WNH:$WNT,'2020年省收1'!$WVH:$WVK,'2020年省收1'!$WVM:$WVZ,'2020年省收1'!$WWB:$WWC,'2020年省收1'!$WWE:$WWZ,'2020年省收1'!$WXB:$WXB,'2020年省收1'!$WXD:$WXP</definedName>
    <definedName name="Z_4D3773B5_D6D0_40D8_B1F6_8D9B9DA43C2C_.wvu.Cols" localSheetId="22" hidden="1">'2020年省支1'!$A:$D,'2020年省支1'!$F:$S,'2020年省支1'!$U:$V,'2020年省支1'!$X:$AS,'2020年省支1'!$AU:$AU,'2020年省支1'!$AW:$BJ,'2020年省支1'!$IW:$IZ,'2020年省支1'!$JB:$JO,'2020年省支1'!$JQ:$JR,'2020年省支1'!$JT:$KO,'2020年省支1'!$KQ:$KQ,'2020年省支1'!$KS:$LE,'2020年省支1'!$SS:$SV,'2020年省支1'!$SX:$TK,'2020年省支1'!$TM:$TN,'2020年省支1'!$TP:$UK,'2020年省支1'!$UM:$UM,'2020年省支1'!$UO:$VA,'2020年省支1'!$ACO:$ACR,'2020年省支1'!$ACT:$ADG,'2020年省支1'!$ADI:$ADJ,'2020年省支1'!$ADL:$AEG,'2020年省支1'!$AEI:$AEI,'2020年省支1'!$AEK:$AEW,'2020年省支1'!$AMK:$AMN,'2020年省支1'!$AMP:$ANC,'2020年省支1'!$ANE:$ANF,'2020年省支1'!$ANH:$AOC,'2020年省支1'!$AOE:$AOE,'2020年省支1'!$AOG:$AOS,'2020年省支1'!$AWG:$AWJ,'2020年省支1'!$AWL:$AWY,'2020年省支1'!$AXA:$AXB,'2020年省支1'!$AXD:$AXY,'2020年省支1'!$AYA:$AYA,'2020年省支1'!$AYC:$AYO,'2020年省支1'!$BGC:$BGF,'2020年省支1'!$BGH:$BGU,'2020年省支1'!$BGW:$BGX,'2020年省支1'!$BGZ:$BHU,'2020年省支1'!$BHW:$BHW,'2020年省支1'!$BHY:$BIK,'2020年省支1'!$BPY:$BQB,'2020年省支1'!$BQD:$BQQ,'2020年省支1'!$BQS:$BQT,'2020年省支1'!$BQV:$BRQ,'2020年省支1'!$BRS:$BRS,'2020年省支1'!$BRU:$BSG,'2020年省支1'!$BZU:$BZX,'2020年省支1'!$BZZ:$CAM,'2020年省支1'!$CAO:$CAP,'2020年省支1'!$CAR:$CBM,'2020年省支1'!$CBO:$CBO,'2020年省支1'!$CBQ:$CCC,'2020年省支1'!$CJQ:$CJT,'2020年省支1'!$CJV:$CKI,'2020年省支1'!$CKK:$CKL,'2020年省支1'!$CKN:$CLI,'2020年省支1'!$CLK:$CLK,'2020年省支1'!$CLM:$CLY,'2020年省支1'!$CTM:$CTP,'2020年省支1'!$CTR:$CUE,'2020年省支1'!$CUG:$CUH,'2020年省支1'!$CUJ:$CVE,'2020年省支1'!$CVG:$CVG,'2020年省支1'!$CVI:$CVU,'2020年省支1'!$DDI:$DDL,'2020年省支1'!$DDN:$DEA,'2020年省支1'!$DEC:$DED,'2020年省支1'!$DEF:$DFA,'2020年省支1'!$DFC:$DFC,'2020年省支1'!$DFE:$DFQ,'2020年省支1'!$DNE:$DNH,'2020年省支1'!$DNJ:$DNW,'2020年省支1'!$DNY:$DNZ,'2020年省支1'!$DOB:$DOW,'2020年省支1'!$DOY:$DOY,'2020年省支1'!$DPA:$DPM,'2020年省支1'!$DXA:$DXD,'2020年省支1'!$DXF:$DXS,'2020年省支1'!$DXU:$DXV,'2020年省支1'!$DXX:$DYS,'2020年省支1'!$DYU:$DYU,'2020年省支1'!$DYW:$DZI,'2020年省支1'!$EGW:$EGZ,'2020年省支1'!$EHB:$EHO,'2020年省支1'!$EHQ:$EHR,'2020年省支1'!$EHT:$EIO,'2020年省支1'!$EIQ:$EIQ,'2020年省支1'!$EIS:$EJE,'2020年省支1'!$EQS:$EQV,'2020年省支1'!$EQX:$ERK,'2020年省支1'!$ERM:$ERN,'2020年省支1'!$ERP:$ESK,'2020年省支1'!$ESM:$ESM,'2020年省支1'!$ESO:$ETA,'2020年省支1'!$FAO:$FAR,'2020年省支1'!$FAT:$FBG,'2020年省支1'!$FBI:$FBJ,'2020年省支1'!$FBL:$FCG,'2020年省支1'!$FCI:$FCI,'2020年省支1'!$FCK:$FCW,'2020年省支1'!$FKK:$FKN,'2020年省支1'!$FKP:$FLC,'2020年省支1'!$FLE:$FLF,'2020年省支1'!$FLH:$FMC,'2020年省支1'!$FME:$FME,'2020年省支1'!$FMG:$FMS,'2020年省支1'!$FUG:$FUJ,'2020年省支1'!$FUL:$FUY,'2020年省支1'!$FVA:$FVB,'2020年省支1'!$FVD:$FVY,'2020年省支1'!$FWA:$FWA,'2020年省支1'!$FWC:$FWO,'2020年省支1'!$GEC:$GEF,'2020年省支1'!$GEH:$GEU,'2020年省支1'!$GEW:$GEX,'2020年省支1'!$GEZ:$GFU,'2020年省支1'!$GFW:$GFW,'2020年省支1'!$GFY:$GGK,'2020年省支1'!$GNY:$GOB,'2020年省支1'!$GOD:$GOQ,'2020年省支1'!$GOS:$GOT,'2020年省支1'!$GOV:$GPQ,'2020年省支1'!$GPS:$GPS,'2020年省支1'!$GPU:$GQG,'2020年省支1'!$GXU:$GXX,'2020年省支1'!$GXZ:$GYM,'2020年省支1'!$GYO:$GYP,'2020年省支1'!$GYR:$GZM,'2020年省支1'!$GZO:$GZO,'2020年省支1'!$GZQ:$HAC,'2020年省支1'!$HHQ:$HHT,'2020年省支1'!$HHV:$HII,'2020年省支1'!$HIK:$HIL,'2020年省支1'!$HIN:$HJI,'2020年省支1'!$HJK:$HJK,'2020年省支1'!$HJM:$HJY,'2020年省支1'!$HRM:$HRP,'2020年省支1'!$HRR:$HSE,'2020年省支1'!$HSG:$HSH,'2020年省支1'!$HSJ:$HTE,'2020年省支1'!$HTG:$HTG,'2020年省支1'!$HTI:$HTU,'2020年省支1'!$IBI:$IBL,'2020年省支1'!$IBN:$ICA,'2020年省支1'!$ICC:$ICD,'2020年省支1'!$ICF:$IDA,'2020年省支1'!$IDC:$IDC,'2020年省支1'!$IDE:$IDQ,'2020年省支1'!$ILE:$ILH,'2020年省支1'!$ILJ:$ILW,'2020年省支1'!$ILY:$ILZ,'2020年省支1'!$IMB:$IMW,'2020年省支1'!$IMY:$IMY,'2020年省支1'!$INA:$INM,'2020年省支1'!$IVA:$IVD,'2020年省支1'!$IVF:$IVS,'2020年省支1'!$IVU:$IVV,'2020年省支1'!$IVX:$IWS,'2020年省支1'!$IWU:$IWU,'2020年省支1'!$IWW:$IXI,'2020年省支1'!$JEW:$JEZ,'2020年省支1'!$JFB:$JFO,'2020年省支1'!$JFQ:$JFR,'2020年省支1'!$JFT:$JGO,'2020年省支1'!$JGQ:$JGQ,'2020年省支1'!$JGS:$JHE,'2020年省支1'!$JOS:$JOV,'2020年省支1'!$JOX:$JPK,'2020年省支1'!$JPM:$JPN,'2020年省支1'!$JPP:$JQK,'2020年省支1'!$JQM:$JQM,'2020年省支1'!$JQO:$JRA,'2020年省支1'!$JYO:$JYR,'2020年省支1'!$JYT:$JZG,'2020年省支1'!$JZI:$JZJ,'2020年省支1'!$JZL:$KAG,'2020年省支1'!$KAI:$KAI,'2020年省支1'!$KAK:$KAW,'2020年省支1'!$KIK:$KIN,'2020年省支1'!$KIP:$KJC,'2020年省支1'!$KJE:$KJF,'2020年省支1'!$KJH:$KKC,'2020年省支1'!$KKE:$KKE,'2020年省支1'!$KKG:$KKS,'2020年省支1'!$KSG:$KSJ,'2020年省支1'!$KSL:$KSY,'2020年省支1'!$KTA:$KTB,'2020年省支1'!$KTD:$KTY,'2020年省支1'!$KUA:$KUA,'2020年省支1'!$KUC:$KUO,'2020年省支1'!$LCC:$LCF,'2020年省支1'!$LCH:$LCU,'2020年省支1'!$LCW:$LCX,'2020年省支1'!$LCZ:$LDU,'2020年省支1'!$LDW:$LDW,'2020年省支1'!$LDY:$LEK,'2020年省支1'!$LLY:$LMB,'2020年省支1'!$LMD:$LMQ,'2020年省支1'!$LMS:$LMT,'2020年省支1'!$LMV:$LNQ,'2020年省支1'!$LNS:$LNS,'2020年省支1'!$LNU:$LOG,'2020年省支1'!$LVU:$LVX,'2020年省支1'!$LVZ:$LWM,'2020年省支1'!$LWO:$LWP,'2020年省支1'!$LWR:$LXM,'2020年省支1'!$LXO:$LXO,'2020年省支1'!$LXQ:$LYC,'2020年省支1'!$MFQ:$MFT,'2020年省支1'!$MFV:$MGI,'2020年省支1'!$MGK:$MGL,'2020年省支1'!$MGN:$MHI,'2020年省支1'!$MHK:$MHK,'2020年省支1'!$MHM:$MHY,'2020年省支1'!$MPM:$MPP,'2020年省支1'!$MPR:$MQE,'2020年省支1'!$MQG:$MQH,'2020年省支1'!$MQJ:$MRE,'2020年省支1'!$MRG:$MRG,'2020年省支1'!$MRI:$MRU,'2020年省支1'!$MZI:$MZL,'2020年省支1'!$MZN:$NAA,'2020年省支1'!$NAC:$NAD,'2020年省支1'!$NAF:$NBA,'2020年省支1'!$NBC:$NBC,'2020年省支1'!$NBE:$NBQ,'2020年省支1'!$NJE:$NJH,'2020年省支1'!$NJJ:$NJW,'2020年省支1'!$NJY:$NJZ,'2020年省支1'!$NKB:$NKW,'2020年省支1'!$NKY:$NKY,'2020年省支1'!$NLA:$NLM,'2020年省支1'!$NTA:$NTD,'2020年省支1'!$NTF:$NTS,'2020年省支1'!$NTU:$NTV,'2020年省支1'!$NTX:$NUS,'2020年省支1'!$NUU:$NUU,'2020年省支1'!$NUW:$NVI,'2020年省支1'!$OCW:$OCZ,'2020年省支1'!$ODB:$ODO,'2020年省支1'!$ODQ:$ODR,'2020年省支1'!$ODT:$OEO,'2020年省支1'!$OEQ:$OEQ,'2020年省支1'!$OES:$OFE,'2020年省支1'!$OMS:$OMV,'2020年省支1'!$OMX:$ONK,'2020年省支1'!$ONM:$ONN,'2020年省支1'!$ONP:$OOK,'2020年省支1'!$OOM:$OOM,'2020年省支1'!$OOO:$OPA,'2020年省支1'!$OWO:$OWR,'2020年省支1'!$OWT:$OXG,'2020年省支1'!$OXI:$OXJ,'2020年省支1'!$OXL:$OYG,'2020年省支1'!$OYI:$OYI,'2020年省支1'!$OYK:$OYW,'2020年省支1'!$PGK:$PGN,'2020年省支1'!$PGP:$PHC,'2020年省支1'!$PHE:$PHF,'2020年省支1'!$PHH:$PIC,'2020年省支1'!$PIE:$PIE,'2020年省支1'!$PIG:$PIS,'2020年省支1'!$PQG:$PQJ,'2020年省支1'!$PQL:$PQY,'2020年省支1'!$PRA:$PRB,'2020年省支1'!$PRD:$PRY,'2020年省支1'!$PSA:$PSA,'2020年省支1'!$PSC:$PSO,'2020年省支1'!$QAC:$QAF,'2020年省支1'!$QAH:$QAU,'2020年省支1'!$QAW:$QAX,'2020年省支1'!$QAZ:$QBU,'2020年省支1'!$QBW:$QBW,'2020年省支1'!$QBY:$QCK,'2020年省支1'!$QJY:$QKB,'2020年省支1'!$QKD:$QKQ,'2020年省支1'!$QKS:$QKT,'2020年省支1'!$QKV:$QLQ,'2020年省支1'!$QLS:$QLS,'2020年省支1'!$QLU:$QMG,'2020年省支1'!$QTU:$QTX,'2020年省支1'!$QTZ:$QUM,'2020年省支1'!$QUO:$QUP,'2020年省支1'!$QUR:$QVM,'2020年省支1'!$QVO:$QVO,'2020年省支1'!$QVQ:$QWC,'2020年省支1'!$RDQ:$RDT,'2020年省支1'!$RDV:$REI,'2020年省支1'!$REK:$REL,'2020年省支1'!$REN:$RFI,'2020年省支1'!$RFK:$RFK,'2020年省支1'!$RFM:$RFY,'2020年省支1'!$RNM:$RNP,'2020年省支1'!$RNR:$ROE,'2020年省支1'!$ROG:$ROH,'2020年省支1'!$ROJ:$RPE,'2020年省支1'!$RPG:$RPG,'2020年省支1'!$RPI:$RPU,'2020年省支1'!$RXI:$RXL,'2020年省支1'!$RXN:$RYA,'2020年省支1'!$RYC:$RYD,'2020年省支1'!$RYF:$RZA,'2020年省支1'!$RZC:$RZC,'2020年省支1'!$RZE:$RZQ,'2020年省支1'!$SHE:$SHH,'2020年省支1'!$SHJ:$SHW,'2020年省支1'!$SHY:$SHZ,'2020年省支1'!$SIB:$SIW,'2020年省支1'!$SIY:$SIY,'2020年省支1'!$SJA:$SJM,'2020年省支1'!$SRA:$SRD,'2020年省支1'!$SRF:$SRS,'2020年省支1'!$SRU:$SRV,'2020年省支1'!$SRX:$SSS,'2020年省支1'!$SSU:$SSU,'2020年省支1'!$SSW:$STI,'2020年省支1'!$TAW:$TAZ,'2020年省支1'!$TBB:$TBO,'2020年省支1'!$TBQ:$TBR,'2020年省支1'!$TBT:$TCO,'2020年省支1'!$TCQ:$TCQ,'2020年省支1'!$TCS:$TDE,'2020年省支1'!$TKS:$TKV,'2020年省支1'!$TKX:$TLK,'2020年省支1'!$TLM:$TLN,'2020年省支1'!$TLP:$TMK,'2020年省支1'!$TMM:$TMM,'2020年省支1'!$TMO:$TNA,'2020年省支1'!$TUO:$TUR,'2020年省支1'!$TUT:$TVG,'2020年省支1'!$TVI:$TVJ,'2020年省支1'!$TVL:$TWG,'2020年省支1'!$TWI:$TWI,'2020年省支1'!$TWK:$TWW,'2020年省支1'!$UEK:$UEN,'2020年省支1'!$UEP:$UFC,'2020年省支1'!$UFE:$UFF,'2020年省支1'!$UFH:$UGC,'2020年省支1'!$UGE:$UGE,'2020年省支1'!$UGG:$UGS,'2020年省支1'!$UOG:$UOJ,'2020年省支1'!$UOL:$UOY,'2020年省支1'!$UPA:$UPB,'2020年省支1'!$UPD:$UPY,'2020年省支1'!$UQA:$UQA,'2020年省支1'!$UQC:$UQO,'2020年省支1'!$UYC:$UYF,'2020年省支1'!$UYH:$UYU,'2020年省支1'!$UYW:$UYX,'2020年省支1'!$UYZ:$UZU,'2020年省支1'!$UZW:$UZW,'2020年省支1'!$UZY:$VAK,'2020年省支1'!$VHY:$VIB,'2020年省支1'!$VID:$VIQ,'2020年省支1'!$VIS:$VIT,'2020年省支1'!$VIV:$VJQ,'2020年省支1'!$VJS:$VJS,'2020年省支1'!$VJU:$VKG,'2020年省支1'!$VRU:$VRX,'2020年省支1'!$VRZ:$VSM,'2020年省支1'!$VSO:$VSP,'2020年省支1'!$VSR:$VTM,'2020年省支1'!$VTO:$VTO,'2020年省支1'!$VTQ:$VUC,'2020年省支1'!$WBQ:$WBT,'2020年省支1'!$WBV:$WCI,'2020年省支1'!$WCK:$WCL,'2020年省支1'!$WCN:$WDI,'2020年省支1'!$WDK:$WDK,'2020年省支1'!$WDM:$WDY,'2020年省支1'!$WLM:$WLP,'2020年省支1'!$WLR:$WME,'2020年省支1'!$WMG:$WMH,'2020年省支1'!$WMJ:$WNE,'2020年省支1'!$WNG:$WNG,'2020年省支1'!$WNI:$WNU,'2020年省支1'!$WVI:$WVL,'2020年省支1'!$WVN:$WWA,'2020年省支1'!$WWC:$WWD,'2020年省支1'!$WWF:$WXA,'2020年省支1'!$WXC:$WXC,'2020年省支1'!$WXE:$WXQ</definedName>
    <definedName name="Z_4D3773B5_D6D0_40D8_B1F6_8D9B9DA43C2C_.wvu.Cols" localSheetId="32" hidden="1">'2020省国收'!#REF!</definedName>
    <definedName name="Z_4D3773B5_D6D0_40D8_B1F6_8D9B9DA43C2C_.wvu.Cols" localSheetId="36" hidden="1">'2020省社收'!#REF!</definedName>
    <definedName name="Z_4D3773B5_D6D0_40D8_B1F6_8D9B9DA43C2C_.wvu.Cols" localSheetId="14" hidden="1">'2020省收'!#REF!</definedName>
    <definedName name="Z_4D3773B5_D6D0_40D8_B1F6_8D9B9DA43C2C_.wvu.Cols" localSheetId="12" hidden="1">'2020收'!#REF!</definedName>
    <definedName name="Z_4D3773B5_D6D0_40D8_B1F6_8D9B9DA43C2C_.wvu.Cols" localSheetId="13" hidden="1">'2020支'!#REF!</definedName>
    <definedName name="Z_4D3773B5_D6D0_40D8_B1F6_8D9B9DA43C2C_.wvu.FilterData" localSheetId="7" hidden="1">'2018省基支'!$B$5:$Y$82</definedName>
    <definedName name="Z_4D3773B5_D6D0_40D8_B1F6_8D9B9DA43C2C_.wvu.FilterData" localSheetId="18" hidden="1">'2020对下转移支付分项目'!$A$4:$B$56</definedName>
    <definedName name="Z_4D3773B5_D6D0_40D8_B1F6_8D9B9DA43C2C_.wvu.FilterData" localSheetId="21" hidden="1">'2020年省收1'!$A$4:$BW$421</definedName>
    <definedName name="Z_4D3773B5_D6D0_40D8_B1F6_8D9B9DA43C2C_.wvu.FilterData" localSheetId="22" hidden="1">'2020年省支1'!$A$4:$BX$425</definedName>
    <definedName name="Z_4D3773B5_D6D0_40D8_B1F6_8D9B9DA43C2C_.wvu.FilterData" localSheetId="17" hidden="1">'2020省基本支出经济分类'!$A$5:$D$43</definedName>
    <definedName name="Z_4D3773B5_D6D0_40D8_B1F6_8D9B9DA43C2C_.wvu.FilterData" localSheetId="15" hidden="1">'2020省支'!$A$5:$E$490</definedName>
    <definedName name="Z_4D3773B5_D6D0_40D8_B1F6_8D9B9DA43C2C_.wvu.PrintArea" localSheetId="8" hidden="1">'18国收'!$A$1:$D$13</definedName>
    <definedName name="Z_4D3773B5_D6D0_40D8_B1F6_8D9B9DA43C2C_.wvu.PrintArea" localSheetId="9" hidden="1">'18国支'!$A$1:$D$12</definedName>
    <definedName name="Z_4D3773B5_D6D0_40D8_B1F6_8D9B9DA43C2C_.wvu.PrintArea" localSheetId="4" hidden="1">'18基收'!$A$1:$F$15</definedName>
    <definedName name="Z_4D3773B5_D6D0_40D8_B1F6_8D9B9DA43C2C_.wvu.PrintArea" localSheetId="5" hidden="1">'18基支'!$A$1:$D$17</definedName>
    <definedName name="Z_4D3773B5_D6D0_40D8_B1F6_8D9B9DA43C2C_.wvu.PrintArea" localSheetId="10" hidden="1">'18社收'!$A$1:$E$16</definedName>
    <definedName name="Z_4D3773B5_D6D0_40D8_B1F6_8D9B9DA43C2C_.wvu.PrintArea" localSheetId="11" hidden="1">'18社支'!$A$1:$E$19</definedName>
    <definedName name="Z_4D3773B5_D6D0_40D8_B1F6_8D9B9DA43C2C_.wvu.PrintArea" localSheetId="0" hidden="1">'18收'!$A$1:$F$38</definedName>
    <definedName name="Z_4D3773B5_D6D0_40D8_B1F6_8D9B9DA43C2C_.wvu.PrintArea" localSheetId="1" hidden="1">'18支'!$A$1:$D$29</definedName>
    <definedName name="Z_4D3773B5_D6D0_40D8_B1F6_8D9B9DA43C2C_.wvu.PrintArea" localSheetId="7" hidden="1">'2018省基支'!$A$1:$N$82</definedName>
    <definedName name="Z_4D3773B5_D6D0_40D8_B1F6_8D9B9DA43C2C_.wvu.PrintArea" localSheetId="39" hidden="1">'2019省一般债'!$A$1:$C$13</definedName>
    <definedName name="Z_4D3773B5_D6D0_40D8_B1F6_8D9B9DA43C2C_.wvu.PrintArea" localSheetId="3" hidden="1">'2019省支'!$A$1:$N$39</definedName>
    <definedName name="Z_4D3773B5_D6D0_40D8_B1F6_8D9B9DA43C2C_.wvu.PrintArea" localSheetId="41" hidden="1">'2019省专项债'!$A$1:$C$13</definedName>
    <definedName name="Z_4D3773B5_D6D0_40D8_B1F6_8D9B9DA43C2C_.wvu.PrintArea" localSheetId="38" hidden="1">'2019一般债'!$A$1:$C$14</definedName>
    <definedName name="Z_4D3773B5_D6D0_40D8_B1F6_8D9B9DA43C2C_.wvu.PrintArea" localSheetId="40" hidden="1">'2019专项债'!$A$1:$C$14</definedName>
    <definedName name="Z_4D3773B5_D6D0_40D8_B1F6_8D9B9DA43C2C_.wvu.PrintArea" localSheetId="6" hidden="1">'2019转移支付'!$A$1:$M$65</definedName>
    <definedName name="Z_4D3773B5_D6D0_40D8_B1F6_8D9B9DA43C2C_.wvu.PrintArea" localSheetId="19" hidden="1">'2020对下转移支付分地区'!$A$1:$E$17</definedName>
    <definedName name="Z_4D3773B5_D6D0_40D8_B1F6_8D9B9DA43C2C_.wvu.PrintArea" localSheetId="18" hidden="1">'2020对下转移支付分项目'!$A$1:$B$57</definedName>
    <definedName name="Z_4D3773B5_D6D0_40D8_B1F6_8D9B9DA43C2C_.wvu.PrintArea" localSheetId="30" hidden="1">'2020国收'!$A$1:$D$10</definedName>
    <definedName name="Z_4D3773B5_D6D0_40D8_B1F6_8D9B9DA43C2C_.wvu.PrintArea" localSheetId="31" hidden="1">'2020国支 '!$A$1:$D$14</definedName>
    <definedName name="Z_4D3773B5_D6D0_40D8_B1F6_8D9B9DA43C2C_.wvu.PrintArea" localSheetId="27" hidden="1">'2020基对下转移支付'!$B$1:$N$11</definedName>
    <definedName name="Z_4D3773B5_D6D0_40D8_B1F6_8D9B9DA43C2C_.wvu.PrintArea" localSheetId="23" hidden="1">'2020基收'!$A$1:$D$15</definedName>
    <definedName name="Z_4D3773B5_D6D0_40D8_B1F6_8D9B9DA43C2C_.wvu.PrintArea" localSheetId="24" hidden="1">'2020基支'!$A$1:$D$14</definedName>
    <definedName name="Z_4D3773B5_D6D0_40D8_B1F6_8D9B9DA43C2C_.wvu.PrintArea" localSheetId="21" hidden="1">'2020年省收1'!$E$1:$BJ$430</definedName>
    <definedName name="Z_4D3773B5_D6D0_40D8_B1F6_8D9B9DA43C2C_.wvu.PrintArea" localSheetId="22" hidden="1">'2020年省支1'!$E$1:$BJ$433</definedName>
    <definedName name="Z_4D3773B5_D6D0_40D8_B1F6_8D9B9DA43C2C_.wvu.PrintArea" localSheetId="20" hidden="1">'2020三公'!$A$1:$D$12</definedName>
    <definedName name="Z_4D3773B5_D6D0_40D8_B1F6_8D9B9DA43C2C_.wvu.PrintArea" localSheetId="34" hidden="1">'2020社收'!$A$1:$D$13</definedName>
    <definedName name="Z_4D3773B5_D6D0_40D8_B1F6_8D9B9DA43C2C_.wvu.PrintArea" localSheetId="35" hidden="1">'2020社支'!$A$1:$D$13</definedName>
    <definedName name="Z_4D3773B5_D6D0_40D8_B1F6_8D9B9DA43C2C_.wvu.PrintArea" localSheetId="32" hidden="1">'2020省国收'!$A$1:$D$24</definedName>
    <definedName name="Z_4D3773B5_D6D0_40D8_B1F6_8D9B9DA43C2C_.wvu.PrintArea" localSheetId="33" hidden="1">'2020省国支'!$A$1:$D$20</definedName>
    <definedName name="Z_4D3773B5_D6D0_40D8_B1F6_8D9B9DA43C2C_.wvu.PrintArea" localSheetId="17" hidden="1">'2020省基本支出经济分类'!$A$1:$D$43</definedName>
    <definedName name="Z_4D3773B5_D6D0_40D8_B1F6_8D9B9DA43C2C_.wvu.PrintArea" localSheetId="25" hidden="1">'2020省基收'!$A$1:$D$24</definedName>
    <definedName name="Z_4D3773B5_D6D0_40D8_B1F6_8D9B9DA43C2C_.wvu.PrintArea" localSheetId="26" hidden="1">'2020省基支'!$A$1:$D$34</definedName>
    <definedName name="Z_4D3773B5_D6D0_40D8_B1F6_8D9B9DA43C2C_.wvu.PrintArea" localSheetId="36" hidden="1">'2020省社收'!$A$1:$D$33</definedName>
    <definedName name="Z_4D3773B5_D6D0_40D8_B1F6_8D9B9DA43C2C_.wvu.PrintArea" localSheetId="37" hidden="1">'2020省社支'!$A$1:$D$24</definedName>
    <definedName name="Z_4D3773B5_D6D0_40D8_B1F6_8D9B9DA43C2C_.wvu.PrintArea" localSheetId="14" hidden="1">'2020省收'!$A$1:$D$33</definedName>
    <definedName name="Z_4D3773B5_D6D0_40D8_B1F6_8D9B9DA43C2C_.wvu.PrintArea" localSheetId="15" hidden="1">'2020省支'!$A$1:$E$490</definedName>
    <definedName name="Z_4D3773B5_D6D0_40D8_B1F6_8D9B9DA43C2C_.wvu.PrintArea" localSheetId="16" hidden="1">'2020省支经济分类'!$A$1:$D$21</definedName>
    <definedName name="Z_4D3773B5_D6D0_40D8_B1F6_8D9B9DA43C2C_.wvu.PrintArea" localSheetId="12" hidden="1">'2020收'!$A$1:$D$37</definedName>
    <definedName name="Z_4D3773B5_D6D0_40D8_B1F6_8D9B9DA43C2C_.wvu.PrintArea" localSheetId="13" hidden="1">'2020支'!$A$1:$D$29</definedName>
    <definedName name="Z_4D3773B5_D6D0_40D8_B1F6_8D9B9DA43C2C_.wvu.PrintArea" localSheetId="2" hidden="1">目录!$A$2:$B$32</definedName>
    <definedName name="Z_4D3773B5_D6D0_40D8_B1F6_8D9B9DA43C2C_.wvu.PrintTitles" localSheetId="7" hidden="1">'2018省基支'!$1:$5</definedName>
    <definedName name="Z_4D3773B5_D6D0_40D8_B1F6_8D9B9DA43C2C_.wvu.PrintTitles" localSheetId="6" hidden="1">'2019转移支付'!$1:$3</definedName>
    <definedName name="Z_4D3773B5_D6D0_40D8_B1F6_8D9B9DA43C2C_.wvu.PrintTitles" localSheetId="18" hidden="1">'2020对下转移支付分项目'!$1:$4</definedName>
    <definedName name="Z_4D3773B5_D6D0_40D8_B1F6_8D9B9DA43C2C_.wvu.PrintTitles" localSheetId="30" hidden="1">'2020国收'!$1:$4</definedName>
    <definedName name="Z_4D3773B5_D6D0_40D8_B1F6_8D9B9DA43C2C_.wvu.PrintTitles" localSheetId="31" hidden="1">'2020国支 '!$1:$4</definedName>
    <definedName name="Z_4D3773B5_D6D0_40D8_B1F6_8D9B9DA43C2C_.wvu.PrintTitles" localSheetId="27" hidden="1">'2020基对下转移支付'!$1:$4</definedName>
    <definedName name="Z_4D3773B5_D6D0_40D8_B1F6_8D9B9DA43C2C_.wvu.PrintTitles" localSheetId="23" hidden="1">'2020基收'!$1:$4</definedName>
    <definedName name="Z_4D3773B5_D6D0_40D8_B1F6_8D9B9DA43C2C_.wvu.PrintTitles" localSheetId="24" hidden="1">'2020基支'!$1:$4</definedName>
    <definedName name="Z_4D3773B5_D6D0_40D8_B1F6_8D9B9DA43C2C_.wvu.PrintTitles" localSheetId="21" hidden="1">'2020年省收1'!$1:$4</definedName>
    <definedName name="Z_4D3773B5_D6D0_40D8_B1F6_8D9B9DA43C2C_.wvu.PrintTitles" localSheetId="22" hidden="1">'2020年省支1'!$1:$4</definedName>
    <definedName name="Z_4D3773B5_D6D0_40D8_B1F6_8D9B9DA43C2C_.wvu.PrintTitles" localSheetId="20" hidden="1">'2020三公'!$1:$4</definedName>
    <definedName name="Z_4D3773B5_D6D0_40D8_B1F6_8D9B9DA43C2C_.wvu.PrintTitles" localSheetId="34" hidden="1">'2020社收'!$1:$4</definedName>
    <definedName name="Z_4D3773B5_D6D0_40D8_B1F6_8D9B9DA43C2C_.wvu.PrintTitles" localSheetId="35" hidden="1">'2020社支'!$1:$4</definedName>
    <definedName name="Z_4D3773B5_D6D0_40D8_B1F6_8D9B9DA43C2C_.wvu.PrintTitles" localSheetId="32" hidden="1">'2020省国收'!$1:$4</definedName>
    <definedName name="Z_4D3773B5_D6D0_40D8_B1F6_8D9B9DA43C2C_.wvu.PrintTitles" localSheetId="28" hidden="1">'2020省国收1'!$1:$4</definedName>
    <definedName name="Z_4D3773B5_D6D0_40D8_B1F6_8D9B9DA43C2C_.wvu.PrintTitles" localSheetId="33" hidden="1">'2020省国支'!$1:$4</definedName>
    <definedName name="Z_4D3773B5_D6D0_40D8_B1F6_8D9B9DA43C2C_.wvu.PrintTitles" localSheetId="17" hidden="1">'2020省基本支出经济分类'!$1:$4</definedName>
    <definedName name="Z_4D3773B5_D6D0_40D8_B1F6_8D9B9DA43C2C_.wvu.PrintTitles" localSheetId="25" hidden="1">'2020省基收'!$1:$4</definedName>
    <definedName name="Z_4D3773B5_D6D0_40D8_B1F6_8D9B9DA43C2C_.wvu.PrintTitles" localSheetId="26" hidden="1">'2020省基支'!$1:$4</definedName>
    <definedName name="Z_4D3773B5_D6D0_40D8_B1F6_8D9B9DA43C2C_.wvu.PrintTitles" localSheetId="36" hidden="1">'2020省社收'!$1:$4</definedName>
    <definedName name="Z_4D3773B5_D6D0_40D8_B1F6_8D9B9DA43C2C_.wvu.PrintTitles" localSheetId="37" hidden="1">'2020省社支'!$1:$4</definedName>
    <definedName name="Z_4D3773B5_D6D0_40D8_B1F6_8D9B9DA43C2C_.wvu.PrintTitles" localSheetId="14" hidden="1">'2020省收'!$1:$4</definedName>
    <definedName name="Z_4D3773B5_D6D0_40D8_B1F6_8D9B9DA43C2C_.wvu.PrintTitles" localSheetId="15" hidden="1">'2020省支'!$1:$4</definedName>
    <definedName name="Z_4D3773B5_D6D0_40D8_B1F6_8D9B9DA43C2C_.wvu.PrintTitles" localSheetId="16" hidden="1">'2020省支经济分类'!$1:$4</definedName>
    <definedName name="Z_4D3773B5_D6D0_40D8_B1F6_8D9B9DA43C2C_.wvu.PrintTitles" localSheetId="12" hidden="1">'2020收'!$1:$4</definedName>
    <definedName name="Z_4D3773B5_D6D0_40D8_B1F6_8D9B9DA43C2C_.wvu.PrintTitles" localSheetId="13" hidden="1">'2020支'!$1:$4</definedName>
    <definedName name="Z_4D3773B5_D6D0_40D8_B1F6_8D9B9DA43C2C_.wvu.PrintTitles" localSheetId="2" hidden="1">目录!$2:$3</definedName>
    <definedName name="Z_4D3773B5_D6D0_40D8_B1F6_8D9B9DA43C2C_.wvu.Rows" localSheetId="8" hidden="1">'18国收'!$13:$14</definedName>
    <definedName name="Z_4D3773B5_D6D0_40D8_B1F6_8D9B9DA43C2C_.wvu.Rows" localSheetId="0" hidden="1">'18收'!$1:$1,'18收'!$3:$3,'18收'!$32:$36</definedName>
    <definedName name="Z_4D3773B5_D6D0_40D8_B1F6_8D9B9DA43C2C_.wvu.Rows" localSheetId="30" hidden="1">'2020国收'!#REF!</definedName>
    <definedName name="Z_4D3773B5_D6D0_40D8_B1F6_8D9B9DA43C2C_.wvu.Rows" localSheetId="27" hidden="1">'2020基对下转移支付'!#REF!,'2020基对下转移支付'!#REF!,'2020基对下转移支付'!#REF!</definedName>
    <definedName name="Z_4D3773B5_D6D0_40D8_B1F6_8D9B9DA43C2C_.wvu.Rows" localSheetId="23" hidden="1">'2020基收'!#REF!,'2020基收'!#REF!</definedName>
    <definedName name="Z_4D3773B5_D6D0_40D8_B1F6_8D9B9DA43C2C_.wvu.Rows" localSheetId="24" hidden="1">'2020基支'!#REF!</definedName>
    <definedName name="Z_4D3773B5_D6D0_40D8_B1F6_8D9B9DA43C2C_.wvu.Rows" localSheetId="21" hidden="1">'2020年省收1'!$422:$428</definedName>
    <definedName name="Z_4D3773B5_D6D0_40D8_B1F6_8D9B9DA43C2C_.wvu.Rows" localSheetId="22" hidden="1">'2020年省支1'!$426:$432</definedName>
    <definedName name="Z_4D3773B5_D6D0_40D8_B1F6_8D9B9DA43C2C_.wvu.Rows" localSheetId="32" hidden="1">'2020省国收'!#REF!,'2020省国收'!#REF!,'2020省国收'!#REF!</definedName>
    <definedName name="Z_4D3773B5_D6D0_40D8_B1F6_8D9B9DA43C2C_.wvu.Rows" localSheetId="28" hidden="1">'2020省国收1'!$18:$22</definedName>
    <definedName name="Z_4D3773B5_D6D0_40D8_B1F6_8D9B9DA43C2C_.wvu.Rows" localSheetId="33" hidden="1">'2020省国支'!#REF!,'2020省国支'!#REF!,'2020省国支'!#REF!,'2020省国支'!#REF!,'2020省国支'!#REF!</definedName>
    <definedName name="Z_4D3773B5_D6D0_40D8_B1F6_8D9B9DA43C2C_.wvu.Rows" localSheetId="25" hidden="1">'2020省基收'!#REF!,'2020省基收'!#REF!,'2020省基收'!#REF!,'2020省基收'!#REF!,'2020省基收'!#REF!,'2020省基收'!#REF!,'2020省基收'!#REF!</definedName>
    <definedName name="Z_4D3773B5_D6D0_40D8_B1F6_8D9B9DA43C2C_.wvu.Rows" localSheetId="26" hidden="1">'2020省基支'!#REF!,'2020省基支'!#REF!,'2020省基支'!#REF!,'2020省基支'!#REF!,'2020省基支'!#REF!</definedName>
    <definedName name="Z_4D3773B5_D6D0_40D8_B1F6_8D9B9DA43C2C_.wvu.Rows" localSheetId="36" hidden="1">'2020省社收'!$8:$8,'2020省社收'!#REF!,'2020省社收'!#REF!</definedName>
    <definedName name="Z_4D3773B5_D6D0_40D8_B1F6_8D9B9DA43C2C_.wvu.Rows" localSheetId="37" hidden="1">'2020省社支'!#REF!,'2020省社支'!#REF!,'2020省社支'!#REF!,'2020省社支'!#REF!,'2020省社支'!#REF!</definedName>
    <definedName name="Z_4D3773B5_D6D0_40D8_B1F6_8D9B9DA43C2C_.wvu.Rows" localSheetId="14" hidden="1">'2020省收'!#REF!,'2020省收'!#REF!,'2020省收'!#REF!,'2020省收'!#REF!,'2020省收'!#REF!,'2020省收'!$10:$10,'2020省收'!#REF!,'2020省收'!#REF!,'2020省收'!$19:$19,'2020省收'!#REF!,'2020省收'!#REF!,'2020省收'!#REF!,'2020省收'!#REF!,'2020省收'!#REF!</definedName>
    <definedName name="Z_4D3773B5_D6D0_40D8_B1F6_8D9B9DA43C2C_.wvu.Rows" localSheetId="12" hidden="1">'2020收'!#REF!,'2020收'!#REF!,'2020收'!#REF!</definedName>
    <definedName name="Z_4D3773B5_D6D0_40D8_B1F6_8D9B9DA43C2C_.wvu.Rows" localSheetId="13" hidden="1">'2020支'!$28:$28</definedName>
    <definedName name="Z_54431C6A_6CB5_493F_BA5A_1F9237B1985C_.wvu.Cols" localSheetId="21" hidden="1">#VALUE!</definedName>
    <definedName name="Z_54431C6A_6CB5_493F_BA5A_1F9237B1985C_.wvu.Cols" localSheetId="22" hidden="1">#VALUE!</definedName>
    <definedName name="Z_54431C6A_6CB5_493F_BA5A_1F9237B1985C_.wvu.PrintTitles" localSheetId="21" hidden="1">'2020年省收1'!$1:$4</definedName>
    <definedName name="Z_54431C6A_6CB5_493F_BA5A_1F9237B1985C_.wvu.PrintTitles" localSheetId="22" hidden="1">'2020年省支1'!$1:$4</definedName>
    <definedName name="Z_54431C6A_6CB5_493F_BA5A_1F9237B1985C_.wvu.Rows" localSheetId="21" hidden="1">'2020年省收1'!$163:$163,'2020年省收1'!$366:$366</definedName>
    <definedName name="Z_54431C6A_6CB5_493F_BA5A_1F9237B1985C_.wvu.Rows" localSheetId="22" hidden="1">'2020年省支1'!$163:$163,'2020年省支1'!$368:$368</definedName>
    <definedName name="Z_56709621_E284_49DE_9BF0_178A0A6818F9_.wvu.Cols" localSheetId="8" hidden="1">'18国收'!$H:$H</definedName>
    <definedName name="Z_56709621_E284_49DE_9BF0_178A0A6818F9_.wvu.Cols" localSheetId="5" hidden="1">'18基支'!$G:$G</definedName>
    <definedName name="Z_56709621_E284_49DE_9BF0_178A0A6818F9_.wvu.Cols" localSheetId="0" hidden="1">'18收'!$L:$L,'18收'!$GH:$GH</definedName>
    <definedName name="Z_56709621_E284_49DE_9BF0_178A0A6818F9_.wvu.Cols" localSheetId="7" hidden="1">'2018省基支'!$I:$L</definedName>
    <definedName name="Z_56709621_E284_49DE_9BF0_178A0A6818F9_.wvu.Cols" localSheetId="3" hidden="1">'2019省支'!$JP:$JP,'2019省支'!$TL:$TL,'2019省支'!$ADH:$ADH,'2019省支'!$AND:$AND,'2019省支'!$AWZ:$AWZ,'2019省支'!$BGV:$BGV,'2019省支'!$BQR:$BQR,'2019省支'!$CAN:$CAN,'2019省支'!$CKJ:$CKJ,'2019省支'!$CUF:$CUF,'2019省支'!$DEB:$DEB,'2019省支'!$DNX:$DNX,'2019省支'!$DXT:$DXT,'2019省支'!$EHP:$EHP,'2019省支'!$ERL:$ERL,'2019省支'!$FBH:$FBH,'2019省支'!$FLD:$FLD,'2019省支'!$FUZ:$FUZ,'2019省支'!$GEV:$GEV,'2019省支'!$GOR:$GOR,'2019省支'!$GYN:$GYN,'2019省支'!$HIJ:$HIJ,'2019省支'!$HSF:$HSF,'2019省支'!$ICB:$ICB,'2019省支'!$ILX:$ILX,'2019省支'!$IVT:$IVT,'2019省支'!$JFP:$JFP,'2019省支'!$JPL:$JPL,'2019省支'!$JZH:$JZH,'2019省支'!$KJD:$KJD,'2019省支'!$KSZ:$KSZ,'2019省支'!$LCV:$LCV,'2019省支'!$LMR:$LMR,'2019省支'!$LWN:$LWN,'2019省支'!$MGJ:$MGJ,'2019省支'!$MQF:$MQF,'2019省支'!$NAB:$NAB,'2019省支'!$NJX:$NJX,'2019省支'!$NTT:$NTT,'2019省支'!$ODP:$ODP,'2019省支'!$ONL:$ONL,'2019省支'!$OXH:$OXH,'2019省支'!$PHD:$PHD,'2019省支'!$PQZ:$PQZ,'2019省支'!$QAV:$QAV,'2019省支'!$QKR:$QKR,'2019省支'!$QUN:$QUN,'2019省支'!$REJ:$REJ,'2019省支'!$ROF:$ROF,'2019省支'!$RYB:$RYB,'2019省支'!$SHX:$SHX,'2019省支'!$SRT:$SRT,'2019省支'!$TBP:$TBP,'2019省支'!$TLL:$TLL,'2019省支'!$TVH:$TVH,'2019省支'!$UFD:$UFD,'2019省支'!$UOZ:$UOZ,'2019省支'!$UYV:$UYV,'2019省支'!$VIR:$VIR,'2019省支'!$VSN:$VSN,'2019省支'!$WCJ:$WCJ,'2019省支'!$WMF:$WMF,'2019省支'!$WWB:$WWB</definedName>
    <definedName name="Z_56709621_E284_49DE_9BF0_178A0A6818F9_.wvu.Cols" localSheetId="21" hidden="1">'2020年省收1'!$A:$D,'2020年省收1'!$F:$S,'2020年省收1'!$U:$V,'2020年省收1'!$X:$AS,'2020年省收1'!$AU:$AU,'2020年省收1'!$AW:$BJ,'2020年省收1'!$IV:$IY,'2020年省收1'!$JA:$JN,'2020年省收1'!$JP:$JQ,'2020年省收1'!$JS:$KN,'2020年省收1'!$KP:$KP,'2020年省收1'!$KR:$LD,'2020年省收1'!$SR:$SU,'2020年省收1'!$SW:$TJ,'2020年省收1'!$TL:$TM,'2020年省收1'!$TO:$UJ,'2020年省收1'!$UL:$UL,'2020年省收1'!$UN:$UZ,'2020年省收1'!$ACN:$ACQ,'2020年省收1'!$ACS:$ADF,'2020年省收1'!$ADH:$ADI,'2020年省收1'!$ADK:$AEF,'2020年省收1'!$AEH:$AEH,'2020年省收1'!$AEJ:$AEV,'2020年省收1'!$AMJ:$AMM,'2020年省收1'!$AMO:$ANB,'2020年省收1'!$AND:$ANE,'2020年省收1'!$ANG:$AOB,'2020年省收1'!$AOD:$AOD,'2020年省收1'!$AOF:$AOR,'2020年省收1'!$AWF:$AWI,'2020年省收1'!$AWK:$AWX,'2020年省收1'!$AWZ:$AXA,'2020年省收1'!$AXC:$AXX,'2020年省收1'!$AXZ:$AXZ,'2020年省收1'!$AYB:$AYN,'2020年省收1'!$BGB:$BGE,'2020年省收1'!$BGG:$BGT,'2020年省收1'!$BGV:$BGW,'2020年省收1'!$BGY:$BHT,'2020年省收1'!$BHV:$BHV,'2020年省收1'!$BHX:$BIJ,'2020年省收1'!$BPX:$BQA,'2020年省收1'!$BQC:$BQP,'2020年省收1'!$BQR:$BQS,'2020年省收1'!$BQU:$BRP,'2020年省收1'!$BRR:$BRR,'2020年省收1'!$BRT:$BSF,'2020年省收1'!$BZT:$BZW,'2020年省收1'!$BZY:$CAL,'2020年省收1'!$CAN:$CAO,'2020年省收1'!$CAQ:$CBL,'2020年省收1'!$CBN:$CBN,'2020年省收1'!$CBP:$CCB,'2020年省收1'!$CJP:$CJS,'2020年省收1'!$CJU:$CKH,'2020年省收1'!$CKJ:$CKK,'2020年省收1'!$CKM:$CLH,'2020年省收1'!$CLJ:$CLJ,'2020年省收1'!$CLL:$CLX,'2020年省收1'!$CTL:$CTO,'2020年省收1'!$CTQ:$CUD,'2020年省收1'!$CUF:$CUG,'2020年省收1'!$CUI:$CVD,'2020年省收1'!$CVF:$CVF,'2020年省收1'!$CVH:$CVT,'2020年省收1'!$DDH:$DDK,'2020年省收1'!$DDM:$DDZ,'2020年省收1'!$DEB:$DEC,'2020年省收1'!$DEE:$DEZ,'2020年省收1'!$DFB:$DFB,'2020年省收1'!$DFD:$DFP,'2020年省收1'!$DND:$DNG,'2020年省收1'!$DNI:$DNV,'2020年省收1'!$DNX:$DNY,'2020年省收1'!$DOA:$DOV,'2020年省收1'!$DOX:$DOX,'2020年省收1'!$DOZ:$DPL,'2020年省收1'!$DWZ:$DXC,'2020年省收1'!$DXE:$DXR,'2020年省收1'!$DXT:$DXU,'2020年省收1'!$DXW:$DYR,'2020年省收1'!$DYT:$DYT,'2020年省收1'!$DYV:$DZH,'2020年省收1'!$EGV:$EGY,'2020年省收1'!$EHA:$EHN,'2020年省收1'!$EHP:$EHQ,'2020年省收1'!$EHS:$EIN,'2020年省收1'!$EIP:$EIP,'2020年省收1'!$EIR:$EJD,'2020年省收1'!$EQR:$EQU,'2020年省收1'!$EQW:$ERJ,'2020年省收1'!$ERL:$ERM,'2020年省收1'!$ERO:$ESJ,'2020年省收1'!$ESL:$ESL,'2020年省收1'!$ESN:$ESZ,'2020年省收1'!$FAN:$FAQ,'2020年省收1'!$FAS:$FBF,'2020年省收1'!$FBH:$FBI,'2020年省收1'!$FBK:$FCF,'2020年省收1'!$FCH:$FCH,'2020年省收1'!$FCJ:$FCV,'2020年省收1'!$FKJ:$FKM,'2020年省收1'!$FKO:$FLB,'2020年省收1'!$FLD:$FLE,'2020年省收1'!$FLG:$FMB,'2020年省收1'!$FMD:$FMD,'2020年省收1'!$FMF:$FMR,'2020年省收1'!$FUF:$FUI,'2020年省收1'!$FUK:$FUX,'2020年省收1'!$FUZ:$FVA,'2020年省收1'!$FVC:$FVX,'2020年省收1'!$FVZ:$FVZ,'2020年省收1'!$FWB:$FWN,'2020年省收1'!$GEB:$GEE,'2020年省收1'!$GEG:$GET,'2020年省收1'!$GEV:$GEW,'2020年省收1'!$GEY:$GFT,'2020年省收1'!$GFV:$GFV,'2020年省收1'!$GFX:$GGJ,'2020年省收1'!$GNX:$GOA,'2020年省收1'!$GOC:$GOP,'2020年省收1'!$GOR:$GOS,'2020年省收1'!$GOU:$GPP,'2020年省收1'!$GPR:$GPR,'2020年省收1'!$GPT:$GQF,'2020年省收1'!$GXT:$GXW,'2020年省收1'!$GXY:$GYL,'2020年省收1'!$GYN:$GYO,'2020年省收1'!$GYQ:$GZL,'2020年省收1'!$GZN:$GZN,'2020年省收1'!$GZP:$HAB,'2020年省收1'!$HHP:$HHS,'2020年省收1'!$HHU:$HIH,'2020年省收1'!$HIJ:$HIK,'2020年省收1'!$HIM:$HJH,'2020年省收1'!$HJJ:$HJJ,'2020年省收1'!$HJL:$HJX,'2020年省收1'!$HRL:$HRO,'2020年省收1'!$HRQ:$HSD,'2020年省收1'!$HSF:$HSG,'2020年省收1'!$HSI:$HTD,'2020年省收1'!$HTF:$HTF,'2020年省收1'!$HTH:$HTT,'2020年省收1'!$IBH:$IBK,'2020年省收1'!$IBM:$IBZ,'2020年省收1'!$ICB:$ICC,'2020年省收1'!$ICE:$ICZ,'2020年省收1'!$IDB:$IDB,'2020年省收1'!$IDD:$IDP,'2020年省收1'!$ILD:$ILG,'2020年省收1'!$ILI:$ILV,'2020年省收1'!$ILX:$ILY,'2020年省收1'!$IMA:$IMV,'2020年省收1'!$IMX:$IMX,'2020年省收1'!$IMZ:$INL,'2020年省收1'!$IUZ:$IVC,'2020年省收1'!$IVE:$IVR,'2020年省收1'!$IVT:$IVU,'2020年省收1'!$IVW:$IWR,'2020年省收1'!$IWT:$IWT,'2020年省收1'!$IWV:$IXH,'2020年省收1'!$JEV:$JEY,'2020年省收1'!$JFA:$JFN,'2020年省收1'!$JFP:$JFQ,'2020年省收1'!$JFS:$JGN,'2020年省收1'!$JGP:$JGP,'2020年省收1'!$JGR:$JHD,'2020年省收1'!$JOR:$JOU,'2020年省收1'!$JOW:$JPJ,'2020年省收1'!$JPL:$JPM,'2020年省收1'!$JPO:$JQJ,'2020年省收1'!$JQL:$JQL,'2020年省收1'!$JQN:$JQZ,'2020年省收1'!$JYN:$JYQ,'2020年省收1'!$JYS:$JZF,'2020年省收1'!$JZH:$JZI,'2020年省收1'!$JZK:$KAF,'2020年省收1'!$KAH:$KAH,'2020年省收1'!$KAJ:$KAV,'2020年省收1'!$KIJ:$KIM,'2020年省收1'!$KIO:$KJB,'2020年省收1'!$KJD:$KJE,'2020年省收1'!$KJG:$KKB,'2020年省收1'!$KKD:$KKD,'2020年省收1'!$KKF:$KKR,'2020年省收1'!$KSF:$KSI,'2020年省收1'!$KSK:$KSX,'2020年省收1'!$KSZ:$KTA,'2020年省收1'!$KTC:$KTX,'2020年省收1'!$KTZ:$KTZ,'2020年省收1'!$KUB:$KUN,'2020年省收1'!$LCB:$LCE,'2020年省收1'!$LCG:$LCT,'2020年省收1'!$LCV:$LCW,'2020年省收1'!$LCY:$LDT,'2020年省收1'!$LDV:$LDV,'2020年省收1'!$LDX:$LEJ,'2020年省收1'!$LLX:$LMA,'2020年省收1'!$LMC:$LMP,'2020年省收1'!$LMR:$LMS,'2020年省收1'!$LMU:$LNP,'2020年省收1'!$LNR:$LNR,'2020年省收1'!$LNT:$LOF,'2020年省收1'!$LVT:$LVW,'2020年省收1'!$LVY:$LWL,'2020年省收1'!$LWN:$LWO,'2020年省收1'!$LWQ:$LXL,'2020年省收1'!$LXN:$LXN,'2020年省收1'!$LXP:$LYB,'2020年省收1'!$MFP:$MFS,'2020年省收1'!$MFU:$MGH,'2020年省收1'!$MGJ:$MGK,'2020年省收1'!$MGM:$MHH,'2020年省收1'!$MHJ:$MHJ,'2020年省收1'!$MHL:$MHX,'2020年省收1'!$MPL:$MPO,'2020年省收1'!$MPQ:$MQD,'2020年省收1'!$MQF:$MQG,'2020年省收1'!$MQI:$MRD,'2020年省收1'!$MRF:$MRF,'2020年省收1'!$MRH:$MRT,'2020年省收1'!$MZH:$MZK,'2020年省收1'!$MZM:$MZZ,'2020年省收1'!$NAB:$NAC,'2020年省收1'!$NAE:$NAZ,'2020年省收1'!$NBB:$NBB,'2020年省收1'!$NBD:$NBP,'2020年省收1'!$NJD:$NJG,'2020年省收1'!$NJI:$NJV,'2020年省收1'!$NJX:$NJY,'2020年省收1'!$NKA:$NKV,'2020年省收1'!$NKX:$NKX,'2020年省收1'!$NKZ:$NLL,'2020年省收1'!$NSZ:$NTC,'2020年省收1'!$NTE:$NTR,'2020年省收1'!$NTT:$NTU,'2020年省收1'!$NTW:$NUR,'2020年省收1'!$NUT:$NUT,'2020年省收1'!$NUV:$NVH,'2020年省收1'!$OCV:$OCY,'2020年省收1'!$ODA:$ODN,'2020年省收1'!$ODP:$ODQ,'2020年省收1'!$ODS:$OEN,'2020年省收1'!$OEP:$OEP,'2020年省收1'!$OER:$OFD,'2020年省收1'!$OMR:$OMU,'2020年省收1'!$OMW:$ONJ,'2020年省收1'!$ONL:$ONM,'2020年省收1'!$ONO:$OOJ,'2020年省收1'!$OOL:$OOL,'2020年省收1'!$OON:$OOZ,'2020年省收1'!$OWN:$OWQ,'2020年省收1'!$OWS:$OXF,'2020年省收1'!$OXH:$OXI,'2020年省收1'!$OXK:$OYF,'2020年省收1'!$OYH:$OYH,'2020年省收1'!$OYJ:$OYV,'2020年省收1'!$PGJ:$PGM,'2020年省收1'!$PGO:$PHB,'2020年省收1'!$PHD:$PHE,'2020年省收1'!$PHG:$PIB,'2020年省收1'!$PID:$PID,'2020年省收1'!$PIF:$PIR,'2020年省收1'!$PQF:$PQI,'2020年省收1'!$PQK:$PQX,'2020年省收1'!$PQZ:$PRA,'2020年省收1'!$PRC:$PRX,'2020年省收1'!$PRZ:$PRZ,'2020年省收1'!$PSB:$PSN,'2020年省收1'!$QAB:$QAE,'2020年省收1'!$QAG:$QAT,'2020年省收1'!$QAV:$QAW,'2020年省收1'!$QAY:$QBT,'2020年省收1'!$QBV:$QBV,'2020年省收1'!$QBX:$QCJ,'2020年省收1'!$QJX:$QKA,'2020年省收1'!$QKC:$QKP,'2020年省收1'!$QKR:$QKS,'2020年省收1'!$QKU:$QLP,'2020年省收1'!$QLR:$QLR,'2020年省收1'!$QLT:$QMF,'2020年省收1'!$QTT:$QTW,'2020年省收1'!$QTY:$QUL,'2020年省收1'!$QUN:$QUO,'2020年省收1'!$QUQ:$QVL,'2020年省收1'!$QVN:$QVN,'2020年省收1'!$QVP:$QWB,'2020年省收1'!$RDP:$RDS,'2020年省收1'!$RDU:$REH,'2020年省收1'!$REJ:$REK,'2020年省收1'!$REM:$RFH,'2020年省收1'!$RFJ:$RFJ,'2020年省收1'!$RFL:$RFX,'2020年省收1'!$RNL:$RNO,'2020年省收1'!$RNQ:$ROD,'2020年省收1'!$ROF:$ROG,'2020年省收1'!$ROI:$RPD,'2020年省收1'!$RPF:$RPF,'2020年省收1'!$RPH:$RPT,'2020年省收1'!$RXH:$RXK,'2020年省收1'!$RXM:$RXZ,'2020年省收1'!$RYB:$RYC,'2020年省收1'!$RYE:$RYZ,'2020年省收1'!$RZB:$RZB,'2020年省收1'!$RZD:$RZP,'2020年省收1'!$SHD:$SHG,'2020年省收1'!$SHI:$SHV,'2020年省收1'!$SHX:$SHY,'2020年省收1'!$SIA:$SIV,'2020年省收1'!$SIX:$SIX,'2020年省收1'!$SIZ:$SJL,'2020年省收1'!$SQZ:$SRC,'2020年省收1'!$SRE:$SRR,'2020年省收1'!$SRT:$SRU,'2020年省收1'!$SRW:$SSR,'2020年省收1'!$SST:$SST,'2020年省收1'!$SSV:$STH,'2020年省收1'!$TAV:$TAY,'2020年省收1'!$TBA:$TBN,'2020年省收1'!$TBP:$TBQ,'2020年省收1'!$TBS:$TCN,'2020年省收1'!$TCP:$TCP,'2020年省收1'!$TCR:$TDD,'2020年省收1'!$TKR:$TKU,'2020年省收1'!$TKW:$TLJ,'2020年省收1'!$TLL:$TLM,'2020年省收1'!$TLO:$TMJ,'2020年省收1'!$TML:$TML,'2020年省收1'!$TMN:$TMZ,'2020年省收1'!$TUN:$TUQ,'2020年省收1'!$TUS:$TVF,'2020年省收1'!$TVH:$TVI,'2020年省收1'!$TVK:$TWF,'2020年省收1'!$TWH:$TWH,'2020年省收1'!$TWJ:$TWV,'2020年省收1'!$UEJ:$UEM,'2020年省收1'!$UEO:$UFB,'2020年省收1'!$UFD:$UFE,'2020年省收1'!$UFG:$UGB,'2020年省收1'!$UGD:$UGD,'2020年省收1'!$UGF:$UGR,'2020年省收1'!$UOF:$UOI,'2020年省收1'!$UOK:$UOX,'2020年省收1'!$UOZ:$UPA,'2020年省收1'!$UPC:$UPX,'2020年省收1'!$UPZ:$UPZ,'2020年省收1'!$UQB:$UQN,'2020年省收1'!$UYB:$UYE,'2020年省收1'!$UYG:$UYT,'2020年省收1'!$UYV:$UYW,'2020年省收1'!$UYY:$UZT,'2020年省收1'!$UZV:$UZV,'2020年省收1'!$UZX:$VAJ,'2020年省收1'!$VHX:$VIA,'2020年省收1'!$VIC:$VIP,'2020年省收1'!$VIR:$VIS,'2020年省收1'!$VIU:$VJP,'2020年省收1'!$VJR:$VJR,'2020年省收1'!$VJT:$VKF,'2020年省收1'!$VRT:$VRW,'2020年省收1'!$VRY:$VSL,'2020年省收1'!$VSN:$VSO,'2020年省收1'!$VSQ:$VTL,'2020年省收1'!$VTN:$VTN,'2020年省收1'!$VTP:$VUB,'2020年省收1'!$WBP:$WBS,'2020年省收1'!$WBU:$WCH,'2020年省收1'!$WCJ:$WCK,'2020年省收1'!$WCM:$WDH,'2020年省收1'!$WDJ:$WDJ,'2020年省收1'!$WDL:$WDX,'2020年省收1'!$WLL:$WLO,'2020年省收1'!$WLQ:$WMD,'2020年省收1'!$WMF:$WMG,'2020年省收1'!$WMI:$WND,'2020年省收1'!$WNF:$WNF,'2020年省收1'!$WNH:$WNT,'2020年省收1'!$WVH:$WVK,'2020年省收1'!$WVM:$WVZ,'2020年省收1'!$WWB:$WWC,'2020年省收1'!$WWE:$WWZ,'2020年省收1'!$WXB:$WXB,'2020年省收1'!$WXD:$WXP</definedName>
    <definedName name="Z_56709621_E284_49DE_9BF0_178A0A6818F9_.wvu.Cols" localSheetId="22" hidden="1">'2020年省支1'!$A:$D,'2020年省支1'!$F:$S,'2020年省支1'!$U:$V,'2020年省支1'!$X:$AS,'2020年省支1'!$AU:$AU,'2020年省支1'!$AW:$BJ,'2020年省支1'!$IW:$IZ,'2020年省支1'!$JB:$JO,'2020年省支1'!$JQ:$JR,'2020年省支1'!$JT:$KO,'2020年省支1'!$KQ:$KQ,'2020年省支1'!$KS:$LE,'2020年省支1'!$SS:$SV,'2020年省支1'!$SX:$TK,'2020年省支1'!$TM:$TN,'2020年省支1'!$TP:$UK,'2020年省支1'!$UM:$UM,'2020年省支1'!$UO:$VA,'2020年省支1'!$ACO:$ACR,'2020年省支1'!$ACT:$ADG,'2020年省支1'!$ADI:$ADJ,'2020年省支1'!$ADL:$AEG,'2020年省支1'!$AEI:$AEI,'2020年省支1'!$AEK:$AEW,'2020年省支1'!$AMK:$AMN,'2020年省支1'!$AMP:$ANC,'2020年省支1'!$ANE:$ANF,'2020年省支1'!$ANH:$AOC,'2020年省支1'!$AOE:$AOE,'2020年省支1'!$AOG:$AOS,'2020年省支1'!$AWG:$AWJ,'2020年省支1'!$AWL:$AWY,'2020年省支1'!$AXA:$AXB,'2020年省支1'!$AXD:$AXY,'2020年省支1'!$AYA:$AYA,'2020年省支1'!$AYC:$AYO,'2020年省支1'!$BGC:$BGF,'2020年省支1'!$BGH:$BGU,'2020年省支1'!$BGW:$BGX,'2020年省支1'!$BGZ:$BHU,'2020年省支1'!$BHW:$BHW,'2020年省支1'!$BHY:$BIK,'2020年省支1'!$BPY:$BQB,'2020年省支1'!$BQD:$BQQ,'2020年省支1'!$BQS:$BQT,'2020年省支1'!$BQV:$BRQ,'2020年省支1'!$BRS:$BRS,'2020年省支1'!$BRU:$BSG,'2020年省支1'!$BZU:$BZX,'2020年省支1'!$BZZ:$CAM,'2020年省支1'!$CAO:$CAP,'2020年省支1'!$CAR:$CBM,'2020年省支1'!$CBO:$CBO,'2020年省支1'!$CBQ:$CCC,'2020年省支1'!$CJQ:$CJT,'2020年省支1'!$CJV:$CKI,'2020年省支1'!$CKK:$CKL,'2020年省支1'!$CKN:$CLI,'2020年省支1'!$CLK:$CLK,'2020年省支1'!$CLM:$CLY,'2020年省支1'!$CTM:$CTP,'2020年省支1'!$CTR:$CUE,'2020年省支1'!$CUG:$CUH,'2020年省支1'!$CUJ:$CVE,'2020年省支1'!$CVG:$CVG,'2020年省支1'!$CVI:$CVU,'2020年省支1'!$DDI:$DDL,'2020年省支1'!$DDN:$DEA,'2020年省支1'!$DEC:$DED,'2020年省支1'!$DEF:$DFA,'2020年省支1'!$DFC:$DFC,'2020年省支1'!$DFE:$DFQ,'2020年省支1'!$DNE:$DNH,'2020年省支1'!$DNJ:$DNW,'2020年省支1'!$DNY:$DNZ,'2020年省支1'!$DOB:$DOW,'2020年省支1'!$DOY:$DOY,'2020年省支1'!$DPA:$DPM,'2020年省支1'!$DXA:$DXD,'2020年省支1'!$DXF:$DXS,'2020年省支1'!$DXU:$DXV,'2020年省支1'!$DXX:$DYS,'2020年省支1'!$DYU:$DYU,'2020年省支1'!$DYW:$DZI,'2020年省支1'!$EGW:$EGZ,'2020年省支1'!$EHB:$EHO,'2020年省支1'!$EHQ:$EHR,'2020年省支1'!$EHT:$EIO,'2020年省支1'!$EIQ:$EIQ,'2020年省支1'!$EIS:$EJE,'2020年省支1'!$EQS:$EQV,'2020年省支1'!$EQX:$ERK,'2020年省支1'!$ERM:$ERN,'2020年省支1'!$ERP:$ESK,'2020年省支1'!$ESM:$ESM,'2020年省支1'!$ESO:$ETA,'2020年省支1'!$FAO:$FAR,'2020年省支1'!$FAT:$FBG,'2020年省支1'!$FBI:$FBJ,'2020年省支1'!$FBL:$FCG,'2020年省支1'!$FCI:$FCI,'2020年省支1'!$FCK:$FCW,'2020年省支1'!$FKK:$FKN,'2020年省支1'!$FKP:$FLC,'2020年省支1'!$FLE:$FLF,'2020年省支1'!$FLH:$FMC,'2020年省支1'!$FME:$FME,'2020年省支1'!$FMG:$FMS,'2020年省支1'!$FUG:$FUJ,'2020年省支1'!$FUL:$FUY,'2020年省支1'!$FVA:$FVB,'2020年省支1'!$FVD:$FVY,'2020年省支1'!$FWA:$FWA,'2020年省支1'!$FWC:$FWO,'2020年省支1'!$GEC:$GEF,'2020年省支1'!$GEH:$GEU,'2020年省支1'!$GEW:$GEX,'2020年省支1'!$GEZ:$GFU,'2020年省支1'!$GFW:$GFW,'2020年省支1'!$GFY:$GGK,'2020年省支1'!$GNY:$GOB,'2020年省支1'!$GOD:$GOQ,'2020年省支1'!$GOS:$GOT,'2020年省支1'!$GOV:$GPQ,'2020年省支1'!$GPS:$GPS,'2020年省支1'!$GPU:$GQG,'2020年省支1'!$GXU:$GXX,'2020年省支1'!$GXZ:$GYM,'2020年省支1'!$GYO:$GYP,'2020年省支1'!$GYR:$GZM,'2020年省支1'!$GZO:$GZO,'2020年省支1'!$GZQ:$HAC,'2020年省支1'!$HHQ:$HHT,'2020年省支1'!$HHV:$HII,'2020年省支1'!$HIK:$HIL,'2020年省支1'!$HIN:$HJI,'2020年省支1'!$HJK:$HJK,'2020年省支1'!$HJM:$HJY,'2020年省支1'!$HRM:$HRP,'2020年省支1'!$HRR:$HSE,'2020年省支1'!$HSG:$HSH,'2020年省支1'!$HSJ:$HTE,'2020年省支1'!$HTG:$HTG,'2020年省支1'!$HTI:$HTU,'2020年省支1'!$IBI:$IBL,'2020年省支1'!$IBN:$ICA,'2020年省支1'!$ICC:$ICD,'2020年省支1'!$ICF:$IDA,'2020年省支1'!$IDC:$IDC,'2020年省支1'!$IDE:$IDQ,'2020年省支1'!$ILE:$ILH,'2020年省支1'!$ILJ:$ILW,'2020年省支1'!$ILY:$ILZ,'2020年省支1'!$IMB:$IMW,'2020年省支1'!$IMY:$IMY,'2020年省支1'!$INA:$INM,'2020年省支1'!$IVA:$IVD,'2020年省支1'!$IVF:$IVS,'2020年省支1'!$IVU:$IVV,'2020年省支1'!$IVX:$IWS,'2020年省支1'!$IWU:$IWU,'2020年省支1'!$IWW:$IXI,'2020年省支1'!$JEW:$JEZ,'2020年省支1'!$JFB:$JFO,'2020年省支1'!$JFQ:$JFR,'2020年省支1'!$JFT:$JGO,'2020年省支1'!$JGQ:$JGQ,'2020年省支1'!$JGS:$JHE,'2020年省支1'!$JOS:$JOV,'2020年省支1'!$JOX:$JPK,'2020年省支1'!$JPM:$JPN,'2020年省支1'!$JPP:$JQK,'2020年省支1'!$JQM:$JQM,'2020年省支1'!$JQO:$JRA,'2020年省支1'!$JYO:$JYR,'2020年省支1'!$JYT:$JZG,'2020年省支1'!$JZI:$JZJ,'2020年省支1'!$JZL:$KAG,'2020年省支1'!$KAI:$KAI,'2020年省支1'!$KAK:$KAW,'2020年省支1'!$KIK:$KIN,'2020年省支1'!$KIP:$KJC,'2020年省支1'!$KJE:$KJF,'2020年省支1'!$KJH:$KKC,'2020年省支1'!$KKE:$KKE,'2020年省支1'!$KKG:$KKS,'2020年省支1'!$KSG:$KSJ,'2020年省支1'!$KSL:$KSY,'2020年省支1'!$KTA:$KTB,'2020年省支1'!$KTD:$KTY,'2020年省支1'!$KUA:$KUA,'2020年省支1'!$KUC:$KUO,'2020年省支1'!$LCC:$LCF,'2020年省支1'!$LCH:$LCU,'2020年省支1'!$LCW:$LCX,'2020年省支1'!$LCZ:$LDU,'2020年省支1'!$LDW:$LDW,'2020年省支1'!$LDY:$LEK,'2020年省支1'!$LLY:$LMB,'2020年省支1'!$LMD:$LMQ,'2020年省支1'!$LMS:$LMT,'2020年省支1'!$LMV:$LNQ,'2020年省支1'!$LNS:$LNS,'2020年省支1'!$LNU:$LOG,'2020年省支1'!$LVU:$LVX,'2020年省支1'!$LVZ:$LWM,'2020年省支1'!$LWO:$LWP,'2020年省支1'!$LWR:$LXM,'2020年省支1'!$LXO:$LXO,'2020年省支1'!$LXQ:$LYC,'2020年省支1'!$MFQ:$MFT,'2020年省支1'!$MFV:$MGI,'2020年省支1'!$MGK:$MGL,'2020年省支1'!$MGN:$MHI,'2020年省支1'!$MHK:$MHK,'2020年省支1'!$MHM:$MHY,'2020年省支1'!$MPM:$MPP,'2020年省支1'!$MPR:$MQE,'2020年省支1'!$MQG:$MQH,'2020年省支1'!$MQJ:$MRE,'2020年省支1'!$MRG:$MRG,'2020年省支1'!$MRI:$MRU,'2020年省支1'!$MZI:$MZL,'2020年省支1'!$MZN:$NAA,'2020年省支1'!$NAC:$NAD,'2020年省支1'!$NAF:$NBA,'2020年省支1'!$NBC:$NBC,'2020年省支1'!$NBE:$NBQ,'2020年省支1'!$NJE:$NJH,'2020年省支1'!$NJJ:$NJW,'2020年省支1'!$NJY:$NJZ,'2020年省支1'!$NKB:$NKW,'2020年省支1'!$NKY:$NKY,'2020年省支1'!$NLA:$NLM,'2020年省支1'!$NTA:$NTD,'2020年省支1'!$NTF:$NTS,'2020年省支1'!$NTU:$NTV,'2020年省支1'!$NTX:$NUS,'2020年省支1'!$NUU:$NUU,'2020年省支1'!$NUW:$NVI,'2020年省支1'!$OCW:$OCZ,'2020年省支1'!$ODB:$ODO,'2020年省支1'!$ODQ:$ODR,'2020年省支1'!$ODT:$OEO,'2020年省支1'!$OEQ:$OEQ,'2020年省支1'!$OES:$OFE,'2020年省支1'!$OMS:$OMV,'2020年省支1'!$OMX:$ONK,'2020年省支1'!$ONM:$ONN,'2020年省支1'!$ONP:$OOK,'2020年省支1'!$OOM:$OOM,'2020年省支1'!$OOO:$OPA,'2020年省支1'!$OWO:$OWR,'2020年省支1'!$OWT:$OXG,'2020年省支1'!$OXI:$OXJ,'2020年省支1'!$OXL:$OYG,'2020年省支1'!$OYI:$OYI,'2020年省支1'!$OYK:$OYW,'2020年省支1'!$PGK:$PGN,'2020年省支1'!$PGP:$PHC,'2020年省支1'!$PHE:$PHF,'2020年省支1'!$PHH:$PIC,'2020年省支1'!$PIE:$PIE,'2020年省支1'!$PIG:$PIS,'2020年省支1'!$PQG:$PQJ,'2020年省支1'!$PQL:$PQY,'2020年省支1'!$PRA:$PRB,'2020年省支1'!$PRD:$PRY,'2020年省支1'!$PSA:$PSA,'2020年省支1'!$PSC:$PSO,'2020年省支1'!$QAC:$QAF,'2020年省支1'!$QAH:$QAU,'2020年省支1'!$QAW:$QAX,'2020年省支1'!$QAZ:$QBU,'2020年省支1'!$QBW:$QBW,'2020年省支1'!$QBY:$QCK,'2020年省支1'!$QJY:$QKB,'2020年省支1'!$QKD:$QKQ,'2020年省支1'!$QKS:$QKT,'2020年省支1'!$QKV:$QLQ,'2020年省支1'!$QLS:$QLS,'2020年省支1'!$QLU:$QMG,'2020年省支1'!$QTU:$QTX,'2020年省支1'!$QTZ:$QUM,'2020年省支1'!$QUO:$QUP,'2020年省支1'!$QUR:$QVM,'2020年省支1'!$QVO:$QVO,'2020年省支1'!$QVQ:$QWC,'2020年省支1'!$RDQ:$RDT,'2020年省支1'!$RDV:$REI,'2020年省支1'!$REK:$REL,'2020年省支1'!$REN:$RFI,'2020年省支1'!$RFK:$RFK,'2020年省支1'!$RFM:$RFY,'2020年省支1'!$RNM:$RNP,'2020年省支1'!$RNR:$ROE,'2020年省支1'!$ROG:$ROH,'2020年省支1'!$ROJ:$RPE,'2020年省支1'!$RPG:$RPG,'2020年省支1'!$RPI:$RPU,'2020年省支1'!$RXI:$RXL,'2020年省支1'!$RXN:$RYA,'2020年省支1'!$RYC:$RYD,'2020年省支1'!$RYF:$RZA,'2020年省支1'!$RZC:$RZC,'2020年省支1'!$RZE:$RZQ,'2020年省支1'!$SHE:$SHH,'2020年省支1'!$SHJ:$SHW,'2020年省支1'!$SHY:$SHZ,'2020年省支1'!$SIB:$SIW,'2020年省支1'!$SIY:$SIY,'2020年省支1'!$SJA:$SJM,'2020年省支1'!$SRA:$SRD,'2020年省支1'!$SRF:$SRS,'2020年省支1'!$SRU:$SRV,'2020年省支1'!$SRX:$SSS,'2020年省支1'!$SSU:$SSU,'2020年省支1'!$SSW:$STI,'2020年省支1'!$TAW:$TAZ,'2020年省支1'!$TBB:$TBO,'2020年省支1'!$TBQ:$TBR,'2020年省支1'!$TBT:$TCO,'2020年省支1'!$TCQ:$TCQ,'2020年省支1'!$TCS:$TDE,'2020年省支1'!$TKS:$TKV,'2020年省支1'!$TKX:$TLK,'2020年省支1'!$TLM:$TLN,'2020年省支1'!$TLP:$TMK,'2020年省支1'!$TMM:$TMM,'2020年省支1'!$TMO:$TNA,'2020年省支1'!$TUO:$TUR,'2020年省支1'!$TUT:$TVG,'2020年省支1'!$TVI:$TVJ,'2020年省支1'!$TVL:$TWG,'2020年省支1'!$TWI:$TWI,'2020年省支1'!$TWK:$TWW,'2020年省支1'!$UEK:$UEN,'2020年省支1'!$UEP:$UFC,'2020年省支1'!$UFE:$UFF,'2020年省支1'!$UFH:$UGC,'2020年省支1'!$UGE:$UGE,'2020年省支1'!$UGG:$UGS,'2020年省支1'!$UOG:$UOJ,'2020年省支1'!$UOL:$UOY,'2020年省支1'!$UPA:$UPB,'2020年省支1'!$UPD:$UPY,'2020年省支1'!$UQA:$UQA,'2020年省支1'!$UQC:$UQO,'2020年省支1'!$UYC:$UYF,'2020年省支1'!$UYH:$UYU,'2020年省支1'!$UYW:$UYX,'2020年省支1'!$UYZ:$UZU,'2020年省支1'!$UZW:$UZW,'2020年省支1'!$UZY:$VAK,'2020年省支1'!$VHY:$VIB,'2020年省支1'!$VID:$VIQ,'2020年省支1'!$VIS:$VIT,'2020年省支1'!$VIV:$VJQ,'2020年省支1'!$VJS:$VJS,'2020年省支1'!$VJU:$VKG,'2020年省支1'!$VRU:$VRX,'2020年省支1'!$VRZ:$VSM,'2020年省支1'!$VSO:$VSP,'2020年省支1'!$VSR:$VTM,'2020年省支1'!$VTO:$VTO,'2020年省支1'!$VTQ:$VUC,'2020年省支1'!$WBQ:$WBT,'2020年省支1'!$WBV:$WCI,'2020年省支1'!$WCK:$WCL,'2020年省支1'!$WCN:$WDI,'2020年省支1'!$WDK:$WDK,'2020年省支1'!$WDM:$WDY,'2020年省支1'!$WLM:$WLP,'2020年省支1'!$WLR:$WME,'2020年省支1'!$WMG:$WMH,'2020年省支1'!$WMJ:$WNE,'2020年省支1'!$WNG:$WNG,'2020年省支1'!$WNI:$WNU,'2020年省支1'!$WVI:$WVL,'2020年省支1'!$WVN:$WWA,'2020年省支1'!$WWC:$WWD,'2020年省支1'!$WWF:$WXA,'2020年省支1'!$WXC:$WXC,'2020年省支1'!$WXE:$WXQ</definedName>
    <definedName name="Z_56709621_E284_49DE_9BF0_178A0A6818F9_.wvu.Cols" localSheetId="32" hidden="1">'2020省国收'!#REF!</definedName>
    <definedName name="Z_56709621_E284_49DE_9BF0_178A0A6818F9_.wvu.Cols" localSheetId="36" hidden="1">'2020省社收'!#REF!</definedName>
    <definedName name="Z_56709621_E284_49DE_9BF0_178A0A6818F9_.wvu.Cols" localSheetId="14" hidden="1">'2020省收'!#REF!</definedName>
    <definedName name="Z_56709621_E284_49DE_9BF0_178A0A6818F9_.wvu.FilterData" localSheetId="7" hidden="1">'2018省基支'!$B$5:$Y$82</definedName>
    <definedName name="Z_56709621_E284_49DE_9BF0_178A0A6818F9_.wvu.FilterData" localSheetId="18" hidden="1">'2020对下转移支付分项目'!$A$4:$B$56</definedName>
    <definedName name="Z_56709621_E284_49DE_9BF0_178A0A6818F9_.wvu.FilterData" localSheetId="21" hidden="1">'2020年省收1'!$A$4:$BW$421</definedName>
    <definedName name="Z_56709621_E284_49DE_9BF0_178A0A6818F9_.wvu.FilterData" localSheetId="22" hidden="1">'2020年省支1'!$A$4:$BX$425</definedName>
    <definedName name="Z_56709621_E284_49DE_9BF0_178A0A6818F9_.wvu.FilterData" localSheetId="17" hidden="1">'2020省基本支出经济分类'!$A$5:$D$43</definedName>
    <definedName name="Z_56709621_E284_49DE_9BF0_178A0A6818F9_.wvu.FilterData" localSheetId="15" hidden="1">'2020省支'!$A$5:$E$490</definedName>
    <definedName name="Z_56709621_E284_49DE_9BF0_178A0A6818F9_.wvu.PrintArea" localSheetId="8" hidden="1">'18国收'!$A$1:$D$13</definedName>
    <definedName name="Z_56709621_E284_49DE_9BF0_178A0A6818F9_.wvu.PrintArea" localSheetId="9" hidden="1">'18国支'!$A$1:$D$12</definedName>
    <definedName name="Z_56709621_E284_49DE_9BF0_178A0A6818F9_.wvu.PrintArea" localSheetId="4" hidden="1">'18基收'!$A$1:$F$15</definedName>
    <definedName name="Z_56709621_E284_49DE_9BF0_178A0A6818F9_.wvu.PrintArea" localSheetId="5" hidden="1">'18基支'!$A$1:$D$17</definedName>
    <definedName name="Z_56709621_E284_49DE_9BF0_178A0A6818F9_.wvu.PrintArea" localSheetId="10" hidden="1">'18社收'!$A$1:$E$16</definedName>
    <definedName name="Z_56709621_E284_49DE_9BF0_178A0A6818F9_.wvu.PrintArea" localSheetId="11" hidden="1">'18社支'!$A$1:$E$19</definedName>
    <definedName name="Z_56709621_E284_49DE_9BF0_178A0A6818F9_.wvu.PrintArea" localSheetId="0" hidden="1">'18收'!$A$1:$F$38</definedName>
    <definedName name="Z_56709621_E284_49DE_9BF0_178A0A6818F9_.wvu.PrintArea" localSheetId="1" hidden="1">'18支'!$A$1:$D$29</definedName>
    <definedName name="Z_56709621_E284_49DE_9BF0_178A0A6818F9_.wvu.PrintArea" localSheetId="7" hidden="1">'2018省基支'!$A$1:$N$82</definedName>
    <definedName name="Z_56709621_E284_49DE_9BF0_178A0A6818F9_.wvu.PrintArea" localSheetId="39" hidden="1">'2019省一般债'!$A$1:$C$13</definedName>
    <definedName name="Z_56709621_E284_49DE_9BF0_178A0A6818F9_.wvu.PrintArea" localSheetId="3" hidden="1">'2019省支'!$A$1:$N$39</definedName>
    <definedName name="Z_56709621_E284_49DE_9BF0_178A0A6818F9_.wvu.PrintArea" localSheetId="41" hidden="1">'2019省专项债'!$A$1:$C$13</definedName>
    <definedName name="Z_56709621_E284_49DE_9BF0_178A0A6818F9_.wvu.PrintArea" localSheetId="38" hidden="1">'2019一般债'!$A$1:$C$14</definedName>
    <definedName name="Z_56709621_E284_49DE_9BF0_178A0A6818F9_.wvu.PrintArea" localSheetId="40" hidden="1">'2019专项债'!$A$1:$C$14</definedName>
    <definedName name="Z_56709621_E284_49DE_9BF0_178A0A6818F9_.wvu.PrintArea" localSheetId="6" hidden="1">'2019转移支付'!$A$1:$M$65</definedName>
    <definedName name="Z_56709621_E284_49DE_9BF0_178A0A6818F9_.wvu.PrintArea" localSheetId="19" hidden="1">'2020对下转移支付分地区'!$A$1:$E$17</definedName>
    <definedName name="Z_56709621_E284_49DE_9BF0_178A0A6818F9_.wvu.PrintArea" localSheetId="18" hidden="1">'2020对下转移支付分项目'!$A$1:$B$57</definedName>
    <definedName name="Z_56709621_E284_49DE_9BF0_178A0A6818F9_.wvu.PrintArea" localSheetId="27" hidden="1">'2020基对下转移支付'!$A$1:$N$11</definedName>
    <definedName name="Z_56709621_E284_49DE_9BF0_178A0A6818F9_.wvu.PrintArea" localSheetId="21" hidden="1">'2020年省收1'!$E$1:$BJ$430</definedName>
    <definedName name="Z_56709621_E284_49DE_9BF0_178A0A6818F9_.wvu.PrintArea" localSheetId="22" hidden="1">'2020年省支1'!$E$1:$BJ$433</definedName>
    <definedName name="Z_56709621_E284_49DE_9BF0_178A0A6818F9_.wvu.PrintArea" localSheetId="20" hidden="1">'2020三公'!$A$1:$D$12</definedName>
    <definedName name="Z_56709621_E284_49DE_9BF0_178A0A6818F9_.wvu.PrintArea" localSheetId="32" hidden="1">'2020省国收'!$A$1:$D$23</definedName>
    <definedName name="Z_56709621_E284_49DE_9BF0_178A0A6818F9_.wvu.PrintArea" localSheetId="33" hidden="1">'2020省国支'!$A$1:$D$20</definedName>
    <definedName name="Z_56709621_E284_49DE_9BF0_178A0A6818F9_.wvu.PrintArea" localSheetId="17" hidden="1">'2020省基本支出经济分类'!$A$1:$D$43</definedName>
    <definedName name="Z_56709621_E284_49DE_9BF0_178A0A6818F9_.wvu.PrintArea" localSheetId="25" hidden="1">'2020省基收'!$A$1:$D$24</definedName>
    <definedName name="Z_56709621_E284_49DE_9BF0_178A0A6818F9_.wvu.PrintArea" localSheetId="26" hidden="1">'2020省基支'!$A$1:$D$34</definedName>
    <definedName name="Z_56709621_E284_49DE_9BF0_178A0A6818F9_.wvu.PrintArea" localSheetId="36" hidden="1">'2020省社收'!$A$1:$D$33</definedName>
    <definedName name="Z_56709621_E284_49DE_9BF0_178A0A6818F9_.wvu.PrintArea" localSheetId="37" hidden="1">'2020省社支'!$A$1:$D$24</definedName>
    <definedName name="Z_56709621_E284_49DE_9BF0_178A0A6818F9_.wvu.PrintArea" localSheetId="14" hidden="1">'2020省收'!$A$1:$D$33</definedName>
    <definedName name="Z_56709621_E284_49DE_9BF0_178A0A6818F9_.wvu.PrintArea" localSheetId="15" hidden="1">'2020省支'!$A$1:$E$490</definedName>
    <definedName name="Z_56709621_E284_49DE_9BF0_178A0A6818F9_.wvu.PrintArea" localSheetId="16" hidden="1">'2020省支经济分类'!$A$1:$D$21</definedName>
    <definedName name="Z_56709621_E284_49DE_9BF0_178A0A6818F9_.wvu.PrintArea" localSheetId="2" hidden="1">目录!$A$2:$B$32</definedName>
    <definedName name="Z_56709621_E284_49DE_9BF0_178A0A6818F9_.wvu.PrintTitles" localSheetId="7" hidden="1">'2018省基支'!$1:$5</definedName>
    <definedName name="Z_56709621_E284_49DE_9BF0_178A0A6818F9_.wvu.PrintTitles" localSheetId="6" hidden="1">'2019转移支付'!$1:$3</definedName>
    <definedName name="Z_56709621_E284_49DE_9BF0_178A0A6818F9_.wvu.PrintTitles" localSheetId="18" hidden="1">'2020对下转移支付分项目'!$1:$4</definedName>
    <definedName name="Z_56709621_E284_49DE_9BF0_178A0A6818F9_.wvu.PrintTitles" localSheetId="27" hidden="1">'2020基对下转移支付'!$1:$4</definedName>
    <definedName name="Z_56709621_E284_49DE_9BF0_178A0A6818F9_.wvu.PrintTitles" localSheetId="21" hidden="1">'2020年省收1'!$1:$4</definedName>
    <definedName name="Z_56709621_E284_49DE_9BF0_178A0A6818F9_.wvu.PrintTitles" localSheetId="22" hidden="1">'2020年省支1'!$1:$4</definedName>
    <definedName name="Z_56709621_E284_49DE_9BF0_178A0A6818F9_.wvu.PrintTitles" localSheetId="20" hidden="1">'2020三公'!$1:$4</definedName>
    <definedName name="Z_56709621_E284_49DE_9BF0_178A0A6818F9_.wvu.PrintTitles" localSheetId="32" hidden="1">'2020省国收'!$1:$4</definedName>
    <definedName name="Z_56709621_E284_49DE_9BF0_178A0A6818F9_.wvu.PrintTitles" localSheetId="28" hidden="1">'2020省国收1'!$1:$4</definedName>
    <definedName name="Z_56709621_E284_49DE_9BF0_178A0A6818F9_.wvu.PrintTitles" localSheetId="33" hidden="1">'2020省国支'!$1:$4</definedName>
    <definedName name="Z_56709621_E284_49DE_9BF0_178A0A6818F9_.wvu.PrintTitles" localSheetId="17" hidden="1">'2020省基本支出经济分类'!$1:$4</definedName>
    <definedName name="Z_56709621_E284_49DE_9BF0_178A0A6818F9_.wvu.PrintTitles" localSheetId="25" hidden="1">'2020省基收'!$1:$4</definedName>
    <definedName name="Z_56709621_E284_49DE_9BF0_178A0A6818F9_.wvu.PrintTitles" localSheetId="26" hidden="1">'2020省基支'!$1:$4</definedName>
    <definedName name="Z_56709621_E284_49DE_9BF0_178A0A6818F9_.wvu.PrintTitles" localSheetId="36" hidden="1">'2020省社收'!$1:$4</definedName>
    <definedName name="Z_56709621_E284_49DE_9BF0_178A0A6818F9_.wvu.PrintTitles" localSheetId="37" hidden="1">'2020省社支'!$1:$4</definedName>
    <definedName name="Z_56709621_E284_49DE_9BF0_178A0A6818F9_.wvu.PrintTitles" localSheetId="14" hidden="1">'2020省收'!$1:$4</definedName>
    <definedName name="Z_56709621_E284_49DE_9BF0_178A0A6818F9_.wvu.PrintTitles" localSheetId="15" hidden="1">'2020省支'!$1:$4</definedName>
    <definedName name="Z_56709621_E284_49DE_9BF0_178A0A6818F9_.wvu.PrintTitles" localSheetId="16" hidden="1">'2020省支经济分类'!$1:$4</definedName>
    <definedName name="Z_56709621_E284_49DE_9BF0_178A0A6818F9_.wvu.PrintTitles" localSheetId="2" hidden="1">目录!$2:$3</definedName>
    <definedName name="Z_56709621_E284_49DE_9BF0_178A0A6818F9_.wvu.Rows" localSheetId="8" hidden="1">'18国收'!$13:$14</definedName>
    <definedName name="Z_56709621_E284_49DE_9BF0_178A0A6818F9_.wvu.Rows" localSheetId="0" hidden="1">'18收'!$1:$1,'18收'!$3:$3,'18收'!$32:$36</definedName>
    <definedName name="Z_56709621_E284_49DE_9BF0_178A0A6818F9_.wvu.Rows" localSheetId="21" hidden="1">'2020年省收1'!$422:$428</definedName>
    <definedName name="Z_56709621_E284_49DE_9BF0_178A0A6818F9_.wvu.Rows" localSheetId="22" hidden="1">'2020年省支1'!$426:$432</definedName>
    <definedName name="Z_56709621_E284_49DE_9BF0_178A0A6818F9_.wvu.Rows" localSheetId="32" hidden="1">'2020省国收'!#REF!,'2020省国收'!#REF!,'2020省国收'!#REF!</definedName>
    <definedName name="Z_56709621_E284_49DE_9BF0_178A0A6818F9_.wvu.Rows" localSheetId="28" hidden="1">'2020省国收1'!$18:$22</definedName>
    <definedName name="Z_56709621_E284_49DE_9BF0_178A0A6818F9_.wvu.Rows" localSheetId="33" hidden="1">'2020省国支'!#REF!,'2020省国支'!#REF!,'2020省国支'!#REF!,'2020省国支'!#REF!,'2020省国支'!#REF!</definedName>
    <definedName name="Z_56709621_E284_49DE_9BF0_178A0A6818F9_.wvu.Rows" localSheetId="25" hidden="1">'2020省基收'!#REF!,'2020省基收'!#REF!,'2020省基收'!#REF!,'2020省基收'!#REF!,'2020省基收'!#REF!,'2020省基收'!#REF!</definedName>
    <definedName name="Z_56709621_E284_49DE_9BF0_178A0A6818F9_.wvu.Rows" localSheetId="26" hidden="1">'2020省基支'!#REF!,'2020省基支'!#REF!,'2020省基支'!#REF!,'2020省基支'!#REF!</definedName>
    <definedName name="Z_56709621_E284_49DE_9BF0_178A0A6818F9_.wvu.Rows" localSheetId="36" hidden="1">'2020省社收'!$8:$8,'2020省社收'!#REF!,'2020省社收'!#REF!</definedName>
    <definedName name="Z_56709621_E284_49DE_9BF0_178A0A6818F9_.wvu.Rows" localSheetId="37" hidden="1">'2020省社支'!#REF!,'2020省社支'!#REF!,'2020省社支'!#REF!</definedName>
    <definedName name="Z_56709621_E284_49DE_9BF0_178A0A6818F9_.wvu.Rows" localSheetId="14" hidden="1">'2020省收'!#REF!,'2020省收'!#REF!,'2020省收'!#REF!,'2020省收'!#REF!,'2020省收'!#REF!,'2020省收'!$10:$10,'2020省收'!#REF!,'2020省收'!#REF!,'2020省收'!$19:$19,'2020省收'!#REF!,'2020省收'!#REF!,'2020省收'!#REF!,'2020省收'!#REF!,'2020省收'!#REF!</definedName>
    <definedName name="Z_697C9188_952E_44E1_BD58_3356FC264ED9_.wvu.FilterData" localSheetId="15" hidden="1">'2020省支'!$A$5:$E$490</definedName>
    <definedName name="Z_7327D147_074E_4A88_9897_2519B2D0D74E_.wvu.Cols" localSheetId="7" hidden="1">'2018省基支'!$I:$L</definedName>
    <definedName name="Z_7327D147_074E_4A88_9897_2519B2D0D74E_.wvu.Cols" localSheetId="3" hidden="1">'2019省支'!$JP:$JP,'2019省支'!$TL:$TL,'2019省支'!$ADH:$ADH,'2019省支'!$AND:$AND,'2019省支'!$AWZ:$AWZ,'2019省支'!$BGV:$BGV,'2019省支'!$BQR:$BQR,'2019省支'!$CAN:$CAN,'2019省支'!$CKJ:$CKJ,'2019省支'!$CUF:$CUF,'2019省支'!$DEB:$DEB,'2019省支'!$DNX:$DNX,'2019省支'!$DXT:$DXT,'2019省支'!$EHP:$EHP,'2019省支'!$ERL:$ERL,'2019省支'!$FBH:$FBH,'2019省支'!$FLD:$FLD,'2019省支'!$FUZ:$FUZ,'2019省支'!$GEV:$GEV,'2019省支'!$GOR:$GOR,'2019省支'!$GYN:$GYN,'2019省支'!$HIJ:$HIJ,'2019省支'!$HSF:$HSF,'2019省支'!$ICB:$ICB,'2019省支'!$ILX:$ILX,'2019省支'!$IVT:$IVT,'2019省支'!$JFP:$JFP,'2019省支'!$JPL:$JPL,'2019省支'!$JZH:$JZH,'2019省支'!$KJD:$KJD,'2019省支'!$KSZ:$KSZ,'2019省支'!$LCV:$LCV,'2019省支'!$LMR:$LMR,'2019省支'!$LWN:$LWN,'2019省支'!$MGJ:$MGJ,'2019省支'!$MQF:$MQF,'2019省支'!$NAB:$NAB,'2019省支'!$NJX:$NJX,'2019省支'!$NTT:$NTT,'2019省支'!$ODP:$ODP,'2019省支'!$ONL:$ONL,'2019省支'!$OXH:$OXH,'2019省支'!$PHD:$PHD,'2019省支'!$PQZ:$PQZ,'2019省支'!$QAV:$QAV,'2019省支'!$QKR:$QKR,'2019省支'!$QUN:$QUN,'2019省支'!$REJ:$REJ,'2019省支'!$ROF:$ROF,'2019省支'!$RYB:$RYB,'2019省支'!$SHX:$SHX,'2019省支'!$SRT:$SRT,'2019省支'!$TBP:$TBP,'2019省支'!$TLL:$TLL,'2019省支'!$TVH:$TVH,'2019省支'!$UFD:$UFD,'2019省支'!$UOZ:$UOZ,'2019省支'!$UYV:$UYV,'2019省支'!$VIR:$VIR,'2019省支'!$VSN:$VSN,'2019省支'!$WCJ:$WCJ,'2019省支'!$WMF:$WMF,'2019省支'!$WWB:$WWB</definedName>
    <definedName name="Z_7327D147_074E_4A88_9897_2519B2D0D74E_.wvu.FilterData" localSheetId="7" hidden="1">'2018省基支'!$B$5:$Y$82</definedName>
    <definedName name="Z_7327D147_074E_4A88_9897_2519B2D0D74E_.wvu.FilterData" localSheetId="18" hidden="1">'2020对下转移支付分项目'!$A$20:$B$55</definedName>
    <definedName name="Z_7327D147_074E_4A88_9897_2519B2D0D74E_.wvu.FilterData" localSheetId="17" hidden="1">'2020省基本支出经济分类'!$A$5:$D$43</definedName>
    <definedName name="Z_7327D147_074E_4A88_9897_2519B2D0D74E_.wvu.FilterData" localSheetId="15" hidden="1">'2020省支'!$A$5:$H$484</definedName>
    <definedName name="Z_7327D147_074E_4A88_9897_2519B2D0D74E_.wvu.PrintArea" localSheetId="7" hidden="1">'2018省基支'!$B$1:$N$82</definedName>
    <definedName name="Z_7327D147_074E_4A88_9897_2519B2D0D74E_.wvu.PrintArea" localSheetId="39" hidden="1">'2019省一般债'!$A$1:$C$13</definedName>
    <definedName name="Z_7327D147_074E_4A88_9897_2519B2D0D74E_.wvu.PrintArea" localSheetId="3" hidden="1">'2019省支'!$B$1:$N$38</definedName>
    <definedName name="Z_7327D147_074E_4A88_9897_2519B2D0D74E_.wvu.PrintArea" localSheetId="41" hidden="1">'2019省专项债'!$A$1:$C$13</definedName>
    <definedName name="Z_7327D147_074E_4A88_9897_2519B2D0D74E_.wvu.PrintArea" localSheetId="38" hidden="1">'2019一般债'!$A$1:$C$14</definedName>
    <definedName name="Z_7327D147_074E_4A88_9897_2519B2D0D74E_.wvu.PrintArea" localSheetId="40" hidden="1">'2019专项债'!$A$1:$C$14</definedName>
    <definedName name="Z_7327D147_074E_4A88_9897_2519B2D0D74E_.wvu.PrintArea" localSheetId="19" hidden="1">'2020对下转移支付分地区'!$A$1:$E$17</definedName>
    <definedName name="Z_7327D147_074E_4A88_9897_2519B2D0D74E_.wvu.PrintArea" localSheetId="18" hidden="1">'2020对下转移支付分项目'!$A$1:$B$57</definedName>
    <definedName name="Z_7327D147_074E_4A88_9897_2519B2D0D74E_.wvu.PrintArea" localSheetId="27" hidden="1">'2020基对下转移支付'!$A$1:$N$11</definedName>
    <definedName name="Z_7327D147_074E_4A88_9897_2519B2D0D74E_.wvu.PrintArea" localSheetId="20" hidden="1">'2020三公'!$A$1:$D$12</definedName>
    <definedName name="Z_7327D147_074E_4A88_9897_2519B2D0D74E_.wvu.PrintArea" localSheetId="32" hidden="1">'2020省国收'!$A$1:$D$23</definedName>
    <definedName name="Z_7327D147_074E_4A88_9897_2519B2D0D74E_.wvu.PrintArea" localSheetId="33" hidden="1">'2020省国支'!$A$1:$D$17</definedName>
    <definedName name="Z_7327D147_074E_4A88_9897_2519B2D0D74E_.wvu.PrintArea" localSheetId="17" hidden="1">'2020省基本支出经济分类'!$A$1:$D$43</definedName>
    <definedName name="Z_7327D147_074E_4A88_9897_2519B2D0D74E_.wvu.PrintArea" localSheetId="25" hidden="1">'2020省基收'!$A$1:$D$24</definedName>
    <definedName name="Z_7327D147_074E_4A88_9897_2519B2D0D74E_.wvu.PrintArea" localSheetId="26" hidden="1">'2020省基支'!$A$1:$D$34</definedName>
    <definedName name="Z_7327D147_074E_4A88_9897_2519B2D0D74E_.wvu.PrintArea" localSheetId="36" hidden="1">'2020省社收'!$A$1:$D$33</definedName>
    <definedName name="Z_7327D147_074E_4A88_9897_2519B2D0D74E_.wvu.PrintArea" localSheetId="37" hidden="1">'2020省社支'!$A$1:$D$24</definedName>
    <definedName name="Z_7327D147_074E_4A88_9897_2519B2D0D74E_.wvu.PrintArea" localSheetId="14" hidden="1">'2020省收'!$A$1:$D$33</definedName>
    <definedName name="Z_7327D147_074E_4A88_9897_2519B2D0D74E_.wvu.PrintArea" localSheetId="15" hidden="1">'2020省支'!$A$1:$E$490</definedName>
    <definedName name="Z_7327D147_074E_4A88_9897_2519B2D0D74E_.wvu.PrintArea" localSheetId="16" hidden="1">'2020省支经济分类'!$A$1:$D$21</definedName>
    <definedName name="Z_7327D147_074E_4A88_9897_2519B2D0D74E_.wvu.PrintArea" localSheetId="2" hidden="1">目录!$A$2:$B$32</definedName>
    <definedName name="Z_7327D147_074E_4A88_9897_2519B2D0D74E_.wvu.PrintTitles" localSheetId="7" hidden="1">'2018省基支'!$1:$5</definedName>
    <definedName name="Z_7327D147_074E_4A88_9897_2519B2D0D74E_.wvu.PrintTitles" localSheetId="18" hidden="1">'2020对下转移支付分项目'!$1:$4</definedName>
    <definedName name="Z_7327D147_074E_4A88_9897_2519B2D0D74E_.wvu.PrintTitles" localSheetId="27" hidden="1">'2020基对下转移支付'!$1:$4</definedName>
    <definedName name="Z_7327D147_074E_4A88_9897_2519B2D0D74E_.wvu.PrintTitles" localSheetId="20" hidden="1">'2020三公'!$1:$4</definedName>
    <definedName name="Z_7327D147_074E_4A88_9897_2519B2D0D74E_.wvu.PrintTitles" localSheetId="32" hidden="1">'2020省国收'!$1:$4</definedName>
    <definedName name="Z_7327D147_074E_4A88_9897_2519B2D0D74E_.wvu.PrintTitles" localSheetId="33" hidden="1">'2020省国支'!$1:$4</definedName>
    <definedName name="Z_7327D147_074E_4A88_9897_2519B2D0D74E_.wvu.PrintTitles" localSheetId="17" hidden="1">'2020省基本支出经济分类'!$1:$4</definedName>
    <definedName name="Z_7327D147_074E_4A88_9897_2519B2D0D74E_.wvu.PrintTitles" localSheetId="25" hidden="1">'2020省基收'!$1:$4</definedName>
    <definedName name="Z_7327D147_074E_4A88_9897_2519B2D0D74E_.wvu.PrintTitles" localSheetId="26" hidden="1">'2020省基支'!$1:$4</definedName>
    <definedName name="Z_7327D147_074E_4A88_9897_2519B2D0D74E_.wvu.PrintTitles" localSheetId="36" hidden="1">'2020省社收'!$1:$4</definedName>
    <definedName name="Z_7327D147_074E_4A88_9897_2519B2D0D74E_.wvu.PrintTitles" localSheetId="37" hidden="1">'2020省社支'!$1:$4</definedName>
    <definedName name="Z_7327D147_074E_4A88_9897_2519B2D0D74E_.wvu.PrintTitles" localSheetId="14" hidden="1">'2020省收'!$1:$4</definedName>
    <definedName name="Z_7327D147_074E_4A88_9897_2519B2D0D74E_.wvu.PrintTitles" localSheetId="15" hidden="1">'2020省支'!$1:$4</definedName>
    <definedName name="Z_7327D147_074E_4A88_9897_2519B2D0D74E_.wvu.PrintTitles" localSheetId="16" hidden="1">'2020省支经济分类'!$1:$4</definedName>
    <definedName name="Z_7327D147_074E_4A88_9897_2519B2D0D74E_.wvu.PrintTitles" localSheetId="2" hidden="1">目录!$2:$3</definedName>
    <definedName name="Z_7327D147_074E_4A88_9897_2519B2D0D74E_.wvu.Rows" localSheetId="32" hidden="1">'2020省国收'!#REF!,'2020省国收'!#REF!,'2020省国收'!#REF!</definedName>
    <definedName name="Z_7327D147_074E_4A88_9897_2519B2D0D74E_.wvu.Rows" localSheetId="33" hidden="1">'2020省国支'!#REF!,'2020省国支'!#REF!,'2020省国支'!#REF!,'2020省国支'!$10:$10,'2020省国支'!#REF!,'2020省国支'!#REF!</definedName>
    <definedName name="Z_7327D147_074E_4A88_9897_2519B2D0D74E_.wvu.Rows" localSheetId="25" hidden="1">'2020省基收'!#REF!,'2020省基收'!#REF!,'2020省基收'!#REF!,'2020省基收'!#REF!,'2020省基收'!#REF!</definedName>
    <definedName name="Z_7327D147_074E_4A88_9897_2519B2D0D74E_.wvu.Rows" localSheetId="26" hidden="1">'2020省基支'!#REF!,'2020省基支'!#REF!</definedName>
    <definedName name="Z_7327D147_074E_4A88_9897_2519B2D0D74E_.wvu.Rows" localSheetId="36" hidden="1">'2020省社收'!$14:$18,'2020省社收'!$26:$26,'2020省社收'!$31:$32,'2020省社收'!#REF!,'2020省社收'!#REF!,'2020省社收'!#REF!,'2020省社收'!#REF!</definedName>
    <definedName name="Z_7327D147_074E_4A88_9897_2519B2D0D74E_.wvu.Rows" localSheetId="37" hidden="1">'2020省社支'!#REF!,'2020省社支'!#REF!,'2020省社支'!#REF!,'2020省社支'!#REF!,'2020省社支'!#REF!,'2020省社支'!#REF!,'2020省社支'!#REF!,'2020省社支'!#REF!</definedName>
    <definedName name="Z_7327D147_074E_4A88_9897_2519B2D0D74E_.wvu.Rows" localSheetId="14" hidden="1">'2020省收'!#REF!,'2020省收'!#REF!,'2020省收'!#REF!,'2020省收'!#REF!,'2020省收'!#REF!,'2020省收'!$10:$10,'2020省收'!#REF!,'2020省收'!#REF!,'2020省收'!#REF!</definedName>
    <definedName name="Z_76B0BC5C_C10D_42C1_9789_7E5E773AE944_.wvu.Cols" localSheetId="8" hidden="1">'18国收'!$H:$H</definedName>
    <definedName name="Z_76B0BC5C_C10D_42C1_9789_7E5E773AE944_.wvu.Cols" localSheetId="5" hidden="1">'18基支'!$G:$G</definedName>
    <definedName name="Z_76B0BC5C_C10D_42C1_9789_7E5E773AE944_.wvu.Cols" localSheetId="0" hidden="1">'18收'!$L:$L,'18收'!$GH:$GH</definedName>
    <definedName name="Z_76B0BC5C_C10D_42C1_9789_7E5E773AE944_.wvu.Cols" localSheetId="7" hidden="1">'2018省基支'!$I:$L</definedName>
    <definedName name="Z_76B0BC5C_C10D_42C1_9789_7E5E773AE944_.wvu.Cols" localSheetId="3" hidden="1">'2019省支'!$JP:$JP,'2019省支'!$TL:$TL,'2019省支'!$ADH:$ADH,'2019省支'!$AND:$AND,'2019省支'!$AWZ:$AWZ,'2019省支'!$BGV:$BGV,'2019省支'!$BQR:$BQR,'2019省支'!$CAN:$CAN,'2019省支'!$CKJ:$CKJ,'2019省支'!$CUF:$CUF,'2019省支'!$DEB:$DEB,'2019省支'!$DNX:$DNX,'2019省支'!$DXT:$DXT,'2019省支'!$EHP:$EHP,'2019省支'!$ERL:$ERL,'2019省支'!$FBH:$FBH,'2019省支'!$FLD:$FLD,'2019省支'!$FUZ:$FUZ,'2019省支'!$GEV:$GEV,'2019省支'!$GOR:$GOR,'2019省支'!$GYN:$GYN,'2019省支'!$HIJ:$HIJ,'2019省支'!$HSF:$HSF,'2019省支'!$ICB:$ICB,'2019省支'!$ILX:$ILX,'2019省支'!$IVT:$IVT,'2019省支'!$JFP:$JFP,'2019省支'!$JPL:$JPL,'2019省支'!$JZH:$JZH,'2019省支'!$KJD:$KJD,'2019省支'!$KSZ:$KSZ,'2019省支'!$LCV:$LCV,'2019省支'!$LMR:$LMR,'2019省支'!$LWN:$LWN,'2019省支'!$MGJ:$MGJ,'2019省支'!$MQF:$MQF,'2019省支'!$NAB:$NAB,'2019省支'!$NJX:$NJX,'2019省支'!$NTT:$NTT,'2019省支'!$ODP:$ODP,'2019省支'!$ONL:$ONL,'2019省支'!$OXH:$OXH,'2019省支'!$PHD:$PHD,'2019省支'!$PQZ:$PQZ,'2019省支'!$QAV:$QAV,'2019省支'!$QKR:$QKR,'2019省支'!$QUN:$QUN,'2019省支'!$REJ:$REJ,'2019省支'!$ROF:$ROF,'2019省支'!$RYB:$RYB,'2019省支'!$SHX:$SHX,'2019省支'!$SRT:$SRT,'2019省支'!$TBP:$TBP,'2019省支'!$TLL:$TLL,'2019省支'!$TVH:$TVH,'2019省支'!$UFD:$UFD,'2019省支'!$UOZ:$UOZ,'2019省支'!$UYV:$UYV,'2019省支'!$VIR:$VIR,'2019省支'!$VSN:$VSN,'2019省支'!$WCJ:$WCJ,'2019省支'!$WMF:$WMF,'2019省支'!$WWB:$WWB</definedName>
    <definedName name="Z_76B0BC5C_C10D_42C1_9789_7E5E773AE944_.wvu.Cols" localSheetId="21" hidden="1">'2020年省收1'!$A:$D,'2020年省收1'!$F:$S,'2020年省收1'!$U:$V,'2020年省收1'!$X:$AS,'2020年省收1'!$AU:$AU,'2020年省收1'!$AW:$BJ,'2020年省收1'!$IV:$IY,'2020年省收1'!$JA:$JN,'2020年省收1'!$JP:$JQ,'2020年省收1'!$JS:$KN,'2020年省收1'!$KP:$KP,'2020年省收1'!$KR:$LD,'2020年省收1'!$SR:$SU,'2020年省收1'!$SW:$TJ,'2020年省收1'!$TL:$TM,'2020年省收1'!$TO:$UJ,'2020年省收1'!$UL:$UL,'2020年省收1'!$UN:$UZ,'2020年省收1'!$ACN:$ACQ,'2020年省收1'!$ACS:$ADF,'2020年省收1'!$ADH:$ADI,'2020年省收1'!$ADK:$AEF,'2020年省收1'!$AEH:$AEH,'2020年省收1'!$AEJ:$AEV,'2020年省收1'!$AMJ:$AMM,'2020年省收1'!$AMO:$ANB,'2020年省收1'!$AND:$ANE,'2020年省收1'!$ANG:$AOB,'2020年省收1'!$AOD:$AOD,'2020年省收1'!$AOF:$AOR,'2020年省收1'!$AWF:$AWI,'2020年省收1'!$AWK:$AWX,'2020年省收1'!$AWZ:$AXA,'2020年省收1'!$AXC:$AXX,'2020年省收1'!$AXZ:$AXZ,'2020年省收1'!$AYB:$AYN,'2020年省收1'!$BGB:$BGE,'2020年省收1'!$BGG:$BGT,'2020年省收1'!$BGV:$BGW,'2020年省收1'!$BGY:$BHT,'2020年省收1'!$BHV:$BHV,'2020年省收1'!$BHX:$BIJ,'2020年省收1'!$BPX:$BQA,'2020年省收1'!$BQC:$BQP,'2020年省收1'!$BQR:$BQS,'2020年省收1'!$BQU:$BRP,'2020年省收1'!$BRR:$BRR,'2020年省收1'!$BRT:$BSF,'2020年省收1'!$BZT:$BZW,'2020年省收1'!$BZY:$CAL,'2020年省收1'!$CAN:$CAO,'2020年省收1'!$CAQ:$CBL,'2020年省收1'!$CBN:$CBN,'2020年省收1'!$CBP:$CCB,'2020年省收1'!$CJP:$CJS,'2020年省收1'!$CJU:$CKH,'2020年省收1'!$CKJ:$CKK,'2020年省收1'!$CKM:$CLH,'2020年省收1'!$CLJ:$CLJ,'2020年省收1'!$CLL:$CLX,'2020年省收1'!$CTL:$CTO,'2020年省收1'!$CTQ:$CUD,'2020年省收1'!$CUF:$CUG,'2020年省收1'!$CUI:$CVD,'2020年省收1'!$CVF:$CVF,'2020年省收1'!$CVH:$CVT,'2020年省收1'!$DDH:$DDK,'2020年省收1'!$DDM:$DDZ,'2020年省收1'!$DEB:$DEC,'2020年省收1'!$DEE:$DEZ,'2020年省收1'!$DFB:$DFB,'2020年省收1'!$DFD:$DFP,'2020年省收1'!$DND:$DNG,'2020年省收1'!$DNI:$DNV,'2020年省收1'!$DNX:$DNY,'2020年省收1'!$DOA:$DOV,'2020年省收1'!$DOX:$DOX,'2020年省收1'!$DOZ:$DPL,'2020年省收1'!$DWZ:$DXC,'2020年省收1'!$DXE:$DXR,'2020年省收1'!$DXT:$DXU,'2020年省收1'!$DXW:$DYR,'2020年省收1'!$DYT:$DYT,'2020年省收1'!$DYV:$DZH,'2020年省收1'!$EGV:$EGY,'2020年省收1'!$EHA:$EHN,'2020年省收1'!$EHP:$EHQ,'2020年省收1'!$EHS:$EIN,'2020年省收1'!$EIP:$EIP,'2020年省收1'!$EIR:$EJD,'2020年省收1'!$EQR:$EQU,'2020年省收1'!$EQW:$ERJ,'2020年省收1'!$ERL:$ERM,'2020年省收1'!$ERO:$ESJ,'2020年省收1'!$ESL:$ESL,'2020年省收1'!$ESN:$ESZ,'2020年省收1'!$FAN:$FAQ,'2020年省收1'!$FAS:$FBF,'2020年省收1'!$FBH:$FBI,'2020年省收1'!$FBK:$FCF,'2020年省收1'!$FCH:$FCH,'2020年省收1'!$FCJ:$FCV,'2020年省收1'!$FKJ:$FKM,'2020年省收1'!$FKO:$FLB,'2020年省收1'!$FLD:$FLE,'2020年省收1'!$FLG:$FMB,'2020年省收1'!$FMD:$FMD,'2020年省收1'!$FMF:$FMR,'2020年省收1'!$FUF:$FUI,'2020年省收1'!$FUK:$FUX,'2020年省收1'!$FUZ:$FVA,'2020年省收1'!$FVC:$FVX,'2020年省收1'!$FVZ:$FVZ,'2020年省收1'!$FWB:$FWN,'2020年省收1'!$GEB:$GEE,'2020年省收1'!$GEG:$GET,'2020年省收1'!$GEV:$GEW,'2020年省收1'!$GEY:$GFT,'2020年省收1'!$GFV:$GFV,'2020年省收1'!$GFX:$GGJ,'2020年省收1'!$GNX:$GOA,'2020年省收1'!$GOC:$GOP,'2020年省收1'!$GOR:$GOS,'2020年省收1'!$GOU:$GPP,'2020年省收1'!$GPR:$GPR,'2020年省收1'!$GPT:$GQF,'2020年省收1'!$GXT:$GXW,'2020年省收1'!$GXY:$GYL,'2020年省收1'!$GYN:$GYO,'2020年省收1'!$GYQ:$GZL,'2020年省收1'!$GZN:$GZN,'2020年省收1'!$GZP:$HAB,'2020年省收1'!$HHP:$HHS,'2020年省收1'!$HHU:$HIH,'2020年省收1'!$HIJ:$HIK,'2020年省收1'!$HIM:$HJH,'2020年省收1'!$HJJ:$HJJ,'2020年省收1'!$HJL:$HJX,'2020年省收1'!$HRL:$HRO,'2020年省收1'!$HRQ:$HSD,'2020年省收1'!$HSF:$HSG,'2020年省收1'!$HSI:$HTD,'2020年省收1'!$HTF:$HTF,'2020年省收1'!$HTH:$HTT,'2020年省收1'!$IBH:$IBK,'2020年省收1'!$IBM:$IBZ,'2020年省收1'!$ICB:$ICC,'2020年省收1'!$ICE:$ICZ,'2020年省收1'!$IDB:$IDB,'2020年省收1'!$IDD:$IDP,'2020年省收1'!$ILD:$ILG,'2020年省收1'!$ILI:$ILV,'2020年省收1'!$ILX:$ILY,'2020年省收1'!$IMA:$IMV,'2020年省收1'!$IMX:$IMX,'2020年省收1'!$IMZ:$INL,'2020年省收1'!$IUZ:$IVC,'2020年省收1'!$IVE:$IVR,'2020年省收1'!$IVT:$IVU,'2020年省收1'!$IVW:$IWR,'2020年省收1'!$IWT:$IWT,'2020年省收1'!$IWV:$IXH,'2020年省收1'!$JEV:$JEY,'2020年省收1'!$JFA:$JFN,'2020年省收1'!$JFP:$JFQ,'2020年省收1'!$JFS:$JGN,'2020年省收1'!$JGP:$JGP,'2020年省收1'!$JGR:$JHD,'2020年省收1'!$JOR:$JOU,'2020年省收1'!$JOW:$JPJ,'2020年省收1'!$JPL:$JPM,'2020年省收1'!$JPO:$JQJ,'2020年省收1'!$JQL:$JQL,'2020年省收1'!$JQN:$JQZ,'2020年省收1'!$JYN:$JYQ,'2020年省收1'!$JYS:$JZF,'2020年省收1'!$JZH:$JZI,'2020年省收1'!$JZK:$KAF,'2020年省收1'!$KAH:$KAH,'2020年省收1'!$KAJ:$KAV,'2020年省收1'!$KIJ:$KIM,'2020年省收1'!$KIO:$KJB,'2020年省收1'!$KJD:$KJE,'2020年省收1'!$KJG:$KKB,'2020年省收1'!$KKD:$KKD,'2020年省收1'!$KKF:$KKR,'2020年省收1'!$KSF:$KSI,'2020年省收1'!$KSK:$KSX,'2020年省收1'!$KSZ:$KTA,'2020年省收1'!$KTC:$KTX,'2020年省收1'!$KTZ:$KTZ,'2020年省收1'!$KUB:$KUN,'2020年省收1'!$LCB:$LCE,'2020年省收1'!$LCG:$LCT,'2020年省收1'!$LCV:$LCW,'2020年省收1'!$LCY:$LDT,'2020年省收1'!$LDV:$LDV,'2020年省收1'!$LDX:$LEJ,'2020年省收1'!$LLX:$LMA,'2020年省收1'!$LMC:$LMP,'2020年省收1'!$LMR:$LMS,'2020年省收1'!$LMU:$LNP,'2020年省收1'!$LNR:$LNR,'2020年省收1'!$LNT:$LOF,'2020年省收1'!$LVT:$LVW,'2020年省收1'!$LVY:$LWL,'2020年省收1'!$LWN:$LWO,'2020年省收1'!$LWQ:$LXL,'2020年省收1'!$LXN:$LXN,'2020年省收1'!$LXP:$LYB,'2020年省收1'!$MFP:$MFS,'2020年省收1'!$MFU:$MGH,'2020年省收1'!$MGJ:$MGK,'2020年省收1'!$MGM:$MHH,'2020年省收1'!$MHJ:$MHJ,'2020年省收1'!$MHL:$MHX,'2020年省收1'!$MPL:$MPO,'2020年省收1'!$MPQ:$MQD,'2020年省收1'!$MQF:$MQG,'2020年省收1'!$MQI:$MRD,'2020年省收1'!$MRF:$MRF,'2020年省收1'!$MRH:$MRT,'2020年省收1'!$MZH:$MZK,'2020年省收1'!$MZM:$MZZ,'2020年省收1'!$NAB:$NAC,'2020年省收1'!$NAE:$NAZ,'2020年省收1'!$NBB:$NBB,'2020年省收1'!$NBD:$NBP,'2020年省收1'!$NJD:$NJG,'2020年省收1'!$NJI:$NJV,'2020年省收1'!$NJX:$NJY,'2020年省收1'!$NKA:$NKV,'2020年省收1'!$NKX:$NKX,'2020年省收1'!$NKZ:$NLL,'2020年省收1'!$NSZ:$NTC,'2020年省收1'!$NTE:$NTR,'2020年省收1'!$NTT:$NTU,'2020年省收1'!$NTW:$NUR,'2020年省收1'!$NUT:$NUT,'2020年省收1'!$NUV:$NVH,'2020年省收1'!$OCV:$OCY,'2020年省收1'!$ODA:$ODN,'2020年省收1'!$ODP:$ODQ,'2020年省收1'!$ODS:$OEN,'2020年省收1'!$OEP:$OEP,'2020年省收1'!$OER:$OFD,'2020年省收1'!$OMR:$OMU,'2020年省收1'!$OMW:$ONJ,'2020年省收1'!$ONL:$ONM,'2020年省收1'!$ONO:$OOJ,'2020年省收1'!$OOL:$OOL,'2020年省收1'!$OON:$OOZ,'2020年省收1'!$OWN:$OWQ,'2020年省收1'!$OWS:$OXF,'2020年省收1'!$OXH:$OXI,'2020年省收1'!$OXK:$OYF,'2020年省收1'!$OYH:$OYH,'2020年省收1'!$OYJ:$OYV,'2020年省收1'!$PGJ:$PGM,'2020年省收1'!$PGO:$PHB,'2020年省收1'!$PHD:$PHE,'2020年省收1'!$PHG:$PIB,'2020年省收1'!$PID:$PID,'2020年省收1'!$PIF:$PIR,'2020年省收1'!$PQF:$PQI,'2020年省收1'!$PQK:$PQX,'2020年省收1'!$PQZ:$PRA,'2020年省收1'!$PRC:$PRX,'2020年省收1'!$PRZ:$PRZ,'2020年省收1'!$PSB:$PSN,'2020年省收1'!$QAB:$QAE,'2020年省收1'!$QAG:$QAT,'2020年省收1'!$QAV:$QAW,'2020年省收1'!$QAY:$QBT,'2020年省收1'!$QBV:$QBV,'2020年省收1'!$QBX:$QCJ,'2020年省收1'!$QJX:$QKA,'2020年省收1'!$QKC:$QKP,'2020年省收1'!$QKR:$QKS,'2020年省收1'!$QKU:$QLP,'2020年省收1'!$QLR:$QLR,'2020年省收1'!$QLT:$QMF,'2020年省收1'!$QTT:$QTW,'2020年省收1'!$QTY:$QUL,'2020年省收1'!$QUN:$QUO,'2020年省收1'!$QUQ:$QVL,'2020年省收1'!$QVN:$QVN,'2020年省收1'!$QVP:$QWB,'2020年省收1'!$RDP:$RDS,'2020年省收1'!$RDU:$REH,'2020年省收1'!$REJ:$REK,'2020年省收1'!$REM:$RFH,'2020年省收1'!$RFJ:$RFJ,'2020年省收1'!$RFL:$RFX,'2020年省收1'!$RNL:$RNO,'2020年省收1'!$RNQ:$ROD,'2020年省收1'!$ROF:$ROG,'2020年省收1'!$ROI:$RPD,'2020年省收1'!$RPF:$RPF,'2020年省收1'!$RPH:$RPT,'2020年省收1'!$RXH:$RXK,'2020年省收1'!$RXM:$RXZ,'2020年省收1'!$RYB:$RYC,'2020年省收1'!$RYE:$RYZ,'2020年省收1'!$RZB:$RZB,'2020年省收1'!$RZD:$RZP,'2020年省收1'!$SHD:$SHG,'2020年省收1'!$SHI:$SHV,'2020年省收1'!$SHX:$SHY,'2020年省收1'!$SIA:$SIV,'2020年省收1'!$SIX:$SIX,'2020年省收1'!$SIZ:$SJL,'2020年省收1'!$SQZ:$SRC,'2020年省收1'!$SRE:$SRR,'2020年省收1'!$SRT:$SRU,'2020年省收1'!$SRW:$SSR,'2020年省收1'!$SST:$SST,'2020年省收1'!$SSV:$STH,'2020年省收1'!$TAV:$TAY,'2020年省收1'!$TBA:$TBN,'2020年省收1'!$TBP:$TBQ,'2020年省收1'!$TBS:$TCN,'2020年省收1'!$TCP:$TCP,'2020年省收1'!$TCR:$TDD,'2020年省收1'!$TKR:$TKU,'2020年省收1'!$TKW:$TLJ,'2020年省收1'!$TLL:$TLM,'2020年省收1'!$TLO:$TMJ,'2020年省收1'!$TML:$TML,'2020年省收1'!$TMN:$TMZ,'2020年省收1'!$TUN:$TUQ,'2020年省收1'!$TUS:$TVF,'2020年省收1'!$TVH:$TVI,'2020年省收1'!$TVK:$TWF,'2020年省收1'!$TWH:$TWH,'2020年省收1'!$TWJ:$TWV,'2020年省收1'!$UEJ:$UEM,'2020年省收1'!$UEO:$UFB,'2020年省收1'!$UFD:$UFE,'2020年省收1'!$UFG:$UGB,'2020年省收1'!$UGD:$UGD,'2020年省收1'!$UGF:$UGR,'2020年省收1'!$UOF:$UOI,'2020年省收1'!$UOK:$UOX,'2020年省收1'!$UOZ:$UPA,'2020年省收1'!$UPC:$UPX,'2020年省收1'!$UPZ:$UPZ,'2020年省收1'!$UQB:$UQN,'2020年省收1'!$UYB:$UYE,'2020年省收1'!$UYG:$UYT,'2020年省收1'!$UYV:$UYW,'2020年省收1'!$UYY:$UZT,'2020年省收1'!$UZV:$UZV,'2020年省收1'!$UZX:$VAJ,'2020年省收1'!$VHX:$VIA,'2020年省收1'!$VIC:$VIP,'2020年省收1'!$VIR:$VIS,'2020年省收1'!$VIU:$VJP,'2020年省收1'!$VJR:$VJR,'2020年省收1'!$VJT:$VKF,'2020年省收1'!$VRT:$VRW,'2020年省收1'!$VRY:$VSL,'2020年省收1'!$VSN:$VSO,'2020年省收1'!$VSQ:$VTL,'2020年省收1'!$VTN:$VTN,'2020年省收1'!$VTP:$VUB,'2020年省收1'!$WBP:$WBS,'2020年省收1'!$WBU:$WCH,'2020年省收1'!$WCJ:$WCK,'2020年省收1'!$WCM:$WDH,'2020年省收1'!$WDJ:$WDJ,'2020年省收1'!$WDL:$WDX,'2020年省收1'!$WLL:$WLO,'2020年省收1'!$WLQ:$WMD,'2020年省收1'!$WMF:$WMG,'2020年省收1'!$WMI:$WND,'2020年省收1'!$WNF:$WNF,'2020年省收1'!$WNH:$WNT,'2020年省收1'!$WVH:$WVK,'2020年省收1'!$WVM:$WVZ,'2020年省收1'!$WWB:$WWC,'2020年省收1'!$WWE:$WWZ,'2020年省收1'!$WXB:$WXB,'2020年省收1'!$WXD:$WXP</definedName>
    <definedName name="Z_76B0BC5C_C10D_42C1_9789_7E5E773AE944_.wvu.Cols" localSheetId="22" hidden="1">'2020年省支1'!$A:$D,'2020年省支1'!$F:$S,'2020年省支1'!$U:$V,'2020年省支1'!$X:$AS,'2020年省支1'!$AU:$AU,'2020年省支1'!$AW:$BJ,'2020年省支1'!$IW:$IZ,'2020年省支1'!$JB:$JO,'2020年省支1'!$JQ:$JR,'2020年省支1'!$JT:$KO,'2020年省支1'!$KQ:$KQ,'2020年省支1'!$KS:$LE,'2020年省支1'!$SS:$SV,'2020年省支1'!$SX:$TK,'2020年省支1'!$TM:$TN,'2020年省支1'!$TP:$UK,'2020年省支1'!$UM:$UM,'2020年省支1'!$UO:$VA,'2020年省支1'!$ACO:$ACR,'2020年省支1'!$ACT:$ADG,'2020年省支1'!$ADI:$ADJ,'2020年省支1'!$ADL:$AEG,'2020年省支1'!$AEI:$AEI,'2020年省支1'!$AEK:$AEW,'2020年省支1'!$AMK:$AMN,'2020年省支1'!$AMP:$ANC,'2020年省支1'!$ANE:$ANF,'2020年省支1'!$ANH:$AOC,'2020年省支1'!$AOE:$AOE,'2020年省支1'!$AOG:$AOS,'2020年省支1'!$AWG:$AWJ,'2020年省支1'!$AWL:$AWY,'2020年省支1'!$AXA:$AXB,'2020年省支1'!$AXD:$AXY,'2020年省支1'!$AYA:$AYA,'2020年省支1'!$AYC:$AYO,'2020年省支1'!$BGC:$BGF,'2020年省支1'!$BGH:$BGU,'2020年省支1'!$BGW:$BGX,'2020年省支1'!$BGZ:$BHU,'2020年省支1'!$BHW:$BHW,'2020年省支1'!$BHY:$BIK,'2020年省支1'!$BPY:$BQB,'2020年省支1'!$BQD:$BQQ,'2020年省支1'!$BQS:$BQT,'2020年省支1'!$BQV:$BRQ,'2020年省支1'!$BRS:$BRS,'2020年省支1'!$BRU:$BSG,'2020年省支1'!$BZU:$BZX,'2020年省支1'!$BZZ:$CAM,'2020年省支1'!$CAO:$CAP,'2020年省支1'!$CAR:$CBM,'2020年省支1'!$CBO:$CBO,'2020年省支1'!$CBQ:$CCC,'2020年省支1'!$CJQ:$CJT,'2020年省支1'!$CJV:$CKI,'2020年省支1'!$CKK:$CKL,'2020年省支1'!$CKN:$CLI,'2020年省支1'!$CLK:$CLK,'2020年省支1'!$CLM:$CLY,'2020年省支1'!$CTM:$CTP,'2020年省支1'!$CTR:$CUE,'2020年省支1'!$CUG:$CUH,'2020年省支1'!$CUJ:$CVE,'2020年省支1'!$CVG:$CVG,'2020年省支1'!$CVI:$CVU,'2020年省支1'!$DDI:$DDL,'2020年省支1'!$DDN:$DEA,'2020年省支1'!$DEC:$DED,'2020年省支1'!$DEF:$DFA,'2020年省支1'!$DFC:$DFC,'2020年省支1'!$DFE:$DFQ,'2020年省支1'!$DNE:$DNH,'2020年省支1'!$DNJ:$DNW,'2020年省支1'!$DNY:$DNZ,'2020年省支1'!$DOB:$DOW,'2020年省支1'!$DOY:$DOY,'2020年省支1'!$DPA:$DPM,'2020年省支1'!$DXA:$DXD,'2020年省支1'!$DXF:$DXS,'2020年省支1'!$DXU:$DXV,'2020年省支1'!$DXX:$DYS,'2020年省支1'!$DYU:$DYU,'2020年省支1'!$DYW:$DZI,'2020年省支1'!$EGW:$EGZ,'2020年省支1'!$EHB:$EHO,'2020年省支1'!$EHQ:$EHR,'2020年省支1'!$EHT:$EIO,'2020年省支1'!$EIQ:$EIQ,'2020年省支1'!$EIS:$EJE,'2020年省支1'!$EQS:$EQV,'2020年省支1'!$EQX:$ERK,'2020年省支1'!$ERM:$ERN,'2020年省支1'!$ERP:$ESK,'2020年省支1'!$ESM:$ESM,'2020年省支1'!$ESO:$ETA,'2020年省支1'!$FAO:$FAR,'2020年省支1'!$FAT:$FBG,'2020年省支1'!$FBI:$FBJ,'2020年省支1'!$FBL:$FCG,'2020年省支1'!$FCI:$FCI,'2020年省支1'!$FCK:$FCW,'2020年省支1'!$FKK:$FKN,'2020年省支1'!$FKP:$FLC,'2020年省支1'!$FLE:$FLF,'2020年省支1'!$FLH:$FMC,'2020年省支1'!$FME:$FME,'2020年省支1'!$FMG:$FMS,'2020年省支1'!$FUG:$FUJ,'2020年省支1'!$FUL:$FUY,'2020年省支1'!$FVA:$FVB,'2020年省支1'!$FVD:$FVY,'2020年省支1'!$FWA:$FWA,'2020年省支1'!$FWC:$FWO,'2020年省支1'!$GEC:$GEF,'2020年省支1'!$GEH:$GEU,'2020年省支1'!$GEW:$GEX,'2020年省支1'!$GEZ:$GFU,'2020年省支1'!$GFW:$GFW,'2020年省支1'!$GFY:$GGK,'2020年省支1'!$GNY:$GOB,'2020年省支1'!$GOD:$GOQ,'2020年省支1'!$GOS:$GOT,'2020年省支1'!$GOV:$GPQ,'2020年省支1'!$GPS:$GPS,'2020年省支1'!$GPU:$GQG,'2020年省支1'!$GXU:$GXX,'2020年省支1'!$GXZ:$GYM,'2020年省支1'!$GYO:$GYP,'2020年省支1'!$GYR:$GZM,'2020年省支1'!$GZO:$GZO,'2020年省支1'!$GZQ:$HAC,'2020年省支1'!$HHQ:$HHT,'2020年省支1'!$HHV:$HII,'2020年省支1'!$HIK:$HIL,'2020年省支1'!$HIN:$HJI,'2020年省支1'!$HJK:$HJK,'2020年省支1'!$HJM:$HJY,'2020年省支1'!$HRM:$HRP,'2020年省支1'!$HRR:$HSE,'2020年省支1'!$HSG:$HSH,'2020年省支1'!$HSJ:$HTE,'2020年省支1'!$HTG:$HTG,'2020年省支1'!$HTI:$HTU,'2020年省支1'!$IBI:$IBL,'2020年省支1'!$IBN:$ICA,'2020年省支1'!$ICC:$ICD,'2020年省支1'!$ICF:$IDA,'2020年省支1'!$IDC:$IDC,'2020年省支1'!$IDE:$IDQ,'2020年省支1'!$ILE:$ILH,'2020年省支1'!$ILJ:$ILW,'2020年省支1'!$ILY:$ILZ,'2020年省支1'!$IMB:$IMW,'2020年省支1'!$IMY:$IMY,'2020年省支1'!$INA:$INM,'2020年省支1'!$IVA:$IVD,'2020年省支1'!$IVF:$IVS,'2020年省支1'!$IVU:$IVV,'2020年省支1'!$IVX:$IWS,'2020年省支1'!$IWU:$IWU,'2020年省支1'!$IWW:$IXI,'2020年省支1'!$JEW:$JEZ,'2020年省支1'!$JFB:$JFO,'2020年省支1'!$JFQ:$JFR,'2020年省支1'!$JFT:$JGO,'2020年省支1'!$JGQ:$JGQ,'2020年省支1'!$JGS:$JHE,'2020年省支1'!$JOS:$JOV,'2020年省支1'!$JOX:$JPK,'2020年省支1'!$JPM:$JPN,'2020年省支1'!$JPP:$JQK,'2020年省支1'!$JQM:$JQM,'2020年省支1'!$JQO:$JRA,'2020年省支1'!$JYO:$JYR,'2020年省支1'!$JYT:$JZG,'2020年省支1'!$JZI:$JZJ,'2020年省支1'!$JZL:$KAG,'2020年省支1'!$KAI:$KAI,'2020年省支1'!$KAK:$KAW,'2020年省支1'!$KIK:$KIN,'2020年省支1'!$KIP:$KJC,'2020年省支1'!$KJE:$KJF,'2020年省支1'!$KJH:$KKC,'2020年省支1'!$KKE:$KKE,'2020年省支1'!$KKG:$KKS,'2020年省支1'!$KSG:$KSJ,'2020年省支1'!$KSL:$KSY,'2020年省支1'!$KTA:$KTB,'2020年省支1'!$KTD:$KTY,'2020年省支1'!$KUA:$KUA,'2020年省支1'!$KUC:$KUO,'2020年省支1'!$LCC:$LCF,'2020年省支1'!$LCH:$LCU,'2020年省支1'!$LCW:$LCX,'2020年省支1'!$LCZ:$LDU,'2020年省支1'!$LDW:$LDW,'2020年省支1'!$LDY:$LEK,'2020年省支1'!$LLY:$LMB,'2020年省支1'!$LMD:$LMQ,'2020年省支1'!$LMS:$LMT,'2020年省支1'!$LMV:$LNQ,'2020年省支1'!$LNS:$LNS,'2020年省支1'!$LNU:$LOG,'2020年省支1'!$LVU:$LVX,'2020年省支1'!$LVZ:$LWM,'2020年省支1'!$LWO:$LWP,'2020年省支1'!$LWR:$LXM,'2020年省支1'!$LXO:$LXO,'2020年省支1'!$LXQ:$LYC,'2020年省支1'!$MFQ:$MFT,'2020年省支1'!$MFV:$MGI,'2020年省支1'!$MGK:$MGL,'2020年省支1'!$MGN:$MHI,'2020年省支1'!$MHK:$MHK,'2020年省支1'!$MHM:$MHY,'2020年省支1'!$MPM:$MPP,'2020年省支1'!$MPR:$MQE,'2020年省支1'!$MQG:$MQH,'2020年省支1'!$MQJ:$MRE,'2020年省支1'!$MRG:$MRG,'2020年省支1'!$MRI:$MRU,'2020年省支1'!$MZI:$MZL,'2020年省支1'!$MZN:$NAA,'2020年省支1'!$NAC:$NAD,'2020年省支1'!$NAF:$NBA,'2020年省支1'!$NBC:$NBC,'2020年省支1'!$NBE:$NBQ,'2020年省支1'!$NJE:$NJH,'2020年省支1'!$NJJ:$NJW,'2020年省支1'!$NJY:$NJZ,'2020年省支1'!$NKB:$NKW,'2020年省支1'!$NKY:$NKY,'2020年省支1'!$NLA:$NLM,'2020年省支1'!$NTA:$NTD,'2020年省支1'!$NTF:$NTS,'2020年省支1'!$NTU:$NTV,'2020年省支1'!$NTX:$NUS,'2020年省支1'!$NUU:$NUU,'2020年省支1'!$NUW:$NVI,'2020年省支1'!$OCW:$OCZ,'2020年省支1'!$ODB:$ODO,'2020年省支1'!$ODQ:$ODR,'2020年省支1'!$ODT:$OEO,'2020年省支1'!$OEQ:$OEQ,'2020年省支1'!$OES:$OFE,'2020年省支1'!$OMS:$OMV,'2020年省支1'!$OMX:$ONK,'2020年省支1'!$ONM:$ONN,'2020年省支1'!$ONP:$OOK,'2020年省支1'!$OOM:$OOM,'2020年省支1'!$OOO:$OPA,'2020年省支1'!$OWO:$OWR,'2020年省支1'!$OWT:$OXG,'2020年省支1'!$OXI:$OXJ,'2020年省支1'!$OXL:$OYG,'2020年省支1'!$OYI:$OYI,'2020年省支1'!$OYK:$OYW,'2020年省支1'!$PGK:$PGN,'2020年省支1'!$PGP:$PHC,'2020年省支1'!$PHE:$PHF,'2020年省支1'!$PHH:$PIC,'2020年省支1'!$PIE:$PIE,'2020年省支1'!$PIG:$PIS,'2020年省支1'!$PQG:$PQJ,'2020年省支1'!$PQL:$PQY,'2020年省支1'!$PRA:$PRB,'2020年省支1'!$PRD:$PRY,'2020年省支1'!$PSA:$PSA,'2020年省支1'!$PSC:$PSO,'2020年省支1'!$QAC:$QAF,'2020年省支1'!$QAH:$QAU,'2020年省支1'!$QAW:$QAX,'2020年省支1'!$QAZ:$QBU,'2020年省支1'!$QBW:$QBW,'2020年省支1'!$QBY:$QCK,'2020年省支1'!$QJY:$QKB,'2020年省支1'!$QKD:$QKQ,'2020年省支1'!$QKS:$QKT,'2020年省支1'!$QKV:$QLQ,'2020年省支1'!$QLS:$QLS,'2020年省支1'!$QLU:$QMG,'2020年省支1'!$QTU:$QTX,'2020年省支1'!$QTZ:$QUM,'2020年省支1'!$QUO:$QUP,'2020年省支1'!$QUR:$QVM,'2020年省支1'!$QVO:$QVO,'2020年省支1'!$QVQ:$QWC,'2020年省支1'!$RDQ:$RDT,'2020年省支1'!$RDV:$REI,'2020年省支1'!$REK:$REL,'2020年省支1'!$REN:$RFI,'2020年省支1'!$RFK:$RFK,'2020年省支1'!$RFM:$RFY,'2020年省支1'!$RNM:$RNP,'2020年省支1'!$RNR:$ROE,'2020年省支1'!$ROG:$ROH,'2020年省支1'!$ROJ:$RPE,'2020年省支1'!$RPG:$RPG,'2020年省支1'!$RPI:$RPU,'2020年省支1'!$RXI:$RXL,'2020年省支1'!$RXN:$RYA,'2020年省支1'!$RYC:$RYD,'2020年省支1'!$RYF:$RZA,'2020年省支1'!$RZC:$RZC,'2020年省支1'!$RZE:$RZQ,'2020年省支1'!$SHE:$SHH,'2020年省支1'!$SHJ:$SHW,'2020年省支1'!$SHY:$SHZ,'2020年省支1'!$SIB:$SIW,'2020年省支1'!$SIY:$SIY,'2020年省支1'!$SJA:$SJM,'2020年省支1'!$SRA:$SRD,'2020年省支1'!$SRF:$SRS,'2020年省支1'!$SRU:$SRV,'2020年省支1'!$SRX:$SSS,'2020年省支1'!$SSU:$SSU,'2020年省支1'!$SSW:$STI,'2020年省支1'!$TAW:$TAZ,'2020年省支1'!$TBB:$TBO,'2020年省支1'!$TBQ:$TBR,'2020年省支1'!$TBT:$TCO,'2020年省支1'!$TCQ:$TCQ,'2020年省支1'!$TCS:$TDE,'2020年省支1'!$TKS:$TKV,'2020年省支1'!$TKX:$TLK,'2020年省支1'!$TLM:$TLN,'2020年省支1'!$TLP:$TMK,'2020年省支1'!$TMM:$TMM,'2020年省支1'!$TMO:$TNA,'2020年省支1'!$TUO:$TUR,'2020年省支1'!$TUT:$TVG,'2020年省支1'!$TVI:$TVJ,'2020年省支1'!$TVL:$TWG,'2020年省支1'!$TWI:$TWI,'2020年省支1'!$TWK:$TWW,'2020年省支1'!$UEK:$UEN,'2020年省支1'!$UEP:$UFC,'2020年省支1'!$UFE:$UFF,'2020年省支1'!$UFH:$UGC,'2020年省支1'!$UGE:$UGE,'2020年省支1'!$UGG:$UGS,'2020年省支1'!$UOG:$UOJ,'2020年省支1'!$UOL:$UOY,'2020年省支1'!$UPA:$UPB,'2020年省支1'!$UPD:$UPY,'2020年省支1'!$UQA:$UQA,'2020年省支1'!$UQC:$UQO,'2020年省支1'!$UYC:$UYF,'2020年省支1'!$UYH:$UYU,'2020年省支1'!$UYW:$UYX,'2020年省支1'!$UYZ:$UZU,'2020年省支1'!$UZW:$UZW,'2020年省支1'!$UZY:$VAK,'2020年省支1'!$VHY:$VIB,'2020年省支1'!$VID:$VIQ,'2020年省支1'!$VIS:$VIT,'2020年省支1'!$VIV:$VJQ,'2020年省支1'!$VJS:$VJS,'2020年省支1'!$VJU:$VKG,'2020年省支1'!$VRU:$VRX,'2020年省支1'!$VRZ:$VSM,'2020年省支1'!$VSO:$VSP,'2020年省支1'!$VSR:$VTM,'2020年省支1'!$VTO:$VTO,'2020年省支1'!$VTQ:$VUC,'2020年省支1'!$WBQ:$WBT,'2020年省支1'!$WBV:$WCI,'2020年省支1'!$WCK:$WCL,'2020年省支1'!$WCN:$WDI,'2020年省支1'!$WDK:$WDK,'2020年省支1'!$WDM:$WDY,'2020年省支1'!$WLM:$WLP,'2020年省支1'!$WLR:$WME,'2020年省支1'!$WMG:$WMH,'2020年省支1'!$WMJ:$WNE,'2020年省支1'!$WNG:$WNG,'2020年省支1'!$WNI:$WNU,'2020年省支1'!$WVI:$WVL,'2020年省支1'!$WVN:$WWA,'2020年省支1'!$WWC:$WWD,'2020年省支1'!$WWF:$WXA,'2020年省支1'!$WXC:$WXC,'2020年省支1'!$WXE:$WXQ</definedName>
    <definedName name="Z_76B0BC5C_C10D_42C1_9789_7E5E773AE944_.wvu.Cols" localSheetId="32" hidden="1">'2020省国收'!#REF!</definedName>
    <definedName name="Z_76B0BC5C_C10D_42C1_9789_7E5E773AE944_.wvu.Cols" localSheetId="36" hidden="1">'2020省社收'!#REF!</definedName>
    <definedName name="Z_76B0BC5C_C10D_42C1_9789_7E5E773AE944_.wvu.Cols" localSheetId="14" hidden="1">'2020省收'!#REF!</definedName>
    <definedName name="Z_76B0BC5C_C10D_42C1_9789_7E5E773AE944_.wvu.Cols" localSheetId="12" hidden="1">'2020收'!#REF!</definedName>
    <definedName name="Z_76B0BC5C_C10D_42C1_9789_7E5E773AE944_.wvu.Cols" localSheetId="13" hidden="1">'2020支'!#REF!</definedName>
    <definedName name="Z_76B0BC5C_C10D_42C1_9789_7E5E773AE944_.wvu.FilterData" localSheetId="7" hidden="1">'2018省基支'!$B$5:$Y$82</definedName>
    <definedName name="Z_76B0BC5C_C10D_42C1_9789_7E5E773AE944_.wvu.FilterData" localSheetId="18" hidden="1">'2020对下转移支付分项目'!$A$4:$B$56</definedName>
    <definedName name="Z_76B0BC5C_C10D_42C1_9789_7E5E773AE944_.wvu.FilterData" localSheetId="21" hidden="1">'2020年省收1'!$A$4:$BW$421</definedName>
    <definedName name="Z_76B0BC5C_C10D_42C1_9789_7E5E773AE944_.wvu.FilterData" localSheetId="22" hidden="1">'2020年省支1'!$A$4:$BX$425</definedName>
    <definedName name="Z_76B0BC5C_C10D_42C1_9789_7E5E773AE944_.wvu.FilterData" localSheetId="17" hidden="1">'2020省基本支出经济分类'!$A$5:$D$43</definedName>
    <definedName name="Z_76B0BC5C_C10D_42C1_9789_7E5E773AE944_.wvu.FilterData" localSheetId="15" hidden="1">'2020省支'!$A$5:$E$490</definedName>
    <definedName name="Z_76B0BC5C_C10D_42C1_9789_7E5E773AE944_.wvu.PrintArea" localSheetId="8" hidden="1">'18国收'!$A$1:$D$13</definedName>
    <definedName name="Z_76B0BC5C_C10D_42C1_9789_7E5E773AE944_.wvu.PrintArea" localSheetId="9" hidden="1">'18国支'!$A$1:$D$12</definedName>
    <definedName name="Z_76B0BC5C_C10D_42C1_9789_7E5E773AE944_.wvu.PrintArea" localSheetId="4" hidden="1">'18基收'!$A$1:$F$15</definedName>
    <definedName name="Z_76B0BC5C_C10D_42C1_9789_7E5E773AE944_.wvu.PrintArea" localSheetId="5" hidden="1">'18基支'!$A$1:$D$17</definedName>
    <definedName name="Z_76B0BC5C_C10D_42C1_9789_7E5E773AE944_.wvu.PrintArea" localSheetId="10" hidden="1">'18社收'!$A$1:$E$16</definedName>
    <definedName name="Z_76B0BC5C_C10D_42C1_9789_7E5E773AE944_.wvu.PrintArea" localSheetId="11" hidden="1">'18社支'!$A$1:$E$19</definedName>
    <definedName name="Z_76B0BC5C_C10D_42C1_9789_7E5E773AE944_.wvu.PrintArea" localSheetId="0" hidden="1">'18收'!$A$1:$F$38</definedName>
    <definedName name="Z_76B0BC5C_C10D_42C1_9789_7E5E773AE944_.wvu.PrintArea" localSheetId="1" hidden="1">'18支'!$A$1:$D$29</definedName>
    <definedName name="Z_76B0BC5C_C10D_42C1_9789_7E5E773AE944_.wvu.PrintArea" localSheetId="7" hidden="1">'2018省基支'!$A$1:$N$82</definedName>
    <definedName name="Z_76B0BC5C_C10D_42C1_9789_7E5E773AE944_.wvu.PrintArea" localSheetId="39" hidden="1">'2019省一般债'!$A$1:$C$13</definedName>
    <definedName name="Z_76B0BC5C_C10D_42C1_9789_7E5E773AE944_.wvu.PrintArea" localSheetId="3" hidden="1">'2019省支'!$A$1:$N$39</definedName>
    <definedName name="Z_76B0BC5C_C10D_42C1_9789_7E5E773AE944_.wvu.PrintArea" localSheetId="41" hidden="1">'2019省专项债'!$A$1:$C$13</definedName>
    <definedName name="Z_76B0BC5C_C10D_42C1_9789_7E5E773AE944_.wvu.PrintArea" localSheetId="38" hidden="1">'2019一般债'!$A$1:$C$14</definedName>
    <definedName name="Z_76B0BC5C_C10D_42C1_9789_7E5E773AE944_.wvu.PrintArea" localSheetId="40" hidden="1">'2019专项债'!$A$1:$C$14</definedName>
    <definedName name="Z_76B0BC5C_C10D_42C1_9789_7E5E773AE944_.wvu.PrintArea" localSheetId="6" hidden="1">'2019转移支付'!$A$1:$M$65</definedName>
    <definedName name="Z_76B0BC5C_C10D_42C1_9789_7E5E773AE944_.wvu.PrintArea" localSheetId="19" hidden="1">'2020对下转移支付分地区'!$A$1:$E$17</definedName>
    <definedName name="Z_76B0BC5C_C10D_42C1_9789_7E5E773AE944_.wvu.PrintArea" localSheetId="18" hidden="1">'2020对下转移支付分项目'!$A$1:$B$57</definedName>
    <definedName name="Z_76B0BC5C_C10D_42C1_9789_7E5E773AE944_.wvu.PrintArea" localSheetId="30" hidden="1">'2020国收'!$A$1:$D$10</definedName>
    <definedName name="Z_76B0BC5C_C10D_42C1_9789_7E5E773AE944_.wvu.PrintArea" localSheetId="31" hidden="1">'2020国支 '!$A$1:$D$14</definedName>
    <definedName name="Z_76B0BC5C_C10D_42C1_9789_7E5E773AE944_.wvu.PrintArea" localSheetId="27" hidden="1">'2020基对下转移支付'!$B$1:$N$11</definedName>
    <definedName name="Z_76B0BC5C_C10D_42C1_9789_7E5E773AE944_.wvu.PrintArea" localSheetId="23" hidden="1">'2020基收'!$A$1:$D$15</definedName>
    <definedName name="Z_76B0BC5C_C10D_42C1_9789_7E5E773AE944_.wvu.PrintArea" localSheetId="24" hidden="1">'2020基支'!$A$1:$D$14</definedName>
    <definedName name="Z_76B0BC5C_C10D_42C1_9789_7E5E773AE944_.wvu.PrintArea" localSheetId="21" hidden="1">'2020年省收1'!$E$1:$BJ$430</definedName>
    <definedName name="Z_76B0BC5C_C10D_42C1_9789_7E5E773AE944_.wvu.PrintArea" localSheetId="22" hidden="1">'2020年省支1'!$E$1:$BJ$433</definedName>
    <definedName name="Z_76B0BC5C_C10D_42C1_9789_7E5E773AE944_.wvu.PrintArea" localSheetId="20" hidden="1">'2020三公'!$A$1:$D$12</definedName>
    <definedName name="Z_76B0BC5C_C10D_42C1_9789_7E5E773AE944_.wvu.PrintArea" localSheetId="34" hidden="1">'2020社收'!$A$1:$D$13</definedName>
    <definedName name="Z_76B0BC5C_C10D_42C1_9789_7E5E773AE944_.wvu.PrintArea" localSheetId="35" hidden="1">'2020社支'!$A$1:$D$13</definedName>
    <definedName name="Z_76B0BC5C_C10D_42C1_9789_7E5E773AE944_.wvu.PrintArea" localSheetId="32" hidden="1">'2020省国收'!$A$1:$D$23</definedName>
    <definedName name="Z_76B0BC5C_C10D_42C1_9789_7E5E773AE944_.wvu.PrintArea" localSheetId="33" hidden="1">'2020省国支'!$A$1:$D$20</definedName>
    <definedName name="Z_76B0BC5C_C10D_42C1_9789_7E5E773AE944_.wvu.PrintArea" localSheetId="17" hidden="1">'2020省基本支出经济分类'!$A$1:$D$43</definedName>
    <definedName name="Z_76B0BC5C_C10D_42C1_9789_7E5E773AE944_.wvu.PrintArea" localSheetId="25" hidden="1">'2020省基收'!$A$1:$D$24</definedName>
    <definedName name="Z_76B0BC5C_C10D_42C1_9789_7E5E773AE944_.wvu.PrintArea" localSheetId="26" hidden="1">'2020省基支'!$A$1:$D$34</definedName>
    <definedName name="Z_76B0BC5C_C10D_42C1_9789_7E5E773AE944_.wvu.PrintArea" localSheetId="36" hidden="1">'2020省社收'!$A$1:$D$33</definedName>
    <definedName name="Z_76B0BC5C_C10D_42C1_9789_7E5E773AE944_.wvu.PrintArea" localSheetId="37" hidden="1">'2020省社支'!$A$1:$D$24</definedName>
    <definedName name="Z_76B0BC5C_C10D_42C1_9789_7E5E773AE944_.wvu.PrintArea" localSheetId="14" hidden="1">'2020省收'!$A$1:$D$33</definedName>
    <definedName name="Z_76B0BC5C_C10D_42C1_9789_7E5E773AE944_.wvu.PrintArea" localSheetId="15" hidden="1">'2020省支'!$A$1:$E$490</definedName>
    <definedName name="Z_76B0BC5C_C10D_42C1_9789_7E5E773AE944_.wvu.PrintArea" localSheetId="16" hidden="1">'2020省支经济分类'!$A$1:$D$21</definedName>
    <definedName name="Z_76B0BC5C_C10D_42C1_9789_7E5E773AE944_.wvu.PrintArea" localSheetId="12" hidden="1">'2020收'!$A$1:$D$37</definedName>
    <definedName name="Z_76B0BC5C_C10D_42C1_9789_7E5E773AE944_.wvu.PrintArea" localSheetId="13" hidden="1">'2020支'!$A$1:$D$29</definedName>
    <definedName name="Z_76B0BC5C_C10D_42C1_9789_7E5E773AE944_.wvu.PrintArea" localSheetId="2" hidden="1">目录!$A$2:$B$32</definedName>
    <definedName name="Z_76B0BC5C_C10D_42C1_9789_7E5E773AE944_.wvu.PrintTitles" localSheetId="7" hidden="1">'2018省基支'!$1:$5</definedName>
    <definedName name="Z_76B0BC5C_C10D_42C1_9789_7E5E773AE944_.wvu.PrintTitles" localSheetId="6" hidden="1">'2019转移支付'!$1:$3</definedName>
    <definedName name="Z_76B0BC5C_C10D_42C1_9789_7E5E773AE944_.wvu.PrintTitles" localSheetId="18" hidden="1">'2020对下转移支付分项目'!$1:$4</definedName>
    <definedName name="Z_76B0BC5C_C10D_42C1_9789_7E5E773AE944_.wvu.PrintTitles" localSheetId="30" hidden="1">'2020国收'!$1:$4</definedName>
    <definedName name="Z_76B0BC5C_C10D_42C1_9789_7E5E773AE944_.wvu.PrintTitles" localSheetId="31" hidden="1">'2020国支 '!$1:$4</definedName>
    <definedName name="Z_76B0BC5C_C10D_42C1_9789_7E5E773AE944_.wvu.PrintTitles" localSheetId="27" hidden="1">'2020基对下转移支付'!$1:$4</definedName>
    <definedName name="Z_76B0BC5C_C10D_42C1_9789_7E5E773AE944_.wvu.PrintTitles" localSheetId="23" hidden="1">'2020基收'!$1:$4</definedName>
    <definedName name="Z_76B0BC5C_C10D_42C1_9789_7E5E773AE944_.wvu.PrintTitles" localSheetId="24" hidden="1">'2020基支'!$1:$4</definedName>
    <definedName name="Z_76B0BC5C_C10D_42C1_9789_7E5E773AE944_.wvu.PrintTitles" localSheetId="21" hidden="1">'2020年省收1'!$1:$4</definedName>
    <definedName name="Z_76B0BC5C_C10D_42C1_9789_7E5E773AE944_.wvu.PrintTitles" localSheetId="22" hidden="1">'2020年省支1'!$1:$4</definedName>
    <definedName name="Z_76B0BC5C_C10D_42C1_9789_7E5E773AE944_.wvu.PrintTitles" localSheetId="20" hidden="1">'2020三公'!$1:$4</definedName>
    <definedName name="Z_76B0BC5C_C10D_42C1_9789_7E5E773AE944_.wvu.PrintTitles" localSheetId="34" hidden="1">'2020社收'!$1:$4</definedName>
    <definedName name="Z_76B0BC5C_C10D_42C1_9789_7E5E773AE944_.wvu.PrintTitles" localSheetId="35" hidden="1">'2020社支'!$1:$4</definedName>
    <definedName name="Z_76B0BC5C_C10D_42C1_9789_7E5E773AE944_.wvu.PrintTitles" localSheetId="32" hidden="1">'2020省国收'!$1:$4</definedName>
    <definedName name="Z_76B0BC5C_C10D_42C1_9789_7E5E773AE944_.wvu.PrintTitles" localSheetId="28" hidden="1">'2020省国收1'!$1:$4</definedName>
    <definedName name="Z_76B0BC5C_C10D_42C1_9789_7E5E773AE944_.wvu.PrintTitles" localSheetId="33" hidden="1">'2020省国支'!$1:$4</definedName>
    <definedName name="Z_76B0BC5C_C10D_42C1_9789_7E5E773AE944_.wvu.PrintTitles" localSheetId="17" hidden="1">'2020省基本支出经济分类'!$1:$4</definedName>
    <definedName name="Z_76B0BC5C_C10D_42C1_9789_7E5E773AE944_.wvu.PrintTitles" localSheetId="25" hidden="1">'2020省基收'!$1:$4</definedName>
    <definedName name="Z_76B0BC5C_C10D_42C1_9789_7E5E773AE944_.wvu.PrintTitles" localSheetId="26" hidden="1">'2020省基支'!$1:$4</definedName>
    <definedName name="Z_76B0BC5C_C10D_42C1_9789_7E5E773AE944_.wvu.PrintTitles" localSheetId="36" hidden="1">'2020省社收'!$1:$4</definedName>
    <definedName name="Z_76B0BC5C_C10D_42C1_9789_7E5E773AE944_.wvu.PrintTitles" localSheetId="37" hidden="1">'2020省社支'!$1:$4</definedName>
    <definedName name="Z_76B0BC5C_C10D_42C1_9789_7E5E773AE944_.wvu.PrintTitles" localSheetId="14" hidden="1">'2020省收'!$1:$4</definedName>
    <definedName name="Z_76B0BC5C_C10D_42C1_9789_7E5E773AE944_.wvu.PrintTitles" localSheetId="15" hidden="1">'2020省支'!$1:$4</definedName>
    <definedName name="Z_76B0BC5C_C10D_42C1_9789_7E5E773AE944_.wvu.PrintTitles" localSheetId="16" hidden="1">'2020省支经济分类'!$1:$4</definedName>
    <definedName name="Z_76B0BC5C_C10D_42C1_9789_7E5E773AE944_.wvu.PrintTitles" localSheetId="12" hidden="1">'2020收'!$1:$4</definedName>
    <definedName name="Z_76B0BC5C_C10D_42C1_9789_7E5E773AE944_.wvu.PrintTitles" localSheetId="13" hidden="1">'2020支'!$1:$4</definedName>
    <definedName name="Z_76B0BC5C_C10D_42C1_9789_7E5E773AE944_.wvu.PrintTitles" localSheetId="2" hidden="1">目录!$2:$3</definedName>
    <definedName name="Z_76B0BC5C_C10D_42C1_9789_7E5E773AE944_.wvu.Rows" localSheetId="8" hidden="1">'18国收'!$13:$14</definedName>
    <definedName name="Z_76B0BC5C_C10D_42C1_9789_7E5E773AE944_.wvu.Rows" localSheetId="0" hidden="1">'18收'!$1:$1,'18收'!$3:$3,'18收'!$32:$36</definedName>
    <definedName name="Z_76B0BC5C_C10D_42C1_9789_7E5E773AE944_.wvu.Rows" localSheetId="30" hidden="1">'2020国收'!#REF!,'2020国收'!#REF!</definedName>
    <definedName name="Z_76B0BC5C_C10D_42C1_9789_7E5E773AE944_.wvu.Rows" localSheetId="23" hidden="1">'2020基收'!#REF!,'2020基收'!#REF!</definedName>
    <definedName name="Z_76B0BC5C_C10D_42C1_9789_7E5E773AE944_.wvu.Rows" localSheetId="24" hidden="1">'2020基支'!#REF!,'2020基支'!#REF!,'2020基支'!#REF!</definedName>
    <definedName name="Z_76B0BC5C_C10D_42C1_9789_7E5E773AE944_.wvu.Rows" localSheetId="21" hidden="1">'2020年省收1'!$422:$428</definedName>
    <definedName name="Z_76B0BC5C_C10D_42C1_9789_7E5E773AE944_.wvu.Rows" localSheetId="22" hidden="1">'2020年省支1'!$426:$432</definedName>
    <definedName name="Z_76B0BC5C_C10D_42C1_9789_7E5E773AE944_.wvu.Rows" localSheetId="32" hidden="1">'2020省国收'!#REF!,'2020省国收'!#REF!,'2020省国收'!#REF!</definedName>
    <definedName name="Z_76B0BC5C_C10D_42C1_9789_7E5E773AE944_.wvu.Rows" localSheetId="28" hidden="1">'2020省国收1'!$18:$22</definedName>
    <definedName name="Z_76B0BC5C_C10D_42C1_9789_7E5E773AE944_.wvu.Rows" localSheetId="33" hidden="1">'2020省国支'!#REF!,'2020省国支'!#REF!,'2020省国支'!#REF!,'2020省国支'!#REF!,'2020省国支'!#REF!</definedName>
    <definedName name="Z_76B0BC5C_C10D_42C1_9789_7E5E773AE944_.wvu.Rows" localSheetId="25" hidden="1">'2020省基收'!#REF!,'2020省基收'!#REF!,'2020省基收'!#REF!,'2020省基收'!#REF!,'2020省基收'!#REF!,'2020省基收'!#REF!</definedName>
    <definedName name="Z_76B0BC5C_C10D_42C1_9789_7E5E773AE944_.wvu.Rows" localSheetId="26" hidden="1">'2020省基支'!#REF!,'2020省基支'!#REF!,'2020省基支'!#REF!,'2020省基支'!#REF!</definedName>
    <definedName name="Z_76B0BC5C_C10D_42C1_9789_7E5E773AE944_.wvu.Rows" localSheetId="36" hidden="1">'2020省社收'!$8:$8,'2020省社收'!#REF!,'2020省社收'!#REF!</definedName>
    <definedName name="Z_76B0BC5C_C10D_42C1_9789_7E5E773AE944_.wvu.Rows" localSheetId="37" hidden="1">'2020省社支'!#REF!,'2020省社支'!#REF!,'2020省社支'!#REF!,'2020省社支'!#REF!,'2020省社支'!#REF!</definedName>
    <definedName name="Z_76B0BC5C_C10D_42C1_9789_7E5E773AE944_.wvu.Rows" localSheetId="14" hidden="1">'2020省收'!#REF!,'2020省收'!#REF!,'2020省收'!#REF!,'2020省收'!#REF!,'2020省收'!#REF!,'2020省收'!$19:$19,'2020省收'!#REF!,'2020省收'!#REF!,'2020省收'!#REF!,'2020省收'!#REF!,'2020省收'!#REF!</definedName>
    <definedName name="Z_76B0BC5C_C10D_42C1_9789_7E5E773AE944_.wvu.Rows" localSheetId="12" hidden="1">'2020收'!#REF!,'2020收'!#REF!,'2020收'!#REF!</definedName>
    <definedName name="Z_76B0BC5C_C10D_42C1_9789_7E5E773AE944_.wvu.Rows" localSheetId="13" hidden="1">'2020支'!$28:$28</definedName>
    <definedName name="Z_835D5C20_9E4C_453E_AF2D_63FAA7FC80FC_.wvu.Cols" localSheetId="8" hidden="1">'18国收'!$H:$H</definedName>
    <definedName name="Z_835D5C20_9E4C_453E_AF2D_63FAA7FC80FC_.wvu.Cols" localSheetId="5" hidden="1">'18基支'!$G:$G</definedName>
    <definedName name="Z_835D5C20_9E4C_453E_AF2D_63FAA7FC80FC_.wvu.Cols" localSheetId="0" hidden="1">'18收'!$L:$L,'18收'!$GH:$GH</definedName>
    <definedName name="Z_835D5C20_9E4C_453E_AF2D_63FAA7FC80FC_.wvu.Cols" localSheetId="7" hidden="1">'2018省基支'!$I:$L</definedName>
    <definedName name="Z_835D5C20_9E4C_453E_AF2D_63FAA7FC80FC_.wvu.Cols" localSheetId="3" hidden="1">'2019省支'!$JP:$JP,'2019省支'!$TL:$TL,'2019省支'!$ADH:$ADH,'2019省支'!$AND:$AND,'2019省支'!$AWZ:$AWZ,'2019省支'!$BGV:$BGV,'2019省支'!$BQR:$BQR,'2019省支'!$CAN:$CAN,'2019省支'!$CKJ:$CKJ,'2019省支'!$CUF:$CUF,'2019省支'!$DEB:$DEB,'2019省支'!$DNX:$DNX,'2019省支'!$DXT:$DXT,'2019省支'!$EHP:$EHP,'2019省支'!$ERL:$ERL,'2019省支'!$FBH:$FBH,'2019省支'!$FLD:$FLD,'2019省支'!$FUZ:$FUZ,'2019省支'!$GEV:$GEV,'2019省支'!$GOR:$GOR,'2019省支'!$GYN:$GYN,'2019省支'!$HIJ:$HIJ,'2019省支'!$HSF:$HSF,'2019省支'!$ICB:$ICB,'2019省支'!$ILX:$ILX,'2019省支'!$IVT:$IVT,'2019省支'!$JFP:$JFP,'2019省支'!$JPL:$JPL,'2019省支'!$JZH:$JZH,'2019省支'!$KJD:$KJD,'2019省支'!$KSZ:$KSZ,'2019省支'!$LCV:$LCV,'2019省支'!$LMR:$LMR,'2019省支'!$LWN:$LWN,'2019省支'!$MGJ:$MGJ,'2019省支'!$MQF:$MQF,'2019省支'!$NAB:$NAB,'2019省支'!$NJX:$NJX,'2019省支'!$NTT:$NTT,'2019省支'!$ODP:$ODP,'2019省支'!$ONL:$ONL,'2019省支'!$OXH:$OXH,'2019省支'!$PHD:$PHD,'2019省支'!$PQZ:$PQZ,'2019省支'!$QAV:$QAV,'2019省支'!$QKR:$QKR,'2019省支'!$QUN:$QUN,'2019省支'!$REJ:$REJ,'2019省支'!$ROF:$ROF,'2019省支'!$RYB:$RYB,'2019省支'!$SHX:$SHX,'2019省支'!$SRT:$SRT,'2019省支'!$TBP:$TBP,'2019省支'!$TLL:$TLL,'2019省支'!$TVH:$TVH,'2019省支'!$UFD:$UFD,'2019省支'!$UOZ:$UOZ,'2019省支'!$UYV:$UYV,'2019省支'!$VIR:$VIR,'2019省支'!$VSN:$VSN,'2019省支'!$WCJ:$WCJ,'2019省支'!$WMF:$WMF,'2019省支'!$WWB:$WWB</definedName>
    <definedName name="Z_835D5C20_9E4C_453E_AF2D_63FAA7FC80FC_.wvu.Cols" localSheetId="21" hidden="1">'2020年省收1'!$A:$D,'2020年省收1'!$F:$S,'2020年省收1'!$U:$V,'2020年省收1'!$X:$AS,'2020年省收1'!$AU:$AU,'2020年省收1'!$AW:$BJ,'2020年省收1'!$IV:$IY,'2020年省收1'!$JA:$JN,'2020年省收1'!$JP:$JQ,'2020年省收1'!$JS:$KN,'2020年省收1'!$KP:$KP,'2020年省收1'!$KR:$LD,'2020年省收1'!$SR:$SU,'2020年省收1'!$SW:$TJ,'2020年省收1'!$TL:$TM,'2020年省收1'!$TO:$UJ,'2020年省收1'!$UL:$UL,'2020年省收1'!$UN:$UZ,'2020年省收1'!$ACN:$ACQ,'2020年省收1'!$ACS:$ADF,'2020年省收1'!$ADH:$ADI,'2020年省收1'!$ADK:$AEF,'2020年省收1'!$AEH:$AEH,'2020年省收1'!$AEJ:$AEV,'2020年省收1'!$AMJ:$AMM,'2020年省收1'!$AMO:$ANB,'2020年省收1'!$AND:$ANE,'2020年省收1'!$ANG:$AOB,'2020年省收1'!$AOD:$AOD,'2020年省收1'!$AOF:$AOR,'2020年省收1'!$AWF:$AWI,'2020年省收1'!$AWK:$AWX,'2020年省收1'!$AWZ:$AXA,'2020年省收1'!$AXC:$AXX,'2020年省收1'!$AXZ:$AXZ,'2020年省收1'!$AYB:$AYN,'2020年省收1'!$BGB:$BGE,'2020年省收1'!$BGG:$BGT,'2020年省收1'!$BGV:$BGW,'2020年省收1'!$BGY:$BHT,'2020年省收1'!$BHV:$BHV,'2020年省收1'!$BHX:$BIJ,'2020年省收1'!$BPX:$BQA,'2020年省收1'!$BQC:$BQP,'2020年省收1'!$BQR:$BQS,'2020年省收1'!$BQU:$BRP,'2020年省收1'!$BRR:$BRR,'2020年省收1'!$BRT:$BSF,'2020年省收1'!$BZT:$BZW,'2020年省收1'!$BZY:$CAL,'2020年省收1'!$CAN:$CAO,'2020年省收1'!$CAQ:$CBL,'2020年省收1'!$CBN:$CBN,'2020年省收1'!$CBP:$CCB,'2020年省收1'!$CJP:$CJS,'2020年省收1'!$CJU:$CKH,'2020年省收1'!$CKJ:$CKK,'2020年省收1'!$CKM:$CLH,'2020年省收1'!$CLJ:$CLJ,'2020年省收1'!$CLL:$CLX,'2020年省收1'!$CTL:$CTO,'2020年省收1'!$CTQ:$CUD,'2020年省收1'!$CUF:$CUG,'2020年省收1'!$CUI:$CVD,'2020年省收1'!$CVF:$CVF,'2020年省收1'!$CVH:$CVT,'2020年省收1'!$DDH:$DDK,'2020年省收1'!$DDM:$DDZ,'2020年省收1'!$DEB:$DEC,'2020年省收1'!$DEE:$DEZ,'2020年省收1'!$DFB:$DFB,'2020年省收1'!$DFD:$DFP,'2020年省收1'!$DND:$DNG,'2020年省收1'!$DNI:$DNV,'2020年省收1'!$DNX:$DNY,'2020年省收1'!$DOA:$DOV,'2020年省收1'!$DOX:$DOX,'2020年省收1'!$DOZ:$DPL,'2020年省收1'!$DWZ:$DXC,'2020年省收1'!$DXE:$DXR,'2020年省收1'!$DXT:$DXU,'2020年省收1'!$DXW:$DYR,'2020年省收1'!$DYT:$DYT,'2020年省收1'!$DYV:$DZH,'2020年省收1'!$EGV:$EGY,'2020年省收1'!$EHA:$EHN,'2020年省收1'!$EHP:$EHQ,'2020年省收1'!$EHS:$EIN,'2020年省收1'!$EIP:$EIP,'2020年省收1'!$EIR:$EJD,'2020年省收1'!$EQR:$EQU,'2020年省收1'!$EQW:$ERJ,'2020年省收1'!$ERL:$ERM,'2020年省收1'!$ERO:$ESJ,'2020年省收1'!$ESL:$ESL,'2020年省收1'!$ESN:$ESZ,'2020年省收1'!$FAN:$FAQ,'2020年省收1'!$FAS:$FBF,'2020年省收1'!$FBH:$FBI,'2020年省收1'!$FBK:$FCF,'2020年省收1'!$FCH:$FCH,'2020年省收1'!$FCJ:$FCV,'2020年省收1'!$FKJ:$FKM,'2020年省收1'!$FKO:$FLB,'2020年省收1'!$FLD:$FLE,'2020年省收1'!$FLG:$FMB,'2020年省收1'!$FMD:$FMD,'2020年省收1'!$FMF:$FMR,'2020年省收1'!$FUF:$FUI,'2020年省收1'!$FUK:$FUX,'2020年省收1'!$FUZ:$FVA,'2020年省收1'!$FVC:$FVX,'2020年省收1'!$FVZ:$FVZ,'2020年省收1'!$FWB:$FWN,'2020年省收1'!$GEB:$GEE,'2020年省收1'!$GEG:$GET,'2020年省收1'!$GEV:$GEW,'2020年省收1'!$GEY:$GFT,'2020年省收1'!$GFV:$GFV,'2020年省收1'!$GFX:$GGJ,'2020年省收1'!$GNX:$GOA,'2020年省收1'!$GOC:$GOP,'2020年省收1'!$GOR:$GOS,'2020年省收1'!$GOU:$GPP,'2020年省收1'!$GPR:$GPR,'2020年省收1'!$GPT:$GQF,'2020年省收1'!$GXT:$GXW,'2020年省收1'!$GXY:$GYL,'2020年省收1'!$GYN:$GYO,'2020年省收1'!$GYQ:$GZL,'2020年省收1'!$GZN:$GZN,'2020年省收1'!$GZP:$HAB,'2020年省收1'!$HHP:$HHS,'2020年省收1'!$HHU:$HIH,'2020年省收1'!$HIJ:$HIK,'2020年省收1'!$HIM:$HJH,'2020年省收1'!$HJJ:$HJJ,'2020年省收1'!$HJL:$HJX,'2020年省收1'!$HRL:$HRO,'2020年省收1'!$HRQ:$HSD,'2020年省收1'!$HSF:$HSG,'2020年省收1'!$HSI:$HTD,'2020年省收1'!$HTF:$HTF,'2020年省收1'!$HTH:$HTT,'2020年省收1'!$IBH:$IBK,'2020年省收1'!$IBM:$IBZ,'2020年省收1'!$ICB:$ICC,'2020年省收1'!$ICE:$ICZ,'2020年省收1'!$IDB:$IDB,'2020年省收1'!$IDD:$IDP,'2020年省收1'!$ILD:$ILG,'2020年省收1'!$ILI:$ILV,'2020年省收1'!$ILX:$ILY,'2020年省收1'!$IMA:$IMV,'2020年省收1'!$IMX:$IMX,'2020年省收1'!$IMZ:$INL,'2020年省收1'!$IUZ:$IVC,'2020年省收1'!$IVE:$IVR,'2020年省收1'!$IVT:$IVU,'2020年省收1'!$IVW:$IWR,'2020年省收1'!$IWT:$IWT,'2020年省收1'!$IWV:$IXH,'2020年省收1'!$JEV:$JEY,'2020年省收1'!$JFA:$JFN,'2020年省收1'!$JFP:$JFQ,'2020年省收1'!$JFS:$JGN,'2020年省收1'!$JGP:$JGP,'2020年省收1'!$JGR:$JHD,'2020年省收1'!$JOR:$JOU,'2020年省收1'!$JOW:$JPJ,'2020年省收1'!$JPL:$JPM,'2020年省收1'!$JPO:$JQJ,'2020年省收1'!$JQL:$JQL,'2020年省收1'!$JQN:$JQZ,'2020年省收1'!$JYN:$JYQ,'2020年省收1'!$JYS:$JZF,'2020年省收1'!$JZH:$JZI,'2020年省收1'!$JZK:$KAF,'2020年省收1'!$KAH:$KAH,'2020年省收1'!$KAJ:$KAV,'2020年省收1'!$KIJ:$KIM,'2020年省收1'!$KIO:$KJB,'2020年省收1'!$KJD:$KJE,'2020年省收1'!$KJG:$KKB,'2020年省收1'!$KKD:$KKD,'2020年省收1'!$KKF:$KKR,'2020年省收1'!$KSF:$KSI,'2020年省收1'!$KSK:$KSX,'2020年省收1'!$KSZ:$KTA,'2020年省收1'!$KTC:$KTX,'2020年省收1'!$KTZ:$KTZ,'2020年省收1'!$KUB:$KUN,'2020年省收1'!$LCB:$LCE,'2020年省收1'!$LCG:$LCT,'2020年省收1'!$LCV:$LCW,'2020年省收1'!$LCY:$LDT,'2020年省收1'!$LDV:$LDV,'2020年省收1'!$LDX:$LEJ,'2020年省收1'!$LLX:$LMA,'2020年省收1'!$LMC:$LMP,'2020年省收1'!$LMR:$LMS,'2020年省收1'!$LMU:$LNP,'2020年省收1'!$LNR:$LNR,'2020年省收1'!$LNT:$LOF,'2020年省收1'!$LVT:$LVW,'2020年省收1'!$LVY:$LWL,'2020年省收1'!$LWN:$LWO,'2020年省收1'!$LWQ:$LXL,'2020年省收1'!$LXN:$LXN,'2020年省收1'!$LXP:$LYB,'2020年省收1'!$MFP:$MFS,'2020年省收1'!$MFU:$MGH,'2020年省收1'!$MGJ:$MGK,'2020年省收1'!$MGM:$MHH,'2020年省收1'!$MHJ:$MHJ,'2020年省收1'!$MHL:$MHX,'2020年省收1'!$MPL:$MPO,'2020年省收1'!$MPQ:$MQD,'2020年省收1'!$MQF:$MQG,'2020年省收1'!$MQI:$MRD,'2020年省收1'!$MRF:$MRF,'2020年省收1'!$MRH:$MRT,'2020年省收1'!$MZH:$MZK,'2020年省收1'!$MZM:$MZZ,'2020年省收1'!$NAB:$NAC,'2020年省收1'!$NAE:$NAZ,'2020年省收1'!$NBB:$NBB,'2020年省收1'!$NBD:$NBP,'2020年省收1'!$NJD:$NJG,'2020年省收1'!$NJI:$NJV,'2020年省收1'!$NJX:$NJY,'2020年省收1'!$NKA:$NKV,'2020年省收1'!$NKX:$NKX,'2020年省收1'!$NKZ:$NLL,'2020年省收1'!$NSZ:$NTC,'2020年省收1'!$NTE:$NTR,'2020年省收1'!$NTT:$NTU,'2020年省收1'!$NTW:$NUR,'2020年省收1'!$NUT:$NUT,'2020年省收1'!$NUV:$NVH,'2020年省收1'!$OCV:$OCY,'2020年省收1'!$ODA:$ODN,'2020年省收1'!$ODP:$ODQ,'2020年省收1'!$ODS:$OEN,'2020年省收1'!$OEP:$OEP,'2020年省收1'!$OER:$OFD,'2020年省收1'!$OMR:$OMU,'2020年省收1'!$OMW:$ONJ,'2020年省收1'!$ONL:$ONM,'2020年省收1'!$ONO:$OOJ,'2020年省收1'!$OOL:$OOL,'2020年省收1'!$OON:$OOZ,'2020年省收1'!$OWN:$OWQ,'2020年省收1'!$OWS:$OXF,'2020年省收1'!$OXH:$OXI,'2020年省收1'!$OXK:$OYF,'2020年省收1'!$OYH:$OYH,'2020年省收1'!$OYJ:$OYV,'2020年省收1'!$PGJ:$PGM,'2020年省收1'!$PGO:$PHB,'2020年省收1'!$PHD:$PHE,'2020年省收1'!$PHG:$PIB,'2020年省收1'!$PID:$PID,'2020年省收1'!$PIF:$PIR,'2020年省收1'!$PQF:$PQI,'2020年省收1'!$PQK:$PQX,'2020年省收1'!$PQZ:$PRA,'2020年省收1'!$PRC:$PRX,'2020年省收1'!$PRZ:$PRZ,'2020年省收1'!$PSB:$PSN,'2020年省收1'!$QAB:$QAE,'2020年省收1'!$QAG:$QAT,'2020年省收1'!$QAV:$QAW,'2020年省收1'!$QAY:$QBT,'2020年省收1'!$QBV:$QBV,'2020年省收1'!$QBX:$QCJ,'2020年省收1'!$QJX:$QKA,'2020年省收1'!$QKC:$QKP,'2020年省收1'!$QKR:$QKS,'2020年省收1'!$QKU:$QLP,'2020年省收1'!$QLR:$QLR,'2020年省收1'!$QLT:$QMF,'2020年省收1'!$QTT:$QTW,'2020年省收1'!$QTY:$QUL,'2020年省收1'!$QUN:$QUO,'2020年省收1'!$QUQ:$QVL,'2020年省收1'!$QVN:$QVN,'2020年省收1'!$QVP:$QWB,'2020年省收1'!$RDP:$RDS,'2020年省收1'!$RDU:$REH,'2020年省收1'!$REJ:$REK,'2020年省收1'!$REM:$RFH,'2020年省收1'!$RFJ:$RFJ,'2020年省收1'!$RFL:$RFX,'2020年省收1'!$RNL:$RNO,'2020年省收1'!$RNQ:$ROD,'2020年省收1'!$ROF:$ROG,'2020年省收1'!$ROI:$RPD,'2020年省收1'!$RPF:$RPF,'2020年省收1'!$RPH:$RPT,'2020年省收1'!$RXH:$RXK,'2020年省收1'!$RXM:$RXZ,'2020年省收1'!$RYB:$RYC,'2020年省收1'!$RYE:$RYZ,'2020年省收1'!$RZB:$RZB,'2020年省收1'!$RZD:$RZP,'2020年省收1'!$SHD:$SHG,'2020年省收1'!$SHI:$SHV,'2020年省收1'!$SHX:$SHY,'2020年省收1'!$SIA:$SIV,'2020年省收1'!$SIX:$SIX,'2020年省收1'!$SIZ:$SJL,'2020年省收1'!$SQZ:$SRC,'2020年省收1'!$SRE:$SRR,'2020年省收1'!$SRT:$SRU,'2020年省收1'!$SRW:$SSR,'2020年省收1'!$SST:$SST,'2020年省收1'!$SSV:$STH,'2020年省收1'!$TAV:$TAY,'2020年省收1'!$TBA:$TBN,'2020年省收1'!$TBP:$TBQ,'2020年省收1'!$TBS:$TCN,'2020年省收1'!$TCP:$TCP,'2020年省收1'!$TCR:$TDD,'2020年省收1'!$TKR:$TKU,'2020年省收1'!$TKW:$TLJ,'2020年省收1'!$TLL:$TLM,'2020年省收1'!$TLO:$TMJ,'2020年省收1'!$TML:$TML,'2020年省收1'!$TMN:$TMZ,'2020年省收1'!$TUN:$TUQ,'2020年省收1'!$TUS:$TVF,'2020年省收1'!$TVH:$TVI,'2020年省收1'!$TVK:$TWF,'2020年省收1'!$TWH:$TWH,'2020年省收1'!$TWJ:$TWV,'2020年省收1'!$UEJ:$UEM,'2020年省收1'!$UEO:$UFB,'2020年省收1'!$UFD:$UFE,'2020年省收1'!$UFG:$UGB,'2020年省收1'!$UGD:$UGD,'2020年省收1'!$UGF:$UGR,'2020年省收1'!$UOF:$UOI,'2020年省收1'!$UOK:$UOX,'2020年省收1'!$UOZ:$UPA,'2020年省收1'!$UPC:$UPX,'2020年省收1'!$UPZ:$UPZ,'2020年省收1'!$UQB:$UQN,'2020年省收1'!$UYB:$UYE,'2020年省收1'!$UYG:$UYT,'2020年省收1'!$UYV:$UYW,'2020年省收1'!$UYY:$UZT,'2020年省收1'!$UZV:$UZV,'2020年省收1'!$UZX:$VAJ,'2020年省收1'!$VHX:$VIA,'2020年省收1'!$VIC:$VIP,'2020年省收1'!$VIR:$VIS,'2020年省收1'!$VIU:$VJP,'2020年省收1'!$VJR:$VJR,'2020年省收1'!$VJT:$VKF,'2020年省收1'!$VRT:$VRW,'2020年省收1'!$VRY:$VSL,'2020年省收1'!$VSN:$VSO,'2020年省收1'!$VSQ:$VTL,'2020年省收1'!$VTN:$VTN,'2020年省收1'!$VTP:$VUB,'2020年省收1'!$WBP:$WBS,'2020年省收1'!$WBU:$WCH,'2020年省收1'!$WCJ:$WCK,'2020年省收1'!$WCM:$WDH,'2020年省收1'!$WDJ:$WDJ,'2020年省收1'!$WDL:$WDX,'2020年省收1'!$WLL:$WLO,'2020年省收1'!$WLQ:$WMD,'2020年省收1'!$WMF:$WMG,'2020年省收1'!$WMI:$WND,'2020年省收1'!$WNF:$WNF,'2020年省收1'!$WNH:$WNT,'2020年省收1'!$WVH:$WVK,'2020年省收1'!$WVM:$WVZ,'2020年省收1'!$WWB:$WWC,'2020年省收1'!$WWE:$WWZ,'2020年省收1'!$WXB:$WXB,'2020年省收1'!$WXD:$WXP</definedName>
    <definedName name="Z_835D5C20_9E4C_453E_AF2D_63FAA7FC80FC_.wvu.Cols" localSheetId="22" hidden="1">'2020年省支1'!$A:$D,'2020年省支1'!$F:$S,'2020年省支1'!$U:$V,'2020年省支1'!$X:$AS,'2020年省支1'!$AU:$AU,'2020年省支1'!$AW:$BJ,'2020年省支1'!$IW:$IZ,'2020年省支1'!$JB:$JO,'2020年省支1'!$JQ:$JR,'2020年省支1'!$JT:$KO,'2020年省支1'!$KQ:$KQ,'2020年省支1'!$KS:$LE,'2020年省支1'!$SS:$SV,'2020年省支1'!$SX:$TK,'2020年省支1'!$TM:$TN,'2020年省支1'!$TP:$UK,'2020年省支1'!$UM:$UM,'2020年省支1'!$UO:$VA,'2020年省支1'!$ACO:$ACR,'2020年省支1'!$ACT:$ADG,'2020年省支1'!$ADI:$ADJ,'2020年省支1'!$ADL:$AEG,'2020年省支1'!$AEI:$AEI,'2020年省支1'!$AEK:$AEW,'2020年省支1'!$AMK:$AMN,'2020年省支1'!$AMP:$ANC,'2020年省支1'!$ANE:$ANF,'2020年省支1'!$ANH:$AOC,'2020年省支1'!$AOE:$AOE,'2020年省支1'!$AOG:$AOS,'2020年省支1'!$AWG:$AWJ,'2020年省支1'!$AWL:$AWY,'2020年省支1'!$AXA:$AXB,'2020年省支1'!$AXD:$AXY,'2020年省支1'!$AYA:$AYA,'2020年省支1'!$AYC:$AYO,'2020年省支1'!$BGC:$BGF,'2020年省支1'!$BGH:$BGU,'2020年省支1'!$BGW:$BGX,'2020年省支1'!$BGZ:$BHU,'2020年省支1'!$BHW:$BHW,'2020年省支1'!$BHY:$BIK,'2020年省支1'!$BPY:$BQB,'2020年省支1'!$BQD:$BQQ,'2020年省支1'!$BQS:$BQT,'2020年省支1'!$BQV:$BRQ,'2020年省支1'!$BRS:$BRS,'2020年省支1'!$BRU:$BSG,'2020年省支1'!$BZU:$BZX,'2020年省支1'!$BZZ:$CAM,'2020年省支1'!$CAO:$CAP,'2020年省支1'!$CAR:$CBM,'2020年省支1'!$CBO:$CBO,'2020年省支1'!$CBQ:$CCC,'2020年省支1'!$CJQ:$CJT,'2020年省支1'!$CJV:$CKI,'2020年省支1'!$CKK:$CKL,'2020年省支1'!$CKN:$CLI,'2020年省支1'!$CLK:$CLK,'2020年省支1'!$CLM:$CLY,'2020年省支1'!$CTM:$CTP,'2020年省支1'!$CTR:$CUE,'2020年省支1'!$CUG:$CUH,'2020年省支1'!$CUJ:$CVE,'2020年省支1'!$CVG:$CVG,'2020年省支1'!$CVI:$CVU,'2020年省支1'!$DDI:$DDL,'2020年省支1'!$DDN:$DEA,'2020年省支1'!$DEC:$DED,'2020年省支1'!$DEF:$DFA,'2020年省支1'!$DFC:$DFC,'2020年省支1'!$DFE:$DFQ,'2020年省支1'!$DNE:$DNH,'2020年省支1'!$DNJ:$DNW,'2020年省支1'!$DNY:$DNZ,'2020年省支1'!$DOB:$DOW,'2020年省支1'!$DOY:$DOY,'2020年省支1'!$DPA:$DPM,'2020年省支1'!$DXA:$DXD,'2020年省支1'!$DXF:$DXS,'2020年省支1'!$DXU:$DXV,'2020年省支1'!$DXX:$DYS,'2020年省支1'!$DYU:$DYU,'2020年省支1'!$DYW:$DZI,'2020年省支1'!$EGW:$EGZ,'2020年省支1'!$EHB:$EHO,'2020年省支1'!$EHQ:$EHR,'2020年省支1'!$EHT:$EIO,'2020年省支1'!$EIQ:$EIQ,'2020年省支1'!$EIS:$EJE,'2020年省支1'!$EQS:$EQV,'2020年省支1'!$EQX:$ERK,'2020年省支1'!$ERM:$ERN,'2020年省支1'!$ERP:$ESK,'2020年省支1'!$ESM:$ESM,'2020年省支1'!$ESO:$ETA,'2020年省支1'!$FAO:$FAR,'2020年省支1'!$FAT:$FBG,'2020年省支1'!$FBI:$FBJ,'2020年省支1'!$FBL:$FCG,'2020年省支1'!$FCI:$FCI,'2020年省支1'!$FCK:$FCW,'2020年省支1'!$FKK:$FKN,'2020年省支1'!$FKP:$FLC,'2020年省支1'!$FLE:$FLF,'2020年省支1'!$FLH:$FMC,'2020年省支1'!$FME:$FME,'2020年省支1'!$FMG:$FMS,'2020年省支1'!$FUG:$FUJ,'2020年省支1'!$FUL:$FUY,'2020年省支1'!$FVA:$FVB,'2020年省支1'!$FVD:$FVY,'2020年省支1'!$FWA:$FWA,'2020年省支1'!$FWC:$FWO,'2020年省支1'!$GEC:$GEF,'2020年省支1'!$GEH:$GEU,'2020年省支1'!$GEW:$GEX,'2020年省支1'!$GEZ:$GFU,'2020年省支1'!$GFW:$GFW,'2020年省支1'!$GFY:$GGK,'2020年省支1'!$GNY:$GOB,'2020年省支1'!$GOD:$GOQ,'2020年省支1'!$GOS:$GOT,'2020年省支1'!$GOV:$GPQ,'2020年省支1'!$GPS:$GPS,'2020年省支1'!$GPU:$GQG,'2020年省支1'!$GXU:$GXX,'2020年省支1'!$GXZ:$GYM,'2020年省支1'!$GYO:$GYP,'2020年省支1'!$GYR:$GZM,'2020年省支1'!$GZO:$GZO,'2020年省支1'!$GZQ:$HAC,'2020年省支1'!$HHQ:$HHT,'2020年省支1'!$HHV:$HII,'2020年省支1'!$HIK:$HIL,'2020年省支1'!$HIN:$HJI,'2020年省支1'!$HJK:$HJK,'2020年省支1'!$HJM:$HJY,'2020年省支1'!$HRM:$HRP,'2020年省支1'!$HRR:$HSE,'2020年省支1'!$HSG:$HSH,'2020年省支1'!$HSJ:$HTE,'2020年省支1'!$HTG:$HTG,'2020年省支1'!$HTI:$HTU,'2020年省支1'!$IBI:$IBL,'2020年省支1'!$IBN:$ICA,'2020年省支1'!$ICC:$ICD,'2020年省支1'!$ICF:$IDA,'2020年省支1'!$IDC:$IDC,'2020年省支1'!$IDE:$IDQ,'2020年省支1'!$ILE:$ILH,'2020年省支1'!$ILJ:$ILW,'2020年省支1'!$ILY:$ILZ,'2020年省支1'!$IMB:$IMW,'2020年省支1'!$IMY:$IMY,'2020年省支1'!$INA:$INM,'2020年省支1'!$IVA:$IVD,'2020年省支1'!$IVF:$IVS,'2020年省支1'!$IVU:$IVV,'2020年省支1'!$IVX:$IWS,'2020年省支1'!$IWU:$IWU,'2020年省支1'!$IWW:$IXI,'2020年省支1'!$JEW:$JEZ,'2020年省支1'!$JFB:$JFO,'2020年省支1'!$JFQ:$JFR,'2020年省支1'!$JFT:$JGO,'2020年省支1'!$JGQ:$JGQ,'2020年省支1'!$JGS:$JHE,'2020年省支1'!$JOS:$JOV,'2020年省支1'!$JOX:$JPK,'2020年省支1'!$JPM:$JPN,'2020年省支1'!$JPP:$JQK,'2020年省支1'!$JQM:$JQM,'2020年省支1'!$JQO:$JRA,'2020年省支1'!$JYO:$JYR,'2020年省支1'!$JYT:$JZG,'2020年省支1'!$JZI:$JZJ,'2020年省支1'!$JZL:$KAG,'2020年省支1'!$KAI:$KAI,'2020年省支1'!$KAK:$KAW,'2020年省支1'!$KIK:$KIN,'2020年省支1'!$KIP:$KJC,'2020年省支1'!$KJE:$KJF,'2020年省支1'!$KJH:$KKC,'2020年省支1'!$KKE:$KKE,'2020年省支1'!$KKG:$KKS,'2020年省支1'!$KSG:$KSJ,'2020年省支1'!$KSL:$KSY,'2020年省支1'!$KTA:$KTB,'2020年省支1'!$KTD:$KTY,'2020年省支1'!$KUA:$KUA,'2020年省支1'!$KUC:$KUO,'2020年省支1'!$LCC:$LCF,'2020年省支1'!$LCH:$LCU,'2020年省支1'!$LCW:$LCX,'2020年省支1'!$LCZ:$LDU,'2020年省支1'!$LDW:$LDW,'2020年省支1'!$LDY:$LEK,'2020年省支1'!$LLY:$LMB,'2020年省支1'!$LMD:$LMQ,'2020年省支1'!$LMS:$LMT,'2020年省支1'!$LMV:$LNQ,'2020年省支1'!$LNS:$LNS,'2020年省支1'!$LNU:$LOG,'2020年省支1'!$LVU:$LVX,'2020年省支1'!$LVZ:$LWM,'2020年省支1'!$LWO:$LWP,'2020年省支1'!$LWR:$LXM,'2020年省支1'!$LXO:$LXO,'2020年省支1'!$LXQ:$LYC,'2020年省支1'!$MFQ:$MFT,'2020年省支1'!$MFV:$MGI,'2020年省支1'!$MGK:$MGL,'2020年省支1'!$MGN:$MHI,'2020年省支1'!$MHK:$MHK,'2020年省支1'!$MHM:$MHY,'2020年省支1'!$MPM:$MPP,'2020年省支1'!$MPR:$MQE,'2020年省支1'!$MQG:$MQH,'2020年省支1'!$MQJ:$MRE,'2020年省支1'!$MRG:$MRG,'2020年省支1'!$MRI:$MRU,'2020年省支1'!$MZI:$MZL,'2020年省支1'!$MZN:$NAA,'2020年省支1'!$NAC:$NAD,'2020年省支1'!$NAF:$NBA,'2020年省支1'!$NBC:$NBC,'2020年省支1'!$NBE:$NBQ,'2020年省支1'!$NJE:$NJH,'2020年省支1'!$NJJ:$NJW,'2020年省支1'!$NJY:$NJZ,'2020年省支1'!$NKB:$NKW,'2020年省支1'!$NKY:$NKY,'2020年省支1'!$NLA:$NLM,'2020年省支1'!$NTA:$NTD,'2020年省支1'!$NTF:$NTS,'2020年省支1'!$NTU:$NTV,'2020年省支1'!$NTX:$NUS,'2020年省支1'!$NUU:$NUU,'2020年省支1'!$NUW:$NVI,'2020年省支1'!$OCW:$OCZ,'2020年省支1'!$ODB:$ODO,'2020年省支1'!$ODQ:$ODR,'2020年省支1'!$ODT:$OEO,'2020年省支1'!$OEQ:$OEQ,'2020年省支1'!$OES:$OFE,'2020年省支1'!$OMS:$OMV,'2020年省支1'!$OMX:$ONK,'2020年省支1'!$ONM:$ONN,'2020年省支1'!$ONP:$OOK,'2020年省支1'!$OOM:$OOM,'2020年省支1'!$OOO:$OPA,'2020年省支1'!$OWO:$OWR,'2020年省支1'!$OWT:$OXG,'2020年省支1'!$OXI:$OXJ,'2020年省支1'!$OXL:$OYG,'2020年省支1'!$OYI:$OYI,'2020年省支1'!$OYK:$OYW,'2020年省支1'!$PGK:$PGN,'2020年省支1'!$PGP:$PHC,'2020年省支1'!$PHE:$PHF,'2020年省支1'!$PHH:$PIC,'2020年省支1'!$PIE:$PIE,'2020年省支1'!$PIG:$PIS,'2020年省支1'!$PQG:$PQJ,'2020年省支1'!$PQL:$PQY,'2020年省支1'!$PRA:$PRB,'2020年省支1'!$PRD:$PRY,'2020年省支1'!$PSA:$PSA,'2020年省支1'!$PSC:$PSO,'2020年省支1'!$QAC:$QAF,'2020年省支1'!$QAH:$QAU,'2020年省支1'!$QAW:$QAX,'2020年省支1'!$QAZ:$QBU,'2020年省支1'!$QBW:$QBW,'2020年省支1'!$QBY:$QCK,'2020年省支1'!$QJY:$QKB,'2020年省支1'!$QKD:$QKQ,'2020年省支1'!$QKS:$QKT,'2020年省支1'!$QKV:$QLQ,'2020年省支1'!$QLS:$QLS,'2020年省支1'!$QLU:$QMG,'2020年省支1'!$QTU:$QTX,'2020年省支1'!$QTZ:$QUM,'2020年省支1'!$QUO:$QUP,'2020年省支1'!$QUR:$QVM,'2020年省支1'!$QVO:$QVO,'2020年省支1'!$QVQ:$QWC,'2020年省支1'!$RDQ:$RDT,'2020年省支1'!$RDV:$REI,'2020年省支1'!$REK:$REL,'2020年省支1'!$REN:$RFI,'2020年省支1'!$RFK:$RFK,'2020年省支1'!$RFM:$RFY,'2020年省支1'!$RNM:$RNP,'2020年省支1'!$RNR:$ROE,'2020年省支1'!$ROG:$ROH,'2020年省支1'!$ROJ:$RPE,'2020年省支1'!$RPG:$RPG,'2020年省支1'!$RPI:$RPU,'2020年省支1'!$RXI:$RXL,'2020年省支1'!$RXN:$RYA,'2020年省支1'!$RYC:$RYD,'2020年省支1'!$RYF:$RZA,'2020年省支1'!$RZC:$RZC,'2020年省支1'!$RZE:$RZQ,'2020年省支1'!$SHE:$SHH,'2020年省支1'!$SHJ:$SHW,'2020年省支1'!$SHY:$SHZ,'2020年省支1'!$SIB:$SIW,'2020年省支1'!$SIY:$SIY,'2020年省支1'!$SJA:$SJM,'2020年省支1'!$SRA:$SRD,'2020年省支1'!$SRF:$SRS,'2020年省支1'!$SRU:$SRV,'2020年省支1'!$SRX:$SSS,'2020年省支1'!$SSU:$SSU,'2020年省支1'!$SSW:$STI,'2020年省支1'!$TAW:$TAZ,'2020年省支1'!$TBB:$TBO,'2020年省支1'!$TBQ:$TBR,'2020年省支1'!$TBT:$TCO,'2020年省支1'!$TCQ:$TCQ,'2020年省支1'!$TCS:$TDE,'2020年省支1'!$TKS:$TKV,'2020年省支1'!$TKX:$TLK,'2020年省支1'!$TLM:$TLN,'2020年省支1'!$TLP:$TMK,'2020年省支1'!$TMM:$TMM,'2020年省支1'!$TMO:$TNA,'2020年省支1'!$TUO:$TUR,'2020年省支1'!$TUT:$TVG,'2020年省支1'!$TVI:$TVJ,'2020年省支1'!$TVL:$TWG,'2020年省支1'!$TWI:$TWI,'2020年省支1'!$TWK:$TWW,'2020年省支1'!$UEK:$UEN,'2020年省支1'!$UEP:$UFC,'2020年省支1'!$UFE:$UFF,'2020年省支1'!$UFH:$UGC,'2020年省支1'!$UGE:$UGE,'2020年省支1'!$UGG:$UGS,'2020年省支1'!$UOG:$UOJ,'2020年省支1'!$UOL:$UOY,'2020年省支1'!$UPA:$UPB,'2020年省支1'!$UPD:$UPY,'2020年省支1'!$UQA:$UQA,'2020年省支1'!$UQC:$UQO,'2020年省支1'!$UYC:$UYF,'2020年省支1'!$UYH:$UYU,'2020年省支1'!$UYW:$UYX,'2020年省支1'!$UYZ:$UZU,'2020年省支1'!$UZW:$UZW,'2020年省支1'!$UZY:$VAK,'2020年省支1'!$VHY:$VIB,'2020年省支1'!$VID:$VIQ,'2020年省支1'!$VIS:$VIT,'2020年省支1'!$VIV:$VJQ,'2020年省支1'!$VJS:$VJS,'2020年省支1'!$VJU:$VKG,'2020年省支1'!$VRU:$VRX,'2020年省支1'!$VRZ:$VSM,'2020年省支1'!$VSO:$VSP,'2020年省支1'!$VSR:$VTM,'2020年省支1'!$VTO:$VTO,'2020年省支1'!$VTQ:$VUC,'2020年省支1'!$WBQ:$WBT,'2020年省支1'!$WBV:$WCI,'2020年省支1'!$WCK:$WCL,'2020年省支1'!$WCN:$WDI,'2020年省支1'!$WDK:$WDK,'2020年省支1'!$WDM:$WDY,'2020年省支1'!$WLM:$WLP,'2020年省支1'!$WLR:$WME,'2020年省支1'!$WMG:$WMH,'2020年省支1'!$WMJ:$WNE,'2020年省支1'!$WNG:$WNG,'2020年省支1'!$WNI:$WNU,'2020年省支1'!$WVI:$WVL,'2020年省支1'!$WVN:$WWA,'2020年省支1'!$WWC:$WWD,'2020年省支1'!$WWF:$WXA,'2020年省支1'!$WXC:$WXC,'2020年省支1'!$WXE:$WXQ</definedName>
    <definedName name="Z_835D5C20_9E4C_453E_AF2D_63FAA7FC80FC_.wvu.Cols" localSheetId="32" hidden="1">'2020省国收'!#REF!</definedName>
    <definedName name="Z_835D5C20_9E4C_453E_AF2D_63FAA7FC80FC_.wvu.Cols" localSheetId="36" hidden="1">'2020省社收'!#REF!</definedName>
    <definedName name="Z_835D5C20_9E4C_453E_AF2D_63FAA7FC80FC_.wvu.Cols" localSheetId="14" hidden="1">'2020省收'!#REF!</definedName>
    <definedName name="Z_835D5C20_9E4C_453E_AF2D_63FAA7FC80FC_.wvu.FilterData" localSheetId="7" hidden="1">'2018省基支'!$B$5:$Y$82</definedName>
    <definedName name="Z_835D5C20_9E4C_453E_AF2D_63FAA7FC80FC_.wvu.FilterData" localSheetId="18" hidden="1">'2020对下转移支付分项目'!$A$4:$B$56</definedName>
    <definedName name="Z_835D5C20_9E4C_453E_AF2D_63FAA7FC80FC_.wvu.FilterData" localSheetId="21" hidden="1">'2020年省收1'!$A$4:$BW$421</definedName>
    <definedName name="Z_835D5C20_9E4C_453E_AF2D_63FAA7FC80FC_.wvu.FilterData" localSheetId="22" hidden="1">'2020年省支1'!$A$4:$BX$425</definedName>
    <definedName name="Z_835D5C20_9E4C_453E_AF2D_63FAA7FC80FC_.wvu.FilterData" localSheetId="17" hidden="1">'2020省基本支出经济分类'!$A$5:$D$43</definedName>
    <definedName name="Z_835D5C20_9E4C_453E_AF2D_63FAA7FC80FC_.wvu.FilterData" localSheetId="15" hidden="1">'2020省支'!$A$5:$E$490</definedName>
    <definedName name="Z_835D5C20_9E4C_453E_AF2D_63FAA7FC80FC_.wvu.PrintArea" localSheetId="8" hidden="1">'18国收'!$A$1:$D$13</definedName>
    <definedName name="Z_835D5C20_9E4C_453E_AF2D_63FAA7FC80FC_.wvu.PrintArea" localSheetId="9" hidden="1">'18国支'!$A$1:$D$12</definedName>
    <definedName name="Z_835D5C20_9E4C_453E_AF2D_63FAA7FC80FC_.wvu.PrintArea" localSheetId="4" hidden="1">'18基收'!$A$1:$F$15</definedName>
    <definedName name="Z_835D5C20_9E4C_453E_AF2D_63FAA7FC80FC_.wvu.PrintArea" localSheetId="5" hidden="1">'18基支'!$A$1:$D$17</definedName>
    <definedName name="Z_835D5C20_9E4C_453E_AF2D_63FAA7FC80FC_.wvu.PrintArea" localSheetId="10" hidden="1">'18社收'!$A$1:$E$16</definedName>
    <definedName name="Z_835D5C20_9E4C_453E_AF2D_63FAA7FC80FC_.wvu.PrintArea" localSheetId="11" hidden="1">'18社支'!$A$1:$E$19</definedName>
    <definedName name="Z_835D5C20_9E4C_453E_AF2D_63FAA7FC80FC_.wvu.PrintArea" localSheetId="0" hidden="1">'18收'!$A$1:$F$38</definedName>
    <definedName name="Z_835D5C20_9E4C_453E_AF2D_63FAA7FC80FC_.wvu.PrintArea" localSheetId="1" hidden="1">'18支'!$A$1:$D$29</definedName>
    <definedName name="Z_835D5C20_9E4C_453E_AF2D_63FAA7FC80FC_.wvu.PrintArea" localSheetId="7" hidden="1">'2018省基支'!$A$1:$N$82</definedName>
    <definedName name="Z_835D5C20_9E4C_453E_AF2D_63FAA7FC80FC_.wvu.PrintArea" localSheetId="39" hidden="1">'2019省一般债'!$A$1:$C$13</definedName>
    <definedName name="Z_835D5C20_9E4C_453E_AF2D_63FAA7FC80FC_.wvu.PrintArea" localSheetId="3" hidden="1">'2019省支'!$A$1:$N$39</definedName>
    <definedName name="Z_835D5C20_9E4C_453E_AF2D_63FAA7FC80FC_.wvu.PrintArea" localSheetId="41" hidden="1">'2019省专项债'!$A$1:$C$13</definedName>
    <definedName name="Z_835D5C20_9E4C_453E_AF2D_63FAA7FC80FC_.wvu.PrintArea" localSheetId="38" hidden="1">'2019一般债'!$A$1:$C$14</definedName>
    <definedName name="Z_835D5C20_9E4C_453E_AF2D_63FAA7FC80FC_.wvu.PrintArea" localSheetId="40" hidden="1">'2019专项债'!$A$1:$C$14</definedName>
    <definedName name="Z_835D5C20_9E4C_453E_AF2D_63FAA7FC80FC_.wvu.PrintArea" localSheetId="6" hidden="1">'2019转移支付'!$A$1:$M$65</definedName>
    <definedName name="Z_835D5C20_9E4C_453E_AF2D_63FAA7FC80FC_.wvu.PrintArea" localSheetId="19" hidden="1">'2020对下转移支付分地区'!$A$1:$E$17</definedName>
    <definedName name="Z_835D5C20_9E4C_453E_AF2D_63FAA7FC80FC_.wvu.PrintArea" localSheetId="18" hidden="1">'2020对下转移支付分项目'!$A$1:$B$57</definedName>
    <definedName name="Z_835D5C20_9E4C_453E_AF2D_63FAA7FC80FC_.wvu.PrintArea" localSheetId="27" hidden="1">'2020基对下转移支付'!$A$1:$N$11</definedName>
    <definedName name="Z_835D5C20_9E4C_453E_AF2D_63FAA7FC80FC_.wvu.PrintArea" localSheetId="21" hidden="1">'2020年省收1'!$E$1:$BJ$430</definedName>
    <definedName name="Z_835D5C20_9E4C_453E_AF2D_63FAA7FC80FC_.wvu.PrintArea" localSheetId="22" hidden="1">'2020年省支1'!$E$1:$BJ$433</definedName>
    <definedName name="Z_835D5C20_9E4C_453E_AF2D_63FAA7FC80FC_.wvu.PrintArea" localSheetId="20" hidden="1">'2020三公'!$A$1:$D$12</definedName>
    <definedName name="Z_835D5C20_9E4C_453E_AF2D_63FAA7FC80FC_.wvu.PrintArea" localSheetId="32" hidden="1">'2020省国收'!$A$1:$D$23</definedName>
    <definedName name="Z_835D5C20_9E4C_453E_AF2D_63FAA7FC80FC_.wvu.PrintArea" localSheetId="33" hidden="1">'2020省国支'!$A$1:$D$18</definedName>
    <definedName name="Z_835D5C20_9E4C_453E_AF2D_63FAA7FC80FC_.wvu.PrintArea" localSheetId="17" hidden="1">'2020省基本支出经济分类'!$A$1:$D$43</definedName>
    <definedName name="Z_835D5C20_9E4C_453E_AF2D_63FAA7FC80FC_.wvu.PrintArea" localSheetId="25" hidden="1">'2020省基收'!$A$1:$D$24</definedName>
    <definedName name="Z_835D5C20_9E4C_453E_AF2D_63FAA7FC80FC_.wvu.PrintArea" localSheetId="26" hidden="1">'2020省基支'!$A$1:$D$34</definedName>
    <definedName name="Z_835D5C20_9E4C_453E_AF2D_63FAA7FC80FC_.wvu.PrintArea" localSheetId="36" hidden="1">'2020省社收'!$A$1:$D$33</definedName>
    <definedName name="Z_835D5C20_9E4C_453E_AF2D_63FAA7FC80FC_.wvu.PrintArea" localSheetId="37" hidden="1">'2020省社支'!$A$1:$D$24</definedName>
    <definedName name="Z_835D5C20_9E4C_453E_AF2D_63FAA7FC80FC_.wvu.PrintArea" localSheetId="14" hidden="1">'2020省收'!$A$1:$D$33</definedName>
    <definedName name="Z_835D5C20_9E4C_453E_AF2D_63FAA7FC80FC_.wvu.PrintArea" localSheetId="15" hidden="1">'2020省支'!$A$1:$E$489</definedName>
    <definedName name="Z_835D5C20_9E4C_453E_AF2D_63FAA7FC80FC_.wvu.PrintArea" localSheetId="16" hidden="1">'2020省支经济分类'!$A$1:$D$21</definedName>
    <definedName name="Z_835D5C20_9E4C_453E_AF2D_63FAA7FC80FC_.wvu.PrintArea" localSheetId="2" hidden="1">目录!$A$2:$B$32</definedName>
    <definedName name="Z_835D5C20_9E4C_453E_AF2D_63FAA7FC80FC_.wvu.PrintTitles" localSheetId="7" hidden="1">'2018省基支'!$1:$5</definedName>
    <definedName name="Z_835D5C20_9E4C_453E_AF2D_63FAA7FC80FC_.wvu.PrintTitles" localSheetId="6" hidden="1">'2019转移支付'!$1:$3</definedName>
    <definedName name="Z_835D5C20_9E4C_453E_AF2D_63FAA7FC80FC_.wvu.PrintTitles" localSheetId="18" hidden="1">'2020对下转移支付分项目'!$1:$4</definedName>
    <definedName name="Z_835D5C20_9E4C_453E_AF2D_63FAA7FC80FC_.wvu.PrintTitles" localSheetId="27" hidden="1">'2020基对下转移支付'!$1:$4</definedName>
    <definedName name="Z_835D5C20_9E4C_453E_AF2D_63FAA7FC80FC_.wvu.PrintTitles" localSheetId="21" hidden="1">'2020年省收1'!$1:$4</definedName>
    <definedName name="Z_835D5C20_9E4C_453E_AF2D_63FAA7FC80FC_.wvu.PrintTitles" localSheetId="22" hidden="1">'2020年省支1'!$1:$4</definedName>
    <definedName name="Z_835D5C20_9E4C_453E_AF2D_63FAA7FC80FC_.wvu.PrintTitles" localSheetId="20" hidden="1">'2020三公'!$1:$4</definedName>
    <definedName name="Z_835D5C20_9E4C_453E_AF2D_63FAA7FC80FC_.wvu.PrintTitles" localSheetId="32" hidden="1">'2020省国收'!$1:$4</definedName>
    <definedName name="Z_835D5C20_9E4C_453E_AF2D_63FAA7FC80FC_.wvu.PrintTitles" localSheetId="28" hidden="1">'2020省国收1'!$1:$4</definedName>
    <definedName name="Z_835D5C20_9E4C_453E_AF2D_63FAA7FC80FC_.wvu.PrintTitles" localSheetId="33" hidden="1">'2020省国支'!$1:$4</definedName>
    <definedName name="Z_835D5C20_9E4C_453E_AF2D_63FAA7FC80FC_.wvu.PrintTitles" localSheetId="17" hidden="1">'2020省基本支出经济分类'!$1:$4</definedName>
    <definedName name="Z_835D5C20_9E4C_453E_AF2D_63FAA7FC80FC_.wvu.PrintTitles" localSheetId="25" hidden="1">'2020省基收'!$1:$4</definedName>
    <definedName name="Z_835D5C20_9E4C_453E_AF2D_63FAA7FC80FC_.wvu.PrintTitles" localSheetId="26" hidden="1">'2020省基支'!$1:$4</definedName>
    <definedName name="Z_835D5C20_9E4C_453E_AF2D_63FAA7FC80FC_.wvu.PrintTitles" localSheetId="36" hidden="1">'2020省社收'!$1:$4</definedName>
    <definedName name="Z_835D5C20_9E4C_453E_AF2D_63FAA7FC80FC_.wvu.PrintTitles" localSheetId="37" hidden="1">'2020省社支'!$1:$4</definedName>
    <definedName name="Z_835D5C20_9E4C_453E_AF2D_63FAA7FC80FC_.wvu.PrintTitles" localSheetId="14" hidden="1">'2020省收'!$1:$4</definedName>
    <definedName name="Z_835D5C20_9E4C_453E_AF2D_63FAA7FC80FC_.wvu.PrintTitles" localSheetId="15" hidden="1">'2020省支'!$1:$4</definedName>
    <definedName name="Z_835D5C20_9E4C_453E_AF2D_63FAA7FC80FC_.wvu.PrintTitles" localSheetId="16" hidden="1">'2020省支经济分类'!$1:$4</definedName>
    <definedName name="Z_835D5C20_9E4C_453E_AF2D_63FAA7FC80FC_.wvu.PrintTitles" localSheetId="2" hidden="1">目录!$2:$3</definedName>
    <definedName name="Z_835D5C20_9E4C_453E_AF2D_63FAA7FC80FC_.wvu.Rows" localSheetId="8" hidden="1">'18国收'!$13:$14</definedName>
    <definedName name="Z_835D5C20_9E4C_453E_AF2D_63FAA7FC80FC_.wvu.Rows" localSheetId="0" hidden="1">'18收'!$1:$1,'18收'!$3:$3,'18收'!$32:$36</definedName>
    <definedName name="Z_835D5C20_9E4C_453E_AF2D_63FAA7FC80FC_.wvu.Rows" localSheetId="21" hidden="1">'2020年省收1'!$422:$428</definedName>
    <definedName name="Z_835D5C20_9E4C_453E_AF2D_63FAA7FC80FC_.wvu.Rows" localSheetId="22" hidden="1">'2020年省支1'!$426:$432</definedName>
    <definedName name="Z_835D5C20_9E4C_453E_AF2D_63FAA7FC80FC_.wvu.Rows" localSheetId="32" hidden="1">'2020省国收'!#REF!,'2020省国收'!#REF!,'2020省国收'!#REF!</definedName>
    <definedName name="Z_835D5C20_9E4C_453E_AF2D_63FAA7FC80FC_.wvu.Rows" localSheetId="28" hidden="1">'2020省国收1'!$18:$22</definedName>
    <definedName name="Z_835D5C20_9E4C_453E_AF2D_63FAA7FC80FC_.wvu.Rows" localSheetId="33" hidden="1">'2020省国支'!#REF!,'2020省国支'!#REF!,'2020省国支'!#REF!,'2020省国支'!#REF!,'2020省国支'!#REF!,'2020省国支'!$18:$18</definedName>
    <definedName name="Z_835D5C20_9E4C_453E_AF2D_63FAA7FC80FC_.wvu.Rows" localSheetId="25" hidden="1">'2020省基收'!#REF!,'2020省基收'!#REF!,'2020省基收'!#REF!,'2020省基收'!#REF!,'2020省基收'!#REF!,'2020省基收'!#REF!</definedName>
    <definedName name="Z_835D5C20_9E4C_453E_AF2D_63FAA7FC80FC_.wvu.Rows" localSheetId="26" hidden="1">'2020省基支'!#REF!,'2020省基支'!#REF!,'2020省基支'!#REF!,'2020省基支'!#REF!</definedName>
    <definedName name="Z_835D5C20_9E4C_453E_AF2D_63FAA7FC80FC_.wvu.Rows" localSheetId="36" hidden="1">'2020省社收'!$8:$8,'2020省社收'!#REF!,'2020省社收'!#REF!</definedName>
    <definedName name="Z_835D5C20_9E4C_453E_AF2D_63FAA7FC80FC_.wvu.Rows" localSheetId="37" hidden="1">'2020省社支'!#REF!,'2020省社支'!#REF!,'2020省社支'!#REF!</definedName>
    <definedName name="Z_835D5C20_9E4C_453E_AF2D_63FAA7FC80FC_.wvu.Rows" localSheetId="14" hidden="1">'2020省收'!#REF!,'2020省收'!#REF!,'2020省收'!#REF!,'2020省收'!#REF!,'2020省收'!#REF!,'2020省收'!$19:$19,'2020省收'!#REF!,'2020省收'!#REF!,'2020省收'!#REF!,'2020省收'!#REF!,'2020省收'!#REF!,'2020省收'!$33:$33</definedName>
    <definedName name="Z_8A4C2F4F_EEEB_49D7_9666_85DBBD13BB84_.wvu.Cols" localSheetId="7" hidden="1">'2018省基支'!$I:$L</definedName>
    <definedName name="Z_8A4C2F4F_EEEB_49D7_9666_85DBBD13BB84_.wvu.Cols" localSheetId="3" hidden="1">'2019省支'!$JP:$JP,'2019省支'!$TL:$TL,'2019省支'!$ADH:$ADH,'2019省支'!$AND:$AND,'2019省支'!$AWZ:$AWZ,'2019省支'!$BGV:$BGV,'2019省支'!$BQR:$BQR,'2019省支'!$CAN:$CAN,'2019省支'!$CKJ:$CKJ,'2019省支'!$CUF:$CUF,'2019省支'!$DEB:$DEB,'2019省支'!$DNX:$DNX,'2019省支'!$DXT:$DXT,'2019省支'!$EHP:$EHP,'2019省支'!$ERL:$ERL,'2019省支'!$FBH:$FBH,'2019省支'!$FLD:$FLD,'2019省支'!$FUZ:$FUZ,'2019省支'!$GEV:$GEV,'2019省支'!$GOR:$GOR,'2019省支'!$GYN:$GYN,'2019省支'!$HIJ:$HIJ,'2019省支'!$HSF:$HSF,'2019省支'!$ICB:$ICB,'2019省支'!$ILX:$ILX,'2019省支'!$IVT:$IVT,'2019省支'!$JFP:$JFP,'2019省支'!$JPL:$JPL,'2019省支'!$JZH:$JZH,'2019省支'!$KJD:$KJD,'2019省支'!$KSZ:$KSZ,'2019省支'!$LCV:$LCV,'2019省支'!$LMR:$LMR,'2019省支'!$LWN:$LWN,'2019省支'!$MGJ:$MGJ,'2019省支'!$MQF:$MQF,'2019省支'!$NAB:$NAB,'2019省支'!$NJX:$NJX,'2019省支'!$NTT:$NTT,'2019省支'!$ODP:$ODP,'2019省支'!$ONL:$ONL,'2019省支'!$OXH:$OXH,'2019省支'!$PHD:$PHD,'2019省支'!$PQZ:$PQZ,'2019省支'!$QAV:$QAV,'2019省支'!$QKR:$QKR,'2019省支'!$QUN:$QUN,'2019省支'!$REJ:$REJ,'2019省支'!$ROF:$ROF,'2019省支'!$RYB:$RYB,'2019省支'!$SHX:$SHX,'2019省支'!$SRT:$SRT,'2019省支'!$TBP:$TBP,'2019省支'!$TLL:$TLL,'2019省支'!$TVH:$TVH,'2019省支'!$UFD:$UFD,'2019省支'!$UOZ:$UOZ,'2019省支'!$UYV:$UYV,'2019省支'!$VIR:$VIR,'2019省支'!$VSN:$VSN,'2019省支'!$WCJ:$WCJ,'2019省支'!$WMF:$WMF,'2019省支'!$WWB:$WWB</definedName>
    <definedName name="Z_8A4C2F4F_EEEB_49D7_9666_85DBBD13BB84_.wvu.FilterData" localSheetId="7" hidden="1">'2018省基支'!$B$5:$Y$82</definedName>
    <definedName name="Z_8A4C2F4F_EEEB_49D7_9666_85DBBD13BB84_.wvu.FilterData" localSheetId="18" hidden="1">'2020对下转移支付分项目'!$A$20:$B$55</definedName>
    <definedName name="Z_8A4C2F4F_EEEB_49D7_9666_85DBBD13BB84_.wvu.FilterData" localSheetId="17" hidden="1">'2020省基本支出经济分类'!$A$5:$D$43</definedName>
    <definedName name="Z_8A4C2F4F_EEEB_49D7_9666_85DBBD13BB84_.wvu.FilterData" localSheetId="15" hidden="1">'2020省支'!$A$5:$H$484</definedName>
    <definedName name="Z_8A4C2F4F_EEEB_49D7_9666_85DBBD13BB84_.wvu.PrintArea" localSheetId="7" hidden="1">'2018省基支'!$B$1:$N$82</definedName>
    <definedName name="Z_8A4C2F4F_EEEB_49D7_9666_85DBBD13BB84_.wvu.PrintArea" localSheetId="39" hidden="1">'2019省一般债'!$A$1:$C$13</definedName>
    <definedName name="Z_8A4C2F4F_EEEB_49D7_9666_85DBBD13BB84_.wvu.PrintArea" localSheetId="3" hidden="1">'2019省支'!$B$1:$N$38</definedName>
    <definedName name="Z_8A4C2F4F_EEEB_49D7_9666_85DBBD13BB84_.wvu.PrintArea" localSheetId="41" hidden="1">'2019省专项债'!$A$1:$C$13</definedName>
    <definedName name="Z_8A4C2F4F_EEEB_49D7_9666_85DBBD13BB84_.wvu.PrintArea" localSheetId="38" hidden="1">'2019一般债'!$A$1:$C$14</definedName>
    <definedName name="Z_8A4C2F4F_EEEB_49D7_9666_85DBBD13BB84_.wvu.PrintArea" localSheetId="40" hidden="1">'2019专项债'!$A$1:$C$14</definedName>
    <definedName name="Z_8A4C2F4F_EEEB_49D7_9666_85DBBD13BB84_.wvu.PrintArea" localSheetId="19" hidden="1">'2020对下转移支付分地区'!$A$1:$E$17</definedName>
    <definedName name="Z_8A4C2F4F_EEEB_49D7_9666_85DBBD13BB84_.wvu.PrintArea" localSheetId="18" hidden="1">'2020对下转移支付分项目'!$A$1:$B$57</definedName>
    <definedName name="Z_8A4C2F4F_EEEB_49D7_9666_85DBBD13BB84_.wvu.PrintArea" localSheetId="27" hidden="1">'2020基对下转移支付'!$A$1:$N$11</definedName>
    <definedName name="Z_8A4C2F4F_EEEB_49D7_9666_85DBBD13BB84_.wvu.PrintArea" localSheetId="20" hidden="1">'2020三公'!$A$1:$D$12</definedName>
    <definedName name="Z_8A4C2F4F_EEEB_49D7_9666_85DBBD13BB84_.wvu.PrintArea" localSheetId="32" hidden="1">'2020省国收'!$A$1:$D$23</definedName>
    <definedName name="Z_8A4C2F4F_EEEB_49D7_9666_85DBBD13BB84_.wvu.PrintArea" localSheetId="33" hidden="1">'2020省国支'!$A$1:$D$17</definedName>
    <definedName name="Z_8A4C2F4F_EEEB_49D7_9666_85DBBD13BB84_.wvu.PrintArea" localSheetId="17" hidden="1">'2020省基本支出经济分类'!$A$1:$D$43</definedName>
    <definedName name="Z_8A4C2F4F_EEEB_49D7_9666_85DBBD13BB84_.wvu.PrintArea" localSheetId="25" hidden="1">'2020省基收'!$A$1:$D$24</definedName>
    <definedName name="Z_8A4C2F4F_EEEB_49D7_9666_85DBBD13BB84_.wvu.PrintArea" localSheetId="26" hidden="1">'2020省基支'!$A$1:$D$34</definedName>
    <definedName name="Z_8A4C2F4F_EEEB_49D7_9666_85DBBD13BB84_.wvu.PrintArea" localSheetId="36" hidden="1">'2020省社收'!$A$1:$D$33</definedName>
    <definedName name="Z_8A4C2F4F_EEEB_49D7_9666_85DBBD13BB84_.wvu.PrintArea" localSheetId="37" hidden="1">'2020省社支'!$A$1:$D$24</definedName>
    <definedName name="Z_8A4C2F4F_EEEB_49D7_9666_85DBBD13BB84_.wvu.PrintArea" localSheetId="14" hidden="1">'2020省收'!$A$1:$D$33</definedName>
    <definedName name="Z_8A4C2F4F_EEEB_49D7_9666_85DBBD13BB84_.wvu.PrintArea" localSheetId="15" hidden="1">'2020省支'!$A$1:$E$490</definedName>
    <definedName name="Z_8A4C2F4F_EEEB_49D7_9666_85DBBD13BB84_.wvu.PrintArea" localSheetId="16" hidden="1">'2020省支经济分类'!$A$1:$D$21</definedName>
    <definedName name="Z_8A4C2F4F_EEEB_49D7_9666_85DBBD13BB84_.wvu.PrintArea" localSheetId="2" hidden="1">目录!$A$2:$B$32</definedName>
    <definedName name="Z_8A4C2F4F_EEEB_49D7_9666_85DBBD13BB84_.wvu.PrintTitles" localSheetId="7" hidden="1">'2018省基支'!$1:$5</definedName>
    <definedName name="Z_8A4C2F4F_EEEB_49D7_9666_85DBBD13BB84_.wvu.PrintTitles" localSheetId="18" hidden="1">'2020对下转移支付分项目'!$1:$4</definedName>
    <definedName name="Z_8A4C2F4F_EEEB_49D7_9666_85DBBD13BB84_.wvu.PrintTitles" localSheetId="27" hidden="1">'2020基对下转移支付'!$1:$4</definedName>
    <definedName name="Z_8A4C2F4F_EEEB_49D7_9666_85DBBD13BB84_.wvu.PrintTitles" localSheetId="20" hidden="1">'2020三公'!$1:$4</definedName>
    <definedName name="Z_8A4C2F4F_EEEB_49D7_9666_85DBBD13BB84_.wvu.PrintTitles" localSheetId="32" hidden="1">'2020省国收'!$1:$4</definedName>
    <definedName name="Z_8A4C2F4F_EEEB_49D7_9666_85DBBD13BB84_.wvu.PrintTitles" localSheetId="33" hidden="1">'2020省国支'!$1:$4</definedName>
    <definedName name="Z_8A4C2F4F_EEEB_49D7_9666_85DBBD13BB84_.wvu.PrintTitles" localSheetId="17" hidden="1">'2020省基本支出经济分类'!$1:$4</definedName>
    <definedName name="Z_8A4C2F4F_EEEB_49D7_9666_85DBBD13BB84_.wvu.PrintTitles" localSheetId="25" hidden="1">'2020省基收'!$1:$4</definedName>
    <definedName name="Z_8A4C2F4F_EEEB_49D7_9666_85DBBD13BB84_.wvu.PrintTitles" localSheetId="26" hidden="1">'2020省基支'!$1:$4</definedName>
    <definedName name="Z_8A4C2F4F_EEEB_49D7_9666_85DBBD13BB84_.wvu.PrintTitles" localSheetId="36" hidden="1">'2020省社收'!$1:$4</definedName>
    <definedName name="Z_8A4C2F4F_EEEB_49D7_9666_85DBBD13BB84_.wvu.PrintTitles" localSheetId="37" hidden="1">'2020省社支'!$1:$4</definedName>
    <definedName name="Z_8A4C2F4F_EEEB_49D7_9666_85DBBD13BB84_.wvu.PrintTitles" localSheetId="14" hidden="1">'2020省收'!$1:$4</definedName>
    <definedName name="Z_8A4C2F4F_EEEB_49D7_9666_85DBBD13BB84_.wvu.PrintTitles" localSheetId="15" hidden="1">'2020省支'!$1:$4</definedName>
    <definedName name="Z_8A4C2F4F_EEEB_49D7_9666_85DBBD13BB84_.wvu.PrintTitles" localSheetId="16" hidden="1">'2020省支经济分类'!$1:$4</definedName>
    <definedName name="Z_8A4C2F4F_EEEB_49D7_9666_85DBBD13BB84_.wvu.PrintTitles" localSheetId="2" hidden="1">目录!$2:$3</definedName>
    <definedName name="Z_8A4C2F4F_EEEB_49D7_9666_85DBBD13BB84_.wvu.Rows" localSheetId="32" hidden="1">'2020省国收'!#REF!,'2020省国收'!#REF!,'2020省国收'!#REF!</definedName>
    <definedName name="Z_8A4C2F4F_EEEB_49D7_9666_85DBBD13BB84_.wvu.Rows" localSheetId="33" hidden="1">'2020省国支'!#REF!,'2020省国支'!#REF!,'2020省国支'!#REF!,'2020省国支'!$10:$10,'2020省国支'!#REF!,'2020省国支'!#REF!</definedName>
    <definedName name="Z_8A4C2F4F_EEEB_49D7_9666_85DBBD13BB84_.wvu.Rows" localSheetId="25" hidden="1">'2020省基收'!#REF!,'2020省基收'!#REF!,'2020省基收'!#REF!,'2020省基收'!#REF!,'2020省基收'!#REF!</definedName>
    <definedName name="Z_8A4C2F4F_EEEB_49D7_9666_85DBBD13BB84_.wvu.Rows" localSheetId="26" hidden="1">'2020省基支'!#REF!,'2020省基支'!#REF!</definedName>
    <definedName name="Z_8A4C2F4F_EEEB_49D7_9666_85DBBD13BB84_.wvu.Rows" localSheetId="36" hidden="1">'2020省社收'!$14:$18,'2020省社收'!$26:$26,'2020省社收'!$31:$32,'2020省社收'!#REF!,'2020省社收'!#REF!,'2020省社收'!#REF!,'2020省社收'!#REF!</definedName>
    <definedName name="Z_8A4C2F4F_EEEB_49D7_9666_85DBBD13BB84_.wvu.Rows" localSheetId="37" hidden="1">'2020省社支'!#REF!,'2020省社支'!#REF!,'2020省社支'!#REF!,'2020省社支'!#REF!,'2020省社支'!#REF!,'2020省社支'!#REF!,'2020省社支'!#REF!,'2020省社支'!#REF!</definedName>
    <definedName name="Z_8A4C2F4F_EEEB_49D7_9666_85DBBD13BB84_.wvu.Rows" localSheetId="14" hidden="1">'2020省收'!#REF!,'2020省收'!#REF!,'2020省收'!#REF!,'2020省收'!#REF!,'2020省收'!#REF!,'2020省收'!$10:$10,'2020省收'!#REF!,'2020省收'!#REF!,'2020省收'!#REF!</definedName>
    <definedName name="Z_A70F7983_1CF0_44F1_9A67_4531C3BE00D0_.wvu.Cols" localSheetId="21" hidden="1">#VALUE!</definedName>
    <definedName name="Z_A70F7983_1CF0_44F1_9A67_4531C3BE00D0_.wvu.Cols" localSheetId="22" hidden="1">#VALUE!</definedName>
    <definedName name="Z_A70F7983_1CF0_44F1_9A67_4531C3BE00D0_.wvu.PrintTitles" localSheetId="21" hidden="1">'2020年省收1'!$1:$4</definedName>
    <definedName name="Z_A70F7983_1CF0_44F1_9A67_4531C3BE00D0_.wvu.PrintTitles" localSheetId="22" hidden="1">'2020年省支1'!$1:$4</definedName>
    <definedName name="Z_A70F7983_1CF0_44F1_9A67_4531C3BE00D0_.wvu.Rows" localSheetId="21" hidden="1">'2020年省收1'!$163:$163,'2020年省收1'!$366:$366</definedName>
    <definedName name="Z_A70F7983_1CF0_44F1_9A67_4531C3BE00D0_.wvu.Rows" localSheetId="22" hidden="1">'2020年省支1'!$163:$163,'2020年省支1'!$368:$368</definedName>
    <definedName name="Z_A74EECDF_BB30_4B28_B519_7154C1A9EB9F_.wvu.Cols" localSheetId="21" hidden="1">#VALUE!</definedName>
    <definedName name="Z_A74EECDF_BB30_4B28_B519_7154C1A9EB9F_.wvu.Cols" localSheetId="22" hidden="1">#VALUE!</definedName>
    <definedName name="Z_A74EECDF_BB30_4B28_B519_7154C1A9EB9F_.wvu.PrintTitles" localSheetId="21" hidden="1">'2020年省收1'!$1:$4</definedName>
    <definedName name="Z_A74EECDF_BB30_4B28_B519_7154C1A9EB9F_.wvu.PrintTitles" localSheetId="22" hidden="1">'2020年省支1'!$1:$4</definedName>
    <definedName name="Z_A74EECDF_BB30_4B28_B519_7154C1A9EB9F_.wvu.Rows" localSheetId="21" hidden="1">'2020年省收1'!$163:$163,'2020年省收1'!$366:$366</definedName>
    <definedName name="Z_A74EECDF_BB30_4B28_B519_7154C1A9EB9F_.wvu.Rows" localSheetId="22" hidden="1">'2020年省支1'!$163:$163,'2020年省支1'!$368:$368</definedName>
    <definedName name="Z_A90EF151_48C7_4AD4_8951_4D7F01EE8713_.wvu.Cols" localSheetId="7" hidden="1">'2018省基支'!#REF!</definedName>
    <definedName name="Z_A90EF151_48C7_4AD4_8951_4D7F01EE8713_.wvu.Cols" localSheetId="3" hidden="1">'2019省支'!#REF!</definedName>
    <definedName name="Z_A90EF151_48C7_4AD4_8951_4D7F01EE8713_.wvu.PrintArea" localSheetId="7" hidden="1">'2018省基支'!#REF!</definedName>
    <definedName name="Z_A90EF151_48C7_4AD4_8951_4D7F01EE8713_.wvu.PrintArea" localSheetId="3" hidden="1">'2019省支'!#REF!</definedName>
    <definedName name="Z_A90EF151_48C7_4AD4_8951_4D7F01EE8713_.wvu.PrintTitles" localSheetId="7" hidden="1">'2018省基支'!#REF!,'2018省基支'!#REF!</definedName>
    <definedName name="Z_BF3C0348_F57B_45B4_AE3A_7F224D4AFB76_.wvu.Cols" localSheetId="8" hidden="1">'18国收'!$H:$H</definedName>
    <definedName name="Z_BF3C0348_F57B_45B4_AE3A_7F224D4AFB76_.wvu.Cols" localSheetId="5" hidden="1">'18基支'!$G:$G</definedName>
    <definedName name="Z_BF3C0348_F57B_45B4_AE3A_7F224D4AFB76_.wvu.Cols" localSheetId="0" hidden="1">'18收'!$L:$L,'18收'!$GH:$GH</definedName>
    <definedName name="Z_BF3C0348_F57B_45B4_AE3A_7F224D4AFB76_.wvu.Cols" localSheetId="7" hidden="1">'2018省基支'!$I:$L</definedName>
    <definedName name="Z_BF3C0348_F57B_45B4_AE3A_7F224D4AFB76_.wvu.Cols" localSheetId="3" hidden="1">'2019省支'!$JP:$JP,'2019省支'!$TL:$TL,'2019省支'!$ADH:$ADH,'2019省支'!$AND:$AND,'2019省支'!$AWZ:$AWZ,'2019省支'!$BGV:$BGV,'2019省支'!$BQR:$BQR,'2019省支'!$CAN:$CAN,'2019省支'!$CKJ:$CKJ,'2019省支'!$CUF:$CUF,'2019省支'!$DEB:$DEB,'2019省支'!$DNX:$DNX,'2019省支'!$DXT:$DXT,'2019省支'!$EHP:$EHP,'2019省支'!$ERL:$ERL,'2019省支'!$FBH:$FBH,'2019省支'!$FLD:$FLD,'2019省支'!$FUZ:$FUZ,'2019省支'!$GEV:$GEV,'2019省支'!$GOR:$GOR,'2019省支'!$GYN:$GYN,'2019省支'!$HIJ:$HIJ,'2019省支'!$HSF:$HSF,'2019省支'!$ICB:$ICB,'2019省支'!$ILX:$ILX,'2019省支'!$IVT:$IVT,'2019省支'!$JFP:$JFP,'2019省支'!$JPL:$JPL,'2019省支'!$JZH:$JZH,'2019省支'!$KJD:$KJD,'2019省支'!$KSZ:$KSZ,'2019省支'!$LCV:$LCV,'2019省支'!$LMR:$LMR,'2019省支'!$LWN:$LWN,'2019省支'!$MGJ:$MGJ,'2019省支'!$MQF:$MQF,'2019省支'!$NAB:$NAB,'2019省支'!$NJX:$NJX,'2019省支'!$NTT:$NTT,'2019省支'!$ODP:$ODP,'2019省支'!$ONL:$ONL,'2019省支'!$OXH:$OXH,'2019省支'!$PHD:$PHD,'2019省支'!$PQZ:$PQZ,'2019省支'!$QAV:$QAV,'2019省支'!$QKR:$QKR,'2019省支'!$QUN:$QUN,'2019省支'!$REJ:$REJ,'2019省支'!$ROF:$ROF,'2019省支'!$RYB:$RYB,'2019省支'!$SHX:$SHX,'2019省支'!$SRT:$SRT,'2019省支'!$TBP:$TBP,'2019省支'!$TLL:$TLL,'2019省支'!$TVH:$TVH,'2019省支'!$UFD:$UFD,'2019省支'!$UOZ:$UOZ,'2019省支'!$UYV:$UYV,'2019省支'!$VIR:$VIR,'2019省支'!$VSN:$VSN,'2019省支'!$WCJ:$WCJ,'2019省支'!$WMF:$WMF,'2019省支'!$WWB:$WWB</definedName>
    <definedName name="Z_BF3C0348_F57B_45B4_AE3A_7F224D4AFB76_.wvu.Cols" localSheetId="21" hidden="1">'2020年省收1'!$A:$D,'2020年省收1'!$F:$S,'2020年省收1'!$U:$V,'2020年省收1'!$X:$AS,'2020年省收1'!$AU:$AU,'2020年省收1'!$AW:$BJ,'2020年省收1'!$IV:$IY,'2020年省收1'!$JA:$JN,'2020年省收1'!$JP:$JQ,'2020年省收1'!$JS:$KN,'2020年省收1'!$KP:$KP,'2020年省收1'!$KR:$LD,'2020年省收1'!$SR:$SU,'2020年省收1'!$SW:$TJ,'2020年省收1'!$TL:$TM,'2020年省收1'!$TO:$UJ,'2020年省收1'!$UL:$UL,'2020年省收1'!$UN:$UZ,'2020年省收1'!$ACN:$ACQ,'2020年省收1'!$ACS:$ADF,'2020年省收1'!$ADH:$ADI,'2020年省收1'!$ADK:$AEF,'2020年省收1'!$AEH:$AEH,'2020年省收1'!$AEJ:$AEV,'2020年省收1'!$AMJ:$AMM,'2020年省收1'!$AMO:$ANB,'2020年省收1'!$AND:$ANE,'2020年省收1'!$ANG:$AOB,'2020年省收1'!$AOD:$AOD,'2020年省收1'!$AOF:$AOR,'2020年省收1'!$AWF:$AWI,'2020年省收1'!$AWK:$AWX,'2020年省收1'!$AWZ:$AXA,'2020年省收1'!$AXC:$AXX,'2020年省收1'!$AXZ:$AXZ,'2020年省收1'!$AYB:$AYN,'2020年省收1'!$BGB:$BGE,'2020年省收1'!$BGG:$BGT,'2020年省收1'!$BGV:$BGW,'2020年省收1'!$BGY:$BHT,'2020年省收1'!$BHV:$BHV,'2020年省收1'!$BHX:$BIJ,'2020年省收1'!$BPX:$BQA,'2020年省收1'!$BQC:$BQP,'2020年省收1'!$BQR:$BQS,'2020年省收1'!$BQU:$BRP,'2020年省收1'!$BRR:$BRR,'2020年省收1'!$BRT:$BSF,'2020年省收1'!$BZT:$BZW,'2020年省收1'!$BZY:$CAL,'2020年省收1'!$CAN:$CAO,'2020年省收1'!$CAQ:$CBL,'2020年省收1'!$CBN:$CBN,'2020年省收1'!$CBP:$CCB,'2020年省收1'!$CJP:$CJS,'2020年省收1'!$CJU:$CKH,'2020年省收1'!$CKJ:$CKK,'2020年省收1'!$CKM:$CLH,'2020年省收1'!$CLJ:$CLJ,'2020年省收1'!$CLL:$CLX,'2020年省收1'!$CTL:$CTO,'2020年省收1'!$CTQ:$CUD,'2020年省收1'!$CUF:$CUG,'2020年省收1'!$CUI:$CVD,'2020年省收1'!$CVF:$CVF,'2020年省收1'!$CVH:$CVT,'2020年省收1'!$DDH:$DDK,'2020年省收1'!$DDM:$DDZ,'2020年省收1'!$DEB:$DEC,'2020年省收1'!$DEE:$DEZ,'2020年省收1'!$DFB:$DFB,'2020年省收1'!$DFD:$DFP,'2020年省收1'!$DND:$DNG,'2020年省收1'!$DNI:$DNV,'2020年省收1'!$DNX:$DNY,'2020年省收1'!$DOA:$DOV,'2020年省收1'!$DOX:$DOX,'2020年省收1'!$DOZ:$DPL,'2020年省收1'!$DWZ:$DXC,'2020年省收1'!$DXE:$DXR,'2020年省收1'!$DXT:$DXU,'2020年省收1'!$DXW:$DYR,'2020年省收1'!$DYT:$DYT,'2020年省收1'!$DYV:$DZH,'2020年省收1'!$EGV:$EGY,'2020年省收1'!$EHA:$EHN,'2020年省收1'!$EHP:$EHQ,'2020年省收1'!$EHS:$EIN,'2020年省收1'!$EIP:$EIP,'2020年省收1'!$EIR:$EJD,'2020年省收1'!$EQR:$EQU,'2020年省收1'!$EQW:$ERJ,'2020年省收1'!$ERL:$ERM,'2020年省收1'!$ERO:$ESJ,'2020年省收1'!$ESL:$ESL,'2020年省收1'!$ESN:$ESZ,'2020年省收1'!$FAN:$FAQ,'2020年省收1'!$FAS:$FBF,'2020年省收1'!$FBH:$FBI,'2020年省收1'!$FBK:$FCF,'2020年省收1'!$FCH:$FCH,'2020年省收1'!$FCJ:$FCV,'2020年省收1'!$FKJ:$FKM,'2020年省收1'!$FKO:$FLB,'2020年省收1'!$FLD:$FLE,'2020年省收1'!$FLG:$FMB,'2020年省收1'!$FMD:$FMD,'2020年省收1'!$FMF:$FMR,'2020年省收1'!$FUF:$FUI,'2020年省收1'!$FUK:$FUX,'2020年省收1'!$FUZ:$FVA,'2020年省收1'!$FVC:$FVX,'2020年省收1'!$FVZ:$FVZ,'2020年省收1'!$FWB:$FWN,'2020年省收1'!$GEB:$GEE,'2020年省收1'!$GEG:$GET,'2020年省收1'!$GEV:$GEW,'2020年省收1'!$GEY:$GFT,'2020年省收1'!$GFV:$GFV,'2020年省收1'!$GFX:$GGJ,'2020年省收1'!$GNX:$GOA,'2020年省收1'!$GOC:$GOP,'2020年省收1'!$GOR:$GOS,'2020年省收1'!$GOU:$GPP,'2020年省收1'!$GPR:$GPR,'2020年省收1'!$GPT:$GQF,'2020年省收1'!$GXT:$GXW,'2020年省收1'!$GXY:$GYL,'2020年省收1'!$GYN:$GYO,'2020年省收1'!$GYQ:$GZL,'2020年省收1'!$GZN:$GZN,'2020年省收1'!$GZP:$HAB,'2020年省收1'!$HHP:$HHS,'2020年省收1'!$HHU:$HIH,'2020年省收1'!$HIJ:$HIK,'2020年省收1'!$HIM:$HJH,'2020年省收1'!$HJJ:$HJJ,'2020年省收1'!$HJL:$HJX,'2020年省收1'!$HRL:$HRO,'2020年省收1'!$HRQ:$HSD,'2020年省收1'!$HSF:$HSG,'2020年省收1'!$HSI:$HTD,'2020年省收1'!$HTF:$HTF,'2020年省收1'!$HTH:$HTT,'2020年省收1'!$IBH:$IBK,'2020年省收1'!$IBM:$IBZ,'2020年省收1'!$ICB:$ICC,'2020年省收1'!$ICE:$ICZ,'2020年省收1'!$IDB:$IDB,'2020年省收1'!$IDD:$IDP,'2020年省收1'!$ILD:$ILG,'2020年省收1'!$ILI:$ILV,'2020年省收1'!$ILX:$ILY,'2020年省收1'!$IMA:$IMV,'2020年省收1'!$IMX:$IMX,'2020年省收1'!$IMZ:$INL,'2020年省收1'!$IUZ:$IVC,'2020年省收1'!$IVE:$IVR,'2020年省收1'!$IVT:$IVU,'2020年省收1'!$IVW:$IWR,'2020年省收1'!$IWT:$IWT,'2020年省收1'!$IWV:$IXH,'2020年省收1'!$JEV:$JEY,'2020年省收1'!$JFA:$JFN,'2020年省收1'!$JFP:$JFQ,'2020年省收1'!$JFS:$JGN,'2020年省收1'!$JGP:$JGP,'2020年省收1'!$JGR:$JHD,'2020年省收1'!$JOR:$JOU,'2020年省收1'!$JOW:$JPJ,'2020年省收1'!$JPL:$JPM,'2020年省收1'!$JPO:$JQJ,'2020年省收1'!$JQL:$JQL,'2020年省收1'!$JQN:$JQZ,'2020年省收1'!$JYN:$JYQ,'2020年省收1'!$JYS:$JZF,'2020年省收1'!$JZH:$JZI,'2020年省收1'!$JZK:$KAF,'2020年省收1'!$KAH:$KAH,'2020年省收1'!$KAJ:$KAV,'2020年省收1'!$KIJ:$KIM,'2020年省收1'!$KIO:$KJB,'2020年省收1'!$KJD:$KJE,'2020年省收1'!$KJG:$KKB,'2020年省收1'!$KKD:$KKD,'2020年省收1'!$KKF:$KKR,'2020年省收1'!$KSF:$KSI,'2020年省收1'!$KSK:$KSX,'2020年省收1'!$KSZ:$KTA,'2020年省收1'!$KTC:$KTX,'2020年省收1'!$KTZ:$KTZ,'2020年省收1'!$KUB:$KUN,'2020年省收1'!$LCB:$LCE,'2020年省收1'!$LCG:$LCT,'2020年省收1'!$LCV:$LCW,'2020年省收1'!$LCY:$LDT,'2020年省收1'!$LDV:$LDV,'2020年省收1'!$LDX:$LEJ,'2020年省收1'!$LLX:$LMA,'2020年省收1'!$LMC:$LMP,'2020年省收1'!$LMR:$LMS,'2020年省收1'!$LMU:$LNP,'2020年省收1'!$LNR:$LNR,'2020年省收1'!$LNT:$LOF,'2020年省收1'!$LVT:$LVW,'2020年省收1'!$LVY:$LWL,'2020年省收1'!$LWN:$LWO,'2020年省收1'!$LWQ:$LXL,'2020年省收1'!$LXN:$LXN,'2020年省收1'!$LXP:$LYB,'2020年省收1'!$MFP:$MFS,'2020年省收1'!$MFU:$MGH,'2020年省收1'!$MGJ:$MGK,'2020年省收1'!$MGM:$MHH,'2020年省收1'!$MHJ:$MHJ,'2020年省收1'!$MHL:$MHX,'2020年省收1'!$MPL:$MPO,'2020年省收1'!$MPQ:$MQD,'2020年省收1'!$MQF:$MQG,'2020年省收1'!$MQI:$MRD,'2020年省收1'!$MRF:$MRF,'2020年省收1'!$MRH:$MRT,'2020年省收1'!$MZH:$MZK,'2020年省收1'!$MZM:$MZZ,'2020年省收1'!$NAB:$NAC,'2020年省收1'!$NAE:$NAZ,'2020年省收1'!$NBB:$NBB,'2020年省收1'!$NBD:$NBP,'2020年省收1'!$NJD:$NJG,'2020年省收1'!$NJI:$NJV,'2020年省收1'!$NJX:$NJY,'2020年省收1'!$NKA:$NKV,'2020年省收1'!$NKX:$NKX,'2020年省收1'!$NKZ:$NLL,'2020年省收1'!$NSZ:$NTC,'2020年省收1'!$NTE:$NTR,'2020年省收1'!$NTT:$NTU,'2020年省收1'!$NTW:$NUR,'2020年省收1'!$NUT:$NUT,'2020年省收1'!$NUV:$NVH,'2020年省收1'!$OCV:$OCY,'2020年省收1'!$ODA:$ODN,'2020年省收1'!$ODP:$ODQ,'2020年省收1'!$ODS:$OEN,'2020年省收1'!$OEP:$OEP,'2020年省收1'!$OER:$OFD,'2020年省收1'!$OMR:$OMU,'2020年省收1'!$OMW:$ONJ,'2020年省收1'!$ONL:$ONM,'2020年省收1'!$ONO:$OOJ,'2020年省收1'!$OOL:$OOL,'2020年省收1'!$OON:$OOZ,'2020年省收1'!$OWN:$OWQ,'2020年省收1'!$OWS:$OXF,'2020年省收1'!$OXH:$OXI,'2020年省收1'!$OXK:$OYF,'2020年省收1'!$OYH:$OYH,'2020年省收1'!$OYJ:$OYV,'2020年省收1'!$PGJ:$PGM,'2020年省收1'!$PGO:$PHB,'2020年省收1'!$PHD:$PHE,'2020年省收1'!$PHG:$PIB,'2020年省收1'!$PID:$PID,'2020年省收1'!$PIF:$PIR,'2020年省收1'!$PQF:$PQI,'2020年省收1'!$PQK:$PQX,'2020年省收1'!$PQZ:$PRA,'2020年省收1'!$PRC:$PRX,'2020年省收1'!$PRZ:$PRZ,'2020年省收1'!$PSB:$PSN,'2020年省收1'!$QAB:$QAE,'2020年省收1'!$QAG:$QAT,'2020年省收1'!$QAV:$QAW,'2020年省收1'!$QAY:$QBT,'2020年省收1'!$QBV:$QBV,'2020年省收1'!$QBX:$QCJ,'2020年省收1'!$QJX:$QKA,'2020年省收1'!$QKC:$QKP,'2020年省收1'!$QKR:$QKS,'2020年省收1'!$QKU:$QLP,'2020年省收1'!$QLR:$QLR,'2020年省收1'!$QLT:$QMF,'2020年省收1'!$QTT:$QTW,'2020年省收1'!$QTY:$QUL,'2020年省收1'!$QUN:$QUO,'2020年省收1'!$QUQ:$QVL,'2020年省收1'!$QVN:$QVN,'2020年省收1'!$QVP:$QWB,'2020年省收1'!$RDP:$RDS,'2020年省收1'!$RDU:$REH,'2020年省收1'!$REJ:$REK,'2020年省收1'!$REM:$RFH,'2020年省收1'!$RFJ:$RFJ,'2020年省收1'!$RFL:$RFX,'2020年省收1'!$RNL:$RNO,'2020年省收1'!$RNQ:$ROD,'2020年省收1'!$ROF:$ROG,'2020年省收1'!$ROI:$RPD,'2020年省收1'!$RPF:$RPF,'2020年省收1'!$RPH:$RPT,'2020年省收1'!$RXH:$RXK,'2020年省收1'!$RXM:$RXZ,'2020年省收1'!$RYB:$RYC,'2020年省收1'!$RYE:$RYZ,'2020年省收1'!$RZB:$RZB,'2020年省收1'!$RZD:$RZP,'2020年省收1'!$SHD:$SHG,'2020年省收1'!$SHI:$SHV,'2020年省收1'!$SHX:$SHY,'2020年省收1'!$SIA:$SIV,'2020年省收1'!$SIX:$SIX,'2020年省收1'!$SIZ:$SJL,'2020年省收1'!$SQZ:$SRC,'2020年省收1'!$SRE:$SRR,'2020年省收1'!$SRT:$SRU,'2020年省收1'!$SRW:$SSR,'2020年省收1'!$SST:$SST,'2020年省收1'!$SSV:$STH,'2020年省收1'!$TAV:$TAY,'2020年省收1'!$TBA:$TBN,'2020年省收1'!$TBP:$TBQ,'2020年省收1'!$TBS:$TCN,'2020年省收1'!$TCP:$TCP,'2020年省收1'!$TCR:$TDD,'2020年省收1'!$TKR:$TKU,'2020年省收1'!$TKW:$TLJ,'2020年省收1'!$TLL:$TLM,'2020年省收1'!$TLO:$TMJ,'2020年省收1'!$TML:$TML,'2020年省收1'!$TMN:$TMZ,'2020年省收1'!$TUN:$TUQ,'2020年省收1'!$TUS:$TVF,'2020年省收1'!$TVH:$TVI,'2020年省收1'!$TVK:$TWF,'2020年省收1'!$TWH:$TWH,'2020年省收1'!$TWJ:$TWV,'2020年省收1'!$UEJ:$UEM,'2020年省收1'!$UEO:$UFB,'2020年省收1'!$UFD:$UFE,'2020年省收1'!$UFG:$UGB,'2020年省收1'!$UGD:$UGD,'2020年省收1'!$UGF:$UGR,'2020年省收1'!$UOF:$UOI,'2020年省收1'!$UOK:$UOX,'2020年省收1'!$UOZ:$UPA,'2020年省收1'!$UPC:$UPX,'2020年省收1'!$UPZ:$UPZ,'2020年省收1'!$UQB:$UQN,'2020年省收1'!$UYB:$UYE,'2020年省收1'!$UYG:$UYT,'2020年省收1'!$UYV:$UYW,'2020年省收1'!$UYY:$UZT,'2020年省收1'!$UZV:$UZV,'2020年省收1'!$UZX:$VAJ,'2020年省收1'!$VHX:$VIA,'2020年省收1'!$VIC:$VIP,'2020年省收1'!$VIR:$VIS,'2020年省收1'!$VIU:$VJP,'2020年省收1'!$VJR:$VJR,'2020年省收1'!$VJT:$VKF,'2020年省收1'!$VRT:$VRW,'2020年省收1'!$VRY:$VSL,'2020年省收1'!$VSN:$VSO,'2020年省收1'!$VSQ:$VTL,'2020年省收1'!$VTN:$VTN,'2020年省收1'!$VTP:$VUB,'2020年省收1'!$WBP:$WBS,'2020年省收1'!$WBU:$WCH,'2020年省收1'!$WCJ:$WCK,'2020年省收1'!$WCM:$WDH,'2020年省收1'!$WDJ:$WDJ,'2020年省收1'!$WDL:$WDX,'2020年省收1'!$WLL:$WLO,'2020年省收1'!$WLQ:$WMD,'2020年省收1'!$WMF:$WMG,'2020年省收1'!$WMI:$WND,'2020年省收1'!$WNF:$WNF,'2020年省收1'!$WNH:$WNT,'2020年省收1'!$WVH:$WVK,'2020年省收1'!$WVM:$WVZ,'2020年省收1'!$WWB:$WWC,'2020年省收1'!$WWE:$WWZ,'2020年省收1'!$WXB:$WXB,'2020年省收1'!$WXD:$WXP</definedName>
    <definedName name="Z_BF3C0348_F57B_45B4_AE3A_7F224D4AFB76_.wvu.Cols" localSheetId="22" hidden="1">'2020年省支1'!$A:$D,'2020年省支1'!$F:$S,'2020年省支1'!$U:$V,'2020年省支1'!$X:$AS,'2020年省支1'!$AU:$AU,'2020年省支1'!$AW:$BJ,'2020年省支1'!$IW:$IZ,'2020年省支1'!$JB:$JO,'2020年省支1'!$JQ:$JR,'2020年省支1'!$JT:$KO,'2020年省支1'!$KQ:$KQ,'2020年省支1'!$KS:$LE,'2020年省支1'!$SS:$SV,'2020年省支1'!$SX:$TK,'2020年省支1'!$TM:$TN,'2020年省支1'!$TP:$UK,'2020年省支1'!$UM:$UM,'2020年省支1'!$UO:$VA,'2020年省支1'!$ACO:$ACR,'2020年省支1'!$ACT:$ADG,'2020年省支1'!$ADI:$ADJ,'2020年省支1'!$ADL:$AEG,'2020年省支1'!$AEI:$AEI,'2020年省支1'!$AEK:$AEW,'2020年省支1'!$AMK:$AMN,'2020年省支1'!$AMP:$ANC,'2020年省支1'!$ANE:$ANF,'2020年省支1'!$ANH:$AOC,'2020年省支1'!$AOE:$AOE,'2020年省支1'!$AOG:$AOS,'2020年省支1'!$AWG:$AWJ,'2020年省支1'!$AWL:$AWY,'2020年省支1'!$AXA:$AXB,'2020年省支1'!$AXD:$AXY,'2020年省支1'!$AYA:$AYA,'2020年省支1'!$AYC:$AYO,'2020年省支1'!$BGC:$BGF,'2020年省支1'!$BGH:$BGU,'2020年省支1'!$BGW:$BGX,'2020年省支1'!$BGZ:$BHU,'2020年省支1'!$BHW:$BHW,'2020年省支1'!$BHY:$BIK,'2020年省支1'!$BPY:$BQB,'2020年省支1'!$BQD:$BQQ,'2020年省支1'!$BQS:$BQT,'2020年省支1'!$BQV:$BRQ,'2020年省支1'!$BRS:$BRS,'2020年省支1'!$BRU:$BSG,'2020年省支1'!$BZU:$BZX,'2020年省支1'!$BZZ:$CAM,'2020年省支1'!$CAO:$CAP,'2020年省支1'!$CAR:$CBM,'2020年省支1'!$CBO:$CBO,'2020年省支1'!$CBQ:$CCC,'2020年省支1'!$CJQ:$CJT,'2020年省支1'!$CJV:$CKI,'2020年省支1'!$CKK:$CKL,'2020年省支1'!$CKN:$CLI,'2020年省支1'!$CLK:$CLK,'2020年省支1'!$CLM:$CLY,'2020年省支1'!$CTM:$CTP,'2020年省支1'!$CTR:$CUE,'2020年省支1'!$CUG:$CUH,'2020年省支1'!$CUJ:$CVE,'2020年省支1'!$CVG:$CVG,'2020年省支1'!$CVI:$CVU,'2020年省支1'!$DDI:$DDL,'2020年省支1'!$DDN:$DEA,'2020年省支1'!$DEC:$DED,'2020年省支1'!$DEF:$DFA,'2020年省支1'!$DFC:$DFC,'2020年省支1'!$DFE:$DFQ,'2020年省支1'!$DNE:$DNH,'2020年省支1'!$DNJ:$DNW,'2020年省支1'!$DNY:$DNZ,'2020年省支1'!$DOB:$DOW,'2020年省支1'!$DOY:$DOY,'2020年省支1'!$DPA:$DPM,'2020年省支1'!$DXA:$DXD,'2020年省支1'!$DXF:$DXS,'2020年省支1'!$DXU:$DXV,'2020年省支1'!$DXX:$DYS,'2020年省支1'!$DYU:$DYU,'2020年省支1'!$DYW:$DZI,'2020年省支1'!$EGW:$EGZ,'2020年省支1'!$EHB:$EHO,'2020年省支1'!$EHQ:$EHR,'2020年省支1'!$EHT:$EIO,'2020年省支1'!$EIQ:$EIQ,'2020年省支1'!$EIS:$EJE,'2020年省支1'!$EQS:$EQV,'2020年省支1'!$EQX:$ERK,'2020年省支1'!$ERM:$ERN,'2020年省支1'!$ERP:$ESK,'2020年省支1'!$ESM:$ESM,'2020年省支1'!$ESO:$ETA,'2020年省支1'!$FAO:$FAR,'2020年省支1'!$FAT:$FBG,'2020年省支1'!$FBI:$FBJ,'2020年省支1'!$FBL:$FCG,'2020年省支1'!$FCI:$FCI,'2020年省支1'!$FCK:$FCW,'2020年省支1'!$FKK:$FKN,'2020年省支1'!$FKP:$FLC,'2020年省支1'!$FLE:$FLF,'2020年省支1'!$FLH:$FMC,'2020年省支1'!$FME:$FME,'2020年省支1'!$FMG:$FMS,'2020年省支1'!$FUG:$FUJ,'2020年省支1'!$FUL:$FUY,'2020年省支1'!$FVA:$FVB,'2020年省支1'!$FVD:$FVY,'2020年省支1'!$FWA:$FWA,'2020年省支1'!$FWC:$FWO,'2020年省支1'!$GEC:$GEF,'2020年省支1'!$GEH:$GEU,'2020年省支1'!$GEW:$GEX,'2020年省支1'!$GEZ:$GFU,'2020年省支1'!$GFW:$GFW,'2020年省支1'!$GFY:$GGK,'2020年省支1'!$GNY:$GOB,'2020年省支1'!$GOD:$GOQ,'2020年省支1'!$GOS:$GOT,'2020年省支1'!$GOV:$GPQ,'2020年省支1'!$GPS:$GPS,'2020年省支1'!$GPU:$GQG,'2020年省支1'!$GXU:$GXX,'2020年省支1'!$GXZ:$GYM,'2020年省支1'!$GYO:$GYP,'2020年省支1'!$GYR:$GZM,'2020年省支1'!$GZO:$GZO,'2020年省支1'!$GZQ:$HAC,'2020年省支1'!$HHQ:$HHT,'2020年省支1'!$HHV:$HII,'2020年省支1'!$HIK:$HIL,'2020年省支1'!$HIN:$HJI,'2020年省支1'!$HJK:$HJK,'2020年省支1'!$HJM:$HJY,'2020年省支1'!$HRM:$HRP,'2020年省支1'!$HRR:$HSE,'2020年省支1'!$HSG:$HSH,'2020年省支1'!$HSJ:$HTE,'2020年省支1'!$HTG:$HTG,'2020年省支1'!$HTI:$HTU,'2020年省支1'!$IBI:$IBL,'2020年省支1'!$IBN:$ICA,'2020年省支1'!$ICC:$ICD,'2020年省支1'!$ICF:$IDA,'2020年省支1'!$IDC:$IDC,'2020年省支1'!$IDE:$IDQ,'2020年省支1'!$ILE:$ILH,'2020年省支1'!$ILJ:$ILW,'2020年省支1'!$ILY:$ILZ,'2020年省支1'!$IMB:$IMW,'2020年省支1'!$IMY:$IMY,'2020年省支1'!$INA:$INM,'2020年省支1'!$IVA:$IVD,'2020年省支1'!$IVF:$IVS,'2020年省支1'!$IVU:$IVV,'2020年省支1'!$IVX:$IWS,'2020年省支1'!$IWU:$IWU,'2020年省支1'!$IWW:$IXI,'2020年省支1'!$JEW:$JEZ,'2020年省支1'!$JFB:$JFO,'2020年省支1'!$JFQ:$JFR,'2020年省支1'!$JFT:$JGO,'2020年省支1'!$JGQ:$JGQ,'2020年省支1'!$JGS:$JHE,'2020年省支1'!$JOS:$JOV,'2020年省支1'!$JOX:$JPK,'2020年省支1'!$JPM:$JPN,'2020年省支1'!$JPP:$JQK,'2020年省支1'!$JQM:$JQM,'2020年省支1'!$JQO:$JRA,'2020年省支1'!$JYO:$JYR,'2020年省支1'!$JYT:$JZG,'2020年省支1'!$JZI:$JZJ,'2020年省支1'!$JZL:$KAG,'2020年省支1'!$KAI:$KAI,'2020年省支1'!$KAK:$KAW,'2020年省支1'!$KIK:$KIN,'2020年省支1'!$KIP:$KJC,'2020年省支1'!$KJE:$KJF,'2020年省支1'!$KJH:$KKC,'2020年省支1'!$KKE:$KKE,'2020年省支1'!$KKG:$KKS,'2020年省支1'!$KSG:$KSJ,'2020年省支1'!$KSL:$KSY,'2020年省支1'!$KTA:$KTB,'2020年省支1'!$KTD:$KTY,'2020年省支1'!$KUA:$KUA,'2020年省支1'!$KUC:$KUO,'2020年省支1'!$LCC:$LCF,'2020年省支1'!$LCH:$LCU,'2020年省支1'!$LCW:$LCX,'2020年省支1'!$LCZ:$LDU,'2020年省支1'!$LDW:$LDW,'2020年省支1'!$LDY:$LEK,'2020年省支1'!$LLY:$LMB,'2020年省支1'!$LMD:$LMQ,'2020年省支1'!$LMS:$LMT,'2020年省支1'!$LMV:$LNQ,'2020年省支1'!$LNS:$LNS,'2020年省支1'!$LNU:$LOG,'2020年省支1'!$LVU:$LVX,'2020年省支1'!$LVZ:$LWM,'2020年省支1'!$LWO:$LWP,'2020年省支1'!$LWR:$LXM,'2020年省支1'!$LXO:$LXO,'2020年省支1'!$LXQ:$LYC,'2020年省支1'!$MFQ:$MFT,'2020年省支1'!$MFV:$MGI,'2020年省支1'!$MGK:$MGL,'2020年省支1'!$MGN:$MHI,'2020年省支1'!$MHK:$MHK,'2020年省支1'!$MHM:$MHY,'2020年省支1'!$MPM:$MPP,'2020年省支1'!$MPR:$MQE,'2020年省支1'!$MQG:$MQH,'2020年省支1'!$MQJ:$MRE,'2020年省支1'!$MRG:$MRG,'2020年省支1'!$MRI:$MRU,'2020年省支1'!$MZI:$MZL,'2020年省支1'!$MZN:$NAA,'2020年省支1'!$NAC:$NAD,'2020年省支1'!$NAF:$NBA,'2020年省支1'!$NBC:$NBC,'2020年省支1'!$NBE:$NBQ,'2020年省支1'!$NJE:$NJH,'2020年省支1'!$NJJ:$NJW,'2020年省支1'!$NJY:$NJZ,'2020年省支1'!$NKB:$NKW,'2020年省支1'!$NKY:$NKY,'2020年省支1'!$NLA:$NLM,'2020年省支1'!$NTA:$NTD,'2020年省支1'!$NTF:$NTS,'2020年省支1'!$NTU:$NTV,'2020年省支1'!$NTX:$NUS,'2020年省支1'!$NUU:$NUU,'2020年省支1'!$NUW:$NVI,'2020年省支1'!$OCW:$OCZ,'2020年省支1'!$ODB:$ODO,'2020年省支1'!$ODQ:$ODR,'2020年省支1'!$ODT:$OEO,'2020年省支1'!$OEQ:$OEQ,'2020年省支1'!$OES:$OFE,'2020年省支1'!$OMS:$OMV,'2020年省支1'!$OMX:$ONK,'2020年省支1'!$ONM:$ONN,'2020年省支1'!$ONP:$OOK,'2020年省支1'!$OOM:$OOM,'2020年省支1'!$OOO:$OPA,'2020年省支1'!$OWO:$OWR,'2020年省支1'!$OWT:$OXG,'2020年省支1'!$OXI:$OXJ,'2020年省支1'!$OXL:$OYG,'2020年省支1'!$OYI:$OYI,'2020年省支1'!$OYK:$OYW,'2020年省支1'!$PGK:$PGN,'2020年省支1'!$PGP:$PHC,'2020年省支1'!$PHE:$PHF,'2020年省支1'!$PHH:$PIC,'2020年省支1'!$PIE:$PIE,'2020年省支1'!$PIG:$PIS,'2020年省支1'!$PQG:$PQJ,'2020年省支1'!$PQL:$PQY,'2020年省支1'!$PRA:$PRB,'2020年省支1'!$PRD:$PRY,'2020年省支1'!$PSA:$PSA,'2020年省支1'!$PSC:$PSO,'2020年省支1'!$QAC:$QAF,'2020年省支1'!$QAH:$QAU,'2020年省支1'!$QAW:$QAX,'2020年省支1'!$QAZ:$QBU,'2020年省支1'!$QBW:$QBW,'2020年省支1'!$QBY:$QCK,'2020年省支1'!$QJY:$QKB,'2020年省支1'!$QKD:$QKQ,'2020年省支1'!$QKS:$QKT,'2020年省支1'!$QKV:$QLQ,'2020年省支1'!$QLS:$QLS,'2020年省支1'!$QLU:$QMG,'2020年省支1'!$QTU:$QTX,'2020年省支1'!$QTZ:$QUM,'2020年省支1'!$QUO:$QUP,'2020年省支1'!$QUR:$QVM,'2020年省支1'!$QVO:$QVO,'2020年省支1'!$QVQ:$QWC,'2020年省支1'!$RDQ:$RDT,'2020年省支1'!$RDV:$REI,'2020年省支1'!$REK:$REL,'2020年省支1'!$REN:$RFI,'2020年省支1'!$RFK:$RFK,'2020年省支1'!$RFM:$RFY,'2020年省支1'!$RNM:$RNP,'2020年省支1'!$RNR:$ROE,'2020年省支1'!$ROG:$ROH,'2020年省支1'!$ROJ:$RPE,'2020年省支1'!$RPG:$RPG,'2020年省支1'!$RPI:$RPU,'2020年省支1'!$RXI:$RXL,'2020年省支1'!$RXN:$RYA,'2020年省支1'!$RYC:$RYD,'2020年省支1'!$RYF:$RZA,'2020年省支1'!$RZC:$RZC,'2020年省支1'!$RZE:$RZQ,'2020年省支1'!$SHE:$SHH,'2020年省支1'!$SHJ:$SHW,'2020年省支1'!$SHY:$SHZ,'2020年省支1'!$SIB:$SIW,'2020年省支1'!$SIY:$SIY,'2020年省支1'!$SJA:$SJM,'2020年省支1'!$SRA:$SRD,'2020年省支1'!$SRF:$SRS,'2020年省支1'!$SRU:$SRV,'2020年省支1'!$SRX:$SSS,'2020年省支1'!$SSU:$SSU,'2020年省支1'!$SSW:$STI,'2020年省支1'!$TAW:$TAZ,'2020年省支1'!$TBB:$TBO,'2020年省支1'!$TBQ:$TBR,'2020年省支1'!$TBT:$TCO,'2020年省支1'!$TCQ:$TCQ,'2020年省支1'!$TCS:$TDE,'2020年省支1'!$TKS:$TKV,'2020年省支1'!$TKX:$TLK,'2020年省支1'!$TLM:$TLN,'2020年省支1'!$TLP:$TMK,'2020年省支1'!$TMM:$TMM,'2020年省支1'!$TMO:$TNA,'2020年省支1'!$TUO:$TUR,'2020年省支1'!$TUT:$TVG,'2020年省支1'!$TVI:$TVJ,'2020年省支1'!$TVL:$TWG,'2020年省支1'!$TWI:$TWI,'2020年省支1'!$TWK:$TWW,'2020年省支1'!$UEK:$UEN,'2020年省支1'!$UEP:$UFC,'2020年省支1'!$UFE:$UFF,'2020年省支1'!$UFH:$UGC,'2020年省支1'!$UGE:$UGE,'2020年省支1'!$UGG:$UGS,'2020年省支1'!$UOG:$UOJ,'2020年省支1'!$UOL:$UOY,'2020年省支1'!$UPA:$UPB,'2020年省支1'!$UPD:$UPY,'2020年省支1'!$UQA:$UQA,'2020年省支1'!$UQC:$UQO,'2020年省支1'!$UYC:$UYF,'2020年省支1'!$UYH:$UYU,'2020年省支1'!$UYW:$UYX,'2020年省支1'!$UYZ:$UZU,'2020年省支1'!$UZW:$UZW,'2020年省支1'!$UZY:$VAK,'2020年省支1'!$VHY:$VIB,'2020年省支1'!$VID:$VIQ,'2020年省支1'!$VIS:$VIT,'2020年省支1'!$VIV:$VJQ,'2020年省支1'!$VJS:$VJS,'2020年省支1'!$VJU:$VKG,'2020年省支1'!$VRU:$VRX,'2020年省支1'!$VRZ:$VSM,'2020年省支1'!$VSO:$VSP,'2020年省支1'!$VSR:$VTM,'2020年省支1'!$VTO:$VTO,'2020年省支1'!$VTQ:$VUC,'2020年省支1'!$WBQ:$WBT,'2020年省支1'!$WBV:$WCI,'2020年省支1'!$WCK:$WCL,'2020年省支1'!$WCN:$WDI,'2020年省支1'!$WDK:$WDK,'2020年省支1'!$WDM:$WDY,'2020年省支1'!$WLM:$WLP,'2020年省支1'!$WLR:$WME,'2020年省支1'!$WMG:$WMH,'2020年省支1'!$WMJ:$WNE,'2020年省支1'!$WNG:$WNG,'2020年省支1'!$WNI:$WNU,'2020年省支1'!$WVI:$WVL,'2020年省支1'!$WVN:$WWA,'2020年省支1'!$WWC:$WWD,'2020年省支1'!$WWF:$WXA,'2020年省支1'!$WXC:$WXC,'2020年省支1'!$WXE:$WXQ</definedName>
    <definedName name="Z_BF3C0348_F57B_45B4_AE3A_7F224D4AFB76_.wvu.Cols" localSheetId="32" hidden="1">'2020省国收'!#REF!</definedName>
    <definedName name="Z_BF3C0348_F57B_45B4_AE3A_7F224D4AFB76_.wvu.Cols" localSheetId="36" hidden="1">'2020省社收'!#REF!</definedName>
    <definedName name="Z_BF3C0348_F57B_45B4_AE3A_7F224D4AFB76_.wvu.Cols" localSheetId="14" hidden="1">'2020省收'!#REF!</definedName>
    <definedName name="Z_BF3C0348_F57B_45B4_AE3A_7F224D4AFB76_.wvu.FilterData" localSheetId="7" hidden="1">'2018省基支'!$B$5:$Y$82</definedName>
    <definedName name="Z_BF3C0348_F57B_45B4_AE3A_7F224D4AFB76_.wvu.FilterData" localSheetId="18" hidden="1">'2020对下转移支付分项目'!$A$4:$B$56</definedName>
    <definedName name="Z_BF3C0348_F57B_45B4_AE3A_7F224D4AFB76_.wvu.FilterData" localSheetId="21" hidden="1">'2020年省收1'!$A$4:$BW$421</definedName>
    <definedName name="Z_BF3C0348_F57B_45B4_AE3A_7F224D4AFB76_.wvu.FilterData" localSheetId="22" hidden="1">'2020年省支1'!$A$4:$BX$425</definedName>
    <definedName name="Z_BF3C0348_F57B_45B4_AE3A_7F224D4AFB76_.wvu.FilterData" localSheetId="17" hidden="1">'2020省基本支出经济分类'!$A$5:$D$43</definedName>
    <definedName name="Z_BF3C0348_F57B_45B4_AE3A_7F224D4AFB76_.wvu.FilterData" localSheetId="15" hidden="1">'2020省支'!$A$5:$E$490</definedName>
    <definedName name="Z_BF3C0348_F57B_45B4_AE3A_7F224D4AFB76_.wvu.PrintArea" localSheetId="8" hidden="1">'18国收'!$A$1:$D$13</definedName>
    <definedName name="Z_BF3C0348_F57B_45B4_AE3A_7F224D4AFB76_.wvu.PrintArea" localSheetId="9" hidden="1">'18国支'!$A$1:$D$12</definedName>
    <definedName name="Z_BF3C0348_F57B_45B4_AE3A_7F224D4AFB76_.wvu.PrintArea" localSheetId="4" hidden="1">'18基收'!$A$1:$F$15</definedName>
    <definedName name="Z_BF3C0348_F57B_45B4_AE3A_7F224D4AFB76_.wvu.PrintArea" localSheetId="5" hidden="1">'18基支'!$A$1:$D$17</definedName>
    <definedName name="Z_BF3C0348_F57B_45B4_AE3A_7F224D4AFB76_.wvu.PrintArea" localSheetId="10" hidden="1">'18社收'!$A$1:$E$16</definedName>
    <definedName name="Z_BF3C0348_F57B_45B4_AE3A_7F224D4AFB76_.wvu.PrintArea" localSheetId="11" hidden="1">'18社支'!$A$1:$E$19</definedName>
    <definedName name="Z_BF3C0348_F57B_45B4_AE3A_7F224D4AFB76_.wvu.PrintArea" localSheetId="0" hidden="1">'18收'!$A$1:$F$38</definedName>
    <definedName name="Z_BF3C0348_F57B_45B4_AE3A_7F224D4AFB76_.wvu.PrintArea" localSheetId="1" hidden="1">'18支'!$A$1:$D$29</definedName>
    <definedName name="Z_BF3C0348_F57B_45B4_AE3A_7F224D4AFB76_.wvu.PrintArea" localSheetId="7" hidden="1">'2018省基支'!$A$1:$N$82</definedName>
    <definedName name="Z_BF3C0348_F57B_45B4_AE3A_7F224D4AFB76_.wvu.PrintArea" localSheetId="39" hidden="1">'2019省一般债'!$A$1:$C$13</definedName>
    <definedName name="Z_BF3C0348_F57B_45B4_AE3A_7F224D4AFB76_.wvu.PrintArea" localSheetId="3" hidden="1">'2019省支'!$A$1:$N$39</definedName>
    <definedName name="Z_BF3C0348_F57B_45B4_AE3A_7F224D4AFB76_.wvu.PrintArea" localSheetId="41" hidden="1">'2019省专项债'!$A$1:$C$13</definedName>
    <definedName name="Z_BF3C0348_F57B_45B4_AE3A_7F224D4AFB76_.wvu.PrintArea" localSheetId="38" hidden="1">'2019一般债'!$A$1:$C$14</definedName>
    <definedName name="Z_BF3C0348_F57B_45B4_AE3A_7F224D4AFB76_.wvu.PrintArea" localSheetId="40" hidden="1">'2019专项债'!$A$1:$C$14</definedName>
    <definedName name="Z_BF3C0348_F57B_45B4_AE3A_7F224D4AFB76_.wvu.PrintArea" localSheetId="6" hidden="1">'2019转移支付'!$A$1:$M$65</definedName>
    <definedName name="Z_BF3C0348_F57B_45B4_AE3A_7F224D4AFB76_.wvu.PrintArea" localSheetId="19" hidden="1">'2020对下转移支付分地区'!$A$1:$E$17</definedName>
    <definedName name="Z_BF3C0348_F57B_45B4_AE3A_7F224D4AFB76_.wvu.PrintArea" localSheetId="18" hidden="1">'2020对下转移支付分项目'!$A$1:$B$57</definedName>
    <definedName name="Z_BF3C0348_F57B_45B4_AE3A_7F224D4AFB76_.wvu.PrintArea" localSheetId="27" hidden="1">'2020基对下转移支付'!$A$1:$N$11</definedName>
    <definedName name="Z_BF3C0348_F57B_45B4_AE3A_7F224D4AFB76_.wvu.PrintArea" localSheetId="21" hidden="1">'2020年省收1'!$E$1:$BJ$430</definedName>
    <definedName name="Z_BF3C0348_F57B_45B4_AE3A_7F224D4AFB76_.wvu.PrintArea" localSheetId="22" hidden="1">'2020年省支1'!$E$1:$BJ$433</definedName>
    <definedName name="Z_BF3C0348_F57B_45B4_AE3A_7F224D4AFB76_.wvu.PrintArea" localSheetId="20" hidden="1">'2020三公'!$A$1:$D$12</definedName>
    <definedName name="Z_BF3C0348_F57B_45B4_AE3A_7F224D4AFB76_.wvu.PrintArea" localSheetId="32" hidden="1">'2020省国收'!$A$1:$D$23</definedName>
    <definedName name="Z_BF3C0348_F57B_45B4_AE3A_7F224D4AFB76_.wvu.PrintArea" localSheetId="33" hidden="1">'2020省国支'!$A$1:$D$20</definedName>
    <definedName name="Z_BF3C0348_F57B_45B4_AE3A_7F224D4AFB76_.wvu.PrintArea" localSheetId="17" hidden="1">'2020省基本支出经济分类'!$A$1:$D$43</definedName>
    <definedName name="Z_BF3C0348_F57B_45B4_AE3A_7F224D4AFB76_.wvu.PrintArea" localSheetId="25" hidden="1">'2020省基收'!$A$1:$D$24</definedName>
    <definedName name="Z_BF3C0348_F57B_45B4_AE3A_7F224D4AFB76_.wvu.PrintArea" localSheetId="26" hidden="1">'2020省基支'!$A$1:$D$34</definedName>
    <definedName name="Z_BF3C0348_F57B_45B4_AE3A_7F224D4AFB76_.wvu.PrintArea" localSheetId="36" hidden="1">'2020省社收'!$A$1:$D$33</definedName>
    <definedName name="Z_BF3C0348_F57B_45B4_AE3A_7F224D4AFB76_.wvu.PrintArea" localSheetId="37" hidden="1">'2020省社支'!$A$1:$D$24</definedName>
    <definedName name="Z_BF3C0348_F57B_45B4_AE3A_7F224D4AFB76_.wvu.PrintArea" localSheetId="14" hidden="1">'2020省收'!$A$1:$D$33</definedName>
    <definedName name="Z_BF3C0348_F57B_45B4_AE3A_7F224D4AFB76_.wvu.PrintArea" localSheetId="15" hidden="1">'2020省支'!$A$1:$E$489</definedName>
    <definedName name="Z_BF3C0348_F57B_45B4_AE3A_7F224D4AFB76_.wvu.PrintArea" localSheetId="16" hidden="1">'2020省支经济分类'!$A$1:$D$21</definedName>
    <definedName name="Z_BF3C0348_F57B_45B4_AE3A_7F224D4AFB76_.wvu.PrintArea" localSheetId="2" hidden="1">目录!$A$2:$B$32</definedName>
    <definedName name="Z_BF3C0348_F57B_45B4_AE3A_7F224D4AFB76_.wvu.PrintTitles" localSheetId="7" hidden="1">'2018省基支'!$1:$5</definedName>
    <definedName name="Z_BF3C0348_F57B_45B4_AE3A_7F224D4AFB76_.wvu.PrintTitles" localSheetId="6" hidden="1">'2019转移支付'!$1:$3</definedName>
    <definedName name="Z_BF3C0348_F57B_45B4_AE3A_7F224D4AFB76_.wvu.PrintTitles" localSheetId="18" hidden="1">'2020对下转移支付分项目'!$1:$4</definedName>
    <definedName name="Z_BF3C0348_F57B_45B4_AE3A_7F224D4AFB76_.wvu.PrintTitles" localSheetId="27" hidden="1">'2020基对下转移支付'!$1:$4</definedName>
    <definedName name="Z_BF3C0348_F57B_45B4_AE3A_7F224D4AFB76_.wvu.PrintTitles" localSheetId="21" hidden="1">'2020年省收1'!$1:$4</definedName>
    <definedName name="Z_BF3C0348_F57B_45B4_AE3A_7F224D4AFB76_.wvu.PrintTitles" localSheetId="22" hidden="1">'2020年省支1'!$1:$4</definedName>
    <definedName name="Z_BF3C0348_F57B_45B4_AE3A_7F224D4AFB76_.wvu.PrintTitles" localSheetId="20" hidden="1">'2020三公'!$1:$4</definedName>
    <definedName name="Z_BF3C0348_F57B_45B4_AE3A_7F224D4AFB76_.wvu.PrintTitles" localSheetId="32" hidden="1">'2020省国收'!$1:$4</definedName>
    <definedName name="Z_BF3C0348_F57B_45B4_AE3A_7F224D4AFB76_.wvu.PrintTitles" localSheetId="28" hidden="1">'2020省国收1'!$1:$4</definedName>
    <definedName name="Z_BF3C0348_F57B_45B4_AE3A_7F224D4AFB76_.wvu.PrintTitles" localSheetId="33" hidden="1">'2020省国支'!$1:$4</definedName>
    <definedName name="Z_BF3C0348_F57B_45B4_AE3A_7F224D4AFB76_.wvu.PrintTitles" localSheetId="17" hidden="1">'2020省基本支出经济分类'!$1:$4</definedName>
    <definedName name="Z_BF3C0348_F57B_45B4_AE3A_7F224D4AFB76_.wvu.PrintTitles" localSheetId="25" hidden="1">'2020省基收'!$1:$4</definedName>
    <definedName name="Z_BF3C0348_F57B_45B4_AE3A_7F224D4AFB76_.wvu.PrintTitles" localSheetId="26" hidden="1">'2020省基支'!$1:$4</definedName>
    <definedName name="Z_BF3C0348_F57B_45B4_AE3A_7F224D4AFB76_.wvu.PrintTitles" localSheetId="36" hidden="1">'2020省社收'!$1:$4</definedName>
    <definedName name="Z_BF3C0348_F57B_45B4_AE3A_7F224D4AFB76_.wvu.PrintTitles" localSheetId="37" hidden="1">'2020省社支'!$1:$4</definedName>
    <definedName name="Z_BF3C0348_F57B_45B4_AE3A_7F224D4AFB76_.wvu.PrintTitles" localSheetId="14" hidden="1">'2020省收'!$1:$4</definedName>
    <definedName name="Z_BF3C0348_F57B_45B4_AE3A_7F224D4AFB76_.wvu.PrintTitles" localSheetId="15" hidden="1">'2020省支'!$1:$4</definedName>
    <definedName name="Z_BF3C0348_F57B_45B4_AE3A_7F224D4AFB76_.wvu.PrintTitles" localSheetId="16" hidden="1">'2020省支经济分类'!$1:$4</definedName>
    <definedName name="Z_BF3C0348_F57B_45B4_AE3A_7F224D4AFB76_.wvu.PrintTitles" localSheetId="2" hidden="1">目录!$2:$3</definedName>
    <definedName name="Z_BF3C0348_F57B_45B4_AE3A_7F224D4AFB76_.wvu.Rows" localSheetId="8" hidden="1">'18国收'!$13:$14</definedName>
    <definedName name="Z_BF3C0348_F57B_45B4_AE3A_7F224D4AFB76_.wvu.Rows" localSheetId="0" hidden="1">'18收'!$1:$1,'18收'!$3:$3,'18收'!$32:$36</definedName>
    <definedName name="Z_BF3C0348_F57B_45B4_AE3A_7F224D4AFB76_.wvu.Rows" localSheetId="21" hidden="1">'2020年省收1'!$422:$428</definedName>
    <definedName name="Z_BF3C0348_F57B_45B4_AE3A_7F224D4AFB76_.wvu.Rows" localSheetId="22" hidden="1">'2020年省支1'!$426:$432</definedName>
    <definedName name="Z_BF3C0348_F57B_45B4_AE3A_7F224D4AFB76_.wvu.Rows" localSheetId="32" hidden="1">'2020省国收'!#REF!,'2020省国收'!#REF!,'2020省国收'!#REF!</definedName>
    <definedName name="Z_BF3C0348_F57B_45B4_AE3A_7F224D4AFB76_.wvu.Rows" localSheetId="28" hidden="1">'2020省国收1'!$18:$22</definedName>
    <definedName name="Z_BF3C0348_F57B_45B4_AE3A_7F224D4AFB76_.wvu.Rows" localSheetId="33" hidden="1">'2020省国支'!#REF!,'2020省国支'!#REF!,'2020省国支'!#REF!,'2020省国支'!#REF!,'2020省国支'!#REF!</definedName>
    <definedName name="Z_BF3C0348_F57B_45B4_AE3A_7F224D4AFB76_.wvu.Rows" localSheetId="25" hidden="1">'2020省基收'!#REF!,'2020省基收'!#REF!,'2020省基收'!#REF!,'2020省基收'!#REF!,'2020省基收'!#REF!,'2020省基收'!#REF!</definedName>
    <definedName name="Z_BF3C0348_F57B_45B4_AE3A_7F224D4AFB76_.wvu.Rows" localSheetId="26" hidden="1">'2020省基支'!#REF!,'2020省基支'!#REF!,'2020省基支'!#REF!,'2020省基支'!#REF!</definedName>
    <definedName name="Z_BF3C0348_F57B_45B4_AE3A_7F224D4AFB76_.wvu.Rows" localSheetId="36" hidden="1">'2020省社收'!$8:$8,'2020省社收'!#REF!,'2020省社收'!#REF!</definedName>
    <definedName name="Z_BF3C0348_F57B_45B4_AE3A_7F224D4AFB76_.wvu.Rows" localSheetId="37" hidden="1">'2020省社支'!#REF!,'2020省社支'!#REF!,'2020省社支'!#REF!</definedName>
    <definedName name="Z_BF3C0348_F57B_45B4_AE3A_7F224D4AFB76_.wvu.Rows" localSheetId="14" hidden="1">'2020省收'!#REF!,'2020省收'!#REF!,'2020省收'!#REF!,'2020省收'!#REF!,'2020省收'!#REF!,'2020省收'!$10:$10,'2020省收'!#REF!,'2020省收'!#REF!,'2020省收'!$19:$19,'2020省收'!#REF!,'2020省收'!#REF!,'2020省收'!#REF!,'2020省收'!#REF!,'2020省收'!#REF!</definedName>
    <definedName name="Z_C7CFC13E_6DEE_40AF_8CBB_9E84A3220D67_.wvu.Cols" localSheetId="8" hidden="1">'18国收'!$H:$H</definedName>
    <definedName name="Z_C7CFC13E_6DEE_40AF_8CBB_9E84A3220D67_.wvu.Cols" localSheetId="5" hidden="1">'18基支'!$G:$G</definedName>
    <definedName name="Z_C7CFC13E_6DEE_40AF_8CBB_9E84A3220D67_.wvu.Cols" localSheetId="0" hidden="1">'18收'!$L:$L,'18收'!$GH:$GH</definedName>
    <definedName name="Z_C7CFC13E_6DEE_40AF_8CBB_9E84A3220D67_.wvu.Cols" localSheetId="7" hidden="1">'2018省基支'!$I:$L</definedName>
    <definedName name="Z_C7CFC13E_6DEE_40AF_8CBB_9E84A3220D67_.wvu.Cols" localSheetId="3" hidden="1">'2019省支'!$JP:$JP,'2019省支'!$TL:$TL,'2019省支'!$ADH:$ADH,'2019省支'!$AND:$AND,'2019省支'!$AWZ:$AWZ,'2019省支'!$BGV:$BGV,'2019省支'!$BQR:$BQR,'2019省支'!$CAN:$CAN,'2019省支'!$CKJ:$CKJ,'2019省支'!$CUF:$CUF,'2019省支'!$DEB:$DEB,'2019省支'!$DNX:$DNX,'2019省支'!$DXT:$DXT,'2019省支'!$EHP:$EHP,'2019省支'!$ERL:$ERL,'2019省支'!$FBH:$FBH,'2019省支'!$FLD:$FLD,'2019省支'!$FUZ:$FUZ,'2019省支'!$GEV:$GEV,'2019省支'!$GOR:$GOR,'2019省支'!$GYN:$GYN,'2019省支'!$HIJ:$HIJ,'2019省支'!$HSF:$HSF,'2019省支'!$ICB:$ICB,'2019省支'!$ILX:$ILX,'2019省支'!$IVT:$IVT,'2019省支'!$JFP:$JFP,'2019省支'!$JPL:$JPL,'2019省支'!$JZH:$JZH,'2019省支'!$KJD:$KJD,'2019省支'!$KSZ:$KSZ,'2019省支'!$LCV:$LCV,'2019省支'!$LMR:$LMR,'2019省支'!$LWN:$LWN,'2019省支'!$MGJ:$MGJ,'2019省支'!$MQF:$MQF,'2019省支'!$NAB:$NAB,'2019省支'!$NJX:$NJX,'2019省支'!$NTT:$NTT,'2019省支'!$ODP:$ODP,'2019省支'!$ONL:$ONL,'2019省支'!$OXH:$OXH,'2019省支'!$PHD:$PHD,'2019省支'!$PQZ:$PQZ,'2019省支'!$QAV:$QAV,'2019省支'!$QKR:$QKR,'2019省支'!$QUN:$QUN,'2019省支'!$REJ:$REJ,'2019省支'!$ROF:$ROF,'2019省支'!$RYB:$RYB,'2019省支'!$SHX:$SHX,'2019省支'!$SRT:$SRT,'2019省支'!$TBP:$TBP,'2019省支'!$TLL:$TLL,'2019省支'!$TVH:$TVH,'2019省支'!$UFD:$UFD,'2019省支'!$UOZ:$UOZ,'2019省支'!$UYV:$UYV,'2019省支'!$VIR:$VIR,'2019省支'!$VSN:$VSN,'2019省支'!$WCJ:$WCJ,'2019省支'!$WMF:$WMF,'2019省支'!$WWB:$WWB</definedName>
    <definedName name="Z_C7CFC13E_6DEE_40AF_8CBB_9E84A3220D67_.wvu.FilterData" localSheetId="7" hidden="1">'2018省基支'!$B$5:$Y$82</definedName>
    <definedName name="Z_C7CFC13E_6DEE_40AF_8CBB_9E84A3220D67_.wvu.FilterData" localSheetId="18" hidden="1">'2020对下转移支付分项目'!$A$20:$B$55</definedName>
    <definedName name="Z_C7CFC13E_6DEE_40AF_8CBB_9E84A3220D67_.wvu.FilterData" localSheetId="17" hidden="1">'2020省基本支出经济分类'!$A$5:$D$43</definedName>
    <definedName name="Z_C7CFC13E_6DEE_40AF_8CBB_9E84A3220D67_.wvu.FilterData" localSheetId="15" hidden="1">'2020省支'!$A$5:$H$484</definedName>
    <definedName name="Z_C7CFC13E_6DEE_40AF_8CBB_9E84A3220D67_.wvu.PrintArea" localSheetId="8" hidden="1">'18国收'!$A$1:$D$13</definedName>
    <definedName name="Z_C7CFC13E_6DEE_40AF_8CBB_9E84A3220D67_.wvu.PrintArea" localSheetId="9" hidden="1">'18国支'!$A$1:$D$12</definedName>
    <definedName name="Z_C7CFC13E_6DEE_40AF_8CBB_9E84A3220D67_.wvu.PrintArea" localSheetId="4" hidden="1">'18基收'!$A$1:$F$15</definedName>
    <definedName name="Z_C7CFC13E_6DEE_40AF_8CBB_9E84A3220D67_.wvu.PrintArea" localSheetId="5" hidden="1">'18基支'!$A$1:$D$17</definedName>
    <definedName name="Z_C7CFC13E_6DEE_40AF_8CBB_9E84A3220D67_.wvu.PrintArea" localSheetId="10" hidden="1">'18社收'!$A$1:$E$16</definedName>
    <definedName name="Z_C7CFC13E_6DEE_40AF_8CBB_9E84A3220D67_.wvu.PrintArea" localSheetId="11" hidden="1">'18社支'!$A$1:$E$19</definedName>
    <definedName name="Z_C7CFC13E_6DEE_40AF_8CBB_9E84A3220D67_.wvu.PrintArea" localSheetId="0" hidden="1">'18收'!$A$1:$F$38</definedName>
    <definedName name="Z_C7CFC13E_6DEE_40AF_8CBB_9E84A3220D67_.wvu.PrintArea" localSheetId="1" hidden="1">'18支'!$A$1:$D$29</definedName>
    <definedName name="Z_C7CFC13E_6DEE_40AF_8CBB_9E84A3220D67_.wvu.PrintArea" localSheetId="7" hidden="1">'2018省基支'!$A$1:$N$82</definedName>
    <definedName name="Z_C7CFC13E_6DEE_40AF_8CBB_9E84A3220D67_.wvu.PrintArea" localSheetId="39" hidden="1">'2019省一般债'!$A$1:$C$13</definedName>
    <definedName name="Z_C7CFC13E_6DEE_40AF_8CBB_9E84A3220D67_.wvu.PrintArea" localSheetId="3" hidden="1">'2019省支'!$A$1:$N$39</definedName>
    <definedName name="Z_C7CFC13E_6DEE_40AF_8CBB_9E84A3220D67_.wvu.PrintArea" localSheetId="41" hidden="1">'2019省专项债'!$A$1:$C$13</definedName>
    <definedName name="Z_C7CFC13E_6DEE_40AF_8CBB_9E84A3220D67_.wvu.PrintArea" localSheetId="38" hidden="1">'2019一般债'!$A$1:$C$14</definedName>
    <definedName name="Z_C7CFC13E_6DEE_40AF_8CBB_9E84A3220D67_.wvu.PrintArea" localSheetId="40" hidden="1">'2019专项债'!$A$1:$C$14</definedName>
    <definedName name="Z_C7CFC13E_6DEE_40AF_8CBB_9E84A3220D67_.wvu.PrintArea" localSheetId="19" hidden="1">'2020对下转移支付分地区'!$A$1:$E$17</definedName>
    <definedName name="Z_C7CFC13E_6DEE_40AF_8CBB_9E84A3220D67_.wvu.PrintArea" localSheetId="18" hidden="1">'2020对下转移支付分项目'!$A$1:$B$57</definedName>
    <definedName name="Z_C7CFC13E_6DEE_40AF_8CBB_9E84A3220D67_.wvu.PrintArea" localSheetId="27" hidden="1">'2020基对下转移支付'!$A$1:$N$11</definedName>
    <definedName name="Z_C7CFC13E_6DEE_40AF_8CBB_9E84A3220D67_.wvu.PrintArea" localSheetId="20" hidden="1">'2020三公'!$A$1:$D$12</definedName>
    <definedName name="Z_C7CFC13E_6DEE_40AF_8CBB_9E84A3220D67_.wvu.PrintArea" localSheetId="32" hidden="1">'2020省国收'!$A$1:$D$23</definedName>
    <definedName name="Z_C7CFC13E_6DEE_40AF_8CBB_9E84A3220D67_.wvu.PrintArea" localSheetId="33" hidden="1">'2020省国支'!$A$1:$D$17</definedName>
    <definedName name="Z_C7CFC13E_6DEE_40AF_8CBB_9E84A3220D67_.wvu.PrintArea" localSheetId="17" hidden="1">'2020省基本支出经济分类'!$A$1:$D$43</definedName>
    <definedName name="Z_C7CFC13E_6DEE_40AF_8CBB_9E84A3220D67_.wvu.PrintArea" localSheetId="25" hidden="1">'2020省基收'!$A$1:$D$24</definedName>
    <definedName name="Z_C7CFC13E_6DEE_40AF_8CBB_9E84A3220D67_.wvu.PrintArea" localSheetId="26" hidden="1">'2020省基支'!$A$1:$D$34</definedName>
    <definedName name="Z_C7CFC13E_6DEE_40AF_8CBB_9E84A3220D67_.wvu.PrintArea" localSheetId="36" hidden="1">'2020省社收'!$A$1:$D$33</definedName>
    <definedName name="Z_C7CFC13E_6DEE_40AF_8CBB_9E84A3220D67_.wvu.PrintArea" localSheetId="37" hidden="1">'2020省社支'!$A$1:$D$24</definedName>
    <definedName name="Z_C7CFC13E_6DEE_40AF_8CBB_9E84A3220D67_.wvu.PrintArea" localSheetId="14" hidden="1">'2020省收'!$A$1:$D$33</definedName>
    <definedName name="Z_C7CFC13E_6DEE_40AF_8CBB_9E84A3220D67_.wvu.PrintArea" localSheetId="15" hidden="1">'2020省支'!$A$1:$E$490</definedName>
    <definedName name="Z_C7CFC13E_6DEE_40AF_8CBB_9E84A3220D67_.wvu.PrintArea" localSheetId="16" hidden="1">'2020省支经济分类'!$A$1:$D$21</definedName>
    <definedName name="Z_C7CFC13E_6DEE_40AF_8CBB_9E84A3220D67_.wvu.PrintArea" localSheetId="2" hidden="1">目录!$A$2:$B$32</definedName>
    <definedName name="Z_C7CFC13E_6DEE_40AF_8CBB_9E84A3220D67_.wvu.PrintTitles" localSheetId="7" hidden="1">'2018省基支'!$1:$5</definedName>
    <definedName name="Z_C7CFC13E_6DEE_40AF_8CBB_9E84A3220D67_.wvu.PrintTitles" localSheetId="18" hidden="1">'2020对下转移支付分项目'!$1:$4</definedName>
    <definedName name="Z_C7CFC13E_6DEE_40AF_8CBB_9E84A3220D67_.wvu.PrintTitles" localSheetId="27" hidden="1">'2020基对下转移支付'!$1:$4</definedName>
    <definedName name="Z_C7CFC13E_6DEE_40AF_8CBB_9E84A3220D67_.wvu.PrintTitles" localSheetId="20" hidden="1">'2020三公'!$1:$4</definedName>
    <definedName name="Z_C7CFC13E_6DEE_40AF_8CBB_9E84A3220D67_.wvu.PrintTitles" localSheetId="32" hidden="1">'2020省国收'!$1:$4</definedName>
    <definedName name="Z_C7CFC13E_6DEE_40AF_8CBB_9E84A3220D67_.wvu.PrintTitles" localSheetId="33" hidden="1">'2020省国支'!$1:$4</definedName>
    <definedName name="Z_C7CFC13E_6DEE_40AF_8CBB_9E84A3220D67_.wvu.PrintTitles" localSheetId="17" hidden="1">'2020省基本支出经济分类'!$1:$4</definedName>
    <definedName name="Z_C7CFC13E_6DEE_40AF_8CBB_9E84A3220D67_.wvu.PrintTitles" localSheetId="25" hidden="1">'2020省基收'!$1:$4</definedName>
    <definedName name="Z_C7CFC13E_6DEE_40AF_8CBB_9E84A3220D67_.wvu.PrintTitles" localSheetId="26" hidden="1">'2020省基支'!$1:$4</definedName>
    <definedName name="Z_C7CFC13E_6DEE_40AF_8CBB_9E84A3220D67_.wvu.PrintTitles" localSheetId="36" hidden="1">'2020省社收'!$1:$4</definedName>
    <definedName name="Z_C7CFC13E_6DEE_40AF_8CBB_9E84A3220D67_.wvu.PrintTitles" localSheetId="37" hidden="1">'2020省社支'!$1:$4</definedName>
    <definedName name="Z_C7CFC13E_6DEE_40AF_8CBB_9E84A3220D67_.wvu.PrintTitles" localSheetId="14" hidden="1">'2020省收'!$1:$4</definedName>
    <definedName name="Z_C7CFC13E_6DEE_40AF_8CBB_9E84A3220D67_.wvu.PrintTitles" localSheetId="15" hidden="1">'2020省支'!$1:$4</definedName>
    <definedName name="Z_C7CFC13E_6DEE_40AF_8CBB_9E84A3220D67_.wvu.PrintTitles" localSheetId="16" hidden="1">'2020省支经济分类'!$1:$4</definedName>
    <definedName name="Z_C7CFC13E_6DEE_40AF_8CBB_9E84A3220D67_.wvu.PrintTitles" localSheetId="2" hidden="1">目录!$2:$3</definedName>
    <definedName name="Z_C7CFC13E_6DEE_40AF_8CBB_9E84A3220D67_.wvu.Rows" localSheetId="8" hidden="1">'18国收'!$13:$14</definedName>
    <definedName name="Z_C7CFC13E_6DEE_40AF_8CBB_9E84A3220D67_.wvu.Rows" localSheetId="0" hidden="1">'18收'!$1:$1,'18收'!$3:$3,'18收'!$32:$36</definedName>
    <definedName name="Z_C7CFC13E_6DEE_40AF_8CBB_9E84A3220D67_.wvu.Rows" localSheetId="32" hidden="1">'2020省国收'!#REF!,'2020省国收'!#REF!,'2020省国收'!#REF!</definedName>
    <definedName name="Z_C7CFC13E_6DEE_40AF_8CBB_9E84A3220D67_.wvu.Rows" localSheetId="33" hidden="1">'2020省国支'!#REF!,'2020省国支'!#REF!,'2020省国支'!#REF!,'2020省国支'!$10:$10,'2020省国支'!#REF!,'2020省国支'!#REF!</definedName>
    <definedName name="Z_C7CFC13E_6DEE_40AF_8CBB_9E84A3220D67_.wvu.Rows" localSheetId="25" hidden="1">'2020省基收'!#REF!,'2020省基收'!#REF!,'2020省基收'!#REF!,'2020省基收'!#REF!,'2020省基收'!#REF!</definedName>
    <definedName name="Z_C7CFC13E_6DEE_40AF_8CBB_9E84A3220D67_.wvu.Rows" localSheetId="26" hidden="1">'2020省基支'!#REF!,'2020省基支'!#REF!</definedName>
    <definedName name="Z_C7CFC13E_6DEE_40AF_8CBB_9E84A3220D67_.wvu.Rows" localSheetId="36" hidden="1">'2020省社收'!$14:$18,'2020省社收'!$26:$26,'2020省社收'!$31:$32,'2020省社收'!#REF!,'2020省社收'!#REF!,'2020省社收'!#REF!,'2020省社收'!#REF!</definedName>
    <definedName name="Z_C7CFC13E_6DEE_40AF_8CBB_9E84A3220D67_.wvu.Rows" localSheetId="37" hidden="1">'2020省社支'!#REF!,'2020省社支'!#REF!,'2020省社支'!#REF!,'2020省社支'!#REF!,'2020省社支'!#REF!,'2020省社支'!#REF!,'2020省社支'!#REF!,'2020省社支'!#REF!</definedName>
    <definedName name="Z_C7CFC13E_6DEE_40AF_8CBB_9E84A3220D67_.wvu.Rows" localSheetId="14" hidden="1">'2020省收'!#REF!,'2020省收'!#REF!,'2020省收'!#REF!,'2020省收'!#REF!,'2020省收'!#REF!,'2020省收'!$10:$10,'2020省收'!#REF!,'2020省收'!#REF!,'2020省收'!#REF!,'2020省收'!#REF!</definedName>
    <definedName name="Z_CAD6146B_8F15_4369_9303_2BB10FC3C3E0_.wvu.PrintArea" localSheetId="3" hidden="1">'2019省支'!#REF!</definedName>
    <definedName name="Z_CAD6146B_8F15_4369_9303_2BB10FC3C3E0_.wvu.PrintTitles" localSheetId="7" hidden="1">'2018省基支'!#REF!,'2018省基支'!#REF!</definedName>
    <definedName name="Z_D0C2F92C_394B_47CE_8EB1_C1807C65BA3B_.wvu.Cols" localSheetId="21" hidden="1">#VALUE!</definedName>
    <definedName name="Z_D0C2F92C_394B_47CE_8EB1_C1807C65BA3B_.wvu.Cols" localSheetId="22" hidden="1">#VALUE!</definedName>
    <definedName name="Z_D0C2F92C_394B_47CE_8EB1_C1807C65BA3B_.wvu.PrintTitles" localSheetId="21" hidden="1">'2020年省收1'!$1:$4</definedName>
    <definedName name="Z_D0C2F92C_394B_47CE_8EB1_C1807C65BA3B_.wvu.PrintTitles" localSheetId="22" hidden="1">'2020年省支1'!$1:$4</definedName>
    <definedName name="Z_D0C2F92C_394B_47CE_8EB1_C1807C65BA3B_.wvu.Rows" localSheetId="21" hidden="1">'2020年省收1'!$163:$163,'2020年省收1'!$366:$366</definedName>
    <definedName name="Z_D0C2F92C_394B_47CE_8EB1_C1807C65BA3B_.wvu.Rows" localSheetId="22" hidden="1">'2020年省支1'!$163:$163,'2020年省支1'!$368:$368</definedName>
    <definedName name="Z_D508955C_0331_411E_9B0B_724792A19EA1_.wvu.FilterData" localSheetId="18" hidden="1">'2020对下转移支付分项目'!$A$4:$B$56</definedName>
    <definedName name="Z_D508955C_0331_411E_9B0B_724792A19EA1_.wvu.FilterData" localSheetId="17" hidden="1">'2020省基本支出经济分类'!$A$5:$D$43</definedName>
    <definedName name="Z_DA1E3E74_39DE_4C29_BC93_50992CFD7B7A_.wvu.FilterData" localSheetId="15" hidden="1">'2020省支'!$A$5:$H$490</definedName>
    <definedName name="Z_F8CF60C6_4E8F_4A9F_9B0F_A4F77EE32117_.wvu.PrintArea" localSheetId="3" hidden="1">'2019省支'!#REF!</definedName>
    <definedName name="Z_F8CF60C6_4E8F_4A9F_9B0F_A4F77EE32117_.wvu.PrintTitles" localSheetId="7" hidden="1">'2018省基支'!#REF!,'2018省基支'!#REF!</definedName>
    <definedName name="Z_F910A60A_9C17_4DD8_96F8_74AF061536EF_.wvu.Cols" localSheetId="7" hidden="1">'2018省基支'!#REF!</definedName>
    <definedName name="Z_F93E8A1D_8151_42CE_B681_7A98D322EC8E_.wvu.Cols" localSheetId="8" hidden="1">'18国收'!$H:$H</definedName>
    <definedName name="Z_F93E8A1D_8151_42CE_B681_7A98D322EC8E_.wvu.Cols" localSheetId="5" hidden="1">'18基支'!$G:$G</definedName>
    <definedName name="Z_F93E8A1D_8151_42CE_B681_7A98D322EC8E_.wvu.Cols" localSheetId="0" hidden="1">'18收'!$L:$L,'18收'!$GH:$GH</definedName>
    <definedName name="Z_F93E8A1D_8151_42CE_B681_7A98D322EC8E_.wvu.Cols" localSheetId="7" hidden="1">'2018省基支'!$I:$L</definedName>
    <definedName name="Z_F93E8A1D_8151_42CE_B681_7A98D322EC8E_.wvu.Cols" localSheetId="3" hidden="1">'2019省支'!$JP:$JP,'2019省支'!$TL:$TL,'2019省支'!$ADH:$ADH,'2019省支'!$AND:$AND,'2019省支'!$AWZ:$AWZ,'2019省支'!$BGV:$BGV,'2019省支'!$BQR:$BQR,'2019省支'!$CAN:$CAN,'2019省支'!$CKJ:$CKJ,'2019省支'!$CUF:$CUF,'2019省支'!$DEB:$DEB,'2019省支'!$DNX:$DNX,'2019省支'!$DXT:$DXT,'2019省支'!$EHP:$EHP,'2019省支'!$ERL:$ERL,'2019省支'!$FBH:$FBH,'2019省支'!$FLD:$FLD,'2019省支'!$FUZ:$FUZ,'2019省支'!$GEV:$GEV,'2019省支'!$GOR:$GOR,'2019省支'!$GYN:$GYN,'2019省支'!$HIJ:$HIJ,'2019省支'!$HSF:$HSF,'2019省支'!$ICB:$ICB,'2019省支'!$ILX:$ILX,'2019省支'!$IVT:$IVT,'2019省支'!$JFP:$JFP,'2019省支'!$JPL:$JPL,'2019省支'!$JZH:$JZH,'2019省支'!$KJD:$KJD,'2019省支'!$KSZ:$KSZ,'2019省支'!$LCV:$LCV,'2019省支'!$LMR:$LMR,'2019省支'!$LWN:$LWN,'2019省支'!$MGJ:$MGJ,'2019省支'!$MQF:$MQF,'2019省支'!$NAB:$NAB,'2019省支'!$NJX:$NJX,'2019省支'!$NTT:$NTT,'2019省支'!$ODP:$ODP,'2019省支'!$ONL:$ONL,'2019省支'!$OXH:$OXH,'2019省支'!$PHD:$PHD,'2019省支'!$PQZ:$PQZ,'2019省支'!$QAV:$QAV,'2019省支'!$QKR:$QKR,'2019省支'!$QUN:$QUN,'2019省支'!$REJ:$REJ,'2019省支'!$ROF:$ROF,'2019省支'!$RYB:$RYB,'2019省支'!$SHX:$SHX,'2019省支'!$SRT:$SRT,'2019省支'!$TBP:$TBP,'2019省支'!$TLL:$TLL,'2019省支'!$TVH:$TVH,'2019省支'!$UFD:$UFD,'2019省支'!$UOZ:$UOZ,'2019省支'!$UYV:$UYV,'2019省支'!$VIR:$VIR,'2019省支'!$VSN:$VSN,'2019省支'!$WCJ:$WCJ,'2019省支'!$WMF:$WMF,'2019省支'!$WWB:$WWB</definedName>
    <definedName name="Z_F93E8A1D_8151_42CE_B681_7A98D322EC8E_.wvu.Cols" localSheetId="21" hidden="1">'2020年省收1'!$A:$D,'2020年省收1'!$F:$S,'2020年省收1'!$U:$V,'2020年省收1'!$X:$AS,'2020年省收1'!$AU:$AU,'2020年省收1'!$AW:$BJ,'2020年省收1'!$IV:$IY,'2020年省收1'!$JA:$JN,'2020年省收1'!$JP:$JQ,'2020年省收1'!$JS:$KN,'2020年省收1'!$KP:$KP,'2020年省收1'!$KR:$LD,'2020年省收1'!$SR:$SU,'2020年省收1'!$SW:$TJ,'2020年省收1'!$TL:$TM,'2020年省收1'!$TO:$UJ,'2020年省收1'!$UL:$UL,'2020年省收1'!$UN:$UZ,'2020年省收1'!$ACN:$ACQ,'2020年省收1'!$ACS:$ADF,'2020年省收1'!$ADH:$ADI,'2020年省收1'!$ADK:$AEF,'2020年省收1'!$AEH:$AEH,'2020年省收1'!$AEJ:$AEV,'2020年省收1'!$AMJ:$AMM,'2020年省收1'!$AMO:$ANB,'2020年省收1'!$AND:$ANE,'2020年省收1'!$ANG:$AOB,'2020年省收1'!$AOD:$AOD,'2020年省收1'!$AOF:$AOR,'2020年省收1'!$AWF:$AWI,'2020年省收1'!$AWK:$AWX,'2020年省收1'!$AWZ:$AXA,'2020年省收1'!$AXC:$AXX,'2020年省收1'!$AXZ:$AXZ,'2020年省收1'!$AYB:$AYN,'2020年省收1'!$BGB:$BGE,'2020年省收1'!$BGG:$BGT,'2020年省收1'!$BGV:$BGW,'2020年省收1'!$BGY:$BHT,'2020年省收1'!$BHV:$BHV,'2020年省收1'!$BHX:$BIJ,'2020年省收1'!$BPX:$BQA,'2020年省收1'!$BQC:$BQP,'2020年省收1'!$BQR:$BQS,'2020年省收1'!$BQU:$BRP,'2020年省收1'!$BRR:$BRR,'2020年省收1'!$BRT:$BSF,'2020年省收1'!$BZT:$BZW,'2020年省收1'!$BZY:$CAL,'2020年省收1'!$CAN:$CAO,'2020年省收1'!$CAQ:$CBL,'2020年省收1'!$CBN:$CBN,'2020年省收1'!$CBP:$CCB,'2020年省收1'!$CJP:$CJS,'2020年省收1'!$CJU:$CKH,'2020年省收1'!$CKJ:$CKK,'2020年省收1'!$CKM:$CLH,'2020年省收1'!$CLJ:$CLJ,'2020年省收1'!$CLL:$CLX,'2020年省收1'!$CTL:$CTO,'2020年省收1'!$CTQ:$CUD,'2020年省收1'!$CUF:$CUG,'2020年省收1'!$CUI:$CVD,'2020年省收1'!$CVF:$CVF,'2020年省收1'!$CVH:$CVT,'2020年省收1'!$DDH:$DDK,'2020年省收1'!$DDM:$DDZ,'2020年省收1'!$DEB:$DEC,'2020年省收1'!$DEE:$DEZ,'2020年省收1'!$DFB:$DFB,'2020年省收1'!$DFD:$DFP,'2020年省收1'!$DND:$DNG,'2020年省收1'!$DNI:$DNV,'2020年省收1'!$DNX:$DNY,'2020年省收1'!$DOA:$DOV,'2020年省收1'!$DOX:$DOX,'2020年省收1'!$DOZ:$DPL,'2020年省收1'!$DWZ:$DXC,'2020年省收1'!$DXE:$DXR,'2020年省收1'!$DXT:$DXU,'2020年省收1'!$DXW:$DYR,'2020年省收1'!$DYT:$DYT,'2020年省收1'!$DYV:$DZH,'2020年省收1'!$EGV:$EGY,'2020年省收1'!$EHA:$EHN,'2020年省收1'!$EHP:$EHQ,'2020年省收1'!$EHS:$EIN,'2020年省收1'!$EIP:$EIP,'2020年省收1'!$EIR:$EJD,'2020年省收1'!$EQR:$EQU,'2020年省收1'!$EQW:$ERJ,'2020年省收1'!$ERL:$ERM,'2020年省收1'!$ERO:$ESJ,'2020年省收1'!$ESL:$ESL,'2020年省收1'!$ESN:$ESZ,'2020年省收1'!$FAN:$FAQ,'2020年省收1'!$FAS:$FBF,'2020年省收1'!$FBH:$FBI,'2020年省收1'!$FBK:$FCF,'2020年省收1'!$FCH:$FCH,'2020年省收1'!$FCJ:$FCV,'2020年省收1'!$FKJ:$FKM,'2020年省收1'!$FKO:$FLB,'2020年省收1'!$FLD:$FLE,'2020年省收1'!$FLG:$FMB,'2020年省收1'!$FMD:$FMD,'2020年省收1'!$FMF:$FMR,'2020年省收1'!$FUF:$FUI,'2020年省收1'!$FUK:$FUX,'2020年省收1'!$FUZ:$FVA,'2020年省收1'!$FVC:$FVX,'2020年省收1'!$FVZ:$FVZ,'2020年省收1'!$FWB:$FWN,'2020年省收1'!$GEB:$GEE,'2020年省收1'!$GEG:$GET,'2020年省收1'!$GEV:$GEW,'2020年省收1'!$GEY:$GFT,'2020年省收1'!$GFV:$GFV,'2020年省收1'!$GFX:$GGJ,'2020年省收1'!$GNX:$GOA,'2020年省收1'!$GOC:$GOP,'2020年省收1'!$GOR:$GOS,'2020年省收1'!$GOU:$GPP,'2020年省收1'!$GPR:$GPR,'2020年省收1'!$GPT:$GQF,'2020年省收1'!$GXT:$GXW,'2020年省收1'!$GXY:$GYL,'2020年省收1'!$GYN:$GYO,'2020年省收1'!$GYQ:$GZL,'2020年省收1'!$GZN:$GZN,'2020年省收1'!$GZP:$HAB,'2020年省收1'!$HHP:$HHS,'2020年省收1'!$HHU:$HIH,'2020年省收1'!$HIJ:$HIK,'2020年省收1'!$HIM:$HJH,'2020年省收1'!$HJJ:$HJJ,'2020年省收1'!$HJL:$HJX,'2020年省收1'!$HRL:$HRO,'2020年省收1'!$HRQ:$HSD,'2020年省收1'!$HSF:$HSG,'2020年省收1'!$HSI:$HTD,'2020年省收1'!$HTF:$HTF,'2020年省收1'!$HTH:$HTT,'2020年省收1'!$IBH:$IBK,'2020年省收1'!$IBM:$IBZ,'2020年省收1'!$ICB:$ICC,'2020年省收1'!$ICE:$ICZ,'2020年省收1'!$IDB:$IDB,'2020年省收1'!$IDD:$IDP,'2020年省收1'!$ILD:$ILG,'2020年省收1'!$ILI:$ILV,'2020年省收1'!$ILX:$ILY,'2020年省收1'!$IMA:$IMV,'2020年省收1'!$IMX:$IMX,'2020年省收1'!$IMZ:$INL,'2020年省收1'!$IUZ:$IVC,'2020年省收1'!$IVE:$IVR,'2020年省收1'!$IVT:$IVU,'2020年省收1'!$IVW:$IWR,'2020年省收1'!$IWT:$IWT,'2020年省收1'!$IWV:$IXH,'2020年省收1'!$JEV:$JEY,'2020年省收1'!$JFA:$JFN,'2020年省收1'!$JFP:$JFQ,'2020年省收1'!$JFS:$JGN,'2020年省收1'!$JGP:$JGP,'2020年省收1'!$JGR:$JHD,'2020年省收1'!$JOR:$JOU,'2020年省收1'!$JOW:$JPJ,'2020年省收1'!$JPL:$JPM,'2020年省收1'!$JPO:$JQJ,'2020年省收1'!$JQL:$JQL,'2020年省收1'!$JQN:$JQZ,'2020年省收1'!$JYN:$JYQ,'2020年省收1'!$JYS:$JZF,'2020年省收1'!$JZH:$JZI,'2020年省收1'!$JZK:$KAF,'2020年省收1'!$KAH:$KAH,'2020年省收1'!$KAJ:$KAV,'2020年省收1'!$KIJ:$KIM,'2020年省收1'!$KIO:$KJB,'2020年省收1'!$KJD:$KJE,'2020年省收1'!$KJG:$KKB,'2020年省收1'!$KKD:$KKD,'2020年省收1'!$KKF:$KKR,'2020年省收1'!$KSF:$KSI,'2020年省收1'!$KSK:$KSX,'2020年省收1'!$KSZ:$KTA,'2020年省收1'!$KTC:$KTX,'2020年省收1'!$KTZ:$KTZ,'2020年省收1'!$KUB:$KUN,'2020年省收1'!$LCB:$LCE,'2020年省收1'!$LCG:$LCT,'2020年省收1'!$LCV:$LCW,'2020年省收1'!$LCY:$LDT,'2020年省收1'!$LDV:$LDV,'2020年省收1'!$LDX:$LEJ,'2020年省收1'!$LLX:$LMA,'2020年省收1'!$LMC:$LMP,'2020年省收1'!$LMR:$LMS,'2020年省收1'!$LMU:$LNP,'2020年省收1'!$LNR:$LNR,'2020年省收1'!$LNT:$LOF,'2020年省收1'!$LVT:$LVW,'2020年省收1'!$LVY:$LWL,'2020年省收1'!$LWN:$LWO,'2020年省收1'!$LWQ:$LXL,'2020年省收1'!$LXN:$LXN,'2020年省收1'!$LXP:$LYB,'2020年省收1'!$MFP:$MFS,'2020年省收1'!$MFU:$MGH,'2020年省收1'!$MGJ:$MGK,'2020年省收1'!$MGM:$MHH,'2020年省收1'!$MHJ:$MHJ,'2020年省收1'!$MHL:$MHX,'2020年省收1'!$MPL:$MPO,'2020年省收1'!$MPQ:$MQD,'2020年省收1'!$MQF:$MQG,'2020年省收1'!$MQI:$MRD,'2020年省收1'!$MRF:$MRF,'2020年省收1'!$MRH:$MRT,'2020年省收1'!$MZH:$MZK,'2020年省收1'!$MZM:$MZZ,'2020年省收1'!$NAB:$NAC,'2020年省收1'!$NAE:$NAZ,'2020年省收1'!$NBB:$NBB,'2020年省收1'!$NBD:$NBP,'2020年省收1'!$NJD:$NJG,'2020年省收1'!$NJI:$NJV,'2020年省收1'!$NJX:$NJY,'2020年省收1'!$NKA:$NKV,'2020年省收1'!$NKX:$NKX,'2020年省收1'!$NKZ:$NLL,'2020年省收1'!$NSZ:$NTC,'2020年省收1'!$NTE:$NTR,'2020年省收1'!$NTT:$NTU,'2020年省收1'!$NTW:$NUR,'2020年省收1'!$NUT:$NUT,'2020年省收1'!$NUV:$NVH,'2020年省收1'!$OCV:$OCY,'2020年省收1'!$ODA:$ODN,'2020年省收1'!$ODP:$ODQ,'2020年省收1'!$ODS:$OEN,'2020年省收1'!$OEP:$OEP,'2020年省收1'!$OER:$OFD,'2020年省收1'!$OMR:$OMU,'2020年省收1'!$OMW:$ONJ,'2020年省收1'!$ONL:$ONM,'2020年省收1'!$ONO:$OOJ,'2020年省收1'!$OOL:$OOL,'2020年省收1'!$OON:$OOZ,'2020年省收1'!$OWN:$OWQ,'2020年省收1'!$OWS:$OXF,'2020年省收1'!$OXH:$OXI,'2020年省收1'!$OXK:$OYF,'2020年省收1'!$OYH:$OYH,'2020年省收1'!$OYJ:$OYV,'2020年省收1'!$PGJ:$PGM,'2020年省收1'!$PGO:$PHB,'2020年省收1'!$PHD:$PHE,'2020年省收1'!$PHG:$PIB,'2020年省收1'!$PID:$PID,'2020年省收1'!$PIF:$PIR,'2020年省收1'!$PQF:$PQI,'2020年省收1'!$PQK:$PQX,'2020年省收1'!$PQZ:$PRA,'2020年省收1'!$PRC:$PRX,'2020年省收1'!$PRZ:$PRZ,'2020年省收1'!$PSB:$PSN,'2020年省收1'!$QAB:$QAE,'2020年省收1'!$QAG:$QAT,'2020年省收1'!$QAV:$QAW,'2020年省收1'!$QAY:$QBT,'2020年省收1'!$QBV:$QBV,'2020年省收1'!$QBX:$QCJ,'2020年省收1'!$QJX:$QKA,'2020年省收1'!$QKC:$QKP,'2020年省收1'!$QKR:$QKS,'2020年省收1'!$QKU:$QLP,'2020年省收1'!$QLR:$QLR,'2020年省收1'!$QLT:$QMF,'2020年省收1'!$QTT:$QTW,'2020年省收1'!$QTY:$QUL,'2020年省收1'!$QUN:$QUO,'2020年省收1'!$QUQ:$QVL,'2020年省收1'!$QVN:$QVN,'2020年省收1'!$QVP:$QWB,'2020年省收1'!$RDP:$RDS,'2020年省收1'!$RDU:$REH,'2020年省收1'!$REJ:$REK,'2020年省收1'!$REM:$RFH,'2020年省收1'!$RFJ:$RFJ,'2020年省收1'!$RFL:$RFX,'2020年省收1'!$RNL:$RNO,'2020年省收1'!$RNQ:$ROD,'2020年省收1'!$ROF:$ROG,'2020年省收1'!$ROI:$RPD,'2020年省收1'!$RPF:$RPF,'2020年省收1'!$RPH:$RPT,'2020年省收1'!$RXH:$RXK,'2020年省收1'!$RXM:$RXZ,'2020年省收1'!$RYB:$RYC,'2020年省收1'!$RYE:$RYZ,'2020年省收1'!$RZB:$RZB,'2020年省收1'!$RZD:$RZP,'2020年省收1'!$SHD:$SHG,'2020年省收1'!$SHI:$SHV,'2020年省收1'!$SHX:$SHY,'2020年省收1'!$SIA:$SIV,'2020年省收1'!$SIX:$SIX,'2020年省收1'!$SIZ:$SJL,'2020年省收1'!$SQZ:$SRC,'2020年省收1'!$SRE:$SRR,'2020年省收1'!$SRT:$SRU,'2020年省收1'!$SRW:$SSR,'2020年省收1'!$SST:$SST,'2020年省收1'!$SSV:$STH,'2020年省收1'!$TAV:$TAY,'2020年省收1'!$TBA:$TBN,'2020年省收1'!$TBP:$TBQ,'2020年省收1'!$TBS:$TCN,'2020年省收1'!$TCP:$TCP,'2020年省收1'!$TCR:$TDD,'2020年省收1'!$TKR:$TKU,'2020年省收1'!$TKW:$TLJ,'2020年省收1'!$TLL:$TLM,'2020年省收1'!$TLO:$TMJ,'2020年省收1'!$TML:$TML,'2020年省收1'!$TMN:$TMZ,'2020年省收1'!$TUN:$TUQ,'2020年省收1'!$TUS:$TVF,'2020年省收1'!$TVH:$TVI,'2020年省收1'!$TVK:$TWF,'2020年省收1'!$TWH:$TWH,'2020年省收1'!$TWJ:$TWV,'2020年省收1'!$UEJ:$UEM,'2020年省收1'!$UEO:$UFB,'2020年省收1'!$UFD:$UFE,'2020年省收1'!$UFG:$UGB,'2020年省收1'!$UGD:$UGD,'2020年省收1'!$UGF:$UGR,'2020年省收1'!$UOF:$UOI,'2020年省收1'!$UOK:$UOX,'2020年省收1'!$UOZ:$UPA,'2020年省收1'!$UPC:$UPX,'2020年省收1'!$UPZ:$UPZ,'2020年省收1'!$UQB:$UQN,'2020年省收1'!$UYB:$UYE,'2020年省收1'!$UYG:$UYT,'2020年省收1'!$UYV:$UYW,'2020年省收1'!$UYY:$UZT,'2020年省收1'!$UZV:$UZV,'2020年省收1'!$UZX:$VAJ,'2020年省收1'!$VHX:$VIA,'2020年省收1'!$VIC:$VIP,'2020年省收1'!$VIR:$VIS,'2020年省收1'!$VIU:$VJP,'2020年省收1'!$VJR:$VJR,'2020年省收1'!$VJT:$VKF,'2020年省收1'!$VRT:$VRW,'2020年省收1'!$VRY:$VSL,'2020年省收1'!$VSN:$VSO,'2020年省收1'!$VSQ:$VTL,'2020年省收1'!$VTN:$VTN,'2020年省收1'!$VTP:$VUB,'2020年省收1'!$WBP:$WBS,'2020年省收1'!$WBU:$WCH,'2020年省收1'!$WCJ:$WCK,'2020年省收1'!$WCM:$WDH,'2020年省收1'!$WDJ:$WDJ,'2020年省收1'!$WDL:$WDX,'2020年省收1'!$WLL:$WLO,'2020年省收1'!$WLQ:$WMD,'2020年省收1'!$WMF:$WMG,'2020年省收1'!$WMI:$WND,'2020年省收1'!$WNF:$WNF,'2020年省收1'!$WNH:$WNT,'2020年省收1'!$WVH:$WVK,'2020年省收1'!$WVM:$WVZ,'2020年省收1'!$WWB:$WWC,'2020年省收1'!$WWE:$WWZ,'2020年省收1'!$WXB:$WXB,'2020年省收1'!$WXD:$WXP</definedName>
    <definedName name="Z_F93E8A1D_8151_42CE_B681_7A98D322EC8E_.wvu.Cols" localSheetId="22" hidden="1">'2020年省支1'!$A:$D,'2020年省支1'!$F:$S,'2020年省支1'!$U:$V,'2020年省支1'!$X:$AS,'2020年省支1'!$AU:$AU,'2020年省支1'!$AW:$BJ,'2020年省支1'!$IW:$IZ,'2020年省支1'!$JB:$JO,'2020年省支1'!$JQ:$JR,'2020年省支1'!$JT:$KO,'2020年省支1'!$KQ:$KQ,'2020年省支1'!$KS:$LE,'2020年省支1'!$SS:$SV,'2020年省支1'!$SX:$TK,'2020年省支1'!$TM:$TN,'2020年省支1'!$TP:$UK,'2020年省支1'!$UM:$UM,'2020年省支1'!$UO:$VA,'2020年省支1'!$ACO:$ACR,'2020年省支1'!$ACT:$ADG,'2020年省支1'!$ADI:$ADJ,'2020年省支1'!$ADL:$AEG,'2020年省支1'!$AEI:$AEI,'2020年省支1'!$AEK:$AEW,'2020年省支1'!$AMK:$AMN,'2020年省支1'!$AMP:$ANC,'2020年省支1'!$ANE:$ANF,'2020年省支1'!$ANH:$AOC,'2020年省支1'!$AOE:$AOE,'2020年省支1'!$AOG:$AOS,'2020年省支1'!$AWG:$AWJ,'2020年省支1'!$AWL:$AWY,'2020年省支1'!$AXA:$AXB,'2020年省支1'!$AXD:$AXY,'2020年省支1'!$AYA:$AYA,'2020年省支1'!$AYC:$AYO,'2020年省支1'!$BGC:$BGF,'2020年省支1'!$BGH:$BGU,'2020年省支1'!$BGW:$BGX,'2020年省支1'!$BGZ:$BHU,'2020年省支1'!$BHW:$BHW,'2020年省支1'!$BHY:$BIK,'2020年省支1'!$BPY:$BQB,'2020年省支1'!$BQD:$BQQ,'2020年省支1'!$BQS:$BQT,'2020年省支1'!$BQV:$BRQ,'2020年省支1'!$BRS:$BRS,'2020年省支1'!$BRU:$BSG,'2020年省支1'!$BZU:$BZX,'2020年省支1'!$BZZ:$CAM,'2020年省支1'!$CAO:$CAP,'2020年省支1'!$CAR:$CBM,'2020年省支1'!$CBO:$CBO,'2020年省支1'!$CBQ:$CCC,'2020年省支1'!$CJQ:$CJT,'2020年省支1'!$CJV:$CKI,'2020年省支1'!$CKK:$CKL,'2020年省支1'!$CKN:$CLI,'2020年省支1'!$CLK:$CLK,'2020年省支1'!$CLM:$CLY,'2020年省支1'!$CTM:$CTP,'2020年省支1'!$CTR:$CUE,'2020年省支1'!$CUG:$CUH,'2020年省支1'!$CUJ:$CVE,'2020年省支1'!$CVG:$CVG,'2020年省支1'!$CVI:$CVU,'2020年省支1'!$DDI:$DDL,'2020年省支1'!$DDN:$DEA,'2020年省支1'!$DEC:$DED,'2020年省支1'!$DEF:$DFA,'2020年省支1'!$DFC:$DFC,'2020年省支1'!$DFE:$DFQ,'2020年省支1'!$DNE:$DNH,'2020年省支1'!$DNJ:$DNW,'2020年省支1'!$DNY:$DNZ,'2020年省支1'!$DOB:$DOW,'2020年省支1'!$DOY:$DOY,'2020年省支1'!$DPA:$DPM,'2020年省支1'!$DXA:$DXD,'2020年省支1'!$DXF:$DXS,'2020年省支1'!$DXU:$DXV,'2020年省支1'!$DXX:$DYS,'2020年省支1'!$DYU:$DYU,'2020年省支1'!$DYW:$DZI,'2020年省支1'!$EGW:$EGZ,'2020年省支1'!$EHB:$EHO,'2020年省支1'!$EHQ:$EHR,'2020年省支1'!$EHT:$EIO,'2020年省支1'!$EIQ:$EIQ,'2020年省支1'!$EIS:$EJE,'2020年省支1'!$EQS:$EQV,'2020年省支1'!$EQX:$ERK,'2020年省支1'!$ERM:$ERN,'2020年省支1'!$ERP:$ESK,'2020年省支1'!$ESM:$ESM,'2020年省支1'!$ESO:$ETA,'2020年省支1'!$FAO:$FAR,'2020年省支1'!$FAT:$FBG,'2020年省支1'!$FBI:$FBJ,'2020年省支1'!$FBL:$FCG,'2020年省支1'!$FCI:$FCI,'2020年省支1'!$FCK:$FCW,'2020年省支1'!$FKK:$FKN,'2020年省支1'!$FKP:$FLC,'2020年省支1'!$FLE:$FLF,'2020年省支1'!$FLH:$FMC,'2020年省支1'!$FME:$FME,'2020年省支1'!$FMG:$FMS,'2020年省支1'!$FUG:$FUJ,'2020年省支1'!$FUL:$FUY,'2020年省支1'!$FVA:$FVB,'2020年省支1'!$FVD:$FVY,'2020年省支1'!$FWA:$FWA,'2020年省支1'!$FWC:$FWO,'2020年省支1'!$GEC:$GEF,'2020年省支1'!$GEH:$GEU,'2020年省支1'!$GEW:$GEX,'2020年省支1'!$GEZ:$GFU,'2020年省支1'!$GFW:$GFW,'2020年省支1'!$GFY:$GGK,'2020年省支1'!$GNY:$GOB,'2020年省支1'!$GOD:$GOQ,'2020年省支1'!$GOS:$GOT,'2020年省支1'!$GOV:$GPQ,'2020年省支1'!$GPS:$GPS,'2020年省支1'!$GPU:$GQG,'2020年省支1'!$GXU:$GXX,'2020年省支1'!$GXZ:$GYM,'2020年省支1'!$GYO:$GYP,'2020年省支1'!$GYR:$GZM,'2020年省支1'!$GZO:$GZO,'2020年省支1'!$GZQ:$HAC,'2020年省支1'!$HHQ:$HHT,'2020年省支1'!$HHV:$HII,'2020年省支1'!$HIK:$HIL,'2020年省支1'!$HIN:$HJI,'2020年省支1'!$HJK:$HJK,'2020年省支1'!$HJM:$HJY,'2020年省支1'!$HRM:$HRP,'2020年省支1'!$HRR:$HSE,'2020年省支1'!$HSG:$HSH,'2020年省支1'!$HSJ:$HTE,'2020年省支1'!$HTG:$HTG,'2020年省支1'!$HTI:$HTU,'2020年省支1'!$IBI:$IBL,'2020年省支1'!$IBN:$ICA,'2020年省支1'!$ICC:$ICD,'2020年省支1'!$ICF:$IDA,'2020年省支1'!$IDC:$IDC,'2020年省支1'!$IDE:$IDQ,'2020年省支1'!$ILE:$ILH,'2020年省支1'!$ILJ:$ILW,'2020年省支1'!$ILY:$ILZ,'2020年省支1'!$IMB:$IMW,'2020年省支1'!$IMY:$IMY,'2020年省支1'!$INA:$INM,'2020年省支1'!$IVA:$IVD,'2020年省支1'!$IVF:$IVS,'2020年省支1'!$IVU:$IVV,'2020年省支1'!$IVX:$IWS,'2020年省支1'!$IWU:$IWU,'2020年省支1'!$IWW:$IXI,'2020年省支1'!$JEW:$JEZ,'2020年省支1'!$JFB:$JFO,'2020年省支1'!$JFQ:$JFR,'2020年省支1'!$JFT:$JGO,'2020年省支1'!$JGQ:$JGQ,'2020年省支1'!$JGS:$JHE,'2020年省支1'!$JOS:$JOV,'2020年省支1'!$JOX:$JPK,'2020年省支1'!$JPM:$JPN,'2020年省支1'!$JPP:$JQK,'2020年省支1'!$JQM:$JQM,'2020年省支1'!$JQO:$JRA,'2020年省支1'!$JYO:$JYR,'2020年省支1'!$JYT:$JZG,'2020年省支1'!$JZI:$JZJ,'2020年省支1'!$JZL:$KAG,'2020年省支1'!$KAI:$KAI,'2020年省支1'!$KAK:$KAW,'2020年省支1'!$KIK:$KIN,'2020年省支1'!$KIP:$KJC,'2020年省支1'!$KJE:$KJF,'2020年省支1'!$KJH:$KKC,'2020年省支1'!$KKE:$KKE,'2020年省支1'!$KKG:$KKS,'2020年省支1'!$KSG:$KSJ,'2020年省支1'!$KSL:$KSY,'2020年省支1'!$KTA:$KTB,'2020年省支1'!$KTD:$KTY,'2020年省支1'!$KUA:$KUA,'2020年省支1'!$KUC:$KUO,'2020年省支1'!$LCC:$LCF,'2020年省支1'!$LCH:$LCU,'2020年省支1'!$LCW:$LCX,'2020年省支1'!$LCZ:$LDU,'2020年省支1'!$LDW:$LDW,'2020年省支1'!$LDY:$LEK,'2020年省支1'!$LLY:$LMB,'2020年省支1'!$LMD:$LMQ,'2020年省支1'!$LMS:$LMT,'2020年省支1'!$LMV:$LNQ,'2020年省支1'!$LNS:$LNS,'2020年省支1'!$LNU:$LOG,'2020年省支1'!$LVU:$LVX,'2020年省支1'!$LVZ:$LWM,'2020年省支1'!$LWO:$LWP,'2020年省支1'!$LWR:$LXM,'2020年省支1'!$LXO:$LXO,'2020年省支1'!$LXQ:$LYC,'2020年省支1'!$MFQ:$MFT,'2020年省支1'!$MFV:$MGI,'2020年省支1'!$MGK:$MGL,'2020年省支1'!$MGN:$MHI,'2020年省支1'!$MHK:$MHK,'2020年省支1'!$MHM:$MHY,'2020年省支1'!$MPM:$MPP,'2020年省支1'!$MPR:$MQE,'2020年省支1'!$MQG:$MQH,'2020年省支1'!$MQJ:$MRE,'2020年省支1'!$MRG:$MRG,'2020年省支1'!$MRI:$MRU,'2020年省支1'!$MZI:$MZL,'2020年省支1'!$MZN:$NAA,'2020年省支1'!$NAC:$NAD,'2020年省支1'!$NAF:$NBA,'2020年省支1'!$NBC:$NBC,'2020年省支1'!$NBE:$NBQ,'2020年省支1'!$NJE:$NJH,'2020年省支1'!$NJJ:$NJW,'2020年省支1'!$NJY:$NJZ,'2020年省支1'!$NKB:$NKW,'2020年省支1'!$NKY:$NKY,'2020年省支1'!$NLA:$NLM,'2020年省支1'!$NTA:$NTD,'2020年省支1'!$NTF:$NTS,'2020年省支1'!$NTU:$NTV,'2020年省支1'!$NTX:$NUS,'2020年省支1'!$NUU:$NUU,'2020年省支1'!$NUW:$NVI,'2020年省支1'!$OCW:$OCZ,'2020年省支1'!$ODB:$ODO,'2020年省支1'!$ODQ:$ODR,'2020年省支1'!$ODT:$OEO,'2020年省支1'!$OEQ:$OEQ,'2020年省支1'!$OES:$OFE,'2020年省支1'!$OMS:$OMV,'2020年省支1'!$OMX:$ONK,'2020年省支1'!$ONM:$ONN,'2020年省支1'!$ONP:$OOK,'2020年省支1'!$OOM:$OOM,'2020年省支1'!$OOO:$OPA,'2020年省支1'!$OWO:$OWR,'2020年省支1'!$OWT:$OXG,'2020年省支1'!$OXI:$OXJ,'2020年省支1'!$OXL:$OYG,'2020年省支1'!$OYI:$OYI,'2020年省支1'!$OYK:$OYW,'2020年省支1'!$PGK:$PGN,'2020年省支1'!$PGP:$PHC,'2020年省支1'!$PHE:$PHF,'2020年省支1'!$PHH:$PIC,'2020年省支1'!$PIE:$PIE,'2020年省支1'!$PIG:$PIS,'2020年省支1'!$PQG:$PQJ,'2020年省支1'!$PQL:$PQY,'2020年省支1'!$PRA:$PRB,'2020年省支1'!$PRD:$PRY,'2020年省支1'!$PSA:$PSA,'2020年省支1'!$PSC:$PSO,'2020年省支1'!$QAC:$QAF,'2020年省支1'!$QAH:$QAU,'2020年省支1'!$QAW:$QAX,'2020年省支1'!$QAZ:$QBU,'2020年省支1'!$QBW:$QBW,'2020年省支1'!$QBY:$QCK,'2020年省支1'!$QJY:$QKB,'2020年省支1'!$QKD:$QKQ,'2020年省支1'!$QKS:$QKT,'2020年省支1'!$QKV:$QLQ,'2020年省支1'!$QLS:$QLS,'2020年省支1'!$QLU:$QMG,'2020年省支1'!$QTU:$QTX,'2020年省支1'!$QTZ:$QUM,'2020年省支1'!$QUO:$QUP,'2020年省支1'!$QUR:$QVM,'2020年省支1'!$QVO:$QVO,'2020年省支1'!$QVQ:$QWC,'2020年省支1'!$RDQ:$RDT,'2020年省支1'!$RDV:$REI,'2020年省支1'!$REK:$REL,'2020年省支1'!$REN:$RFI,'2020年省支1'!$RFK:$RFK,'2020年省支1'!$RFM:$RFY,'2020年省支1'!$RNM:$RNP,'2020年省支1'!$RNR:$ROE,'2020年省支1'!$ROG:$ROH,'2020年省支1'!$ROJ:$RPE,'2020年省支1'!$RPG:$RPG,'2020年省支1'!$RPI:$RPU,'2020年省支1'!$RXI:$RXL,'2020年省支1'!$RXN:$RYA,'2020年省支1'!$RYC:$RYD,'2020年省支1'!$RYF:$RZA,'2020年省支1'!$RZC:$RZC,'2020年省支1'!$RZE:$RZQ,'2020年省支1'!$SHE:$SHH,'2020年省支1'!$SHJ:$SHW,'2020年省支1'!$SHY:$SHZ,'2020年省支1'!$SIB:$SIW,'2020年省支1'!$SIY:$SIY,'2020年省支1'!$SJA:$SJM,'2020年省支1'!$SRA:$SRD,'2020年省支1'!$SRF:$SRS,'2020年省支1'!$SRU:$SRV,'2020年省支1'!$SRX:$SSS,'2020年省支1'!$SSU:$SSU,'2020年省支1'!$SSW:$STI,'2020年省支1'!$TAW:$TAZ,'2020年省支1'!$TBB:$TBO,'2020年省支1'!$TBQ:$TBR,'2020年省支1'!$TBT:$TCO,'2020年省支1'!$TCQ:$TCQ,'2020年省支1'!$TCS:$TDE,'2020年省支1'!$TKS:$TKV,'2020年省支1'!$TKX:$TLK,'2020年省支1'!$TLM:$TLN,'2020年省支1'!$TLP:$TMK,'2020年省支1'!$TMM:$TMM,'2020年省支1'!$TMO:$TNA,'2020年省支1'!$TUO:$TUR,'2020年省支1'!$TUT:$TVG,'2020年省支1'!$TVI:$TVJ,'2020年省支1'!$TVL:$TWG,'2020年省支1'!$TWI:$TWI,'2020年省支1'!$TWK:$TWW,'2020年省支1'!$UEK:$UEN,'2020年省支1'!$UEP:$UFC,'2020年省支1'!$UFE:$UFF,'2020年省支1'!$UFH:$UGC,'2020年省支1'!$UGE:$UGE,'2020年省支1'!$UGG:$UGS,'2020年省支1'!$UOG:$UOJ,'2020年省支1'!$UOL:$UOY,'2020年省支1'!$UPA:$UPB,'2020年省支1'!$UPD:$UPY,'2020年省支1'!$UQA:$UQA,'2020年省支1'!$UQC:$UQO,'2020年省支1'!$UYC:$UYF,'2020年省支1'!$UYH:$UYU,'2020年省支1'!$UYW:$UYX,'2020年省支1'!$UYZ:$UZU,'2020年省支1'!$UZW:$UZW,'2020年省支1'!$UZY:$VAK,'2020年省支1'!$VHY:$VIB,'2020年省支1'!$VID:$VIQ,'2020年省支1'!$VIS:$VIT,'2020年省支1'!$VIV:$VJQ,'2020年省支1'!$VJS:$VJS,'2020年省支1'!$VJU:$VKG,'2020年省支1'!$VRU:$VRX,'2020年省支1'!$VRZ:$VSM,'2020年省支1'!$VSO:$VSP,'2020年省支1'!$VSR:$VTM,'2020年省支1'!$VTO:$VTO,'2020年省支1'!$VTQ:$VUC,'2020年省支1'!$WBQ:$WBT,'2020年省支1'!$WBV:$WCI,'2020年省支1'!$WCK:$WCL,'2020年省支1'!$WCN:$WDI,'2020年省支1'!$WDK:$WDK,'2020年省支1'!$WDM:$WDY,'2020年省支1'!$WLM:$WLP,'2020年省支1'!$WLR:$WME,'2020年省支1'!$WMG:$WMH,'2020年省支1'!$WMJ:$WNE,'2020年省支1'!$WNG:$WNG,'2020年省支1'!$WNI:$WNU,'2020年省支1'!$WVI:$WVL,'2020年省支1'!$WVN:$WWA,'2020年省支1'!$WWC:$WWD,'2020年省支1'!$WWF:$WXA,'2020年省支1'!$WXC:$WXC,'2020年省支1'!$WXE:$WXQ</definedName>
    <definedName name="Z_F93E8A1D_8151_42CE_B681_7A98D322EC8E_.wvu.Cols" localSheetId="32" hidden="1">'2020省国收'!#REF!</definedName>
    <definedName name="Z_F93E8A1D_8151_42CE_B681_7A98D322EC8E_.wvu.Cols" localSheetId="36" hidden="1">'2020省社收'!#REF!</definedName>
    <definedName name="Z_F93E8A1D_8151_42CE_B681_7A98D322EC8E_.wvu.Cols" localSheetId="14" hidden="1">'2020省收'!#REF!</definedName>
    <definedName name="Z_F93E8A1D_8151_42CE_B681_7A98D322EC8E_.wvu.FilterData" localSheetId="7" hidden="1">'2018省基支'!$B$5:$Y$82</definedName>
    <definedName name="Z_F93E8A1D_8151_42CE_B681_7A98D322EC8E_.wvu.FilterData" localSheetId="18" hidden="1">'2020对下转移支付分项目'!$A$4:$B$56</definedName>
    <definedName name="Z_F93E8A1D_8151_42CE_B681_7A98D322EC8E_.wvu.FilterData" localSheetId="21" hidden="1">'2020年省收1'!$A$4:$BW$421</definedName>
    <definedName name="Z_F93E8A1D_8151_42CE_B681_7A98D322EC8E_.wvu.FilterData" localSheetId="22" hidden="1">'2020年省支1'!$A$4:$BX$425</definedName>
    <definedName name="Z_F93E8A1D_8151_42CE_B681_7A98D322EC8E_.wvu.FilterData" localSheetId="17" hidden="1">'2020省基本支出经济分类'!$A$5:$D$43</definedName>
    <definedName name="Z_F93E8A1D_8151_42CE_B681_7A98D322EC8E_.wvu.FilterData" localSheetId="15" hidden="1">'2020省支'!$A$5:$E$490</definedName>
    <definedName name="Z_F93E8A1D_8151_42CE_B681_7A98D322EC8E_.wvu.PrintArea" localSheetId="8" hidden="1">'18国收'!$A$1:$D$13</definedName>
    <definedName name="Z_F93E8A1D_8151_42CE_B681_7A98D322EC8E_.wvu.PrintArea" localSheetId="9" hidden="1">'18国支'!$A$1:$D$12</definedName>
    <definedName name="Z_F93E8A1D_8151_42CE_B681_7A98D322EC8E_.wvu.PrintArea" localSheetId="4" hidden="1">'18基收'!$A$1:$F$15</definedName>
    <definedName name="Z_F93E8A1D_8151_42CE_B681_7A98D322EC8E_.wvu.PrintArea" localSheetId="5" hidden="1">'18基支'!$A$1:$D$17</definedName>
    <definedName name="Z_F93E8A1D_8151_42CE_B681_7A98D322EC8E_.wvu.PrintArea" localSheetId="10" hidden="1">'18社收'!$A$1:$E$16</definedName>
    <definedName name="Z_F93E8A1D_8151_42CE_B681_7A98D322EC8E_.wvu.PrintArea" localSheetId="11" hidden="1">'18社支'!$A$1:$E$19</definedName>
    <definedName name="Z_F93E8A1D_8151_42CE_B681_7A98D322EC8E_.wvu.PrintArea" localSheetId="0" hidden="1">'18收'!$A$1:$F$38</definedName>
    <definedName name="Z_F93E8A1D_8151_42CE_B681_7A98D322EC8E_.wvu.PrintArea" localSheetId="1" hidden="1">'18支'!$A$1:$D$29</definedName>
    <definedName name="Z_F93E8A1D_8151_42CE_B681_7A98D322EC8E_.wvu.PrintArea" localSheetId="7" hidden="1">'2018省基支'!$A$1:$N$82</definedName>
    <definedName name="Z_F93E8A1D_8151_42CE_B681_7A98D322EC8E_.wvu.PrintArea" localSheetId="39" hidden="1">'2019省一般债'!$A$1:$C$13</definedName>
    <definedName name="Z_F93E8A1D_8151_42CE_B681_7A98D322EC8E_.wvu.PrintArea" localSheetId="3" hidden="1">'2019省支'!$A$1:$N$39</definedName>
    <definedName name="Z_F93E8A1D_8151_42CE_B681_7A98D322EC8E_.wvu.PrintArea" localSheetId="41" hidden="1">'2019省专项债'!$A$1:$C$13</definedName>
    <definedName name="Z_F93E8A1D_8151_42CE_B681_7A98D322EC8E_.wvu.PrintArea" localSheetId="38" hidden="1">'2019一般债'!$A$1:$C$14</definedName>
    <definedName name="Z_F93E8A1D_8151_42CE_B681_7A98D322EC8E_.wvu.PrintArea" localSheetId="40" hidden="1">'2019专项债'!$A$1:$C$14</definedName>
    <definedName name="Z_F93E8A1D_8151_42CE_B681_7A98D322EC8E_.wvu.PrintArea" localSheetId="6" hidden="1">'2019转移支付'!$A$1:$M$65</definedName>
    <definedName name="Z_F93E8A1D_8151_42CE_B681_7A98D322EC8E_.wvu.PrintArea" localSheetId="19" hidden="1">'2020对下转移支付分地区'!$A$1:$E$17</definedName>
    <definedName name="Z_F93E8A1D_8151_42CE_B681_7A98D322EC8E_.wvu.PrintArea" localSheetId="18" hidden="1">'2020对下转移支付分项目'!$A$1:$B$57</definedName>
    <definedName name="Z_F93E8A1D_8151_42CE_B681_7A98D322EC8E_.wvu.PrintArea" localSheetId="27" hidden="1">'2020基对下转移支付'!$A$1:$N$11</definedName>
    <definedName name="Z_F93E8A1D_8151_42CE_B681_7A98D322EC8E_.wvu.PrintArea" localSheetId="21" hidden="1">'2020年省收1'!$E$1:$BJ$430</definedName>
    <definedName name="Z_F93E8A1D_8151_42CE_B681_7A98D322EC8E_.wvu.PrintArea" localSheetId="22" hidden="1">'2020年省支1'!$E$1:$BJ$433</definedName>
    <definedName name="Z_F93E8A1D_8151_42CE_B681_7A98D322EC8E_.wvu.PrintArea" localSheetId="20" hidden="1">'2020三公'!$A$1:$D$12</definedName>
    <definedName name="Z_F93E8A1D_8151_42CE_B681_7A98D322EC8E_.wvu.PrintArea" localSheetId="32" hidden="1">'2020省国收'!$A$1:$D$23</definedName>
    <definedName name="Z_F93E8A1D_8151_42CE_B681_7A98D322EC8E_.wvu.PrintArea" localSheetId="33" hidden="1">'2020省国支'!$A$1:$D$20</definedName>
    <definedName name="Z_F93E8A1D_8151_42CE_B681_7A98D322EC8E_.wvu.PrintArea" localSheetId="17" hidden="1">'2020省基本支出经济分类'!$A$1:$D$43</definedName>
    <definedName name="Z_F93E8A1D_8151_42CE_B681_7A98D322EC8E_.wvu.PrintArea" localSheetId="25" hidden="1">'2020省基收'!$A$1:$D$24</definedName>
    <definedName name="Z_F93E8A1D_8151_42CE_B681_7A98D322EC8E_.wvu.PrintArea" localSheetId="26" hidden="1">'2020省基支'!$A$1:$D$34</definedName>
    <definedName name="Z_F93E8A1D_8151_42CE_B681_7A98D322EC8E_.wvu.PrintArea" localSheetId="36" hidden="1">'2020省社收'!$A$1:$D$33</definedName>
    <definedName name="Z_F93E8A1D_8151_42CE_B681_7A98D322EC8E_.wvu.PrintArea" localSheetId="37" hidden="1">'2020省社支'!$A$1:$D$24</definedName>
    <definedName name="Z_F93E8A1D_8151_42CE_B681_7A98D322EC8E_.wvu.PrintArea" localSheetId="14" hidden="1">'2020省收'!$A$1:$D$33</definedName>
    <definedName name="Z_F93E8A1D_8151_42CE_B681_7A98D322EC8E_.wvu.PrintArea" localSheetId="15" hidden="1">'2020省支'!$A$1:$E$489</definedName>
    <definedName name="Z_F93E8A1D_8151_42CE_B681_7A98D322EC8E_.wvu.PrintArea" localSheetId="16" hidden="1">'2020省支经济分类'!$A$1:$D$21</definedName>
    <definedName name="Z_F93E8A1D_8151_42CE_B681_7A98D322EC8E_.wvu.PrintArea" localSheetId="2" hidden="1">目录!$A$2:$B$32</definedName>
    <definedName name="Z_F93E8A1D_8151_42CE_B681_7A98D322EC8E_.wvu.PrintTitles" localSheetId="7" hidden="1">'2018省基支'!$1:$5</definedName>
    <definedName name="Z_F93E8A1D_8151_42CE_B681_7A98D322EC8E_.wvu.PrintTitles" localSheetId="6" hidden="1">'2019转移支付'!$1:$3</definedName>
    <definedName name="Z_F93E8A1D_8151_42CE_B681_7A98D322EC8E_.wvu.PrintTitles" localSheetId="18" hidden="1">'2020对下转移支付分项目'!$1:$4</definedName>
    <definedName name="Z_F93E8A1D_8151_42CE_B681_7A98D322EC8E_.wvu.PrintTitles" localSheetId="27" hidden="1">'2020基对下转移支付'!$1:$4</definedName>
    <definedName name="Z_F93E8A1D_8151_42CE_B681_7A98D322EC8E_.wvu.PrintTitles" localSheetId="21" hidden="1">'2020年省收1'!$1:$4</definedName>
    <definedName name="Z_F93E8A1D_8151_42CE_B681_7A98D322EC8E_.wvu.PrintTitles" localSheetId="22" hidden="1">'2020年省支1'!$1:$4</definedName>
    <definedName name="Z_F93E8A1D_8151_42CE_B681_7A98D322EC8E_.wvu.PrintTitles" localSheetId="20" hidden="1">'2020三公'!$1:$4</definedName>
    <definedName name="Z_F93E8A1D_8151_42CE_B681_7A98D322EC8E_.wvu.PrintTitles" localSheetId="32" hidden="1">'2020省国收'!$1:$4</definedName>
    <definedName name="Z_F93E8A1D_8151_42CE_B681_7A98D322EC8E_.wvu.PrintTitles" localSheetId="28" hidden="1">'2020省国收1'!$1:$4</definedName>
    <definedName name="Z_F93E8A1D_8151_42CE_B681_7A98D322EC8E_.wvu.PrintTitles" localSheetId="33" hidden="1">'2020省国支'!$1:$4</definedName>
    <definedName name="Z_F93E8A1D_8151_42CE_B681_7A98D322EC8E_.wvu.PrintTitles" localSheetId="17" hidden="1">'2020省基本支出经济分类'!$1:$4</definedName>
    <definedName name="Z_F93E8A1D_8151_42CE_B681_7A98D322EC8E_.wvu.PrintTitles" localSheetId="25" hidden="1">'2020省基收'!$1:$4</definedName>
    <definedName name="Z_F93E8A1D_8151_42CE_B681_7A98D322EC8E_.wvu.PrintTitles" localSheetId="26" hidden="1">'2020省基支'!$1:$4</definedName>
    <definedName name="Z_F93E8A1D_8151_42CE_B681_7A98D322EC8E_.wvu.PrintTitles" localSheetId="36" hidden="1">'2020省社收'!$1:$4</definedName>
    <definedName name="Z_F93E8A1D_8151_42CE_B681_7A98D322EC8E_.wvu.PrintTitles" localSheetId="37" hidden="1">'2020省社支'!$1:$4</definedName>
    <definedName name="Z_F93E8A1D_8151_42CE_B681_7A98D322EC8E_.wvu.PrintTitles" localSheetId="14" hidden="1">'2020省收'!$1:$4</definedName>
    <definedName name="Z_F93E8A1D_8151_42CE_B681_7A98D322EC8E_.wvu.PrintTitles" localSheetId="15" hidden="1">'2020省支'!$1:$4</definedName>
    <definedName name="Z_F93E8A1D_8151_42CE_B681_7A98D322EC8E_.wvu.PrintTitles" localSheetId="16" hidden="1">'2020省支经济分类'!$1:$4</definedName>
    <definedName name="Z_F93E8A1D_8151_42CE_B681_7A98D322EC8E_.wvu.PrintTitles" localSheetId="2" hidden="1">目录!$2:$3</definedName>
    <definedName name="Z_F93E8A1D_8151_42CE_B681_7A98D322EC8E_.wvu.Rows" localSheetId="8" hidden="1">'18国收'!$13:$14</definedName>
    <definedName name="Z_F93E8A1D_8151_42CE_B681_7A98D322EC8E_.wvu.Rows" localSheetId="0" hidden="1">'18收'!$1:$1,'18收'!$3:$3,'18收'!$32:$36</definedName>
    <definedName name="Z_F93E8A1D_8151_42CE_B681_7A98D322EC8E_.wvu.Rows" localSheetId="21" hidden="1">'2020年省收1'!$422:$428</definedName>
    <definedName name="Z_F93E8A1D_8151_42CE_B681_7A98D322EC8E_.wvu.Rows" localSheetId="22" hidden="1">'2020年省支1'!$426:$432</definedName>
    <definedName name="Z_F93E8A1D_8151_42CE_B681_7A98D322EC8E_.wvu.Rows" localSheetId="32" hidden="1">'2020省国收'!#REF!,'2020省国收'!#REF!,'2020省国收'!#REF!</definedName>
    <definedName name="Z_F93E8A1D_8151_42CE_B681_7A98D322EC8E_.wvu.Rows" localSheetId="28" hidden="1">'2020省国收1'!$18:$22</definedName>
    <definedName name="Z_F93E8A1D_8151_42CE_B681_7A98D322EC8E_.wvu.Rows" localSheetId="33" hidden="1">'2020省国支'!#REF!,'2020省国支'!#REF!,'2020省国支'!#REF!,'2020省国支'!#REF!,'2020省国支'!#REF!</definedName>
    <definedName name="Z_F93E8A1D_8151_42CE_B681_7A98D322EC8E_.wvu.Rows" localSheetId="25" hidden="1">'2020省基收'!#REF!,'2020省基收'!#REF!,'2020省基收'!#REF!,'2020省基收'!#REF!,'2020省基收'!#REF!,'2020省基收'!#REF!</definedName>
    <definedName name="Z_F93E8A1D_8151_42CE_B681_7A98D322EC8E_.wvu.Rows" localSheetId="26" hidden="1">'2020省基支'!#REF!,'2020省基支'!#REF!,'2020省基支'!#REF!,'2020省基支'!#REF!</definedName>
    <definedName name="Z_F93E8A1D_8151_42CE_B681_7A98D322EC8E_.wvu.Rows" localSheetId="36" hidden="1">'2020省社收'!$8:$8,'2020省社收'!#REF!,'2020省社收'!#REF!</definedName>
    <definedName name="Z_F93E8A1D_8151_42CE_B681_7A98D322EC8E_.wvu.Rows" localSheetId="37" hidden="1">'2020省社支'!#REF!,'2020省社支'!#REF!,'2020省社支'!#REF!</definedName>
    <definedName name="Z_F93E8A1D_8151_42CE_B681_7A98D322EC8E_.wvu.Rows" localSheetId="14" hidden="1">'2020省收'!#REF!,'2020省收'!#REF!,'2020省收'!#REF!,'2020省收'!#REF!,'2020省收'!#REF!,'2020省收'!$10:$10,'2020省收'!#REF!,'2020省收'!#REF!,'2020省收'!$19:$19,'2020省收'!#REF!,'2020省收'!#REF!,'2020省收'!#REF!,'2020省收'!#REF!,'2020省收'!#REF!</definedName>
    <definedName name="Z_FFF542D3_1EBE_4A26_871D_0D05BB1CC9BF_.wvu.Cols" localSheetId="7" hidden="1">'2018省基支'!#REF!,'2018省基支'!#REF!,'2018省基支'!#REF!</definedName>
    <definedName name="Z_FFF542D3_1EBE_4A26_871D_0D05BB1CC9BF_.wvu.Cols" localSheetId="3" hidden="1">'2019省支'!#REF!</definedName>
    <definedName name="Z_FFF542D3_1EBE_4A26_871D_0D05BB1CC9BF_.wvu.PrintArea" localSheetId="7" hidden="1">'2018省基支'!#REF!</definedName>
    <definedName name="Z_FFF542D3_1EBE_4A26_871D_0D05BB1CC9BF_.wvu.PrintTitles" localSheetId="7" hidden="1">'2018省基支'!#REF!,'2018省基支'!#REF!</definedName>
    <definedName name="Z_FFF542D3_1EBE_4A26_871D_0D05BB1CC9BF_.wvu.Rows" localSheetId="3" hidden="1">'2019省支'!#REF!,'2019省支'!#REF!,'2019省支'!#REF!,'2019省支'!#REF!</definedName>
    <definedName name="地区名称" localSheetId="7">#REF!</definedName>
    <definedName name="地区名称" localSheetId="39">#REF!</definedName>
    <definedName name="地区名称" localSheetId="3">#REF!</definedName>
    <definedName name="地区名称" localSheetId="41">#REF!</definedName>
    <definedName name="地区名称" localSheetId="6">#REF!</definedName>
    <definedName name="地区名称" localSheetId="18">#REF!</definedName>
    <definedName name="地区名称" localSheetId="30">#REF!</definedName>
    <definedName name="地区名称" localSheetId="31">#REF!</definedName>
    <definedName name="地区名称" localSheetId="23">#REF!</definedName>
    <definedName name="地区名称" localSheetId="24">#REF!</definedName>
    <definedName name="地区名称" localSheetId="21">#REF!</definedName>
    <definedName name="地区名称" localSheetId="22">#REF!</definedName>
    <definedName name="地区名称" localSheetId="34">#REF!</definedName>
    <definedName name="地区名称" localSheetId="35">#REF!</definedName>
    <definedName name="地区名称" localSheetId="28">#REF!</definedName>
    <definedName name="地区名称" localSheetId="25">#REF!</definedName>
    <definedName name="地区名称" localSheetId="14">#REF!</definedName>
    <definedName name="地区名称" localSheetId="12">#REF!</definedName>
    <definedName name="地区名称" localSheetId="13">#REF!</definedName>
    <definedName name="地区名称">#REF!</definedName>
    <definedName name="福州" localSheetId="7">#REF!</definedName>
    <definedName name="福州" localSheetId="39">#REF!</definedName>
    <definedName name="福州" localSheetId="3">#REF!</definedName>
    <definedName name="福州" localSheetId="41">#REF!</definedName>
    <definedName name="福州" localSheetId="6">#REF!</definedName>
    <definedName name="福州" localSheetId="18">#REF!</definedName>
    <definedName name="福州" localSheetId="30">#REF!</definedName>
    <definedName name="福州" localSheetId="31">#REF!</definedName>
    <definedName name="福州" localSheetId="23">#REF!</definedName>
    <definedName name="福州" localSheetId="24">#REF!</definedName>
    <definedName name="福州" localSheetId="21">#REF!</definedName>
    <definedName name="福州" localSheetId="22">#REF!</definedName>
    <definedName name="福州" localSheetId="34">#REF!</definedName>
    <definedName name="福州" localSheetId="35">#REF!</definedName>
    <definedName name="福州" localSheetId="28">#REF!</definedName>
    <definedName name="福州" localSheetId="25">#REF!</definedName>
    <definedName name="福州" localSheetId="14">#REF!</definedName>
    <definedName name="福州" localSheetId="12">#REF!</definedName>
    <definedName name="福州" localSheetId="13">#REF!</definedName>
    <definedName name="福州">#REF!</definedName>
    <definedName name="汇率" localSheetId="7">#REF!</definedName>
    <definedName name="汇率" localSheetId="39">#REF!</definedName>
    <definedName name="汇率" localSheetId="3">#REF!</definedName>
    <definedName name="汇率" localSheetId="41">#REF!</definedName>
    <definedName name="汇率" localSheetId="6">#REF!</definedName>
    <definedName name="汇率" localSheetId="18">#REF!</definedName>
    <definedName name="汇率" localSheetId="30">#REF!</definedName>
    <definedName name="汇率" localSheetId="31">#REF!</definedName>
    <definedName name="汇率" localSheetId="23">#REF!</definedName>
    <definedName name="汇率" localSheetId="24">#REF!</definedName>
    <definedName name="汇率" localSheetId="21">#REF!</definedName>
    <definedName name="汇率" localSheetId="22">#REF!</definedName>
    <definedName name="汇率" localSheetId="34">#REF!</definedName>
    <definedName name="汇率" localSheetId="35">#REF!</definedName>
    <definedName name="汇率" localSheetId="28">#REF!</definedName>
    <definedName name="汇率" localSheetId="25">#REF!</definedName>
    <definedName name="汇率" localSheetId="14">#REF!</definedName>
    <definedName name="汇率" localSheetId="12">#REF!</definedName>
    <definedName name="汇率" localSheetId="13">#REF!</definedName>
    <definedName name="汇率">#REF!</definedName>
    <definedName name="生产列1" localSheetId="7">#REF!</definedName>
    <definedName name="生产列1" localSheetId="39">#REF!</definedName>
    <definedName name="生产列1" localSheetId="3">#REF!</definedName>
    <definedName name="生产列1" localSheetId="41">#REF!</definedName>
    <definedName name="生产列1" localSheetId="6">#REF!</definedName>
    <definedName name="生产列1" localSheetId="18">#REF!</definedName>
    <definedName name="生产列1" localSheetId="30">#REF!</definedName>
    <definedName name="生产列1" localSheetId="31">#REF!</definedName>
    <definedName name="生产列1" localSheetId="23">#REF!</definedName>
    <definedName name="生产列1" localSheetId="24">#REF!</definedName>
    <definedName name="生产列1" localSheetId="21">#REF!</definedName>
    <definedName name="生产列1" localSheetId="22">#REF!</definedName>
    <definedName name="生产列1" localSheetId="34">#REF!</definedName>
    <definedName name="生产列1" localSheetId="35">#REF!</definedName>
    <definedName name="生产列1" localSheetId="28">#REF!</definedName>
    <definedName name="生产列1" localSheetId="25">#REF!</definedName>
    <definedName name="生产列1" localSheetId="14">#REF!</definedName>
    <definedName name="生产列1" localSheetId="12">#REF!</definedName>
    <definedName name="生产列1" localSheetId="13">#REF!</definedName>
    <definedName name="生产列1">#REF!</definedName>
    <definedName name="生产列11" localSheetId="7">#REF!</definedName>
    <definedName name="生产列11" localSheetId="39">#REF!</definedName>
    <definedName name="生产列11" localSheetId="3">#REF!</definedName>
    <definedName name="生产列11" localSheetId="41">#REF!</definedName>
    <definedName name="生产列11" localSheetId="6">#REF!</definedName>
    <definedName name="生产列11" localSheetId="18">#REF!</definedName>
    <definedName name="生产列11" localSheetId="30">#REF!</definedName>
    <definedName name="生产列11" localSheetId="31">#REF!</definedName>
    <definedName name="生产列11" localSheetId="23">#REF!</definedName>
    <definedName name="生产列11" localSheetId="24">#REF!</definedName>
    <definedName name="生产列11" localSheetId="21">#REF!</definedName>
    <definedName name="生产列11" localSheetId="22">#REF!</definedName>
    <definedName name="生产列11" localSheetId="34">#REF!</definedName>
    <definedName name="生产列11" localSheetId="35">#REF!</definedName>
    <definedName name="生产列11" localSheetId="28">#REF!</definedName>
    <definedName name="生产列11" localSheetId="25">#REF!</definedName>
    <definedName name="生产列11" localSheetId="14">#REF!</definedName>
    <definedName name="生产列11" localSheetId="12">#REF!</definedName>
    <definedName name="生产列11" localSheetId="13">#REF!</definedName>
    <definedName name="生产列11">#REF!</definedName>
    <definedName name="生产列15" localSheetId="7">#REF!</definedName>
    <definedName name="生产列15" localSheetId="39">#REF!</definedName>
    <definedName name="生产列15" localSheetId="3">#REF!</definedName>
    <definedName name="生产列15" localSheetId="41">#REF!</definedName>
    <definedName name="生产列15" localSheetId="6">#REF!</definedName>
    <definedName name="生产列15" localSheetId="18">#REF!</definedName>
    <definedName name="生产列15" localSheetId="30">#REF!</definedName>
    <definedName name="生产列15" localSheetId="31">#REF!</definedName>
    <definedName name="生产列15" localSheetId="23">#REF!</definedName>
    <definedName name="生产列15" localSheetId="24">#REF!</definedName>
    <definedName name="生产列15" localSheetId="21">#REF!</definedName>
    <definedName name="生产列15" localSheetId="22">#REF!</definedName>
    <definedName name="生产列15" localSheetId="34">#REF!</definedName>
    <definedName name="生产列15" localSheetId="35">#REF!</definedName>
    <definedName name="生产列15" localSheetId="28">#REF!</definedName>
    <definedName name="生产列15" localSheetId="25">#REF!</definedName>
    <definedName name="生产列15" localSheetId="14">#REF!</definedName>
    <definedName name="生产列15" localSheetId="12">#REF!</definedName>
    <definedName name="生产列15" localSheetId="13">#REF!</definedName>
    <definedName name="生产列15">#REF!</definedName>
    <definedName name="生产列16" localSheetId="7">#REF!</definedName>
    <definedName name="生产列16" localSheetId="39">#REF!</definedName>
    <definedName name="生产列16" localSheetId="3">#REF!</definedName>
    <definedName name="生产列16" localSheetId="41">#REF!</definedName>
    <definedName name="生产列16" localSheetId="6">#REF!</definedName>
    <definedName name="生产列16" localSheetId="18">#REF!</definedName>
    <definedName name="生产列16" localSheetId="30">#REF!</definedName>
    <definedName name="生产列16" localSheetId="31">#REF!</definedName>
    <definedName name="生产列16" localSheetId="23">#REF!</definedName>
    <definedName name="生产列16" localSheetId="24">#REF!</definedName>
    <definedName name="生产列16" localSheetId="21">#REF!</definedName>
    <definedName name="生产列16" localSheetId="22">#REF!</definedName>
    <definedName name="生产列16" localSheetId="34">#REF!</definedName>
    <definedName name="生产列16" localSheetId="35">#REF!</definedName>
    <definedName name="生产列16" localSheetId="28">#REF!</definedName>
    <definedName name="生产列16" localSheetId="25">#REF!</definedName>
    <definedName name="生产列16" localSheetId="14">#REF!</definedName>
    <definedName name="生产列16" localSheetId="12">#REF!</definedName>
    <definedName name="生产列16" localSheetId="13">#REF!</definedName>
    <definedName name="生产列16">#REF!</definedName>
    <definedName name="生产列17" localSheetId="7">#REF!</definedName>
    <definedName name="生产列17" localSheetId="39">#REF!</definedName>
    <definedName name="生产列17" localSheetId="3">#REF!</definedName>
    <definedName name="生产列17" localSheetId="41">#REF!</definedName>
    <definedName name="生产列17" localSheetId="6">#REF!</definedName>
    <definedName name="生产列17" localSheetId="18">#REF!</definedName>
    <definedName name="生产列17" localSheetId="30">#REF!</definedName>
    <definedName name="生产列17" localSheetId="31">#REF!</definedName>
    <definedName name="生产列17" localSheetId="23">#REF!</definedName>
    <definedName name="生产列17" localSheetId="24">#REF!</definedName>
    <definedName name="生产列17" localSheetId="21">#REF!</definedName>
    <definedName name="生产列17" localSheetId="22">#REF!</definedName>
    <definedName name="生产列17" localSheetId="34">#REF!</definedName>
    <definedName name="生产列17" localSheetId="35">#REF!</definedName>
    <definedName name="生产列17" localSheetId="28">#REF!</definedName>
    <definedName name="生产列17" localSheetId="25">#REF!</definedName>
    <definedName name="生产列17" localSheetId="14">#REF!</definedName>
    <definedName name="生产列17" localSheetId="12">#REF!</definedName>
    <definedName name="生产列17" localSheetId="13">#REF!</definedName>
    <definedName name="生产列17">#REF!</definedName>
    <definedName name="生产列19" localSheetId="7">#REF!</definedName>
    <definedName name="生产列19" localSheetId="39">#REF!</definedName>
    <definedName name="生产列19" localSheetId="3">#REF!</definedName>
    <definedName name="生产列19" localSheetId="41">#REF!</definedName>
    <definedName name="生产列19" localSheetId="6">#REF!</definedName>
    <definedName name="生产列19" localSheetId="18">#REF!</definedName>
    <definedName name="生产列19" localSheetId="30">#REF!</definedName>
    <definedName name="生产列19" localSheetId="31">#REF!</definedName>
    <definedName name="生产列19" localSheetId="23">#REF!</definedName>
    <definedName name="生产列19" localSheetId="24">#REF!</definedName>
    <definedName name="生产列19" localSheetId="21">#REF!</definedName>
    <definedName name="生产列19" localSheetId="22">#REF!</definedName>
    <definedName name="生产列19" localSheetId="34">#REF!</definedName>
    <definedName name="生产列19" localSheetId="35">#REF!</definedName>
    <definedName name="生产列19" localSheetId="28">#REF!</definedName>
    <definedName name="生产列19" localSheetId="25">#REF!</definedName>
    <definedName name="生产列19" localSheetId="14">#REF!</definedName>
    <definedName name="生产列19" localSheetId="12">#REF!</definedName>
    <definedName name="生产列19" localSheetId="13">#REF!</definedName>
    <definedName name="生产列19">#REF!</definedName>
    <definedName name="生产列2" localSheetId="7">#REF!</definedName>
    <definedName name="生产列2" localSheetId="39">#REF!</definedName>
    <definedName name="生产列2" localSheetId="3">#REF!</definedName>
    <definedName name="生产列2" localSheetId="41">#REF!</definedName>
    <definedName name="生产列2" localSheetId="6">#REF!</definedName>
    <definedName name="生产列2" localSheetId="18">#REF!</definedName>
    <definedName name="生产列2" localSheetId="30">#REF!</definedName>
    <definedName name="生产列2" localSheetId="31">#REF!</definedName>
    <definedName name="生产列2" localSheetId="23">#REF!</definedName>
    <definedName name="生产列2" localSheetId="24">#REF!</definedName>
    <definedName name="生产列2" localSheetId="21">#REF!</definedName>
    <definedName name="生产列2" localSheetId="22">#REF!</definedName>
    <definedName name="生产列2" localSheetId="34">#REF!</definedName>
    <definedName name="生产列2" localSheetId="35">#REF!</definedName>
    <definedName name="生产列2" localSheetId="28">#REF!</definedName>
    <definedName name="生产列2" localSheetId="25">#REF!</definedName>
    <definedName name="生产列2" localSheetId="14">#REF!</definedName>
    <definedName name="生产列2" localSheetId="12">#REF!</definedName>
    <definedName name="生产列2" localSheetId="13">#REF!</definedName>
    <definedName name="生产列2">#REF!</definedName>
    <definedName name="生产列20" localSheetId="7">#REF!</definedName>
    <definedName name="生产列20" localSheetId="39">#REF!</definedName>
    <definedName name="生产列20" localSheetId="3">#REF!</definedName>
    <definedName name="生产列20" localSheetId="41">#REF!</definedName>
    <definedName name="生产列20" localSheetId="6">#REF!</definedName>
    <definedName name="生产列20" localSheetId="18">#REF!</definedName>
    <definedName name="生产列20" localSheetId="30">#REF!</definedName>
    <definedName name="生产列20" localSheetId="31">#REF!</definedName>
    <definedName name="生产列20" localSheetId="23">#REF!</definedName>
    <definedName name="生产列20" localSheetId="24">#REF!</definedName>
    <definedName name="生产列20" localSheetId="21">#REF!</definedName>
    <definedName name="生产列20" localSheetId="22">#REF!</definedName>
    <definedName name="生产列20" localSheetId="34">#REF!</definedName>
    <definedName name="生产列20" localSheetId="35">#REF!</definedName>
    <definedName name="生产列20" localSheetId="28">#REF!</definedName>
    <definedName name="生产列20" localSheetId="25">#REF!</definedName>
    <definedName name="生产列20" localSheetId="14">#REF!</definedName>
    <definedName name="生产列20" localSheetId="12">#REF!</definedName>
    <definedName name="生产列20" localSheetId="13">#REF!</definedName>
    <definedName name="生产列20">#REF!</definedName>
    <definedName name="生产列3" localSheetId="7">#REF!</definedName>
    <definedName name="生产列3" localSheetId="39">#REF!</definedName>
    <definedName name="生产列3" localSheetId="3">#REF!</definedName>
    <definedName name="生产列3" localSheetId="41">#REF!</definedName>
    <definedName name="生产列3" localSheetId="6">#REF!</definedName>
    <definedName name="生产列3" localSheetId="18">#REF!</definedName>
    <definedName name="生产列3" localSheetId="30">#REF!</definedName>
    <definedName name="生产列3" localSheetId="31">#REF!</definedName>
    <definedName name="生产列3" localSheetId="23">#REF!</definedName>
    <definedName name="生产列3" localSheetId="24">#REF!</definedName>
    <definedName name="生产列3" localSheetId="21">#REF!</definedName>
    <definedName name="生产列3" localSheetId="22">#REF!</definedName>
    <definedName name="生产列3" localSheetId="34">#REF!</definedName>
    <definedName name="生产列3" localSheetId="35">#REF!</definedName>
    <definedName name="生产列3" localSheetId="28">#REF!</definedName>
    <definedName name="生产列3" localSheetId="25">#REF!</definedName>
    <definedName name="生产列3" localSheetId="14">#REF!</definedName>
    <definedName name="生产列3" localSheetId="12">#REF!</definedName>
    <definedName name="生产列3" localSheetId="13">#REF!</definedName>
    <definedName name="生产列3">#REF!</definedName>
    <definedName name="生产列4" localSheetId="7">#REF!</definedName>
    <definedName name="生产列4" localSheetId="39">#REF!</definedName>
    <definedName name="生产列4" localSheetId="3">#REF!</definedName>
    <definedName name="生产列4" localSheetId="41">#REF!</definedName>
    <definedName name="生产列4" localSheetId="6">#REF!</definedName>
    <definedName name="生产列4" localSheetId="18">#REF!</definedName>
    <definedName name="生产列4" localSheetId="30">#REF!</definedName>
    <definedName name="生产列4" localSheetId="31">#REF!</definedName>
    <definedName name="生产列4" localSheetId="23">#REF!</definedName>
    <definedName name="生产列4" localSheetId="24">#REF!</definedName>
    <definedName name="生产列4" localSheetId="21">#REF!</definedName>
    <definedName name="生产列4" localSheetId="22">#REF!</definedName>
    <definedName name="生产列4" localSheetId="34">#REF!</definedName>
    <definedName name="生产列4" localSheetId="35">#REF!</definedName>
    <definedName name="生产列4" localSheetId="28">#REF!</definedName>
    <definedName name="生产列4" localSheetId="25">#REF!</definedName>
    <definedName name="生产列4" localSheetId="14">#REF!</definedName>
    <definedName name="生产列4" localSheetId="12">#REF!</definedName>
    <definedName name="生产列4" localSheetId="13">#REF!</definedName>
    <definedName name="生产列4">#REF!</definedName>
    <definedName name="生产列5" localSheetId="7">#REF!</definedName>
    <definedName name="生产列5" localSheetId="39">#REF!</definedName>
    <definedName name="生产列5" localSheetId="3">#REF!</definedName>
    <definedName name="生产列5" localSheetId="41">#REF!</definedName>
    <definedName name="生产列5" localSheetId="6">#REF!</definedName>
    <definedName name="生产列5" localSheetId="18">#REF!</definedName>
    <definedName name="生产列5" localSheetId="30">#REF!</definedName>
    <definedName name="生产列5" localSheetId="31">#REF!</definedName>
    <definedName name="生产列5" localSheetId="23">#REF!</definedName>
    <definedName name="生产列5" localSheetId="24">#REF!</definedName>
    <definedName name="生产列5" localSheetId="21">#REF!</definedName>
    <definedName name="生产列5" localSheetId="22">#REF!</definedName>
    <definedName name="生产列5" localSheetId="34">#REF!</definedName>
    <definedName name="生产列5" localSheetId="35">#REF!</definedName>
    <definedName name="生产列5" localSheetId="28">#REF!</definedName>
    <definedName name="生产列5" localSheetId="25">#REF!</definedName>
    <definedName name="生产列5" localSheetId="14">#REF!</definedName>
    <definedName name="生产列5" localSheetId="12">#REF!</definedName>
    <definedName name="生产列5" localSheetId="13">#REF!</definedName>
    <definedName name="生产列5">#REF!</definedName>
    <definedName name="生产列6" localSheetId="7">#REF!</definedName>
    <definedName name="生产列6" localSheetId="39">#REF!</definedName>
    <definedName name="生产列6" localSheetId="3">#REF!</definedName>
    <definedName name="生产列6" localSheetId="41">#REF!</definedName>
    <definedName name="生产列6" localSheetId="6">#REF!</definedName>
    <definedName name="生产列6" localSheetId="18">#REF!</definedName>
    <definedName name="生产列6" localSheetId="30">#REF!</definedName>
    <definedName name="生产列6" localSheetId="31">#REF!</definedName>
    <definedName name="生产列6" localSheetId="23">#REF!</definedName>
    <definedName name="生产列6" localSheetId="24">#REF!</definedName>
    <definedName name="生产列6" localSheetId="21">#REF!</definedName>
    <definedName name="生产列6" localSheetId="22">#REF!</definedName>
    <definedName name="生产列6" localSheetId="34">#REF!</definedName>
    <definedName name="生产列6" localSheetId="35">#REF!</definedName>
    <definedName name="生产列6" localSheetId="28">#REF!</definedName>
    <definedName name="生产列6" localSheetId="25">#REF!</definedName>
    <definedName name="生产列6" localSheetId="14">#REF!</definedName>
    <definedName name="生产列6" localSheetId="12">#REF!</definedName>
    <definedName name="生产列6" localSheetId="13">#REF!</definedName>
    <definedName name="生产列6">#REF!</definedName>
    <definedName name="生产列7" localSheetId="7">#REF!</definedName>
    <definedName name="生产列7" localSheetId="39">#REF!</definedName>
    <definedName name="生产列7" localSheetId="3">#REF!</definedName>
    <definedName name="生产列7" localSheetId="41">#REF!</definedName>
    <definedName name="生产列7" localSheetId="6">#REF!</definedName>
    <definedName name="生产列7" localSheetId="18">#REF!</definedName>
    <definedName name="生产列7" localSheetId="30">#REF!</definedName>
    <definedName name="生产列7" localSheetId="31">#REF!</definedName>
    <definedName name="生产列7" localSheetId="23">#REF!</definedName>
    <definedName name="生产列7" localSheetId="24">#REF!</definedName>
    <definedName name="生产列7" localSheetId="21">#REF!</definedName>
    <definedName name="生产列7" localSheetId="22">#REF!</definedName>
    <definedName name="生产列7" localSheetId="34">#REF!</definedName>
    <definedName name="生产列7" localSheetId="35">#REF!</definedName>
    <definedName name="生产列7" localSheetId="28">#REF!</definedName>
    <definedName name="生产列7" localSheetId="25">#REF!</definedName>
    <definedName name="生产列7" localSheetId="14">#REF!</definedName>
    <definedName name="生产列7" localSheetId="12">#REF!</definedName>
    <definedName name="生产列7" localSheetId="13">#REF!</definedName>
    <definedName name="生产列7">#REF!</definedName>
    <definedName name="生产列8" localSheetId="7">#REF!</definedName>
    <definedName name="生产列8" localSheetId="39">#REF!</definedName>
    <definedName name="生产列8" localSheetId="3">#REF!</definedName>
    <definedName name="生产列8" localSheetId="41">#REF!</definedName>
    <definedName name="生产列8" localSheetId="6">#REF!</definedName>
    <definedName name="生产列8" localSheetId="18">#REF!</definedName>
    <definedName name="生产列8" localSheetId="30">#REF!</definedName>
    <definedName name="生产列8" localSheetId="31">#REF!</definedName>
    <definedName name="生产列8" localSheetId="23">#REF!</definedName>
    <definedName name="生产列8" localSheetId="24">#REF!</definedName>
    <definedName name="生产列8" localSheetId="21">#REF!</definedName>
    <definedName name="生产列8" localSheetId="22">#REF!</definedName>
    <definedName name="生产列8" localSheetId="34">#REF!</definedName>
    <definedName name="生产列8" localSheetId="35">#REF!</definedName>
    <definedName name="生产列8" localSheetId="28">#REF!</definedName>
    <definedName name="生产列8" localSheetId="25">#REF!</definedName>
    <definedName name="生产列8" localSheetId="14">#REF!</definedName>
    <definedName name="生产列8" localSheetId="12">#REF!</definedName>
    <definedName name="生产列8" localSheetId="13">#REF!</definedName>
    <definedName name="生产列8">#REF!</definedName>
    <definedName name="生产列9" localSheetId="7">#REF!</definedName>
    <definedName name="生产列9" localSheetId="39">#REF!</definedName>
    <definedName name="生产列9" localSheetId="3">#REF!</definedName>
    <definedName name="生产列9" localSheetId="41">#REF!</definedName>
    <definedName name="生产列9" localSheetId="6">#REF!</definedName>
    <definedName name="生产列9" localSheetId="18">#REF!</definedName>
    <definedName name="生产列9" localSheetId="30">#REF!</definedName>
    <definedName name="生产列9" localSheetId="31">#REF!</definedName>
    <definedName name="生产列9" localSheetId="23">#REF!</definedName>
    <definedName name="生产列9" localSheetId="24">#REF!</definedName>
    <definedName name="生产列9" localSheetId="21">#REF!</definedName>
    <definedName name="生产列9" localSheetId="22">#REF!</definedName>
    <definedName name="生产列9" localSheetId="34">#REF!</definedName>
    <definedName name="生产列9" localSheetId="35">#REF!</definedName>
    <definedName name="生产列9" localSheetId="28">#REF!</definedName>
    <definedName name="生产列9" localSheetId="25">#REF!</definedName>
    <definedName name="生产列9" localSheetId="14">#REF!</definedName>
    <definedName name="生产列9" localSheetId="12">#REF!</definedName>
    <definedName name="生产列9" localSheetId="13">#REF!</definedName>
    <definedName name="生产列9">#REF!</definedName>
    <definedName name="生产期" localSheetId="7">#REF!</definedName>
    <definedName name="生产期" localSheetId="39">#REF!</definedName>
    <definedName name="生产期" localSheetId="3">#REF!</definedName>
    <definedName name="生产期" localSheetId="41">#REF!</definedName>
    <definedName name="生产期" localSheetId="6">#REF!</definedName>
    <definedName name="生产期" localSheetId="18">#REF!</definedName>
    <definedName name="生产期" localSheetId="30">#REF!</definedName>
    <definedName name="生产期" localSheetId="31">#REF!</definedName>
    <definedName name="生产期" localSheetId="23">#REF!</definedName>
    <definedName name="生产期" localSheetId="24">#REF!</definedName>
    <definedName name="生产期" localSheetId="21">#REF!</definedName>
    <definedName name="生产期" localSheetId="22">#REF!</definedName>
    <definedName name="生产期" localSheetId="34">#REF!</definedName>
    <definedName name="生产期" localSheetId="35">#REF!</definedName>
    <definedName name="生产期" localSheetId="28">#REF!</definedName>
    <definedName name="生产期" localSheetId="25">#REF!</definedName>
    <definedName name="生产期" localSheetId="14">#REF!</definedName>
    <definedName name="生产期" localSheetId="12">#REF!</definedName>
    <definedName name="生产期" localSheetId="13">#REF!</definedName>
    <definedName name="生产期">#REF!</definedName>
    <definedName name="生产期1" localSheetId="7">#REF!</definedName>
    <definedName name="生产期1" localSheetId="39">#REF!</definedName>
    <definedName name="生产期1" localSheetId="3">#REF!</definedName>
    <definedName name="生产期1" localSheetId="41">#REF!</definedName>
    <definedName name="生产期1" localSheetId="6">#REF!</definedName>
    <definedName name="生产期1" localSheetId="18">#REF!</definedName>
    <definedName name="生产期1" localSheetId="30">#REF!</definedName>
    <definedName name="生产期1" localSheetId="31">#REF!</definedName>
    <definedName name="生产期1" localSheetId="23">#REF!</definedName>
    <definedName name="生产期1" localSheetId="24">#REF!</definedName>
    <definedName name="生产期1" localSheetId="21">#REF!</definedName>
    <definedName name="生产期1" localSheetId="22">#REF!</definedName>
    <definedName name="生产期1" localSheetId="34">#REF!</definedName>
    <definedName name="生产期1" localSheetId="35">#REF!</definedName>
    <definedName name="生产期1" localSheetId="28">#REF!</definedName>
    <definedName name="生产期1" localSheetId="25">#REF!</definedName>
    <definedName name="生产期1" localSheetId="14">#REF!</definedName>
    <definedName name="生产期1" localSheetId="12">#REF!</definedName>
    <definedName name="生产期1" localSheetId="13">#REF!</definedName>
    <definedName name="生产期1">#REF!</definedName>
    <definedName name="生产期11" localSheetId="7">#REF!</definedName>
    <definedName name="生产期11" localSheetId="39">#REF!</definedName>
    <definedName name="生产期11" localSheetId="3">#REF!</definedName>
    <definedName name="生产期11" localSheetId="41">#REF!</definedName>
    <definedName name="生产期11" localSheetId="6">#REF!</definedName>
    <definedName name="生产期11" localSheetId="18">#REF!</definedName>
    <definedName name="生产期11" localSheetId="30">#REF!</definedName>
    <definedName name="生产期11" localSheetId="31">#REF!</definedName>
    <definedName name="生产期11" localSheetId="23">#REF!</definedName>
    <definedName name="生产期11" localSheetId="24">#REF!</definedName>
    <definedName name="生产期11" localSheetId="21">#REF!</definedName>
    <definedName name="生产期11" localSheetId="22">#REF!</definedName>
    <definedName name="生产期11" localSheetId="34">#REF!</definedName>
    <definedName name="生产期11" localSheetId="35">#REF!</definedName>
    <definedName name="生产期11" localSheetId="28">#REF!</definedName>
    <definedName name="生产期11" localSheetId="25">#REF!</definedName>
    <definedName name="生产期11" localSheetId="14">#REF!</definedName>
    <definedName name="生产期11" localSheetId="12">#REF!</definedName>
    <definedName name="生产期11" localSheetId="13">#REF!</definedName>
    <definedName name="生产期11">#REF!</definedName>
    <definedName name="生产期15" localSheetId="7">#REF!</definedName>
    <definedName name="生产期15" localSheetId="39">#REF!</definedName>
    <definedName name="生产期15" localSheetId="3">#REF!</definedName>
    <definedName name="生产期15" localSheetId="41">#REF!</definedName>
    <definedName name="生产期15" localSheetId="6">#REF!</definedName>
    <definedName name="生产期15" localSheetId="18">#REF!</definedName>
    <definedName name="生产期15" localSheetId="30">#REF!</definedName>
    <definedName name="生产期15" localSheetId="31">#REF!</definedName>
    <definedName name="生产期15" localSheetId="23">#REF!</definedName>
    <definedName name="生产期15" localSheetId="24">#REF!</definedName>
    <definedName name="生产期15" localSheetId="21">#REF!</definedName>
    <definedName name="生产期15" localSheetId="22">#REF!</definedName>
    <definedName name="生产期15" localSheetId="34">#REF!</definedName>
    <definedName name="生产期15" localSheetId="35">#REF!</definedName>
    <definedName name="生产期15" localSheetId="28">#REF!</definedName>
    <definedName name="生产期15" localSheetId="25">#REF!</definedName>
    <definedName name="生产期15" localSheetId="14">#REF!</definedName>
    <definedName name="生产期15" localSheetId="12">#REF!</definedName>
    <definedName name="生产期15" localSheetId="13">#REF!</definedName>
    <definedName name="生产期15">#REF!</definedName>
    <definedName name="生产期16" localSheetId="7">#REF!</definedName>
    <definedName name="生产期16" localSheetId="39">#REF!</definedName>
    <definedName name="生产期16" localSheetId="3">#REF!</definedName>
    <definedName name="生产期16" localSheetId="41">#REF!</definedName>
    <definedName name="生产期16" localSheetId="6">#REF!</definedName>
    <definedName name="生产期16" localSheetId="18">#REF!</definedName>
    <definedName name="生产期16" localSheetId="30">#REF!</definedName>
    <definedName name="生产期16" localSheetId="31">#REF!</definedName>
    <definedName name="生产期16" localSheetId="23">#REF!</definedName>
    <definedName name="生产期16" localSheetId="24">#REF!</definedName>
    <definedName name="生产期16" localSheetId="21">#REF!</definedName>
    <definedName name="生产期16" localSheetId="22">#REF!</definedName>
    <definedName name="生产期16" localSheetId="34">#REF!</definedName>
    <definedName name="生产期16" localSheetId="35">#REF!</definedName>
    <definedName name="生产期16" localSheetId="28">#REF!</definedName>
    <definedName name="生产期16" localSheetId="25">#REF!</definedName>
    <definedName name="生产期16" localSheetId="14">#REF!</definedName>
    <definedName name="生产期16" localSheetId="12">#REF!</definedName>
    <definedName name="生产期16" localSheetId="13">#REF!</definedName>
    <definedName name="生产期16">#REF!</definedName>
    <definedName name="生产期17" localSheetId="7">#REF!</definedName>
    <definedName name="生产期17" localSheetId="39">#REF!</definedName>
    <definedName name="生产期17" localSheetId="3">#REF!</definedName>
    <definedName name="生产期17" localSheetId="41">#REF!</definedName>
    <definedName name="生产期17" localSheetId="6">#REF!</definedName>
    <definedName name="生产期17" localSheetId="18">#REF!</definedName>
    <definedName name="生产期17" localSheetId="30">#REF!</definedName>
    <definedName name="生产期17" localSheetId="31">#REF!</definedName>
    <definedName name="生产期17" localSheetId="23">#REF!</definedName>
    <definedName name="生产期17" localSheetId="24">#REF!</definedName>
    <definedName name="生产期17" localSheetId="21">#REF!</definedName>
    <definedName name="生产期17" localSheetId="22">#REF!</definedName>
    <definedName name="生产期17" localSheetId="34">#REF!</definedName>
    <definedName name="生产期17" localSheetId="35">#REF!</definedName>
    <definedName name="生产期17" localSheetId="28">#REF!</definedName>
    <definedName name="生产期17" localSheetId="25">#REF!</definedName>
    <definedName name="生产期17" localSheetId="14">#REF!</definedName>
    <definedName name="生产期17" localSheetId="12">#REF!</definedName>
    <definedName name="生产期17" localSheetId="13">#REF!</definedName>
    <definedName name="生产期17">#REF!</definedName>
    <definedName name="生产期19" localSheetId="7">#REF!</definedName>
    <definedName name="生产期19" localSheetId="39">#REF!</definedName>
    <definedName name="生产期19" localSheetId="3">#REF!</definedName>
    <definedName name="生产期19" localSheetId="41">#REF!</definedName>
    <definedName name="生产期19" localSheetId="6">#REF!</definedName>
    <definedName name="生产期19" localSheetId="18">#REF!</definedName>
    <definedName name="生产期19" localSheetId="30">#REF!</definedName>
    <definedName name="生产期19" localSheetId="31">#REF!</definedName>
    <definedName name="生产期19" localSheetId="23">#REF!</definedName>
    <definedName name="生产期19" localSheetId="24">#REF!</definedName>
    <definedName name="生产期19" localSheetId="21">#REF!</definedName>
    <definedName name="生产期19" localSheetId="22">#REF!</definedName>
    <definedName name="生产期19" localSheetId="34">#REF!</definedName>
    <definedName name="生产期19" localSheetId="35">#REF!</definedName>
    <definedName name="生产期19" localSheetId="28">#REF!</definedName>
    <definedName name="生产期19" localSheetId="25">#REF!</definedName>
    <definedName name="生产期19" localSheetId="14">#REF!</definedName>
    <definedName name="生产期19" localSheetId="12">#REF!</definedName>
    <definedName name="生产期19" localSheetId="13">#REF!</definedName>
    <definedName name="生产期19">#REF!</definedName>
    <definedName name="生产期2" localSheetId="7">#REF!</definedName>
    <definedName name="生产期2" localSheetId="39">#REF!</definedName>
    <definedName name="生产期2" localSheetId="3">#REF!</definedName>
    <definedName name="生产期2" localSheetId="41">#REF!</definedName>
    <definedName name="生产期2" localSheetId="6">#REF!</definedName>
    <definedName name="生产期2" localSheetId="18">#REF!</definedName>
    <definedName name="生产期2" localSheetId="30">#REF!</definedName>
    <definedName name="生产期2" localSheetId="31">#REF!</definedName>
    <definedName name="生产期2" localSheetId="23">#REF!</definedName>
    <definedName name="生产期2" localSheetId="24">#REF!</definedName>
    <definedName name="生产期2" localSheetId="21">#REF!</definedName>
    <definedName name="生产期2" localSheetId="22">#REF!</definedName>
    <definedName name="生产期2" localSheetId="34">#REF!</definedName>
    <definedName name="生产期2" localSheetId="35">#REF!</definedName>
    <definedName name="生产期2" localSheetId="28">#REF!</definedName>
    <definedName name="生产期2" localSheetId="25">#REF!</definedName>
    <definedName name="生产期2" localSheetId="14">#REF!</definedName>
    <definedName name="生产期2" localSheetId="12">#REF!</definedName>
    <definedName name="生产期2" localSheetId="13">#REF!</definedName>
    <definedName name="生产期2">#REF!</definedName>
    <definedName name="生产期20" localSheetId="7">#REF!</definedName>
    <definedName name="生产期20" localSheetId="39">#REF!</definedName>
    <definedName name="生产期20" localSheetId="3">#REF!</definedName>
    <definedName name="生产期20" localSheetId="41">#REF!</definedName>
    <definedName name="生产期20" localSheetId="6">#REF!</definedName>
    <definedName name="生产期20" localSheetId="18">#REF!</definedName>
    <definedName name="生产期20" localSheetId="30">#REF!</definedName>
    <definedName name="生产期20" localSheetId="31">#REF!</definedName>
    <definedName name="生产期20" localSheetId="23">#REF!</definedName>
    <definedName name="生产期20" localSheetId="24">#REF!</definedName>
    <definedName name="生产期20" localSheetId="21">#REF!</definedName>
    <definedName name="生产期20" localSheetId="22">#REF!</definedName>
    <definedName name="生产期20" localSheetId="34">#REF!</definedName>
    <definedName name="生产期20" localSheetId="35">#REF!</definedName>
    <definedName name="生产期20" localSheetId="28">#REF!</definedName>
    <definedName name="生产期20" localSheetId="25">#REF!</definedName>
    <definedName name="生产期20" localSheetId="14">#REF!</definedName>
    <definedName name="生产期20" localSheetId="12">#REF!</definedName>
    <definedName name="生产期20" localSheetId="13">#REF!</definedName>
    <definedName name="生产期20">#REF!</definedName>
    <definedName name="生产期3" localSheetId="7">#REF!</definedName>
    <definedName name="生产期3" localSheetId="39">#REF!</definedName>
    <definedName name="生产期3" localSheetId="3">#REF!</definedName>
    <definedName name="生产期3" localSheetId="41">#REF!</definedName>
    <definedName name="生产期3" localSheetId="6">#REF!</definedName>
    <definedName name="生产期3" localSheetId="18">#REF!</definedName>
    <definedName name="生产期3" localSheetId="30">#REF!</definedName>
    <definedName name="生产期3" localSheetId="31">#REF!</definedName>
    <definedName name="生产期3" localSheetId="23">#REF!</definedName>
    <definedName name="生产期3" localSheetId="24">#REF!</definedName>
    <definedName name="生产期3" localSheetId="21">#REF!</definedName>
    <definedName name="生产期3" localSheetId="22">#REF!</definedName>
    <definedName name="生产期3" localSheetId="34">#REF!</definedName>
    <definedName name="生产期3" localSheetId="35">#REF!</definedName>
    <definedName name="生产期3" localSheetId="28">#REF!</definedName>
    <definedName name="生产期3" localSheetId="25">#REF!</definedName>
    <definedName name="生产期3" localSheetId="14">#REF!</definedName>
    <definedName name="生产期3" localSheetId="12">#REF!</definedName>
    <definedName name="生产期3" localSheetId="13">#REF!</definedName>
    <definedName name="生产期3">#REF!</definedName>
    <definedName name="生产期4" localSheetId="7">#REF!</definedName>
    <definedName name="生产期4" localSheetId="39">#REF!</definedName>
    <definedName name="生产期4" localSheetId="3">#REF!</definedName>
    <definedName name="生产期4" localSheetId="41">#REF!</definedName>
    <definedName name="生产期4" localSheetId="6">#REF!</definedName>
    <definedName name="生产期4" localSheetId="18">#REF!</definedName>
    <definedName name="生产期4" localSheetId="30">#REF!</definedName>
    <definedName name="生产期4" localSheetId="31">#REF!</definedName>
    <definedName name="生产期4" localSheetId="23">#REF!</definedName>
    <definedName name="生产期4" localSheetId="24">#REF!</definedName>
    <definedName name="生产期4" localSheetId="21">#REF!</definedName>
    <definedName name="生产期4" localSheetId="22">#REF!</definedName>
    <definedName name="生产期4" localSheetId="34">#REF!</definedName>
    <definedName name="生产期4" localSheetId="35">#REF!</definedName>
    <definedName name="生产期4" localSheetId="28">#REF!</definedName>
    <definedName name="生产期4" localSheetId="25">#REF!</definedName>
    <definedName name="生产期4" localSheetId="14">#REF!</definedName>
    <definedName name="生产期4" localSheetId="12">#REF!</definedName>
    <definedName name="生产期4" localSheetId="13">#REF!</definedName>
    <definedName name="生产期4">#REF!</definedName>
    <definedName name="生产期5" localSheetId="7">#REF!</definedName>
    <definedName name="生产期5" localSheetId="39">#REF!</definedName>
    <definedName name="生产期5" localSheetId="3">#REF!</definedName>
    <definedName name="生产期5" localSheetId="41">#REF!</definedName>
    <definedName name="生产期5" localSheetId="6">#REF!</definedName>
    <definedName name="生产期5" localSheetId="18">#REF!</definedName>
    <definedName name="生产期5" localSheetId="30">#REF!</definedName>
    <definedName name="生产期5" localSheetId="31">#REF!</definedName>
    <definedName name="生产期5" localSheetId="23">#REF!</definedName>
    <definedName name="生产期5" localSheetId="24">#REF!</definedName>
    <definedName name="生产期5" localSheetId="21">#REF!</definedName>
    <definedName name="生产期5" localSheetId="22">#REF!</definedName>
    <definedName name="生产期5" localSheetId="34">#REF!</definedName>
    <definedName name="生产期5" localSheetId="35">#REF!</definedName>
    <definedName name="生产期5" localSheetId="28">#REF!</definedName>
    <definedName name="生产期5" localSheetId="25">#REF!</definedName>
    <definedName name="生产期5" localSheetId="14">#REF!</definedName>
    <definedName name="生产期5" localSheetId="12">#REF!</definedName>
    <definedName name="生产期5" localSheetId="13">#REF!</definedName>
    <definedName name="生产期5">#REF!</definedName>
    <definedName name="生产期6" localSheetId="7">#REF!</definedName>
    <definedName name="生产期6" localSheetId="39">#REF!</definedName>
    <definedName name="生产期6" localSheetId="3">#REF!</definedName>
    <definedName name="生产期6" localSheetId="41">#REF!</definedName>
    <definedName name="生产期6" localSheetId="6">#REF!</definedName>
    <definedName name="生产期6" localSheetId="18">#REF!</definedName>
    <definedName name="生产期6" localSheetId="30">#REF!</definedName>
    <definedName name="生产期6" localSheetId="31">#REF!</definedName>
    <definedName name="生产期6" localSheetId="23">#REF!</definedName>
    <definedName name="生产期6" localSheetId="24">#REF!</definedName>
    <definedName name="生产期6" localSheetId="21">#REF!</definedName>
    <definedName name="生产期6" localSheetId="22">#REF!</definedName>
    <definedName name="生产期6" localSheetId="34">#REF!</definedName>
    <definedName name="生产期6" localSheetId="35">#REF!</definedName>
    <definedName name="生产期6" localSheetId="28">#REF!</definedName>
    <definedName name="生产期6" localSheetId="25">#REF!</definedName>
    <definedName name="生产期6" localSheetId="14">#REF!</definedName>
    <definedName name="生产期6" localSheetId="12">#REF!</definedName>
    <definedName name="生产期6" localSheetId="13">#REF!</definedName>
    <definedName name="生产期6">#REF!</definedName>
    <definedName name="生产期7" localSheetId="7">#REF!</definedName>
    <definedName name="生产期7" localSheetId="39">#REF!</definedName>
    <definedName name="生产期7" localSheetId="3">#REF!</definedName>
    <definedName name="生产期7" localSheetId="41">#REF!</definedName>
    <definedName name="生产期7" localSheetId="6">#REF!</definedName>
    <definedName name="生产期7" localSheetId="18">#REF!</definedName>
    <definedName name="生产期7" localSheetId="30">#REF!</definedName>
    <definedName name="生产期7" localSheetId="31">#REF!</definedName>
    <definedName name="生产期7" localSheetId="23">#REF!</definedName>
    <definedName name="生产期7" localSheetId="24">#REF!</definedName>
    <definedName name="生产期7" localSheetId="21">#REF!</definedName>
    <definedName name="生产期7" localSheetId="22">#REF!</definedName>
    <definedName name="生产期7" localSheetId="34">#REF!</definedName>
    <definedName name="生产期7" localSheetId="35">#REF!</definedName>
    <definedName name="生产期7" localSheetId="28">#REF!</definedName>
    <definedName name="生产期7" localSheetId="25">#REF!</definedName>
    <definedName name="生产期7" localSheetId="14">#REF!</definedName>
    <definedName name="生产期7" localSheetId="12">#REF!</definedName>
    <definedName name="生产期7" localSheetId="13">#REF!</definedName>
    <definedName name="生产期7">#REF!</definedName>
    <definedName name="生产期8" localSheetId="7">#REF!</definedName>
    <definedName name="生产期8" localSheetId="39">#REF!</definedName>
    <definedName name="生产期8" localSheetId="3">#REF!</definedName>
    <definedName name="生产期8" localSheetId="41">#REF!</definedName>
    <definedName name="生产期8" localSheetId="6">#REF!</definedName>
    <definedName name="生产期8" localSheetId="18">#REF!</definedName>
    <definedName name="生产期8" localSheetId="30">#REF!</definedName>
    <definedName name="生产期8" localSheetId="31">#REF!</definedName>
    <definedName name="生产期8" localSheetId="23">#REF!</definedName>
    <definedName name="生产期8" localSheetId="24">#REF!</definedName>
    <definedName name="生产期8" localSheetId="21">#REF!</definedName>
    <definedName name="生产期8" localSheetId="22">#REF!</definedName>
    <definedName name="生产期8" localSheetId="34">#REF!</definedName>
    <definedName name="生产期8" localSheetId="35">#REF!</definedName>
    <definedName name="生产期8" localSheetId="28">#REF!</definedName>
    <definedName name="生产期8" localSheetId="25">#REF!</definedName>
    <definedName name="生产期8" localSheetId="14">#REF!</definedName>
    <definedName name="生产期8" localSheetId="12">#REF!</definedName>
    <definedName name="生产期8" localSheetId="13">#REF!</definedName>
    <definedName name="生产期8">#REF!</definedName>
    <definedName name="生产期9" localSheetId="7">#REF!</definedName>
    <definedName name="生产期9" localSheetId="39">#REF!</definedName>
    <definedName name="生产期9" localSheetId="3">#REF!</definedName>
    <definedName name="生产期9" localSheetId="41">#REF!</definedName>
    <definedName name="生产期9" localSheetId="6">#REF!</definedName>
    <definedName name="生产期9" localSheetId="18">#REF!</definedName>
    <definedName name="生产期9" localSheetId="30">#REF!</definedName>
    <definedName name="生产期9" localSheetId="31">#REF!</definedName>
    <definedName name="生产期9" localSheetId="23">#REF!</definedName>
    <definedName name="生产期9" localSheetId="24">#REF!</definedName>
    <definedName name="生产期9" localSheetId="21">#REF!</definedName>
    <definedName name="生产期9" localSheetId="22">#REF!</definedName>
    <definedName name="生产期9" localSheetId="34">#REF!</definedName>
    <definedName name="生产期9" localSheetId="35">#REF!</definedName>
    <definedName name="生产期9" localSheetId="28">#REF!</definedName>
    <definedName name="生产期9" localSheetId="25">#REF!</definedName>
    <definedName name="生产期9" localSheetId="14">#REF!</definedName>
    <definedName name="生产期9" localSheetId="12">#REF!</definedName>
    <definedName name="生产期9" localSheetId="13">#REF!</definedName>
    <definedName name="生产期9">#REF!</definedName>
    <definedName name="体制上解" localSheetId="7">#REF!</definedName>
    <definedName name="体制上解" localSheetId="39">#REF!</definedName>
    <definedName name="体制上解" localSheetId="3">#REF!</definedName>
    <definedName name="体制上解" localSheetId="41">#REF!</definedName>
    <definedName name="体制上解" localSheetId="6">#REF!</definedName>
    <definedName name="体制上解" localSheetId="18">#REF!</definedName>
    <definedName name="体制上解" localSheetId="30">#REF!</definedName>
    <definedName name="体制上解" localSheetId="31">#REF!</definedName>
    <definedName name="体制上解" localSheetId="23">#REF!</definedName>
    <definedName name="体制上解" localSheetId="24">#REF!</definedName>
    <definedName name="体制上解" localSheetId="34">#REF!</definedName>
    <definedName name="体制上解" localSheetId="35">#REF!</definedName>
    <definedName name="体制上解" localSheetId="28">#REF!</definedName>
    <definedName name="体制上解" localSheetId="25">#REF!</definedName>
    <definedName name="体制上解" localSheetId="14">#REF!</definedName>
    <definedName name="体制上解" localSheetId="12">#REF!</definedName>
    <definedName name="体制上解" localSheetId="13">#REF!</definedName>
    <definedName name="体制上解">#REF!</definedName>
  </definedNames>
  <calcPr calcId="144525"/>
</workbook>
</file>

<file path=xl/calcChain.xml><?xml version="1.0" encoding="utf-8"?>
<calcChain xmlns="http://schemas.openxmlformats.org/spreadsheetml/2006/main">
  <c r="C31" i="46" l="1"/>
  <c r="B31" i="46"/>
  <c r="C28" i="46"/>
  <c r="B28" i="46"/>
  <c r="C24" i="46"/>
  <c r="B24" i="46"/>
  <c r="C23" i="46"/>
  <c r="B23" i="46"/>
  <c r="C5" i="46"/>
  <c r="B5" i="46"/>
  <c r="AV417" i="40"/>
  <c r="AT417" i="40"/>
  <c r="W417" i="40"/>
  <c r="AV416" i="40"/>
  <c r="AT416" i="40"/>
  <c r="W416" i="40"/>
  <c r="AV415" i="40"/>
  <c r="AT415" i="40"/>
  <c r="W415" i="40"/>
  <c r="AV414" i="40"/>
  <c r="AT414" i="40"/>
  <c r="W414" i="40"/>
  <c r="AV413" i="40"/>
  <c r="AT413" i="40"/>
  <c r="W413" i="40"/>
  <c r="AV412" i="40"/>
  <c r="AT412" i="40"/>
  <c r="W412" i="40"/>
  <c r="AV411" i="40"/>
  <c r="AT411" i="40"/>
  <c r="W411" i="40"/>
  <c r="AV410" i="40"/>
  <c r="AT410" i="40"/>
  <c r="W410" i="40"/>
  <c r="AV409" i="40"/>
  <c r="AT409" i="40"/>
  <c r="W409" i="40"/>
  <c r="AV408" i="40"/>
  <c r="AT408" i="40"/>
  <c r="W408" i="40"/>
  <c r="AV407" i="40"/>
  <c r="AT407" i="40"/>
  <c r="W407" i="40"/>
  <c r="AV406" i="40"/>
  <c r="AT406" i="40"/>
  <c r="W406" i="40"/>
  <c r="AV405" i="40"/>
  <c r="AT405" i="40"/>
  <c r="W405" i="40"/>
  <c r="AV404" i="40"/>
  <c r="AT404" i="40"/>
  <c r="W404" i="40"/>
  <c r="AV403" i="40"/>
  <c r="AT403" i="40"/>
  <c r="W403" i="40"/>
  <c r="AV402" i="40"/>
  <c r="AT402" i="40"/>
  <c r="W402" i="40"/>
  <c r="AV401" i="40"/>
  <c r="AT401" i="40"/>
  <c r="W401" i="40"/>
  <c r="AV400" i="40"/>
  <c r="AT400" i="40"/>
  <c r="W400" i="40"/>
  <c r="AV399" i="40"/>
  <c r="AT399" i="40"/>
  <c r="W399" i="40"/>
  <c r="AV398" i="40"/>
  <c r="AT398" i="40"/>
  <c r="W398" i="40"/>
  <c r="AV397" i="40"/>
  <c r="AT397" i="40"/>
  <c r="W397" i="40"/>
  <c r="AV396" i="40"/>
  <c r="AT396" i="40"/>
  <c r="W396" i="40"/>
  <c r="AV395" i="40"/>
  <c r="AT395" i="40"/>
  <c r="W395" i="40"/>
  <c r="AV394" i="40"/>
  <c r="AT394" i="40"/>
  <c r="W394" i="40"/>
  <c r="AV393" i="40"/>
  <c r="AT393" i="40"/>
  <c r="W393" i="40"/>
  <c r="AV392" i="40"/>
  <c r="AT392" i="40"/>
  <c r="W392" i="40"/>
  <c r="AV391" i="40"/>
  <c r="AT391" i="40"/>
  <c r="W391" i="40"/>
  <c r="AV390" i="40"/>
  <c r="AT390" i="40"/>
  <c r="W390" i="40"/>
  <c r="AV389" i="40"/>
  <c r="AT389" i="40"/>
  <c r="W389" i="40"/>
  <c r="AV388" i="40"/>
  <c r="AT388" i="40"/>
  <c r="W388" i="40"/>
  <c r="AV387" i="40"/>
  <c r="AT387" i="40"/>
  <c r="W387" i="40"/>
  <c r="AV386" i="40"/>
  <c r="AT386" i="40"/>
  <c r="W386" i="40"/>
  <c r="AV385" i="40"/>
  <c r="AT385" i="40"/>
  <c r="W385" i="40"/>
  <c r="AV384" i="40"/>
  <c r="AT384" i="40"/>
  <c r="W384" i="40"/>
  <c r="AV383" i="40"/>
  <c r="AT383" i="40"/>
  <c r="W383" i="40"/>
  <c r="AV382" i="40"/>
  <c r="AT382" i="40"/>
  <c r="W382" i="40"/>
  <c r="AV381" i="40"/>
  <c r="AT381" i="40"/>
  <c r="W381" i="40"/>
  <c r="AV380" i="40"/>
  <c r="AT380" i="40"/>
  <c r="W380" i="40"/>
  <c r="AV379" i="40"/>
  <c r="AT379" i="40"/>
  <c r="W379" i="40"/>
  <c r="AV378" i="40"/>
  <c r="AT378" i="40"/>
  <c r="W378" i="40"/>
  <c r="AV377" i="40"/>
  <c r="AT377" i="40"/>
  <c r="W377" i="40"/>
  <c r="AV376" i="40"/>
  <c r="AT376" i="40"/>
  <c r="W376" i="40"/>
  <c r="AV375" i="40"/>
  <c r="AT375" i="40"/>
  <c r="W375" i="40"/>
  <c r="AV374" i="40"/>
  <c r="AT374" i="40"/>
  <c r="W374" i="40"/>
  <c r="AV373" i="40"/>
  <c r="AT373" i="40"/>
  <c r="W373" i="40"/>
  <c r="AV372" i="40"/>
  <c r="AT372" i="40"/>
  <c r="W372" i="40"/>
  <c r="AV371" i="40"/>
  <c r="AT371" i="40"/>
  <c r="W371" i="40"/>
  <c r="AV370" i="40"/>
  <c r="AT370" i="40"/>
  <c r="W370" i="40"/>
  <c r="AV369" i="40"/>
  <c r="AT369" i="40"/>
  <c r="W369" i="40"/>
  <c r="AV368" i="40"/>
  <c r="AT368" i="40"/>
  <c r="W368" i="40"/>
  <c r="AV367" i="40"/>
  <c r="AT367" i="40"/>
  <c r="W367" i="40"/>
  <c r="AV366" i="40"/>
  <c r="AT366" i="40"/>
  <c r="W366" i="40"/>
  <c r="AV365" i="40"/>
  <c r="AT365" i="40"/>
  <c r="W365" i="40"/>
  <c r="AV364" i="40"/>
  <c r="AT364" i="40"/>
  <c r="W364" i="40"/>
  <c r="AV363" i="40"/>
  <c r="AT363" i="40"/>
  <c r="W363" i="40"/>
  <c r="AV362" i="40"/>
  <c r="AT362" i="40"/>
  <c r="W362" i="40"/>
  <c r="AV361" i="40"/>
  <c r="AT361" i="40"/>
  <c r="W361" i="40"/>
  <c r="AV360" i="40"/>
  <c r="AT360" i="40"/>
  <c r="W360" i="40"/>
  <c r="AV359" i="40"/>
  <c r="AT359" i="40"/>
  <c r="W359" i="40"/>
  <c r="AV358" i="40"/>
  <c r="AT358" i="40"/>
  <c r="W358" i="40"/>
  <c r="AV357" i="40"/>
  <c r="AT357" i="40"/>
  <c r="W357" i="40"/>
  <c r="AV356" i="40"/>
  <c r="AT356" i="40"/>
  <c r="W356" i="40"/>
  <c r="AV355" i="40"/>
  <c r="AT355" i="40"/>
  <c r="W355" i="40"/>
  <c r="AV354" i="40"/>
  <c r="AT354" i="40"/>
  <c r="W354" i="40"/>
  <c r="AV353" i="40"/>
  <c r="AT353" i="40"/>
  <c r="W353" i="40"/>
  <c r="AV352" i="40"/>
  <c r="AT352" i="40"/>
  <c r="W352" i="40"/>
  <c r="AV351" i="40"/>
  <c r="AT351" i="40"/>
  <c r="W351" i="40"/>
  <c r="AV350" i="40"/>
  <c r="AT350" i="40"/>
  <c r="W350" i="40"/>
  <c r="AV349" i="40"/>
  <c r="AT349" i="40"/>
  <c r="W349" i="40"/>
  <c r="AV348" i="40"/>
  <c r="AT348" i="40"/>
  <c r="W348" i="40"/>
  <c r="AV347" i="40"/>
  <c r="AT347" i="40"/>
  <c r="W347" i="40"/>
  <c r="AV346" i="40"/>
  <c r="AT346" i="40"/>
  <c r="W346" i="40"/>
  <c r="AV345" i="40"/>
  <c r="AT345" i="40"/>
  <c r="W345" i="40"/>
  <c r="AV344" i="40"/>
  <c r="AT344" i="40"/>
  <c r="W344" i="40"/>
  <c r="AV343" i="40"/>
  <c r="AT343" i="40"/>
  <c r="W343" i="40"/>
  <c r="AV342" i="40"/>
  <c r="AT342" i="40"/>
  <c r="W342" i="40"/>
  <c r="AV341" i="40"/>
  <c r="AT341" i="40"/>
  <c r="W341" i="40"/>
  <c r="AV340" i="40"/>
  <c r="AT340" i="40"/>
  <c r="W340" i="40"/>
  <c r="AV339" i="40"/>
  <c r="AT339" i="40"/>
  <c r="W339" i="40"/>
  <c r="AV338" i="40"/>
  <c r="AT338" i="40"/>
  <c r="W338" i="40"/>
  <c r="AV337" i="40"/>
  <c r="AT337" i="40"/>
  <c r="W337" i="40"/>
  <c r="AV336" i="40"/>
  <c r="AT336" i="40"/>
  <c r="W336" i="40"/>
  <c r="AV335" i="40"/>
  <c r="AT335" i="40"/>
  <c r="W335" i="40"/>
  <c r="AV334" i="40"/>
  <c r="AT334" i="40"/>
  <c r="W334" i="40"/>
  <c r="AV333" i="40"/>
  <c r="AT333" i="40"/>
  <c r="W333" i="40"/>
  <c r="AV332" i="40"/>
  <c r="AT332" i="40"/>
  <c r="W332" i="40"/>
  <c r="AV331" i="40"/>
  <c r="AT331" i="40"/>
  <c r="W331" i="40"/>
  <c r="AV330" i="40"/>
  <c r="AT330" i="40"/>
  <c r="W330" i="40"/>
  <c r="AV329" i="40"/>
  <c r="AT329" i="40"/>
  <c r="W329" i="40"/>
  <c r="AV328" i="40"/>
  <c r="AT328" i="40"/>
  <c r="W328" i="40"/>
  <c r="AV327" i="40"/>
  <c r="AT327" i="40"/>
  <c r="W327" i="40"/>
  <c r="AV326" i="40"/>
  <c r="AT326" i="40"/>
  <c r="W326" i="40"/>
  <c r="AV325" i="40"/>
  <c r="AT325" i="40"/>
  <c r="W325" i="40"/>
  <c r="AV324" i="40"/>
  <c r="AT324" i="40"/>
  <c r="W324" i="40"/>
  <c r="AV323" i="40"/>
  <c r="AT323" i="40"/>
  <c r="W323" i="40"/>
  <c r="AV322" i="40"/>
  <c r="AT322" i="40"/>
  <c r="W322" i="40"/>
  <c r="AV321" i="40"/>
  <c r="AT321" i="40"/>
  <c r="W321" i="40"/>
  <c r="AV320" i="40"/>
  <c r="AT320" i="40"/>
  <c r="W320" i="40"/>
  <c r="AV319" i="40"/>
  <c r="AT319" i="40"/>
  <c r="W319" i="40"/>
  <c r="AV318" i="40"/>
  <c r="AT318" i="40"/>
  <c r="W318" i="40"/>
  <c r="AV317" i="40"/>
  <c r="AT317" i="40"/>
  <c r="W317" i="40"/>
  <c r="AV316" i="40"/>
  <c r="AT316" i="40"/>
  <c r="W316" i="40"/>
  <c r="AV315" i="40"/>
  <c r="AT315" i="40"/>
  <c r="W315" i="40"/>
  <c r="AV314" i="40"/>
  <c r="AT314" i="40"/>
  <c r="W314" i="40"/>
  <c r="AV313" i="40"/>
  <c r="AT313" i="40"/>
  <c r="W313" i="40"/>
  <c r="AV312" i="40"/>
  <c r="AT312" i="40"/>
  <c r="W312" i="40"/>
  <c r="AV311" i="40"/>
  <c r="AT311" i="40"/>
  <c r="W311" i="40"/>
  <c r="AV310" i="40"/>
  <c r="AT310" i="40"/>
  <c r="W310" i="40"/>
  <c r="AV309" i="40"/>
  <c r="AT309" i="40"/>
  <c r="W309" i="40"/>
  <c r="AV308" i="40"/>
  <c r="AT308" i="40"/>
  <c r="W308" i="40"/>
  <c r="AV307" i="40"/>
  <c r="AT307" i="40"/>
  <c r="W307" i="40"/>
  <c r="AV306" i="40"/>
  <c r="AT306" i="40"/>
  <c r="W306" i="40"/>
  <c r="AV305" i="40"/>
  <c r="AT305" i="40"/>
  <c r="W305" i="40"/>
  <c r="AV304" i="40"/>
  <c r="AT304" i="40"/>
  <c r="W304" i="40"/>
  <c r="AV303" i="40"/>
  <c r="AT303" i="40"/>
  <c r="W303" i="40"/>
  <c r="AV302" i="40"/>
  <c r="AT302" i="40"/>
  <c r="W302" i="40"/>
  <c r="AV301" i="40"/>
  <c r="AT301" i="40"/>
  <c r="W301" i="40"/>
  <c r="AV300" i="40"/>
  <c r="AT300" i="40"/>
  <c r="W300" i="40"/>
  <c r="AV299" i="40"/>
  <c r="AT299" i="40"/>
  <c r="W299" i="40"/>
  <c r="AV298" i="40"/>
  <c r="AT298" i="40"/>
  <c r="W298" i="40"/>
  <c r="AV297" i="40"/>
  <c r="AT297" i="40"/>
  <c r="W297" i="40"/>
  <c r="AV296" i="40"/>
  <c r="AT296" i="40"/>
  <c r="W296" i="40"/>
  <c r="AV295" i="40"/>
  <c r="AT295" i="40"/>
  <c r="W295" i="40"/>
  <c r="AV294" i="40"/>
  <c r="AT294" i="40"/>
  <c r="W294" i="40"/>
  <c r="AV293" i="40"/>
  <c r="AT293" i="40"/>
  <c r="W293" i="40"/>
  <c r="AV292" i="40"/>
  <c r="AT292" i="40"/>
  <c r="W292" i="40"/>
  <c r="AV291" i="40"/>
  <c r="AT291" i="40"/>
  <c r="W291" i="40"/>
  <c r="AV290" i="40"/>
  <c r="AT290" i="40"/>
  <c r="W290" i="40"/>
  <c r="AV289" i="40"/>
  <c r="AT289" i="40"/>
  <c r="W289" i="40"/>
  <c r="AV288" i="40"/>
  <c r="AT288" i="40"/>
  <c r="W288" i="40"/>
  <c r="AV287" i="40"/>
  <c r="AT287" i="40"/>
  <c r="W287" i="40"/>
  <c r="AV286" i="40"/>
  <c r="AT286" i="40"/>
  <c r="W286" i="40"/>
  <c r="AV285" i="40"/>
  <c r="AT285" i="40"/>
  <c r="W285" i="40"/>
  <c r="AV284" i="40"/>
  <c r="AT284" i="40"/>
  <c r="W284" i="40"/>
  <c r="AV283" i="40"/>
  <c r="AT283" i="40"/>
  <c r="W283" i="40"/>
  <c r="AV282" i="40"/>
  <c r="AT282" i="40"/>
  <c r="W282" i="40"/>
  <c r="AV281" i="40"/>
  <c r="AT281" i="40"/>
  <c r="W281" i="40"/>
  <c r="AV280" i="40"/>
  <c r="AT280" i="40"/>
  <c r="W280" i="40"/>
  <c r="AV279" i="40"/>
  <c r="AT279" i="40"/>
  <c r="W279" i="40"/>
  <c r="AV278" i="40"/>
  <c r="AT278" i="40"/>
  <c r="W278" i="40"/>
  <c r="AV277" i="40"/>
  <c r="AT277" i="40"/>
  <c r="W277" i="40"/>
  <c r="AV276" i="40"/>
  <c r="AT276" i="40"/>
  <c r="W276" i="40"/>
  <c r="T276" i="40"/>
  <c r="AV275" i="40"/>
  <c r="AT275" i="40"/>
  <c r="W275" i="40"/>
  <c r="AV274" i="40"/>
  <c r="AT274" i="40"/>
  <c r="W274" i="40"/>
  <c r="AV273" i="40"/>
  <c r="AT273" i="40"/>
  <c r="W273" i="40"/>
  <c r="AV272" i="40"/>
  <c r="AT272" i="40"/>
  <c r="W272" i="40"/>
  <c r="AV271" i="40"/>
  <c r="AT271" i="40"/>
  <c r="W271" i="40"/>
  <c r="AV270" i="40"/>
  <c r="AT270" i="40"/>
  <c r="W270" i="40"/>
  <c r="AV269" i="40"/>
  <c r="AT269" i="40"/>
  <c r="W269" i="40"/>
  <c r="AV268" i="40"/>
  <c r="AT268" i="40"/>
  <c r="W268" i="40"/>
  <c r="AV267" i="40"/>
  <c r="AT267" i="40"/>
  <c r="W267" i="40"/>
  <c r="AV266" i="40"/>
  <c r="AT266" i="40"/>
  <c r="W266" i="40"/>
  <c r="AV265" i="40"/>
  <c r="AT265" i="40"/>
  <c r="W265" i="40"/>
  <c r="AV264" i="40"/>
  <c r="AT264" i="40"/>
  <c r="W264" i="40"/>
  <c r="AV263" i="40"/>
  <c r="AT263" i="40"/>
  <c r="W263" i="40"/>
  <c r="AV262" i="40"/>
  <c r="AT262" i="40"/>
  <c r="W262" i="40"/>
  <c r="AV261" i="40"/>
  <c r="AT261" i="40"/>
  <c r="W261" i="40"/>
  <c r="AV260" i="40"/>
  <c r="AT260" i="40"/>
  <c r="W260" i="40"/>
  <c r="AV259" i="40"/>
  <c r="AT259" i="40"/>
  <c r="W259" i="40"/>
  <c r="AV258" i="40"/>
  <c r="AT258" i="40"/>
  <c r="W258" i="40"/>
  <c r="AV257" i="40"/>
  <c r="AT257" i="40"/>
  <c r="W257" i="40"/>
  <c r="AV256" i="40"/>
  <c r="AT256" i="40"/>
  <c r="W256" i="40"/>
  <c r="AV255" i="40"/>
  <c r="AT255" i="40"/>
  <c r="W255" i="40"/>
  <c r="AV254" i="40"/>
  <c r="AT254" i="40"/>
  <c r="W254" i="40"/>
  <c r="AV253" i="40"/>
  <c r="AT253" i="40"/>
  <c r="W253" i="40"/>
  <c r="AV252" i="40"/>
  <c r="AT252" i="40"/>
  <c r="W252" i="40"/>
  <c r="AV251" i="40"/>
  <c r="AT251" i="40"/>
  <c r="W251" i="40"/>
  <c r="AV250" i="40"/>
  <c r="AT250" i="40"/>
  <c r="W250" i="40"/>
  <c r="AV249" i="40"/>
  <c r="AT249" i="40"/>
  <c r="W249" i="40"/>
  <c r="AV248" i="40"/>
  <c r="AT248" i="40"/>
  <c r="W248" i="40"/>
  <c r="AV247" i="40"/>
  <c r="AT247" i="40"/>
  <c r="W247" i="40"/>
  <c r="AV246" i="40"/>
  <c r="AT246" i="40"/>
  <c r="W246" i="40"/>
  <c r="AV245" i="40"/>
  <c r="AT245" i="40"/>
  <c r="W245" i="40"/>
  <c r="AV244" i="40"/>
  <c r="AT244" i="40"/>
  <c r="W244" i="40"/>
  <c r="AV243" i="40"/>
  <c r="AT243" i="40"/>
  <c r="W243" i="40"/>
  <c r="AV242" i="40"/>
  <c r="AT242" i="40"/>
  <c r="W242" i="40"/>
  <c r="AV241" i="40"/>
  <c r="AT241" i="40"/>
  <c r="W241" i="40"/>
  <c r="T241" i="40"/>
  <c r="AV240" i="40"/>
  <c r="AT240" i="40"/>
  <c r="W240" i="40"/>
  <c r="AV239" i="40"/>
  <c r="AT239" i="40"/>
  <c r="W239" i="40"/>
  <c r="AV238" i="40"/>
  <c r="AT238" i="40"/>
  <c r="W238" i="40"/>
  <c r="AV237" i="40"/>
  <c r="AT237" i="40"/>
  <c r="W237" i="40"/>
  <c r="AV236" i="40"/>
  <c r="AT236" i="40"/>
  <c r="W236" i="40"/>
  <c r="AV235" i="40"/>
  <c r="AT235" i="40"/>
  <c r="W235" i="40"/>
  <c r="AV234" i="40"/>
  <c r="AT234" i="40"/>
  <c r="W234" i="40"/>
  <c r="AV233" i="40"/>
  <c r="AT233" i="40"/>
  <c r="W233" i="40"/>
  <c r="AV232" i="40"/>
  <c r="AT232" i="40"/>
  <c r="W232" i="40"/>
  <c r="AV231" i="40"/>
  <c r="AT231" i="40"/>
  <c r="W231" i="40"/>
  <c r="AV230" i="40"/>
  <c r="AT230" i="40"/>
  <c r="W230" i="40"/>
  <c r="AV229" i="40"/>
  <c r="AT229" i="40"/>
  <c r="W229" i="40"/>
  <c r="AV228" i="40"/>
  <c r="AT228" i="40"/>
  <c r="W228" i="40"/>
  <c r="AV227" i="40"/>
  <c r="AT227" i="40"/>
  <c r="W227" i="40"/>
  <c r="AV226" i="40"/>
  <c r="AT226" i="40"/>
  <c r="W226" i="40"/>
  <c r="AV225" i="40"/>
  <c r="AT225" i="40"/>
  <c r="W225" i="40"/>
  <c r="AV224" i="40"/>
  <c r="AT224" i="40"/>
  <c r="W224" i="40"/>
  <c r="AV223" i="40"/>
  <c r="AT223" i="40"/>
  <c r="W223" i="40"/>
  <c r="AV222" i="40"/>
  <c r="AT222" i="40"/>
  <c r="W222" i="40"/>
  <c r="AV221" i="40"/>
  <c r="AT221" i="40"/>
  <c r="W221" i="40"/>
  <c r="T221" i="40"/>
  <c r="AV220" i="40"/>
  <c r="AT220" i="40"/>
  <c r="W220" i="40"/>
  <c r="AV219" i="40"/>
  <c r="AT219" i="40"/>
  <c r="W219" i="40"/>
  <c r="AV218" i="40"/>
  <c r="AT218" i="40"/>
  <c r="W218" i="40"/>
  <c r="AV217" i="40"/>
  <c r="AT217" i="40"/>
  <c r="W217" i="40"/>
  <c r="AV216" i="40"/>
  <c r="AT216" i="40"/>
  <c r="W216" i="40"/>
  <c r="AV215" i="40"/>
  <c r="AT215" i="40"/>
  <c r="W215" i="40"/>
  <c r="AV214" i="40"/>
  <c r="AT214" i="40"/>
  <c r="W214" i="40"/>
  <c r="AV213" i="40"/>
  <c r="AT213" i="40"/>
  <c r="W213" i="40"/>
  <c r="AV212" i="40"/>
  <c r="AT212" i="40"/>
  <c r="W212" i="40"/>
  <c r="AV211" i="40"/>
  <c r="AT211" i="40"/>
  <c r="W211" i="40"/>
  <c r="AV210" i="40"/>
  <c r="AT210" i="40"/>
  <c r="W210" i="40"/>
  <c r="AV209" i="40"/>
  <c r="AT209" i="40"/>
  <c r="W209" i="40"/>
  <c r="AV208" i="40"/>
  <c r="AT208" i="40"/>
  <c r="W208" i="40"/>
  <c r="AV207" i="40"/>
  <c r="AT207" i="40"/>
  <c r="W207" i="40"/>
  <c r="AV206" i="40"/>
  <c r="AT206" i="40"/>
  <c r="W206" i="40"/>
  <c r="AV205" i="40"/>
  <c r="AT205" i="40"/>
  <c r="W205" i="40"/>
  <c r="AV204" i="40"/>
  <c r="AT204" i="40"/>
  <c r="W204" i="40"/>
  <c r="AV203" i="40"/>
  <c r="AT203" i="40"/>
  <c r="W203" i="40"/>
  <c r="AV202" i="40"/>
  <c r="AT202" i="40"/>
  <c r="W202" i="40"/>
  <c r="AV201" i="40"/>
  <c r="AT201" i="40"/>
  <c r="W201" i="40"/>
  <c r="AV200" i="40"/>
  <c r="AT200" i="40"/>
  <c r="W200" i="40"/>
  <c r="AV199" i="40"/>
  <c r="AT199" i="40"/>
  <c r="AT198" i="40"/>
  <c r="W198" i="40"/>
  <c r="AV197" i="40"/>
  <c r="AT197" i="40"/>
  <c r="W197" i="40"/>
  <c r="AV196" i="40"/>
  <c r="AT196" i="40"/>
  <c r="W196" i="40"/>
  <c r="AV195" i="40"/>
  <c r="AT195" i="40"/>
  <c r="W195" i="40"/>
  <c r="AV194" i="40"/>
  <c r="AT194" i="40"/>
  <c r="W194" i="40"/>
  <c r="AV193" i="40"/>
  <c r="AT193" i="40"/>
  <c r="W193" i="40"/>
  <c r="AV192" i="40"/>
  <c r="AT192" i="40"/>
  <c r="BI191" i="40"/>
  <c r="BH191" i="40"/>
  <c r="BG191" i="40"/>
  <c r="BF191" i="40"/>
  <c r="BE191" i="40"/>
  <c r="BD191" i="40"/>
  <c r="BC191" i="40"/>
  <c r="BB191" i="40"/>
  <c r="BA191" i="40"/>
  <c r="AZ191" i="40"/>
  <c r="AY191" i="40"/>
  <c r="AX191" i="40"/>
  <c r="AW191" i="40"/>
  <c r="AV191" i="40"/>
  <c r="AU191" i="40"/>
  <c r="AT191" i="40"/>
  <c r="AS191" i="40"/>
  <c r="AR191" i="40"/>
  <c r="AQ191" i="40"/>
  <c r="AP191" i="40"/>
  <c r="AO191" i="40"/>
  <c r="AN191" i="40"/>
  <c r="AM191" i="40"/>
  <c r="AL191" i="40"/>
  <c r="AK191" i="40"/>
  <c r="AJ191" i="40"/>
  <c r="AI191" i="40"/>
  <c r="AH191" i="40"/>
  <c r="AG191" i="40"/>
  <c r="AF191" i="40"/>
  <c r="AE191" i="40"/>
  <c r="AD191" i="40"/>
  <c r="AC191" i="40"/>
  <c r="AB191" i="40"/>
  <c r="AA191" i="40"/>
  <c r="Z191" i="40"/>
  <c r="Y191" i="40"/>
  <c r="X191" i="40"/>
  <c r="W191" i="40"/>
  <c r="V191" i="40"/>
  <c r="U191" i="40"/>
  <c r="T191" i="40"/>
  <c r="W5" i="40"/>
  <c r="BL1" i="40"/>
  <c r="BP420" i="39"/>
  <c r="BP419" i="39"/>
  <c r="BP418" i="39"/>
  <c r="BP417" i="39"/>
  <c r="BP416" i="39"/>
  <c r="BP415" i="39"/>
  <c r="BP414" i="39"/>
  <c r="BP413" i="39"/>
  <c r="BP412" i="39"/>
  <c r="BP411" i="39"/>
  <c r="BP410" i="39"/>
  <c r="BP409" i="39"/>
  <c r="BP408" i="39"/>
  <c r="BP407" i="39"/>
  <c r="BP406" i="39"/>
  <c r="BP405" i="39"/>
  <c r="BP404" i="39"/>
  <c r="BP403" i="39"/>
  <c r="BP402" i="39"/>
  <c r="BP401" i="39"/>
  <c r="BP400" i="39"/>
  <c r="BP399" i="39"/>
  <c r="BP398" i="39"/>
  <c r="BP397" i="39"/>
  <c r="BP396" i="39"/>
  <c r="BP395" i="39"/>
  <c r="BP394" i="39"/>
  <c r="BP393" i="39"/>
  <c r="BP392" i="39"/>
  <c r="BP391" i="39"/>
  <c r="BP390" i="39"/>
  <c r="BP389" i="39"/>
  <c r="BP388" i="39"/>
  <c r="BP387" i="39"/>
  <c r="BP386" i="39"/>
  <c r="BP385" i="39"/>
  <c r="BP384" i="39"/>
  <c r="BP383" i="39"/>
  <c r="BP382" i="39"/>
  <c r="BP381" i="39"/>
  <c r="BP380" i="39"/>
  <c r="BP379" i="39"/>
  <c r="BP378" i="39"/>
  <c r="BP377" i="39"/>
  <c r="BP376" i="39"/>
  <c r="BP375" i="39"/>
  <c r="BP374" i="39"/>
  <c r="BP373" i="39"/>
  <c r="BP372" i="39"/>
  <c r="BP371" i="39"/>
  <c r="BP370" i="39"/>
  <c r="BP369" i="39"/>
  <c r="BP368" i="39"/>
  <c r="BP367" i="39"/>
  <c r="BP366" i="39"/>
  <c r="BP365" i="39"/>
  <c r="BP364" i="39"/>
  <c r="BP363" i="39"/>
  <c r="BP362" i="39"/>
  <c r="BP361" i="39"/>
  <c r="BP360" i="39"/>
  <c r="BP359" i="39"/>
  <c r="BP358" i="39"/>
  <c r="BP357" i="39"/>
  <c r="BP356" i="39"/>
  <c r="BP355" i="39"/>
  <c r="BP354" i="39"/>
  <c r="BP353" i="39"/>
  <c r="BP352" i="39"/>
  <c r="BP351" i="39"/>
  <c r="BP350" i="39"/>
  <c r="BP349" i="39"/>
  <c r="BP348" i="39"/>
  <c r="BP347" i="39"/>
  <c r="BP346" i="39"/>
  <c r="BP345" i="39"/>
  <c r="BP344" i="39"/>
  <c r="BP343" i="39"/>
  <c r="BP342" i="39"/>
  <c r="BP341" i="39"/>
  <c r="BP340" i="39"/>
  <c r="BP339" i="39"/>
  <c r="BP338" i="39"/>
  <c r="BP337" i="39"/>
  <c r="BP336" i="39"/>
  <c r="BP335" i="39"/>
  <c r="BP334" i="39"/>
  <c r="BP333" i="39"/>
  <c r="BP332" i="39"/>
  <c r="BP331" i="39"/>
  <c r="BP330" i="39"/>
  <c r="BP329" i="39"/>
  <c r="BP328" i="39"/>
  <c r="BP327" i="39"/>
  <c r="BP326" i="39"/>
  <c r="BP325" i="39"/>
  <c r="BP324" i="39"/>
  <c r="BP323" i="39"/>
  <c r="BP322" i="39"/>
  <c r="BP321" i="39"/>
  <c r="BP320" i="39"/>
  <c r="BP319" i="39"/>
  <c r="BP318" i="39"/>
  <c r="BP317" i="39"/>
  <c r="BP316" i="39"/>
  <c r="BP315" i="39"/>
  <c r="BP314" i="39"/>
  <c r="BP313" i="39"/>
  <c r="BP312" i="39"/>
  <c r="BP311" i="39"/>
  <c r="BP310" i="39"/>
  <c r="BP309" i="39"/>
  <c r="BP308" i="39"/>
  <c r="BP307" i="39"/>
  <c r="BP306" i="39"/>
  <c r="BP305" i="39"/>
  <c r="BP304" i="39"/>
  <c r="BP303" i="39"/>
  <c r="BP302" i="39"/>
  <c r="BP301" i="39"/>
  <c r="BP300" i="39"/>
  <c r="BP299" i="39"/>
  <c r="BP298" i="39"/>
  <c r="BP297" i="39"/>
  <c r="BP296" i="39"/>
  <c r="BP295" i="39"/>
  <c r="BP294" i="39"/>
  <c r="BP293" i="39"/>
  <c r="BP292" i="39"/>
  <c r="BP291" i="39"/>
  <c r="BP290" i="39"/>
  <c r="BP289" i="39"/>
  <c r="BP288" i="39"/>
  <c r="BP287" i="39"/>
  <c r="BP286" i="39"/>
  <c r="BP285" i="39"/>
  <c r="BP284" i="39"/>
  <c r="BP283" i="39"/>
  <c r="BP282" i="39"/>
  <c r="BP281" i="39"/>
  <c r="BP280" i="39"/>
  <c r="BP279" i="39"/>
  <c r="BP278" i="39"/>
  <c r="BP277" i="39"/>
  <c r="BP276" i="39"/>
  <c r="BP275" i="39"/>
  <c r="BP274" i="39"/>
  <c r="BP273" i="39"/>
  <c r="BP272" i="39"/>
  <c r="BP271" i="39"/>
  <c r="BP270" i="39"/>
  <c r="BP269" i="39"/>
  <c r="BP268" i="39"/>
  <c r="BP267" i="39"/>
  <c r="BP266" i="39"/>
  <c r="BP265" i="39"/>
  <c r="BP264" i="39"/>
  <c r="BP263" i="39"/>
  <c r="BP262" i="39"/>
  <c r="BP261" i="39"/>
  <c r="BP260" i="39"/>
  <c r="BP259" i="39"/>
  <c r="BP258" i="39"/>
  <c r="BP257" i="39"/>
  <c r="BP256" i="39"/>
  <c r="BP255" i="39"/>
  <c r="BP254" i="39"/>
  <c r="BP253" i="39"/>
  <c r="BP252" i="39"/>
  <c r="BP251" i="39"/>
  <c r="BP250" i="39"/>
  <c r="BP249" i="39"/>
  <c r="BP248" i="39"/>
  <c r="BP247" i="39"/>
  <c r="BP246" i="39"/>
  <c r="BP245" i="39"/>
  <c r="BP244" i="39"/>
  <c r="BP243" i="39"/>
  <c r="BP242" i="39"/>
  <c r="BP241" i="39"/>
  <c r="BP240" i="39"/>
  <c r="BP239" i="39"/>
  <c r="BP238" i="39"/>
  <c r="BP237" i="39"/>
  <c r="BP236" i="39"/>
  <c r="BP235" i="39"/>
  <c r="BP234" i="39"/>
  <c r="BP233" i="39"/>
  <c r="BP232" i="39"/>
  <c r="BP231" i="39"/>
  <c r="BP230" i="39"/>
  <c r="BP229" i="39"/>
  <c r="BP228" i="39"/>
  <c r="BP227" i="39"/>
  <c r="BP226" i="39"/>
  <c r="BP225" i="39"/>
  <c r="BP224" i="39"/>
  <c r="BP223" i="39"/>
  <c r="BP222" i="39"/>
  <c r="BP221" i="39"/>
  <c r="BP220" i="39"/>
  <c r="BP219" i="39"/>
  <c r="BP218" i="39"/>
  <c r="BP217" i="39"/>
  <c r="BP216" i="39"/>
  <c r="BP215" i="39"/>
  <c r="BP214" i="39"/>
  <c r="BP213" i="39"/>
  <c r="BP212" i="39"/>
  <c r="BP211" i="39"/>
  <c r="BP210" i="39"/>
  <c r="BP209" i="39"/>
  <c r="BP208" i="39"/>
  <c r="BP207" i="39"/>
  <c r="BP206" i="39"/>
  <c r="BP205" i="39"/>
  <c r="BP204" i="39"/>
  <c r="BP203" i="39"/>
  <c r="BP202" i="39"/>
  <c r="BP201" i="39"/>
  <c r="BP200" i="39"/>
  <c r="BP199" i="39"/>
  <c r="BP198" i="39"/>
  <c r="BP197" i="39"/>
  <c r="BP196" i="39"/>
  <c r="BP195" i="39"/>
  <c r="BP194" i="39"/>
  <c r="BP193" i="39"/>
  <c r="BP192" i="39"/>
  <c r="BP191" i="39"/>
  <c r="BI191" i="39"/>
  <c r="BH191" i="39"/>
  <c r="BG191" i="39"/>
  <c r="BF191" i="39"/>
  <c r="BE191" i="39"/>
  <c r="BD191" i="39"/>
  <c r="BC191" i="39"/>
  <c r="BB191" i="39"/>
  <c r="BA191" i="39"/>
  <c r="AZ191" i="39"/>
  <c r="AY191" i="39"/>
  <c r="AX191" i="39"/>
  <c r="AW191" i="39"/>
  <c r="AV191" i="39"/>
  <c r="AU191" i="39"/>
  <c r="AT191" i="39"/>
  <c r="AS191" i="39"/>
  <c r="AR191" i="39"/>
  <c r="AQ191" i="39"/>
  <c r="AP191" i="39"/>
  <c r="AO191" i="39"/>
  <c r="AN191" i="39"/>
  <c r="AM191" i="39"/>
  <c r="AL191" i="39"/>
  <c r="AK191" i="39"/>
  <c r="AJ191" i="39"/>
  <c r="AI191" i="39"/>
  <c r="AH191" i="39"/>
  <c r="AG191" i="39"/>
  <c r="AF191" i="39"/>
  <c r="AE191" i="39"/>
  <c r="AD191" i="39"/>
  <c r="AC191" i="39"/>
  <c r="AB191" i="39"/>
  <c r="AA191" i="39"/>
  <c r="Z191" i="39"/>
  <c r="Y191" i="39"/>
  <c r="X191" i="39"/>
  <c r="W191" i="39"/>
  <c r="V191" i="39"/>
  <c r="U191" i="39"/>
  <c r="T191" i="39"/>
  <c r="BP190" i="39"/>
  <c r="AT190" i="39"/>
  <c r="W190" i="39"/>
  <c r="BP189" i="39"/>
  <c r="AT189" i="39"/>
  <c r="W189" i="39"/>
  <c r="BP188" i="39"/>
  <c r="AT188" i="39"/>
  <c r="W188" i="39"/>
  <c r="BP187" i="39"/>
  <c r="BN187" i="39"/>
  <c r="AV187" i="39"/>
  <c r="AT187" i="39"/>
  <c r="W187" i="39"/>
  <c r="BP186" i="39"/>
  <c r="BN186" i="39"/>
  <c r="AV186" i="39"/>
  <c r="AT186" i="39"/>
  <c r="W186" i="39"/>
  <c r="BP185" i="39"/>
  <c r="AV185" i="39"/>
  <c r="AT185" i="39"/>
  <c r="W185" i="39"/>
  <c r="BP184" i="39"/>
  <c r="AV184" i="39"/>
  <c r="AT184" i="39"/>
  <c r="W184" i="39"/>
  <c r="BP183" i="39"/>
  <c r="AV183" i="39"/>
  <c r="AT183" i="39"/>
  <c r="W183" i="39"/>
  <c r="BP182" i="39"/>
  <c r="AV182" i="39"/>
  <c r="AT182" i="39"/>
  <c r="W182" i="39"/>
  <c r="BP181" i="39"/>
  <c r="AV181" i="39"/>
  <c r="AT181" i="39"/>
  <c r="W181" i="39"/>
  <c r="BP180" i="39"/>
  <c r="AV180" i="39"/>
  <c r="AT180" i="39"/>
  <c r="W180" i="39"/>
  <c r="BP179" i="39"/>
  <c r="AV179" i="39"/>
  <c r="AT179" i="39"/>
  <c r="W179" i="39"/>
  <c r="BP178" i="39"/>
  <c r="AV178" i="39"/>
  <c r="AT178" i="39"/>
  <c r="W178" i="39"/>
  <c r="BP177" i="39"/>
  <c r="AV177" i="39"/>
  <c r="AT177" i="39"/>
  <c r="W177" i="39"/>
  <c r="BP176" i="39"/>
  <c r="AV176" i="39"/>
  <c r="AT176" i="39"/>
  <c r="W176" i="39"/>
  <c r="BP175" i="39"/>
  <c r="AV175" i="39"/>
  <c r="AT175" i="39"/>
  <c r="W175" i="39"/>
  <c r="BP174" i="39"/>
  <c r="AV174" i="39"/>
  <c r="AT174" i="39"/>
  <c r="W174" i="39"/>
  <c r="BP173" i="39"/>
  <c r="AV173" i="39"/>
  <c r="AT173" i="39"/>
  <c r="W173" i="39"/>
  <c r="BP172" i="39"/>
  <c r="AV172" i="39"/>
  <c r="AT172" i="39"/>
  <c r="W172" i="39"/>
  <c r="BP171" i="39"/>
  <c r="AV171" i="39"/>
  <c r="AT171" i="39"/>
  <c r="W171" i="39"/>
  <c r="BP170" i="39"/>
  <c r="AV170" i="39"/>
  <c r="AT170" i="39"/>
  <c r="W170" i="39"/>
  <c r="BP169" i="39"/>
  <c r="AV169" i="39"/>
  <c r="AT169" i="39"/>
  <c r="W169" i="39"/>
  <c r="BP168" i="39"/>
  <c r="BN168" i="39"/>
  <c r="AV168" i="39"/>
  <c r="AT168" i="39"/>
  <c r="W168" i="39"/>
  <c r="BP167" i="39"/>
  <c r="BN167" i="39"/>
  <c r="AT167" i="39"/>
  <c r="W167" i="39"/>
  <c r="BP166" i="39"/>
  <c r="BN166" i="39"/>
  <c r="AV166" i="39"/>
  <c r="AT166" i="39"/>
  <c r="W166" i="39"/>
  <c r="BP165" i="39"/>
  <c r="BN165" i="39"/>
  <c r="AV165" i="39"/>
  <c r="AT165" i="39"/>
  <c r="W165" i="39"/>
  <c r="BP164" i="39"/>
  <c r="BN164" i="39"/>
  <c r="AV164" i="39"/>
  <c r="AT164" i="39"/>
  <c r="W164" i="39"/>
  <c r="BP163" i="39"/>
  <c r="AV163" i="39"/>
  <c r="AT163" i="39"/>
  <c r="W163" i="39"/>
  <c r="BP162" i="39"/>
  <c r="AV162" i="39"/>
  <c r="AT162" i="39"/>
  <c r="W162" i="39"/>
  <c r="BP161" i="39"/>
  <c r="AV161" i="39"/>
  <c r="AT161" i="39"/>
  <c r="W161" i="39"/>
  <c r="BP160" i="39"/>
  <c r="AV160" i="39"/>
  <c r="AT160" i="39"/>
  <c r="W160" i="39"/>
  <c r="BP159" i="39"/>
  <c r="AV159" i="39"/>
  <c r="AT159" i="39"/>
  <c r="W159" i="39"/>
  <c r="BP158" i="39"/>
  <c r="AV158" i="39"/>
  <c r="AT158" i="39"/>
  <c r="W158" i="39"/>
  <c r="BP157" i="39"/>
  <c r="AV157" i="39"/>
  <c r="AT157" i="39"/>
  <c r="W157" i="39"/>
  <c r="BP156" i="39"/>
  <c r="AV156" i="39"/>
  <c r="AT156" i="39"/>
  <c r="W156" i="39"/>
  <c r="BP155" i="39"/>
  <c r="AV155" i="39"/>
  <c r="AT155" i="39"/>
  <c r="W155" i="39"/>
  <c r="BP154" i="39"/>
  <c r="AV154" i="39"/>
  <c r="AT154" i="39"/>
  <c r="W154" i="39"/>
  <c r="BP153" i="39"/>
  <c r="AV153" i="39"/>
  <c r="AT153" i="39"/>
  <c r="W153" i="39"/>
  <c r="BP152" i="39"/>
  <c r="AV152" i="39"/>
  <c r="AT152" i="39"/>
  <c r="W152" i="39"/>
  <c r="BP151" i="39"/>
  <c r="AV151" i="39"/>
  <c r="AT151" i="39"/>
  <c r="W151" i="39"/>
  <c r="BP150" i="39"/>
  <c r="AV150" i="39"/>
  <c r="AT150" i="39"/>
  <c r="W150" i="39"/>
  <c r="BP149" i="39"/>
  <c r="AV149" i="39"/>
  <c r="AT149" i="39"/>
  <c r="W149" i="39"/>
  <c r="BP148" i="39"/>
  <c r="AV148" i="39"/>
  <c r="AT148" i="39"/>
  <c r="W148" i="39"/>
  <c r="BP147" i="39"/>
  <c r="AV147" i="39"/>
  <c r="AT147" i="39"/>
  <c r="W147" i="39"/>
  <c r="BP146" i="39"/>
  <c r="AV146" i="39"/>
  <c r="AT146" i="39"/>
  <c r="W146" i="39"/>
  <c r="BP145" i="39"/>
  <c r="AV145" i="39"/>
  <c r="AT145" i="39"/>
  <c r="W145" i="39"/>
  <c r="BP144" i="39"/>
  <c r="AV144" i="39"/>
  <c r="AT144" i="39"/>
  <c r="W144" i="39"/>
  <c r="BP143" i="39"/>
  <c r="AV143" i="39"/>
  <c r="AT143" i="39"/>
  <c r="W143" i="39"/>
  <c r="BP142" i="39"/>
  <c r="AV142" i="39"/>
  <c r="AT142" i="39"/>
  <c r="W142" i="39"/>
  <c r="BP141" i="39"/>
  <c r="AV141" i="39"/>
  <c r="AT141" i="39"/>
  <c r="W141" i="39"/>
  <c r="BP140" i="39"/>
  <c r="AV140" i="39"/>
  <c r="AT140" i="39"/>
  <c r="W140" i="39"/>
  <c r="BP139" i="39"/>
  <c r="AV139" i="39"/>
  <c r="AT139" i="39"/>
  <c r="W139" i="39"/>
  <c r="BP138" i="39"/>
  <c r="AV138" i="39"/>
  <c r="AT138" i="39"/>
  <c r="W138" i="39"/>
  <c r="BP137" i="39"/>
  <c r="AV137" i="39"/>
  <c r="AT137" i="39"/>
  <c r="W137" i="39"/>
  <c r="BP136" i="39"/>
  <c r="AV136" i="39"/>
  <c r="AT136" i="39"/>
  <c r="W136" i="39"/>
  <c r="BP135" i="39"/>
  <c r="AV135" i="39"/>
  <c r="AT135" i="39"/>
  <c r="W135" i="39"/>
  <c r="BP134" i="39"/>
  <c r="AV134" i="39"/>
  <c r="AT134" i="39"/>
  <c r="W134" i="39"/>
  <c r="BP133" i="39"/>
  <c r="AV133" i="39"/>
  <c r="AT133" i="39"/>
  <c r="W133" i="39"/>
  <c r="BP132" i="39"/>
  <c r="AV132" i="39"/>
  <c r="AT132" i="39"/>
  <c r="W132" i="39"/>
  <c r="BP131" i="39"/>
  <c r="AV131" i="39"/>
  <c r="AT131" i="39"/>
  <c r="W131" i="39"/>
  <c r="BP130" i="39"/>
  <c r="AV130" i="39"/>
  <c r="AT130" i="39"/>
  <c r="W130" i="39"/>
  <c r="BP129" i="39"/>
  <c r="AV129" i="39"/>
  <c r="AT129" i="39"/>
  <c r="W129" i="39"/>
  <c r="BP128" i="39"/>
  <c r="AV128" i="39"/>
  <c r="AT128" i="39"/>
  <c r="W128" i="39"/>
  <c r="BP127" i="39"/>
  <c r="AV127" i="39"/>
  <c r="AT127" i="39"/>
  <c r="W127" i="39"/>
  <c r="BP126" i="39"/>
  <c r="AV126" i="39"/>
  <c r="AT126" i="39"/>
  <c r="W126" i="39"/>
  <c r="BP125" i="39"/>
  <c r="AV125" i="39"/>
  <c r="AT125" i="39"/>
  <c r="W125" i="39"/>
  <c r="BP124" i="39"/>
  <c r="AV124" i="39"/>
  <c r="AT124" i="39"/>
  <c r="W124" i="39"/>
  <c r="BP123" i="39"/>
  <c r="AV123" i="39"/>
  <c r="AT123" i="39"/>
  <c r="W123" i="39"/>
  <c r="BP122" i="39"/>
  <c r="AV122" i="39"/>
  <c r="AT122" i="39"/>
  <c r="W122" i="39"/>
  <c r="BP121" i="39"/>
  <c r="AV121" i="39"/>
  <c r="AT121" i="39"/>
  <c r="W121" i="39"/>
  <c r="BP120" i="39"/>
  <c r="AV120" i="39"/>
  <c r="AT120" i="39"/>
  <c r="W120" i="39"/>
  <c r="BP119" i="39"/>
  <c r="AV119" i="39"/>
  <c r="AT119" i="39"/>
  <c r="W119" i="39"/>
  <c r="BP118" i="39"/>
  <c r="AV118" i="39"/>
  <c r="AT118" i="39"/>
  <c r="W118" i="39"/>
  <c r="BP117" i="39"/>
  <c r="AV117" i="39"/>
  <c r="AT117" i="39"/>
  <c r="W117" i="39"/>
  <c r="BP116" i="39"/>
  <c r="AV116" i="39"/>
  <c r="AT116" i="39"/>
  <c r="W116" i="39"/>
  <c r="BP115" i="39"/>
  <c r="AV115" i="39"/>
  <c r="AT115" i="39"/>
  <c r="W115" i="39"/>
  <c r="BP114" i="39"/>
  <c r="AV114" i="39"/>
  <c r="AT114" i="39"/>
  <c r="W114" i="39"/>
  <c r="BP113" i="39"/>
  <c r="AV113" i="39"/>
  <c r="AT113" i="39"/>
  <c r="W113" i="39"/>
  <c r="BP112" i="39"/>
  <c r="AV112" i="39"/>
  <c r="AT112" i="39"/>
  <c r="W112" i="39"/>
  <c r="BP111" i="39"/>
  <c r="AV111" i="39"/>
  <c r="AT111" i="39"/>
  <c r="W111" i="39"/>
  <c r="BP110" i="39"/>
  <c r="AV110" i="39"/>
  <c r="AT110" i="39"/>
  <c r="W110" i="39"/>
  <c r="BP109" i="39"/>
  <c r="AV109" i="39"/>
  <c r="AT109" i="39"/>
  <c r="W109" i="39"/>
  <c r="BP108" i="39"/>
  <c r="AV108" i="39"/>
  <c r="AT108" i="39"/>
  <c r="W108" i="39"/>
  <c r="BP107" i="39"/>
  <c r="AV107" i="39"/>
  <c r="AT107" i="39"/>
  <c r="W107" i="39"/>
  <c r="BP106" i="39"/>
  <c r="AV106" i="39"/>
  <c r="AT106" i="39"/>
  <c r="W106" i="39"/>
  <c r="BP105" i="39"/>
  <c r="BN105" i="39"/>
  <c r="BM105" i="39"/>
  <c r="AV105" i="39"/>
  <c r="AT105" i="39"/>
  <c r="W105" i="39"/>
  <c r="BP104" i="39"/>
  <c r="AV104" i="39"/>
  <c r="AT104" i="39"/>
  <c r="W104" i="39"/>
  <c r="BP103" i="39"/>
  <c r="AV103" i="39"/>
  <c r="AT103" i="39"/>
  <c r="W103" i="39"/>
  <c r="BP102" i="39"/>
  <c r="AV102" i="39"/>
  <c r="AT102" i="39"/>
  <c r="W102" i="39"/>
  <c r="BP101" i="39"/>
  <c r="BN101" i="39"/>
  <c r="AV101" i="39"/>
  <c r="AT101" i="39"/>
  <c r="W101" i="39"/>
  <c r="BP100" i="39"/>
  <c r="AV100" i="39"/>
  <c r="AT100" i="39"/>
  <c r="BP99" i="39"/>
  <c r="BN99" i="39"/>
  <c r="AV99" i="39"/>
  <c r="AT99" i="39"/>
  <c r="W99" i="39"/>
  <c r="BP98" i="39"/>
  <c r="BN98" i="39"/>
  <c r="AV98" i="39"/>
  <c r="AT98" i="39"/>
  <c r="W98" i="39"/>
  <c r="BP97" i="39"/>
  <c r="BN97" i="39"/>
  <c r="AV97" i="39"/>
  <c r="AT97" i="39"/>
  <c r="W97" i="39"/>
  <c r="BP96" i="39"/>
  <c r="AV96" i="39"/>
  <c r="AT96" i="39"/>
  <c r="W96" i="39"/>
  <c r="BP95" i="39"/>
  <c r="BN95" i="39"/>
  <c r="AV95" i="39"/>
  <c r="AT95" i="39"/>
  <c r="W95" i="39"/>
  <c r="BP94" i="39"/>
  <c r="AV94" i="39"/>
  <c r="AT94" i="39"/>
  <c r="W94" i="39"/>
  <c r="BP93" i="39"/>
  <c r="AV93" i="39"/>
  <c r="AT93" i="39"/>
  <c r="W93" i="39"/>
  <c r="BP92" i="39"/>
  <c r="AV92" i="39"/>
  <c r="AT92" i="39"/>
  <c r="W92" i="39"/>
  <c r="BP91" i="39"/>
  <c r="AV91" i="39"/>
  <c r="AT91" i="39"/>
  <c r="W91" i="39"/>
  <c r="BP90" i="39"/>
  <c r="AV90" i="39"/>
  <c r="AT90" i="39"/>
  <c r="W90" i="39"/>
  <c r="BP89" i="39"/>
  <c r="AV89" i="39"/>
  <c r="AT89" i="39"/>
  <c r="W89" i="39"/>
  <c r="BP88" i="39"/>
  <c r="AV88" i="39"/>
  <c r="AT88" i="39"/>
  <c r="W88" i="39"/>
  <c r="BP87" i="39"/>
  <c r="AV87" i="39"/>
  <c r="AT87" i="39"/>
  <c r="W87" i="39"/>
  <c r="BP86" i="39"/>
  <c r="AV86" i="39"/>
  <c r="AT86" i="39"/>
  <c r="W86" i="39"/>
  <c r="BP85" i="39"/>
  <c r="AV85" i="39"/>
  <c r="AT85" i="39"/>
  <c r="W85" i="39"/>
  <c r="BP84" i="39"/>
  <c r="BN84" i="39"/>
  <c r="AV84" i="39"/>
  <c r="AT84" i="39"/>
  <c r="W84" i="39"/>
  <c r="BP83" i="39"/>
  <c r="BN83" i="39"/>
  <c r="AV83" i="39"/>
  <c r="AT83" i="39"/>
  <c r="W83" i="39"/>
  <c r="BP82" i="39"/>
  <c r="AV82" i="39"/>
  <c r="AT82" i="39"/>
  <c r="W82" i="39"/>
  <c r="BP81" i="39"/>
  <c r="AV81" i="39"/>
  <c r="AT81" i="39"/>
  <c r="W81" i="39"/>
  <c r="BP80" i="39"/>
  <c r="AV80" i="39"/>
  <c r="AT80" i="39"/>
  <c r="W80" i="39"/>
  <c r="BP79" i="39"/>
  <c r="AV79" i="39"/>
  <c r="AT79" i="39"/>
  <c r="W79" i="39"/>
  <c r="BP78" i="39"/>
  <c r="AV78" i="39"/>
  <c r="AT78" i="39"/>
  <c r="W78" i="39"/>
  <c r="BP77" i="39"/>
  <c r="AV77" i="39"/>
  <c r="AT77" i="39"/>
  <c r="W77" i="39"/>
  <c r="BP76" i="39"/>
  <c r="AV76" i="39"/>
  <c r="AT76" i="39"/>
  <c r="W76" i="39"/>
  <c r="BP75" i="39"/>
  <c r="AV75" i="39"/>
  <c r="AT75" i="39"/>
  <c r="W75" i="39"/>
  <c r="BP74" i="39"/>
  <c r="AV74" i="39"/>
  <c r="AT74" i="39"/>
  <c r="W74" i="39"/>
  <c r="BP73" i="39"/>
  <c r="AV73" i="39"/>
  <c r="AT73" i="39"/>
  <c r="W73" i="39"/>
  <c r="BP72" i="39"/>
  <c r="AV72" i="39"/>
  <c r="AT72" i="39"/>
  <c r="W72" i="39"/>
  <c r="BP71" i="39"/>
  <c r="AV71" i="39"/>
  <c r="AT71" i="39"/>
  <c r="W71" i="39"/>
  <c r="BP70" i="39"/>
  <c r="AV70" i="39"/>
  <c r="AT70" i="39"/>
  <c r="W70" i="39"/>
  <c r="BP69" i="39"/>
  <c r="AV69" i="39"/>
  <c r="AT69" i="39"/>
  <c r="W69" i="39"/>
  <c r="BP68" i="39"/>
  <c r="AV68" i="39"/>
  <c r="AT68" i="39"/>
  <c r="W68" i="39"/>
  <c r="BP67" i="39"/>
  <c r="AV67" i="39"/>
  <c r="AT67" i="39"/>
  <c r="W67" i="39"/>
  <c r="BP66" i="39"/>
  <c r="AV66" i="39"/>
  <c r="AT66" i="39"/>
  <c r="W66" i="39"/>
  <c r="BP65" i="39"/>
  <c r="AV65" i="39"/>
  <c r="AT65" i="39"/>
  <c r="W65" i="39"/>
  <c r="BP64" i="39"/>
  <c r="AV64" i="39"/>
  <c r="AT64" i="39"/>
  <c r="W64" i="39"/>
  <c r="BP63" i="39"/>
  <c r="AV63" i="39"/>
  <c r="AT63" i="39"/>
  <c r="W63" i="39"/>
  <c r="BP62" i="39"/>
  <c r="AV62" i="39"/>
  <c r="AT62" i="39"/>
  <c r="W62" i="39"/>
  <c r="BP61" i="39"/>
  <c r="AV61" i="39"/>
  <c r="AT61" i="39"/>
  <c r="W61" i="39"/>
  <c r="BP60" i="39"/>
  <c r="AV60" i="39"/>
  <c r="AT60" i="39"/>
  <c r="W60" i="39"/>
  <c r="BP59" i="39"/>
  <c r="AV59" i="39"/>
  <c r="AT59" i="39"/>
  <c r="W59" i="39"/>
  <c r="BP58" i="39"/>
  <c r="AV58" i="39"/>
  <c r="AT58" i="39"/>
  <c r="W58" i="39"/>
  <c r="BP57" i="39"/>
  <c r="AV57" i="39"/>
  <c r="AT57" i="39"/>
  <c r="W57" i="39"/>
  <c r="BP56" i="39"/>
  <c r="AV56" i="39"/>
  <c r="AT56" i="39"/>
  <c r="W56" i="39"/>
  <c r="BP55" i="39"/>
  <c r="AV55" i="39"/>
  <c r="AT55" i="39"/>
  <c r="W55" i="39"/>
  <c r="BP54" i="39"/>
  <c r="AV54" i="39"/>
  <c r="AT54" i="39"/>
  <c r="W54" i="39"/>
  <c r="BP53" i="39"/>
  <c r="AV53" i="39"/>
  <c r="AT53" i="39"/>
  <c r="W53" i="39"/>
  <c r="BP52" i="39"/>
  <c r="AV52" i="39"/>
  <c r="AT52" i="39"/>
  <c r="W52" i="39"/>
  <c r="BP51" i="39"/>
  <c r="AV51" i="39"/>
  <c r="AT51" i="39"/>
  <c r="W51" i="39"/>
  <c r="BP50" i="39"/>
  <c r="BN50" i="39"/>
  <c r="AV50" i="39"/>
  <c r="AT50" i="39"/>
  <c r="W50" i="39"/>
  <c r="BP49" i="39"/>
  <c r="BN49" i="39"/>
  <c r="AV49" i="39"/>
  <c r="AT49" i="39"/>
  <c r="W49" i="39"/>
  <c r="BP48" i="39"/>
  <c r="BN48" i="39"/>
  <c r="AV48" i="39"/>
  <c r="AT48" i="39"/>
  <c r="W48" i="39"/>
  <c r="BP47" i="39"/>
  <c r="BN47" i="39"/>
  <c r="AV47" i="39"/>
  <c r="AT47" i="39"/>
  <c r="W47" i="39"/>
  <c r="BN46" i="39"/>
  <c r="AV46" i="39"/>
  <c r="AT46" i="39"/>
  <c r="W46" i="39"/>
  <c r="BN45" i="39"/>
  <c r="AV45" i="39"/>
  <c r="AT45" i="39"/>
  <c r="W45" i="39"/>
  <c r="BN44" i="39"/>
  <c r="AV44" i="39"/>
  <c r="AT44" i="39"/>
  <c r="W44" i="39"/>
  <c r="BN43" i="39"/>
  <c r="AV43" i="39"/>
  <c r="AT43" i="39"/>
  <c r="W43" i="39"/>
  <c r="BN42" i="39"/>
  <c r="AV42" i="39"/>
  <c r="AT42" i="39"/>
  <c r="W42" i="39"/>
  <c r="BN41" i="39"/>
  <c r="AV41" i="39"/>
  <c r="AT41" i="39"/>
  <c r="W41" i="39"/>
  <c r="BN40" i="39"/>
  <c r="BM40" i="39"/>
  <c r="AV40" i="39"/>
  <c r="AT40" i="39"/>
  <c r="W40" i="39"/>
  <c r="BN39" i="39"/>
  <c r="AV39" i="39"/>
  <c r="AT39" i="39"/>
  <c r="W39" i="39"/>
  <c r="T39" i="39"/>
  <c r="AV38" i="39"/>
  <c r="AT38" i="39"/>
  <c r="W38" i="39"/>
  <c r="AV37" i="39"/>
  <c r="AT37" i="39"/>
  <c r="W37" i="39"/>
  <c r="BN36" i="39"/>
  <c r="AV36" i="39"/>
  <c r="AT36" i="39"/>
  <c r="W36" i="39"/>
  <c r="T36" i="39"/>
  <c r="AV35" i="39"/>
  <c r="AT35" i="39"/>
  <c r="W35" i="39"/>
  <c r="AV34" i="39"/>
  <c r="AT34" i="39"/>
  <c r="W34" i="39"/>
  <c r="AV33" i="39"/>
  <c r="AT33" i="39"/>
  <c r="W33" i="39"/>
  <c r="AV32" i="39"/>
  <c r="AT32" i="39"/>
  <c r="W32" i="39"/>
  <c r="AV31" i="39"/>
  <c r="AT31" i="39"/>
  <c r="W31" i="39"/>
  <c r="AV30" i="39"/>
  <c r="AT30" i="39"/>
  <c r="W30" i="39"/>
  <c r="AV29" i="39"/>
  <c r="AT29" i="39"/>
  <c r="W29" i="39"/>
  <c r="BN28" i="39"/>
  <c r="AV28" i="39"/>
  <c r="AT28" i="39"/>
  <c r="W28" i="39"/>
  <c r="T28" i="39"/>
  <c r="AV27" i="39"/>
  <c r="AT27" i="39"/>
  <c r="W27" i="39"/>
  <c r="AV26" i="39"/>
  <c r="AT26" i="39"/>
  <c r="W26" i="39"/>
  <c r="BN25" i="39"/>
  <c r="AV25" i="39"/>
  <c r="AT25" i="39"/>
  <c r="W25" i="39"/>
  <c r="T25" i="39"/>
  <c r="AV24" i="39"/>
  <c r="AT24" i="39"/>
  <c r="W24" i="39"/>
  <c r="AV23" i="39"/>
  <c r="AT23" i="39"/>
  <c r="W23" i="39"/>
  <c r="AV22" i="39"/>
  <c r="AT22" i="39"/>
  <c r="W22" i="39"/>
  <c r="BN21" i="39"/>
  <c r="AV21" i="39"/>
  <c r="AT21" i="39"/>
  <c r="W21" i="39"/>
  <c r="T21" i="39"/>
  <c r="AV20" i="39"/>
  <c r="AT20" i="39"/>
  <c r="W20" i="39"/>
  <c r="AV19" i="39"/>
  <c r="AT19" i="39"/>
  <c r="W19" i="39"/>
  <c r="AV18" i="39"/>
  <c r="AT18" i="39"/>
  <c r="W18" i="39"/>
  <c r="AV17" i="39"/>
  <c r="AT17" i="39"/>
  <c r="W17" i="39"/>
  <c r="AV16" i="39"/>
  <c r="AT16" i="39"/>
  <c r="W16" i="39"/>
  <c r="AV15" i="39"/>
  <c r="AT15" i="39"/>
  <c r="W15" i="39"/>
  <c r="BN14" i="39"/>
  <c r="AV14" i="39"/>
  <c r="AT14" i="39"/>
  <c r="W14" i="39"/>
  <c r="T14" i="39"/>
  <c r="BN13" i="39"/>
  <c r="AV13" i="39"/>
  <c r="AT13" i="39"/>
  <c r="W13" i="39"/>
  <c r="T13" i="39"/>
  <c r="AV12" i="39"/>
  <c r="AT12" i="39"/>
  <c r="W12" i="39"/>
  <c r="BN11" i="39"/>
  <c r="AV11" i="39"/>
  <c r="AT11" i="39"/>
  <c r="W11" i="39"/>
  <c r="BN10" i="39"/>
  <c r="AV10" i="39"/>
  <c r="AT10" i="39"/>
  <c r="W10" i="39"/>
  <c r="T10" i="39"/>
  <c r="BN9" i="39"/>
  <c r="AV9" i="39"/>
  <c r="AT9" i="39"/>
  <c r="W9" i="39"/>
  <c r="T9" i="39"/>
  <c r="BN8" i="39"/>
  <c r="AV8" i="39"/>
  <c r="AT8" i="39"/>
  <c r="W8" i="39"/>
  <c r="T8" i="39"/>
  <c r="BN7" i="39"/>
  <c r="AV7" i="39"/>
  <c r="AT7" i="39"/>
  <c r="W7" i="39"/>
  <c r="T7" i="39"/>
  <c r="BN6" i="39"/>
  <c r="BL6" i="39"/>
  <c r="AV6" i="39"/>
  <c r="AT6" i="39"/>
  <c r="W6" i="39"/>
  <c r="T6" i="39"/>
  <c r="AV5" i="39"/>
  <c r="AT5" i="39"/>
  <c r="W5" i="39"/>
  <c r="T5" i="39"/>
  <c r="M13" i="25"/>
  <c r="L13" i="25"/>
  <c r="K13" i="25"/>
  <c r="J13" i="25"/>
  <c r="E13" i="25"/>
  <c r="D13" i="25"/>
  <c r="C13" i="25"/>
  <c r="B13" i="25"/>
  <c r="M12" i="25"/>
  <c r="L12" i="25"/>
  <c r="E12" i="25"/>
  <c r="D12" i="25"/>
  <c r="C12" i="25"/>
  <c r="B12" i="25"/>
  <c r="M11" i="25"/>
  <c r="L11" i="25"/>
  <c r="E11" i="25"/>
  <c r="D11" i="25"/>
  <c r="C11" i="25"/>
  <c r="B11" i="25"/>
  <c r="M10" i="25"/>
  <c r="L10" i="25"/>
  <c r="E10" i="25"/>
  <c r="D10" i="25"/>
  <c r="C10" i="25"/>
  <c r="B10" i="25"/>
  <c r="M9" i="25"/>
  <c r="L9" i="25"/>
  <c r="E9" i="25"/>
  <c r="D9" i="25"/>
  <c r="C9" i="25"/>
  <c r="B9" i="25"/>
  <c r="M8" i="25"/>
  <c r="L8" i="25"/>
  <c r="E8" i="25"/>
  <c r="D8" i="25"/>
  <c r="C8" i="25"/>
  <c r="B8" i="25"/>
  <c r="M7" i="25"/>
  <c r="L7" i="25"/>
  <c r="E7" i="25"/>
  <c r="D7" i="25"/>
  <c r="C7" i="25"/>
  <c r="B7" i="25"/>
  <c r="M6" i="25"/>
  <c r="L6" i="25"/>
  <c r="E6" i="25"/>
  <c r="D6" i="25"/>
  <c r="C6" i="25"/>
  <c r="B6" i="25"/>
  <c r="M5" i="25"/>
  <c r="L5" i="25"/>
  <c r="E5" i="25"/>
  <c r="D5" i="25"/>
  <c r="C5" i="25"/>
  <c r="B5" i="25"/>
  <c r="E14" i="24"/>
  <c r="D14" i="24"/>
  <c r="C14" i="24"/>
  <c r="B14" i="24"/>
  <c r="E13" i="24"/>
  <c r="D13" i="24"/>
  <c r="C13" i="24"/>
  <c r="B13" i="24"/>
  <c r="E12" i="24"/>
  <c r="D12" i="24"/>
  <c r="C12" i="24"/>
  <c r="B12" i="24"/>
  <c r="E11" i="24"/>
  <c r="D11" i="24"/>
  <c r="C11" i="24"/>
  <c r="B11" i="24"/>
  <c r="E10" i="24"/>
  <c r="D10" i="24"/>
  <c r="C10" i="24"/>
  <c r="B10" i="24"/>
  <c r="E9" i="24"/>
  <c r="D9" i="24"/>
  <c r="C9" i="24"/>
  <c r="B9" i="24"/>
  <c r="E8" i="24"/>
  <c r="D8" i="24"/>
  <c r="C8" i="24"/>
  <c r="B8" i="24"/>
  <c r="E7" i="24"/>
  <c r="D7" i="24"/>
  <c r="C7" i="24"/>
  <c r="B7" i="24"/>
  <c r="E6" i="24"/>
  <c r="D6" i="24"/>
  <c r="C6" i="24"/>
  <c r="B6" i="24"/>
  <c r="D12" i="19"/>
  <c r="C12" i="19"/>
  <c r="B12" i="19"/>
  <c r="D11" i="19"/>
  <c r="C11" i="19"/>
  <c r="B11" i="19"/>
  <c r="D10" i="19"/>
  <c r="C10" i="19"/>
  <c r="B10" i="19"/>
  <c r="C9" i="19"/>
  <c r="B9" i="19"/>
  <c r="D8" i="19"/>
  <c r="C8" i="19"/>
  <c r="B8" i="19"/>
  <c r="D7" i="19"/>
  <c r="C7" i="19"/>
  <c r="B7" i="19"/>
  <c r="H15" i="18"/>
  <c r="F14" i="18"/>
  <c r="E14" i="18"/>
  <c r="D14" i="18"/>
  <c r="C14" i="18"/>
  <c r="B14" i="18"/>
  <c r="F13" i="18"/>
  <c r="E13" i="18"/>
  <c r="D13" i="18"/>
  <c r="C13" i="18"/>
  <c r="B13" i="18"/>
  <c r="F12" i="18"/>
  <c r="E12" i="18"/>
  <c r="D12" i="18"/>
  <c r="C12" i="18"/>
  <c r="B12" i="18"/>
  <c r="F11" i="18"/>
  <c r="E11" i="18"/>
  <c r="D11" i="18"/>
  <c r="C11" i="18"/>
  <c r="B11" i="18"/>
  <c r="F10" i="18"/>
  <c r="E10" i="18"/>
  <c r="C10" i="18"/>
  <c r="B10" i="18"/>
  <c r="F9" i="18"/>
  <c r="E9" i="18"/>
  <c r="D9" i="18"/>
  <c r="C9" i="18"/>
  <c r="B9" i="18"/>
  <c r="F8" i="18"/>
  <c r="E8" i="18"/>
  <c r="D8" i="18"/>
  <c r="C8" i="18"/>
  <c r="B8" i="18"/>
  <c r="H7" i="18"/>
  <c r="F7" i="18"/>
  <c r="E7" i="18"/>
  <c r="D7" i="18"/>
  <c r="C7" i="18"/>
  <c r="B7" i="18"/>
  <c r="O80" i="17"/>
  <c r="O79" i="17"/>
  <c r="O78" i="17"/>
  <c r="O77" i="17"/>
  <c r="O76" i="17"/>
  <c r="O75" i="17"/>
  <c r="O74" i="17"/>
  <c r="N74" i="17"/>
  <c r="M74" i="17"/>
  <c r="L74" i="17"/>
  <c r="K74" i="17"/>
  <c r="J74" i="17"/>
  <c r="I74" i="17"/>
  <c r="H74" i="17"/>
  <c r="G74" i="17"/>
  <c r="F74" i="17"/>
  <c r="E74" i="17"/>
  <c r="D74" i="17"/>
  <c r="C74" i="17"/>
  <c r="O73" i="17"/>
  <c r="N73" i="17"/>
  <c r="M73" i="17"/>
  <c r="L73" i="17"/>
  <c r="K73" i="17"/>
  <c r="J73" i="17"/>
  <c r="I73" i="17"/>
  <c r="H73" i="17"/>
  <c r="E73" i="17"/>
  <c r="C73" i="17"/>
  <c r="O72" i="17"/>
  <c r="N72" i="17"/>
  <c r="M72" i="17"/>
  <c r="L72" i="17"/>
  <c r="K72" i="17"/>
  <c r="J72" i="17"/>
  <c r="I72" i="17"/>
  <c r="H72" i="17"/>
  <c r="G72" i="17"/>
  <c r="F72" i="17"/>
  <c r="E72" i="17"/>
  <c r="D72" i="17"/>
  <c r="C72" i="17"/>
  <c r="O71" i="17"/>
  <c r="N71" i="17"/>
  <c r="M71" i="17"/>
  <c r="L71" i="17"/>
  <c r="K71" i="17"/>
  <c r="J71" i="17"/>
  <c r="I71" i="17"/>
  <c r="H71" i="17"/>
  <c r="E71" i="17"/>
  <c r="O70" i="17"/>
  <c r="N70" i="17"/>
  <c r="M70" i="17"/>
  <c r="L70" i="17"/>
  <c r="K70" i="17"/>
  <c r="J70" i="17"/>
  <c r="I70" i="17"/>
  <c r="H70" i="17"/>
  <c r="G70" i="17"/>
  <c r="F70" i="17"/>
  <c r="E70" i="17"/>
  <c r="D70" i="17"/>
  <c r="C70" i="17"/>
  <c r="O69" i="17"/>
  <c r="N69" i="17"/>
  <c r="M69" i="17"/>
  <c r="L69" i="17"/>
  <c r="K69" i="17"/>
  <c r="J69" i="17"/>
  <c r="I69" i="17"/>
  <c r="H69" i="17"/>
  <c r="E69" i="17"/>
  <c r="O68" i="17"/>
  <c r="N68" i="17"/>
  <c r="M68" i="17"/>
  <c r="L68" i="17"/>
  <c r="K68" i="17"/>
  <c r="J68" i="17"/>
  <c r="I68" i="17"/>
  <c r="H68" i="17"/>
  <c r="E68" i="17"/>
  <c r="O67" i="17"/>
  <c r="N67" i="17"/>
  <c r="M67" i="17"/>
  <c r="L67" i="17"/>
  <c r="K67" i="17"/>
  <c r="J67" i="17"/>
  <c r="I67" i="17"/>
  <c r="H67" i="17"/>
  <c r="E67" i="17"/>
  <c r="O66" i="17"/>
  <c r="N66" i="17"/>
  <c r="M66" i="17"/>
  <c r="L66" i="17"/>
  <c r="K66" i="17"/>
  <c r="J66" i="17"/>
  <c r="I66" i="17"/>
  <c r="H66" i="17"/>
  <c r="E66" i="17"/>
  <c r="O65" i="17"/>
  <c r="L65" i="17"/>
  <c r="K65" i="17"/>
  <c r="J65" i="17"/>
  <c r="I65" i="17"/>
  <c r="H65" i="17"/>
  <c r="E65" i="17"/>
  <c r="O64" i="17"/>
  <c r="L64" i="17"/>
  <c r="K64" i="17"/>
  <c r="J64" i="17"/>
  <c r="I64" i="17"/>
  <c r="H64" i="17"/>
  <c r="E64" i="17"/>
  <c r="O63" i="17"/>
  <c r="N63" i="17"/>
  <c r="M63" i="17"/>
  <c r="L63" i="17"/>
  <c r="K63" i="17"/>
  <c r="J63" i="17"/>
  <c r="I63" i="17"/>
  <c r="H63" i="17"/>
  <c r="E63" i="17"/>
  <c r="O62" i="17"/>
  <c r="N62" i="17"/>
  <c r="M62" i="17"/>
  <c r="L62" i="17"/>
  <c r="K62" i="17"/>
  <c r="J62" i="17"/>
  <c r="I62" i="17"/>
  <c r="H62" i="17"/>
  <c r="E62" i="17"/>
  <c r="O61" i="17"/>
  <c r="N61" i="17"/>
  <c r="M61" i="17"/>
  <c r="L61" i="17"/>
  <c r="K61" i="17"/>
  <c r="J61" i="17"/>
  <c r="I61" i="17"/>
  <c r="H61" i="17"/>
  <c r="G61" i="17"/>
  <c r="F61" i="17"/>
  <c r="E61" i="17"/>
  <c r="D61" i="17"/>
  <c r="C61" i="17"/>
  <c r="O60" i="17"/>
  <c r="N60" i="17"/>
  <c r="M60" i="17"/>
  <c r="L60" i="17"/>
  <c r="K60" i="17"/>
  <c r="J60" i="17"/>
  <c r="I60" i="17"/>
  <c r="H60" i="17"/>
  <c r="F60" i="17"/>
  <c r="E60" i="17"/>
  <c r="O59" i="17"/>
  <c r="N59" i="17"/>
  <c r="M59" i="17"/>
  <c r="L59" i="17"/>
  <c r="K59" i="17"/>
  <c r="J59" i="17"/>
  <c r="I59" i="17"/>
  <c r="H59" i="17"/>
  <c r="E59" i="17"/>
  <c r="S58" i="17"/>
  <c r="O58" i="17"/>
  <c r="N58" i="17"/>
  <c r="M58" i="17"/>
  <c r="L58" i="17"/>
  <c r="K58" i="17"/>
  <c r="J58" i="17"/>
  <c r="I58" i="17"/>
  <c r="H58" i="17"/>
  <c r="E58" i="17"/>
  <c r="S57" i="17"/>
  <c r="O57" i="17"/>
  <c r="N57" i="17"/>
  <c r="M57" i="17"/>
  <c r="L57" i="17"/>
  <c r="K57" i="17"/>
  <c r="J57" i="17"/>
  <c r="I57" i="17"/>
  <c r="H57" i="17"/>
  <c r="G57" i="17"/>
  <c r="F57" i="17"/>
  <c r="E57" i="17"/>
  <c r="D57" i="17"/>
  <c r="C57" i="17"/>
  <c r="O56" i="17"/>
  <c r="L56" i="17"/>
  <c r="K56" i="17"/>
  <c r="J56" i="17"/>
  <c r="I56" i="17"/>
  <c r="H56" i="17"/>
  <c r="E56" i="17"/>
  <c r="O55" i="17"/>
  <c r="N55" i="17"/>
  <c r="M55" i="17"/>
  <c r="L55" i="17"/>
  <c r="K55" i="17"/>
  <c r="J55" i="17"/>
  <c r="I55" i="17"/>
  <c r="H55" i="17"/>
  <c r="G55" i="17"/>
  <c r="F55" i="17"/>
  <c r="E55" i="17"/>
  <c r="D55" i="17"/>
  <c r="C55" i="17"/>
  <c r="O54" i="17"/>
  <c r="N54" i="17"/>
  <c r="M54" i="17"/>
  <c r="L54" i="17"/>
  <c r="K54" i="17"/>
  <c r="J54" i="17"/>
  <c r="I54" i="17"/>
  <c r="H54" i="17"/>
  <c r="E54" i="17"/>
  <c r="O53" i="17"/>
  <c r="N53" i="17"/>
  <c r="M53" i="17"/>
  <c r="L53" i="17"/>
  <c r="K53" i="17"/>
  <c r="J53" i="17"/>
  <c r="I53" i="17"/>
  <c r="H53" i="17"/>
  <c r="G53" i="17"/>
  <c r="F53" i="17"/>
  <c r="E53" i="17"/>
  <c r="D53" i="17"/>
  <c r="C53" i="17"/>
  <c r="O52" i="17"/>
  <c r="N52" i="17"/>
  <c r="M52" i="17"/>
  <c r="L52" i="17"/>
  <c r="K52" i="17"/>
  <c r="J52" i="17"/>
  <c r="I52" i="17"/>
  <c r="H52" i="17"/>
  <c r="G52" i="17"/>
  <c r="F52" i="17"/>
  <c r="E52" i="17"/>
  <c r="D52" i="17"/>
  <c r="C52" i="17"/>
  <c r="O51" i="17"/>
  <c r="N51" i="17"/>
  <c r="M51" i="17"/>
  <c r="L51" i="17"/>
  <c r="K51" i="17"/>
  <c r="J51" i="17"/>
  <c r="I51" i="17"/>
  <c r="H51" i="17"/>
  <c r="E51" i="17"/>
  <c r="O50" i="17"/>
  <c r="N50" i="17"/>
  <c r="M50" i="17"/>
  <c r="L50" i="17"/>
  <c r="K50" i="17"/>
  <c r="J50" i="17"/>
  <c r="I50" i="17"/>
  <c r="H50" i="17"/>
  <c r="G50" i="17"/>
  <c r="F50" i="17"/>
  <c r="E50" i="17"/>
  <c r="D50" i="17"/>
  <c r="C50" i="17"/>
  <c r="O49" i="17"/>
  <c r="N49" i="17"/>
  <c r="M49" i="17"/>
  <c r="L49" i="17"/>
  <c r="K49" i="17"/>
  <c r="J49" i="17"/>
  <c r="I49" i="17"/>
  <c r="E49" i="17"/>
  <c r="O48" i="17"/>
  <c r="N48" i="17"/>
  <c r="M48" i="17"/>
  <c r="L48" i="17"/>
  <c r="K48" i="17"/>
  <c r="J48" i="17"/>
  <c r="I48" i="17"/>
  <c r="H48" i="17"/>
  <c r="G48" i="17"/>
  <c r="F48" i="17"/>
  <c r="E48" i="17"/>
  <c r="D48" i="17"/>
  <c r="C48" i="17"/>
  <c r="O47" i="17"/>
  <c r="N47" i="17"/>
  <c r="M47" i="17"/>
  <c r="L47" i="17"/>
  <c r="K47" i="17"/>
  <c r="J47" i="17"/>
  <c r="I47" i="17"/>
  <c r="H47" i="17"/>
  <c r="G47" i="17"/>
  <c r="F47" i="17"/>
  <c r="E47" i="17"/>
  <c r="D47" i="17"/>
  <c r="C47" i="17"/>
  <c r="O46" i="17"/>
  <c r="N46" i="17"/>
  <c r="M46" i="17"/>
  <c r="L46" i="17"/>
  <c r="K46" i="17"/>
  <c r="J46" i="17"/>
  <c r="I46" i="17"/>
  <c r="H46" i="17"/>
  <c r="E46" i="17"/>
  <c r="O45" i="17"/>
  <c r="N45" i="17"/>
  <c r="M45" i="17"/>
  <c r="L45" i="17"/>
  <c r="K45" i="17"/>
  <c r="J45" i="17"/>
  <c r="I45" i="17"/>
  <c r="H45" i="17"/>
  <c r="E45" i="17"/>
  <c r="O44" i="17"/>
  <c r="N44" i="17"/>
  <c r="M44" i="17"/>
  <c r="L44" i="17"/>
  <c r="K44" i="17"/>
  <c r="J44" i="17"/>
  <c r="I44" i="17"/>
  <c r="H44" i="17"/>
  <c r="E44" i="17"/>
  <c r="O43" i="17"/>
  <c r="N43" i="17"/>
  <c r="M43" i="17"/>
  <c r="L43" i="17"/>
  <c r="K43" i="17"/>
  <c r="J43" i="17"/>
  <c r="I43" i="17"/>
  <c r="H43" i="17"/>
  <c r="E43" i="17"/>
  <c r="Y42" i="17"/>
  <c r="O42" i="17"/>
  <c r="N42" i="17"/>
  <c r="M42" i="17"/>
  <c r="L42" i="17"/>
  <c r="K42" i="17"/>
  <c r="J42" i="17"/>
  <c r="I42" i="17"/>
  <c r="H42" i="17"/>
  <c r="G42" i="17"/>
  <c r="F42" i="17"/>
  <c r="E42" i="17"/>
  <c r="D42" i="17"/>
  <c r="C42" i="17"/>
  <c r="O41" i="17"/>
  <c r="N41" i="17"/>
  <c r="M41" i="17"/>
  <c r="L41" i="17"/>
  <c r="K41" i="17"/>
  <c r="J41" i="17"/>
  <c r="I41" i="17"/>
  <c r="H41" i="17"/>
  <c r="E41" i="17"/>
  <c r="O40" i="17"/>
  <c r="N40" i="17"/>
  <c r="M40" i="17"/>
  <c r="L40" i="17"/>
  <c r="K40" i="17"/>
  <c r="J40" i="17"/>
  <c r="I40" i="17"/>
  <c r="H40" i="17"/>
  <c r="E40" i="17"/>
  <c r="T39" i="17"/>
  <c r="S39" i="17"/>
  <c r="R39" i="17"/>
  <c r="Q39" i="17"/>
  <c r="O39" i="17"/>
  <c r="N39" i="17"/>
  <c r="M39" i="17"/>
  <c r="L39" i="17"/>
  <c r="K39" i="17"/>
  <c r="J39" i="17"/>
  <c r="I39" i="17"/>
  <c r="H39" i="17"/>
  <c r="E39" i="17"/>
  <c r="T38" i="17"/>
  <c r="S38" i="17"/>
  <c r="O38" i="17"/>
  <c r="N38" i="17"/>
  <c r="M38" i="17"/>
  <c r="L38" i="17"/>
  <c r="K38" i="17"/>
  <c r="J38" i="17"/>
  <c r="I38" i="17"/>
  <c r="H38" i="17"/>
  <c r="G38" i="17"/>
  <c r="F38" i="17"/>
  <c r="E38" i="17"/>
  <c r="D38" i="17"/>
  <c r="C38" i="17"/>
  <c r="T37" i="17"/>
  <c r="S37" i="17"/>
  <c r="O37" i="17"/>
  <c r="N37" i="17"/>
  <c r="M37" i="17"/>
  <c r="L37" i="17"/>
  <c r="K37" i="17"/>
  <c r="J37" i="17"/>
  <c r="I37" i="17"/>
  <c r="H37" i="17"/>
  <c r="E37" i="17"/>
  <c r="T36" i="17"/>
  <c r="S36" i="17"/>
  <c r="O36" i="17"/>
  <c r="N36" i="17"/>
  <c r="M36" i="17"/>
  <c r="L36" i="17"/>
  <c r="K36" i="17"/>
  <c r="J36" i="17"/>
  <c r="I36" i="17"/>
  <c r="H36" i="17"/>
  <c r="G36" i="17"/>
  <c r="F36" i="17"/>
  <c r="E36" i="17"/>
  <c r="D36" i="17"/>
  <c r="C36" i="17"/>
  <c r="T35" i="17"/>
  <c r="S35" i="17"/>
  <c r="O35" i="17"/>
  <c r="N35" i="17"/>
  <c r="M35" i="17"/>
  <c r="L35" i="17"/>
  <c r="K35" i="17"/>
  <c r="J35" i="17"/>
  <c r="I35" i="17"/>
  <c r="H35" i="17"/>
  <c r="G35" i="17"/>
  <c r="F35" i="17"/>
  <c r="E35" i="17"/>
  <c r="D35" i="17"/>
  <c r="C35" i="17"/>
  <c r="T34" i="17"/>
  <c r="S34" i="17"/>
  <c r="O34" i="17"/>
  <c r="N34" i="17"/>
  <c r="M34" i="17"/>
  <c r="L34" i="17"/>
  <c r="K34" i="17"/>
  <c r="J34" i="17"/>
  <c r="I34" i="17"/>
  <c r="H34" i="17"/>
  <c r="E34" i="17"/>
  <c r="T33" i="17"/>
  <c r="S33" i="17"/>
  <c r="O33" i="17"/>
  <c r="N33" i="17"/>
  <c r="M33" i="17"/>
  <c r="L33" i="17"/>
  <c r="K33" i="17"/>
  <c r="J33" i="17"/>
  <c r="I33" i="17"/>
  <c r="H33" i="17"/>
  <c r="E33" i="17"/>
  <c r="T32" i="17"/>
  <c r="S32" i="17"/>
  <c r="R32" i="17"/>
  <c r="Q32" i="17"/>
  <c r="O32" i="17"/>
  <c r="N32" i="17"/>
  <c r="M32" i="17"/>
  <c r="L32" i="17"/>
  <c r="K32" i="17"/>
  <c r="J32" i="17"/>
  <c r="I32" i="17"/>
  <c r="H32" i="17"/>
  <c r="G32" i="17"/>
  <c r="F32" i="17"/>
  <c r="E32" i="17"/>
  <c r="D32" i="17"/>
  <c r="C32" i="17"/>
  <c r="T31" i="17"/>
  <c r="S31" i="17"/>
  <c r="O31" i="17"/>
  <c r="N31" i="17"/>
  <c r="M31" i="17"/>
  <c r="L31" i="17"/>
  <c r="K31" i="17"/>
  <c r="J31" i="17"/>
  <c r="I31" i="17"/>
  <c r="H31" i="17"/>
  <c r="E31" i="17"/>
  <c r="T30" i="17"/>
  <c r="S30" i="17"/>
  <c r="R30" i="17"/>
  <c r="Q30" i="17"/>
  <c r="O30" i="17"/>
  <c r="N30" i="17"/>
  <c r="M30" i="17"/>
  <c r="L30" i="17"/>
  <c r="K30" i="17"/>
  <c r="J30" i="17"/>
  <c r="I30" i="17"/>
  <c r="H30" i="17"/>
  <c r="E30" i="17"/>
  <c r="T29" i="17"/>
  <c r="S29" i="17"/>
  <c r="O29" i="17"/>
  <c r="N29" i="17"/>
  <c r="M29" i="17"/>
  <c r="L29" i="17"/>
  <c r="K29" i="17"/>
  <c r="J29" i="17"/>
  <c r="I29" i="17"/>
  <c r="H29" i="17"/>
  <c r="G29" i="17"/>
  <c r="F29" i="17"/>
  <c r="E29" i="17"/>
  <c r="D29" i="17"/>
  <c r="C29" i="17"/>
  <c r="T28" i="17"/>
  <c r="S28" i="17"/>
  <c r="O28" i="17"/>
  <c r="N28" i="17"/>
  <c r="M28" i="17"/>
  <c r="L28" i="17"/>
  <c r="K28" i="17"/>
  <c r="J28" i="17"/>
  <c r="I28" i="17"/>
  <c r="H28" i="17"/>
  <c r="G28" i="17"/>
  <c r="F28" i="17"/>
  <c r="E28" i="17"/>
  <c r="D28" i="17"/>
  <c r="C28" i="17"/>
  <c r="T27" i="17"/>
  <c r="S27" i="17"/>
  <c r="O27" i="17"/>
  <c r="N27" i="17"/>
  <c r="M27" i="17"/>
  <c r="L27" i="17"/>
  <c r="K27" i="17"/>
  <c r="J27" i="17"/>
  <c r="I27" i="17"/>
  <c r="H27" i="17"/>
  <c r="E27" i="17"/>
  <c r="T26" i="17"/>
  <c r="S26" i="17"/>
  <c r="O26" i="17"/>
  <c r="N26" i="17"/>
  <c r="M26" i="17"/>
  <c r="L26" i="17"/>
  <c r="K26" i="17"/>
  <c r="J26" i="17"/>
  <c r="I26" i="17"/>
  <c r="H26" i="17"/>
  <c r="E26" i="17"/>
  <c r="T25" i="17"/>
  <c r="S25" i="17"/>
  <c r="R25" i="17"/>
  <c r="O25" i="17"/>
  <c r="N25" i="17"/>
  <c r="M25" i="17"/>
  <c r="L25" i="17"/>
  <c r="K25" i="17"/>
  <c r="J25" i="17"/>
  <c r="I25" i="17"/>
  <c r="H25" i="17"/>
  <c r="E25" i="17"/>
  <c r="T24" i="17"/>
  <c r="S24" i="17"/>
  <c r="O24" i="17"/>
  <c r="N24" i="17"/>
  <c r="M24" i="17"/>
  <c r="L24" i="17"/>
  <c r="K24" i="17"/>
  <c r="J24" i="17"/>
  <c r="I24" i="17"/>
  <c r="H24" i="17"/>
  <c r="E24" i="17"/>
  <c r="T23" i="17"/>
  <c r="S23" i="17"/>
  <c r="O23" i="17"/>
  <c r="N23" i="17"/>
  <c r="M23" i="17"/>
  <c r="L23" i="17"/>
  <c r="K23" i="17"/>
  <c r="J23" i="17"/>
  <c r="I23" i="17"/>
  <c r="H23" i="17"/>
  <c r="G23" i="17"/>
  <c r="F23" i="17"/>
  <c r="E23" i="17"/>
  <c r="D23" i="17"/>
  <c r="C23" i="17"/>
  <c r="T22" i="17"/>
  <c r="S22" i="17"/>
  <c r="R22" i="17"/>
  <c r="Q22" i="17"/>
  <c r="O22" i="17"/>
  <c r="N22" i="17"/>
  <c r="M22" i="17"/>
  <c r="L22" i="17"/>
  <c r="K22" i="17"/>
  <c r="J22" i="17"/>
  <c r="I22" i="17"/>
  <c r="H22" i="17"/>
  <c r="E22" i="17"/>
  <c r="T21" i="17"/>
  <c r="S21" i="17"/>
  <c r="O21" i="17"/>
  <c r="N21" i="17"/>
  <c r="L21" i="17"/>
  <c r="J21" i="17"/>
  <c r="T20" i="17"/>
  <c r="S20" i="17"/>
  <c r="O20" i="17"/>
  <c r="N20" i="17"/>
  <c r="M20" i="17"/>
  <c r="L20" i="17"/>
  <c r="K20" i="17"/>
  <c r="J20" i="17"/>
  <c r="I20" i="17"/>
  <c r="H20" i="17"/>
  <c r="G20" i="17"/>
  <c r="F20" i="17"/>
  <c r="E20" i="17"/>
  <c r="D20" i="17"/>
  <c r="C20" i="17"/>
  <c r="T19" i="17"/>
  <c r="S19" i="17"/>
  <c r="O19" i="17"/>
  <c r="N19" i="17"/>
  <c r="M19" i="17"/>
  <c r="L19" i="17"/>
  <c r="K19" i="17"/>
  <c r="J19" i="17"/>
  <c r="I19" i="17"/>
  <c r="H19" i="17"/>
  <c r="E19" i="17"/>
  <c r="T18" i="17"/>
  <c r="S18" i="17"/>
  <c r="O18" i="17"/>
  <c r="N18" i="17"/>
  <c r="M18" i="17"/>
  <c r="L18" i="17"/>
  <c r="K18" i="17"/>
  <c r="J18" i="17"/>
  <c r="I18" i="17"/>
  <c r="H18" i="17"/>
  <c r="G18" i="17"/>
  <c r="F18" i="17"/>
  <c r="E18" i="17"/>
  <c r="D18" i="17"/>
  <c r="C18" i="17"/>
  <c r="T17" i="17"/>
  <c r="S17" i="17"/>
  <c r="O17" i="17"/>
  <c r="N17" i="17"/>
  <c r="M17" i="17"/>
  <c r="L17" i="17"/>
  <c r="K17" i="17"/>
  <c r="J17" i="17"/>
  <c r="I17" i="17"/>
  <c r="H17" i="17"/>
  <c r="G17" i="17"/>
  <c r="F17" i="17"/>
  <c r="E17" i="17"/>
  <c r="D17" i="17"/>
  <c r="C17" i="17"/>
  <c r="T16" i="17"/>
  <c r="S16" i="17"/>
  <c r="R16" i="17"/>
  <c r="Q16" i="17"/>
  <c r="O16" i="17"/>
  <c r="N16" i="17"/>
  <c r="L16" i="17"/>
  <c r="J16" i="17"/>
  <c r="T15" i="17"/>
  <c r="S15" i="17"/>
  <c r="O15" i="17"/>
  <c r="N15" i="17"/>
  <c r="M15" i="17"/>
  <c r="L15" i="17"/>
  <c r="K15" i="17"/>
  <c r="J15" i="17"/>
  <c r="I15" i="17"/>
  <c r="H15" i="17"/>
  <c r="G15" i="17"/>
  <c r="E15" i="17"/>
  <c r="T14" i="17"/>
  <c r="S14" i="17"/>
  <c r="O14" i="17"/>
  <c r="N14" i="17"/>
  <c r="M14" i="17"/>
  <c r="L14" i="17"/>
  <c r="K14" i="17"/>
  <c r="J14" i="17"/>
  <c r="I14" i="17"/>
  <c r="H14" i="17"/>
  <c r="G14" i="17"/>
  <c r="E14" i="17"/>
  <c r="T13" i="17"/>
  <c r="S13" i="17"/>
  <c r="O13" i="17"/>
  <c r="N13" i="17"/>
  <c r="M13" i="17"/>
  <c r="L13" i="17"/>
  <c r="K13" i="17"/>
  <c r="J13" i="17"/>
  <c r="I13" i="17"/>
  <c r="H13" i="17"/>
  <c r="G13" i="17"/>
  <c r="E13" i="17"/>
  <c r="T12" i="17"/>
  <c r="S12" i="17"/>
  <c r="R12" i="17"/>
  <c r="Q12" i="17"/>
  <c r="O12" i="17"/>
  <c r="N12" i="17"/>
  <c r="M12" i="17"/>
  <c r="L12" i="17"/>
  <c r="K12" i="17"/>
  <c r="J12" i="17"/>
  <c r="I12" i="17"/>
  <c r="H12" i="17"/>
  <c r="G12" i="17"/>
  <c r="F12" i="17"/>
  <c r="E12" i="17"/>
  <c r="D12" i="17"/>
  <c r="C12" i="17"/>
  <c r="T11" i="17"/>
  <c r="S11" i="17"/>
  <c r="O11" i="17"/>
  <c r="N11" i="17"/>
  <c r="M11" i="17"/>
  <c r="L11" i="17"/>
  <c r="K11" i="17"/>
  <c r="J11" i="17"/>
  <c r="I11" i="17"/>
  <c r="H11" i="17"/>
  <c r="G11" i="17"/>
  <c r="F11" i="17"/>
  <c r="E11" i="17"/>
  <c r="D11" i="17"/>
  <c r="C11" i="17"/>
  <c r="W10" i="17"/>
  <c r="T10" i="17"/>
  <c r="S10" i="17"/>
  <c r="O10" i="17"/>
  <c r="L10" i="17"/>
  <c r="K10" i="17"/>
  <c r="J10" i="17"/>
  <c r="I10" i="17"/>
  <c r="H10" i="17"/>
  <c r="E10" i="17"/>
  <c r="T9" i="17"/>
  <c r="S9" i="17"/>
  <c r="R9" i="17"/>
  <c r="Q9" i="17"/>
  <c r="O9" i="17"/>
  <c r="N9" i="17"/>
  <c r="M9" i="17"/>
  <c r="L9" i="17"/>
  <c r="K9" i="17"/>
  <c r="J9" i="17"/>
  <c r="I9" i="17"/>
  <c r="H9" i="17"/>
  <c r="E9" i="17"/>
  <c r="T8" i="17"/>
  <c r="S8" i="17"/>
  <c r="O8" i="17"/>
  <c r="N8" i="17"/>
  <c r="M8" i="17"/>
  <c r="L8" i="17"/>
  <c r="K8" i="17"/>
  <c r="J8" i="17"/>
  <c r="I8" i="17"/>
  <c r="H8" i="17"/>
  <c r="E8" i="17"/>
  <c r="T7" i="17"/>
  <c r="S7" i="17"/>
  <c r="O7" i="17"/>
  <c r="N7" i="17"/>
  <c r="M7" i="17"/>
  <c r="L7" i="17"/>
  <c r="K7" i="17"/>
  <c r="J7" i="17"/>
  <c r="I7" i="17"/>
  <c r="H7" i="17"/>
  <c r="G7" i="17"/>
  <c r="F7" i="17"/>
  <c r="E7" i="17"/>
  <c r="D7" i="17"/>
  <c r="C7" i="17"/>
  <c r="T6" i="17"/>
  <c r="S6" i="17"/>
  <c r="O6" i="17"/>
  <c r="N6" i="17"/>
  <c r="M6" i="17"/>
  <c r="L6" i="17"/>
  <c r="K6" i="17"/>
  <c r="J6" i="17"/>
  <c r="I6" i="17"/>
  <c r="H6" i="17"/>
  <c r="G6" i="17"/>
  <c r="F6" i="17"/>
  <c r="E6" i="17"/>
  <c r="D6" i="17"/>
  <c r="C6" i="17"/>
  <c r="T5" i="17"/>
  <c r="S5" i="17"/>
  <c r="Q5" i="17"/>
  <c r="M64" i="12"/>
  <c r="L64" i="12"/>
  <c r="K64" i="12"/>
  <c r="J64" i="12"/>
  <c r="I64" i="12"/>
  <c r="H64" i="12"/>
  <c r="G64" i="12"/>
  <c r="F64" i="12"/>
  <c r="E64" i="12"/>
  <c r="D64" i="12"/>
  <c r="C64" i="12"/>
  <c r="M63" i="12"/>
  <c r="L63" i="12"/>
  <c r="K63" i="12"/>
  <c r="J63" i="12"/>
  <c r="I63" i="12"/>
  <c r="H63" i="12"/>
  <c r="G63" i="12"/>
  <c r="F63" i="12"/>
  <c r="E63" i="12"/>
  <c r="D63" i="12"/>
  <c r="C63" i="12"/>
  <c r="M62" i="12"/>
  <c r="L62" i="12"/>
  <c r="K62" i="12"/>
  <c r="J62" i="12"/>
  <c r="I62" i="12"/>
  <c r="H62" i="12"/>
  <c r="G62" i="12"/>
  <c r="F62" i="12"/>
  <c r="E62" i="12"/>
  <c r="D62" i="12"/>
  <c r="C62" i="12"/>
  <c r="M61" i="12"/>
  <c r="L61" i="12"/>
  <c r="K61" i="12"/>
  <c r="J61" i="12"/>
  <c r="I61" i="12"/>
  <c r="H61" i="12"/>
  <c r="G61" i="12"/>
  <c r="F61" i="12"/>
  <c r="E61" i="12"/>
  <c r="D61" i="12"/>
  <c r="C61" i="12"/>
  <c r="M60" i="12"/>
  <c r="L60" i="12"/>
  <c r="K60" i="12"/>
  <c r="J60" i="12"/>
  <c r="I60" i="12"/>
  <c r="H60" i="12"/>
  <c r="G60" i="12"/>
  <c r="F60" i="12"/>
  <c r="E60" i="12"/>
  <c r="D60" i="12"/>
  <c r="C60" i="12"/>
  <c r="M59" i="12"/>
  <c r="L59" i="12"/>
  <c r="K59" i="12"/>
  <c r="J59" i="12"/>
  <c r="I59" i="12"/>
  <c r="H59" i="12"/>
  <c r="G59" i="12"/>
  <c r="F59" i="12"/>
  <c r="E59" i="12"/>
  <c r="D59" i="12"/>
  <c r="C59" i="12"/>
  <c r="M58" i="12"/>
  <c r="L58" i="12"/>
  <c r="K58" i="12"/>
  <c r="J58" i="12"/>
  <c r="I58" i="12"/>
  <c r="H58" i="12"/>
  <c r="G58" i="12"/>
  <c r="F58" i="12"/>
  <c r="E58" i="12"/>
  <c r="D58" i="12"/>
  <c r="C58" i="12"/>
  <c r="M57" i="12"/>
  <c r="L57" i="12"/>
  <c r="K57" i="12"/>
  <c r="J57" i="12"/>
  <c r="I57" i="12"/>
  <c r="H57" i="12"/>
  <c r="G57" i="12"/>
  <c r="F57" i="12"/>
  <c r="E57" i="12"/>
  <c r="D57" i="12"/>
  <c r="C57" i="12"/>
  <c r="M56" i="12"/>
  <c r="L56" i="12"/>
  <c r="K56" i="12"/>
  <c r="J56" i="12"/>
  <c r="I56" i="12"/>
  <c r="H56" i="12"/>
  <c r="G56" i="12"/>
  <c r="F56" i="12"/>
  <c r="E56" i="12"/>
  <c r="D56" i="12"/>
  <c r="C56" i="12"/>
  <c r="M55" i="12"/>
  <c r="L55" i="12"/>
  <c r="K55" i="12"/>
  <c r="J55" i="12"/>
  <c r="I55" i="12"/>
  <c r="H55" i="12"/>
  <c r="G55" i="12"/>
  <c r="F55" i="12"/>
  <c r="E55" i="12"/>
  <c r="D55" i="12"/>
  <c r="C55" i="12"/>
  <c r="M54" i="12"/>
  <c r="L54" i="12"/>
  <c r="K54" i="12"/>
  <c r="J54" i="12"/>
  <c r="I54" i="12"/>
  <c r="H54" i="12"/>
  <c r="G54" i="12"/>
  <c r="F54" i="12"/>
  <c r="E54" i="12"/>
  <c r="D54" i="12"/>
  <c r="C54" i="12"/>
  <c r="M53" i="12"/>
  <c r="L53" i="12"/>
  <c r="K53" i="12"/>
  <c r="J53" i="12"/>
  <c r="I53" i="12"/>
  <c r="H53" i="12"/>
  <c r="G53" i="12"/>
  <c r="F53" i="12"/>
  <c r="E53" i="12"/>
  <c r="D53" i="12"/>
  <c r="C53" i="12"/>
  <c r="M52" i="12"/>
  <c r="L52" i="12"/>
  <c r="K52" i="12"/>
  <c r="J52" i="12"/>
  <c r="I52" i="12"/>
  <c r="H52" i="12"/>
  <c r="G52" i="12"/>
  <c r="F52" i="12"/>
  <c r="E52" i="12"/>
  <c r="D52" i="12"/>
  <c r="C52" i="12"/>
  <c r="M51" i="12"/>
  <c r="L51" i="12"/>
  <c r="K51" i="12"/>
  <c r="J51" i="12"/>
  <c r="I51" i="12"/>
  <c r="H51" i="12"/>
  <c r="G51" i="12"/>
  <c r="F51" i="12"/>
  <c r="E51" i="12"/>
  <c r="D51" i="12"/>
  <c r="C51" i="12"/>
  <c r="M50" i="12"/>
  <c r="L50" i="12"/>
  <c r="K50" i="12"/>
  <c r="J50" i="12"/>
  <c r="I50" i="12"/>
  <c r="H50" i="12"/>
  <c r="G50" i="12"/>
  <c r="F50" i="12"/>
  <c r="E50" i="12"/>
  <c r="D50" i="12"/>
  <c r="C50" i="12"/>
  <c r="M49" i="12"/>
  <c r="L49" i="12"/>
  <c r="K49" i="12"/>
  <c r="J49" i="12"/>
  <c r="I49" i="12"/>
  <c r="H49" i="12"/>
  <c r="G49" i="12"/>
  <c r="F49" i="12"/>
  <c r="E49" i="12"/>
  <c r="D49" i="12"/>
  <c r="C49" i="12"/>
  <c r="M48" i="12"/>
  <c r="L48" i="12"/>
  <c r="K48" i="12"/>
  <c r="J48" i="12"/>
  <c r="I48" i="12"/>
  <c r="H48" i="12"/>
  <c r="G48" i="12"/>
  <c r="F48" i="12"/>
  <c r="E48" i="12"/>
  <c r="D48" i="12"/>
  <c r="C48" i="12"/>
  <c r="M47" i="12"/>
  <c r="L47" i="12"/>
  <c r="K47" i="12"/>
  <c r="J47" i="12"/>
  <c r="I47" i="12"/>
  <c r="H47" i="12"/>
  <c r="G47" i="12"/>
  <c r="F47" i="12"/>
  <c r="E47" i="12"/>
  <c r="D47" i="12"/>
  <c r="C47" i="12"/>
  <c r="M46" i="12"/>
  <c r="L46" i="12"/>
  <c r="K46" i="12"/>
  <c r="J46" i="12"/>
  <c r="I46" i="12"/>
  <c r="H46" i="12"/>
  <c r="G46" i="12"/>
  <c r="F46" i="12"/>
  <c r="E46" i="12"/>
  <c r="D46" i="12"/>
  <c r="C46" i="12"/>
  <c r="M45" i="12"/>
  <c r="L45" i="12"/>
  <c r="K45" i="12"/>
  <c r="J45" i="12"/>
  <c r="I45" i="12"/>
  <c r="H45" i="12"/>
  <c r="G45" i="12"/>
  <c r="F45" i="12"/>
  <c r="E45" i="12"/>
  <c r="D45" i="12"/>
  <c r="C45" i="12"/>
  <c r="M44" i="12"/>
  <c r="L44" i="12"/>
  <c r="K44" i="12"/>
  <c r="J44" i="12"/>
  <c r="I44" i="12"/>
  <c r="H44" i="12"/>
  <c r="G44" i="12"/>
  <c r="F44" i="12"/>
  <c r="E44" i="12"/>
  <c r="D44" i="12"/>
  <c r="C44" i="12"/>
  <c r="M43" i="12"/>
  <c r="L43" i="12"/>
  <c r="K43" i="12"/>
  <c r="J43" i="12"/>
  <c r="I43" i="12"/>
  <c r="H43" i="12"/>
  <c r="G43" i="12"/>
  <c r="F43" i="12"/>
  <c r="E43" i="12"/>
  <c r="D43" i="12"/>
  <c r="C43" i="12"/>
  <c r="M42" i="12"/>
  <c r="L42" i="12"/>
  <c r="K42" i="12"/>
  <c r="J42" i="12"/>
  <c r="I42" i="12"/>
  <c r="H42" i="12"/>
  <c r="G42" i="12"/>
  <c r="F42" i="12"/>
  <c r="E42" i="12"/>
  <c r="D42" i="12"/>
  <c r="C42" i="12"/>
  <c r="M41" i="12"/>
  <c r="L41" i="12"/>
  <c r="K41" i="12"/>
  <c r="J41" i="12"/>
  <c r="I41" i="12"/>
  <c r="H41" i="12"/>
  <c r="G41" i="12"/>
  <c r="F41" i="12"/>
  <c r="E41" i="12"/>
  <c r="D41" i="12"/>
  <c r="C41" i="12"/>
  <c r="M40" i="12"/>
  <c r="L40" i="12"/>
  <c r="K40" i="12"/>
  <c r="J40" i="12"/>
  <c r="I40" i="12"/>
  <c r="H40" i="12"/>
  <c r="G40" i="12"/>
  <c r="F40" i="12"/>
  <c r="E40" i="12"/>
  <c r="D40" i="12"/>
  <c r="C40" i="12"/>
  <c r="M39" i="12"/>
  <c r="L39" i="12"/>
  <c r="K39" i="12"/>
  <c r="J39" i="12"/>
  <c r="I39" i="12"/>
  <c r="H39" i="12"/>
  <c r="G39" i="12"/>
  <c r="F39" i="12"/>
  <c r="E39" i="12"/>
  <c r="D39" i="12"/>
  <c r="C39" i="12"/>
  <c r="M38" i="12"/>
  <c r="L38" i="12"/>
  <c r="K38" i="12"/>
  <c r="J38" i="12"/>
  <c r="I38" i="12"/>
  <c r="H38" i="12"/>
  <c r="G38" i="12"/>
  <c r="F38" i="12"/>
  <c r="E38" i="12"/>
  <c r="D38" i="12"/>
  <c r="C38" i="12"/>
  <c r="M37" i="12"/>
  <c r="L37" i="12"/>
  <c r="K37" i="12"/>
  <c r="J37" i="12"/>
  <c r="I37" i="12"/>
  <c r="H37" i="12"/>
  <c r="G37" i="12"/>
  <c r="F37" i="12"/>
  <c r="E37" i="12"/>
  <c r="D37" i="12"/>
  <c r="C37" i="12"/>
  <c r="M36" i="12"/>
  <c r="L36" i="12"/>
  <c r="K36" i="12"/>
  <c r="J36" i="12"/>
  <c r="I36" i="12"/>
  <c r="H36" i="12"/>
  <c r="G36" i="12"/>
  <c r="F36" i="12"/>
  <c r="E36" i="12"/>
  <c r="D36" i="12"/>
  <c r="C36" i="12"/>
  <c r="M35" i="12"/>
  <c r="L35" i="12"/>
  <c r="K35" i="12"/>
  <c r="J35" i="12"/>
  <c r="I35" i="12"/>
  <c r="H35" i="12"/>
  <c r="G35" i="12"/>
  <c r="F35" i="12"/>
  <c r="E35" i="12"/>
  <c r="D35" i="12"/>
  <c r="C35" i="12"/>
  <c r="M34" i="12"/>
  <c r="L34" i="12"/>
  <c r="K34" i="12"/>
  <c r="J34" i="12"/>
  <c r="I34" i="12"/>
  <c r="H34" i="12"/>
  <c r="G34" i="12"/>
  <c r="F34" i="12"/>
  <c r="E34" i="12"/>
  <c r="D34" i="12"/>
  <c r="C34" i="12"/>
  <c r="M33" i="12"/>
  <c r="L33" i="12"/>
  <c r="K33" i="12"/>
  <c r="J33" i="12"/>
  <c r="I33" i="12"/>
  <c r="H33" i="12"/>
  <c r="G33" i="12"/>
  <c r="F33" i="12"/>
  <c r="E33" i="12"/>
  <c r="D33" i="12"/>
  <c r="C33" i="12"/>
  <c r="M32" i="12"/>
  <c r="L32" i="12"/>
  <c r="K32" i="12"/>
  <c r="J32" i="12"/>
  <c r="I32" i="12"/>
  <c r="H32" i="12"/>
  <c r="G32" i="12"/>
  <c r="F32" i="12"/>
  <c r="E32" i="12"/>
  <c r="D32" i="12"/>
  <c r="C32" i="12"/>
  <c r="M31" i="12"/>
  <c r="L31" i="12"/>
  <c r="K31" i="12"/>
  <c r="J31" i="12"/>
  <c r="I31" i="12"/>
  <c r="H31" i="12"/>
  <c r="G31" i="12"/>
  <c r="F31" i="12"/>
  <c r="E31" i="12"/>
  <c r="D31" i="12"/>
  <c r="C31" i="12"/>
  <c r="M30" i="12"/>
  <c r="L30" i="12"/>
  <c r="K30" i="12"/>
  <c r="J30" i="12"/>
  <c r="I30" i="12"/>
  <c r="H30" i="12"/>
  <c r="G30" i="12"/>
  <c r="F30" i="12"/>
  <c r="E30" i="12"/>
  <c r="D30" i="12"/>
  <c r="C30" i="12"/>
  <c r="M29" i="12"/>
  <c r="L29" i="12"/>
  <c r="K29" i="12"/>
  <c r="J29" i="12"/>
  <c r="I29" i="12"/>
  <c r="H29" i="12"/>
  <c r="G29" i="12"/>
  <c r="F29" i="12"/>
  <c r="E29" i="12"/>
  <c r="D29" i="12"/>
  <c r="C29" i="12"/>
  <c r="M28" i="12"/>
  <c r="L28" i="12"/>
  <c r="K28" i="12"/>
  <c r="J28" i="12"/>
  <c r="I28" i="12"/>
  <c r="H28" i="12"/>
  <c r="G28" i="12"/>
  <c r="F28" i="12"/>
  <c r="E28" i="12"/>
  <c r="D28" i="12"/>
  <c r="C28" i="12"/>
  <c r="M27" i="12"/>
  <c r="L27" i="12"/>
  <c r="K27" i="12"/>
  <c r="J27" i="12"/>
  <c r="I27" i="12"/>
  <c r="H27" i="12"/>
  <c r="G27" i="12"/>
  <c r="F27" i="12"/>
  <c r="E27" i="12"/>
  <c r="D27" i="12"/>
  <c r="C27" i="12"/>
  <c r="M26" i="12"/>
  <c r="L26" i="12"/>
  <c r="K26" i="12"/>
  <c r="J26" i="12"/>
  <c r="I26" i="12"/>
  <c r="H26" i="12"/>
  <c r="G26" i="12"/>
  <c r="F26" i="12"/>
  <c r="E26" i="12"/>
  <c r="D26" i="12"/>
  <c r="C26" i="12"/>
  <c r="M25" i="12"/>
  <c r="L25" i="12"/>
  <c r="K25" i="12"/>
  <c r="J25" i="12"/>
  <c r="I25" i="12"/>
  <c r="H25" i="12"/>
  <c r="G25" i="12"/>
  <c r="F25" i="12"/>
  <c r="E25" i="12"/>
  <c r="D25" i="12"/>
  <c r="C25" i="12"/>
  <c r="M24" i="12"/>
  <c r="L24" i="12"/>
  <c r="K24" i="12"/>
  <c r="J24" i="12"/>
  <c r="I24" i="12"/>
  <c r="H24" i="12"/>
  <c r="G24" i="12"/>
  <c r="F24" i="12"/>
  <c r="E24" i="12"/>
  <c r="D24" i="12"/>
  <c r="C24" i="12"/>
  <c r="M23" i="12"/>
  <c r="L23" i="12"/>
  <c r="K23" i="12"/>
  <c r="J23" i="12"/>
  <c r="I23" i="12"/>
  <c r="H23" i="12"/>
  <c r="G23" i="12"/>
  <c r="F23" i="12"/>
  <c r="E23" i="12"/>
  <c r="D23" i="12"/>
  <c r="C23" i="12"/>
  <c r="M22" i="12"/>
  <c r="L22" i="12"/>
  <c r="K22" i="12"/>
  <c r="J22" i="12"/>
  <c r="I22" i="12"/>
  <c r="H22" i="12"/>
  <c r="G22" i="12"/>
  <c r="F22" i="12"/>
  <c r="E22" i="12"/>
  <c r="D22" i="12"/>
  <c r="C22" i="12"/>
  <c r="M21" i="12"/>
  <c r="L21" i="12"/>
  <c r="K21" i="12"/>
  <c r="J21" i="12"/>
  <c r="I21" i="12"/>
  <c r="H21" i="12"/>
  <c r="G21" i="12"/>
  <c r="F21" i="12"/>
  <c r="E21" i="12"/>
  <c r="D21" i="12"/>
  <c r="C21" i="12"/>
  <c r="M20" i="12"/>
  <c r="L20" i="12"/>
  <c r="K20" i="12"/>
  <c r="J20" i="12"/>
  <c r="I20" i="12"/>
  <c r="H20" i="12"/>
  <c r="G20" i="12"/>
  <c r="F20" i="12"/>
  <c r="E20" i="12"/>
  <c r="D20" i="12"/>
  <c r="C20" i="12"/>
  <c r="M19" i="12"/>
  <c r="L19" i="12"/>
  <c r="K19" i="12"/>
  <c r="J19" i="12"/>
  <c r="I19" i="12"/>
  <c r="H19" i="12"/>
  <c r="G19" i="12"/>
  <c r="F19" i="12"/>
  <c r="E19" i="12"/>
  <c r="D19" i="12"/>
  <c r="C19" i="12"/>
  <c r="M18" i="12"/>
  <c r="L18" i="12"/>
  <c r="K18" i="12"/>
  <c r="J18" i="12"/>
  <c r="I18" i="12"/>
  <c r="H18" i="12"/>
  <c r="G18" i="12"/>
  <c r="F18" i="12"/>
  <c r="E18" i="12"/>
  <c r="D18" i="12"/>
  <c r="C18" i="12"/>
  <c r="M17" i="12"/>
  <c r="L17" i="12"/>
  <c r="K17" i="12"/>
  <c r="J17" i="12"/>
  <c r="I17" i="12"/>
  <c r="H17" i="12"/>
  <c r="G17" i="12"/>
  <c r="F17" i="12"/>
  <c r="E17" i="12"/>
  <c r="D17" i="12"/>
  <c r="C17" i="12"/>
  <c r="M16" i="12"/>
  <c r="L16" i="12"/>
  <c r="K16" i="12"/>
  <c r="J16" i="12"/>
  <c r="I16" i="12"/>
  <c r="H16" i="12"/>
  <c r="G16" i="12"/>
  <c r="F16" i="12"/>
  <c r="E16" i="12"/>
  <c r="D16" i="12"/>
  <c r="C16" i="12"/>
  <c r="M15" i="12"/>
  <c r="L15" i="12"/>
  <c r="K15" i="12"/>
  <c r="J15" i="12"/>
  <c r="I15" i="12"/>
  <c r="H15" i="12"/>
  <c r="G15" i="12"/>
  <c r="F15" i="12"/>
  <c r="E15" i="12"/>
  <c r="D15" i="12"/>
  <c r="C15" i="12"/>
  <c r="M14" i="12"/>
  <c r="L14" i="12"/>
  <c r="K14" i="12"/>
  <c r="J14" i="12"/>
  <c r="I14" i="12"/>
  <c r="H14" i="12"/>
  <c r="G14" i="12"/>
  <c r="F14" i="12"/>
  <c r="E14" i="12"/>
  <c r="D14" i="12"/>
  <c r="C14" i="12"/>
  <c r="M13" i="12"/>
  <c r="L13" i="12"/>
  <c r="K13" i="12"/>
  <c r="J13" i="12"/>
  <c r="I13" i="12"/>
  <c r="H13" i="12"/>
  <c r="G13" i="12"/>
  <c r="F13" i="12"/>
  <c r="E13" i="12"/>
  <c r="D13" i="12"/>
  <c r="C13" i="12"/>
  <c r="C12" i="12"/>
  <c r="M11" i="12"/>
  <c r="L11" i="12"/>
  <c r="K11" i="12"/>
  <c r="J11" i="12"/>
  <c r="I11" i="12"/>
  <c r="H11" i="12"/>
  <c r="G11" i="12"/>
  <c r="F11" i="12"/>
  <c r="E11" i="12"/>
  <c r="D11" i="12"/>
  <c r="C11" i="12"/>
  <c r="C10" i="12"/>
  <c r="M9" i="12"/>
  <c r="L9" i="12"/>
  <c r="K9" i="12"/>
  <c r="J9" i="12"/>
  <c r="I9" i="12"/>
  <c r="H9" i="12"/>
  <c r="G9" i="12"/>
  <c r="F9" i="12"/>
  <c r="E9" i="12"/>
  <c r="D9" i="12"/>
  <c r="C9" i="12"/>
  <c r="M8" i="12"/>
  <c r="L8" i="12"/>
  <c r="K8" i="12"/>
  <c r="J8" i="12"/>
  <c r="I8" i="12"/>
  <c r="H8" i="12"/>
  <c r="G8" i="12"/>
  <c r="F8" i="12"/>
  <c r="E8" i="12"/>
  <c r="D8" i="12"/>
  <c r="C8" i="12"/>
  <c r="M7" i="12"/>
  <c r="L7" i="12"/>
  <c r="K7" i="12"/>
  <c r="J7" i="12"/>
  <c r="I7" i="12"/>
  <c r="H7" i="12"/>
  <c r="G7" i="12"/>
  <c r="F7" i="12"/>
  <c r="E7" i="12"/>
  <c r="D7" i="12"/>
  <c r="C7" i="12"/>
  <c r="M6" i="12"/>
  <c r="L6" i="12"/>
  <c r="K6" i="12"/>
  <c r="J6" i="12"/>
  <c r="I6" i="12"/>
  <c r="H6" i="12"/>
  <c r="G6" i="12"/>
  <c r="F6" i="12"/>
  <c r="E6" i="12"/>
  <c r="D6" i="12"/>
  <c r="C6" i="12"/>
  <c r="AB5" i="12"/>
  <c r="M5" i="12"/>
  <c r="L5" i="12"/>
  <c r="K5" i="12"/>
  <c r="J5" i="12"/>
  <c r="I5" i="12"/>
  <c r="H5" i="12"/>
  <c r="G5" i="12"/>
  <c r="F5" i="12"/>
  <c r="E5" i="12"/>
  <c r="D5" i="12"/>
  <c r="C5" i="12"/>
  <c r="M4" i="12"/>
  <c r="L4" i="12"/>
  <c r="K4" i="12"/>
  <c r="J4" i="12"/>
  <c r="I4" i="12"/>
  <c r="H4" i="12"/>
  <c r="G4" i="12"/>
  <c r="F4" i="12"/>
  <c r="E4" i="12"/>
  <c r="D4" i="12"/>
  <c r="C4" i="12"/>
  <c r="D16" i="10"/>
  <c r="C16" i="10"/>
  <c r="B16" i="10"/>
  <c r="D15" i="10"/>
  <c r="C15" i="10"/>
  <c r="B15" i="10"/>
  <c r="A15" i="10"/>
  <c r="D14" i="10"/>
  <c r="C14" i="10"/>
  <c r="B14" i="10"/>
  <c r="A14" i="10"/>
  <c r="D13" i="10"/>
  <c r="C13" i="10"/>
  <c r="B13" i="10"/>
  <c r="A13" i="10"/>
  <c r="D12" i="10"/>
  <c r="C12" i="10"/>
  <c r="B12" i="10"/>
  <c r="A12" i="10"/>
  <c r="D11" i="10"/>
  <c r="C11" i="10"/>
  <c r="B11" i="10"/>
  <c r="A11" i="10"/>
  <c r="D10" i="10"/>
  <c r="C10" i="10"/>
  <c r="B10" i="10"/>
  <c r="A10" i="10"/>
  <c r="D9" i="10"/>
  <c r="C9" i="10"/>
  <c r="B9" i="10"/>
  <c r="A9" i="10"/>
  <c r="D8" i="10"/>
  <c r="C8" i="10"/>
  <c r="B8" i="10"/>
  <c r="A8" i="10"/>
  <c r="D7" i="10"/>
  <c r="C7" i="10"/>
  <c r="B7" i="10"/>
  <c r="A7" i="10"/>
  <c r="F14" i="9"/>
  <c r="E14" i="9"/>
  <c r="D14" i="9"/>
  <c r="C14" i="9"/>
  <c r="B14" i="9"/>
  <c r="F13" i="9"/>
  <c r="E13" i="9"/>
  <c r="D13" i="9"/>
  <c r="C13" i="9"/>
  <c r="B13" i="9"/>
  <c r="F12" i="9"/>
  <c r="E12" i="9"/>
  <c r="D12" i="9"/>
  <c r="C12" i="9"/>
  <c r="B12" i="9"/>
  <c r="F11" i="9"/>
  <c r="E11" i="9"/>
  <c r="D11" i="9"/>
  <c r="C11" i="9"/>
  <c r="B11" i="9"/>
  <c r="F10" i="9"/>
  <c r="E10" i="9"/>
  <c r="D10" i="9"/>
  <c r="C10" i="9"/>
  <c r="B10" i="9"/>
  <c r="F9" i="9"/>
  <c r="E9" i="9"/>
  <c r="D9" i="9"/>
  <c r="C9" i="9"/>
  <c r="B9" i="9"/>
  <c r="F8" i="9"/>
  <c r="E8" i="9"/>
  <c r="D8" i="9"/>
  <c r="C8" i="9"/>
  <c r="B8" i="9"/>
  <c r="F7" i="9"/>
  <c r="E7" i="9"/>
  <c r="D7" i="9"/>
  <c r="C7" i="9"/>
  <c r="B7" i="9"/>
  <c r="AB43" i="8"/>
  <c r="X43" i="8"/>
  <c r="U43" i="8"/>
  <c r="T43" i="8"/>
  <c r="S43" i="8"/>
  <c r="R43" i="8"/>
  <c r="U42" i="8"/>
  <c r="T42" i="8"/>
  <c r="U41" i="8"/>
  <c r="T41" i="8"/>
  <c r="U40" i="8"/>
  <c r="T40" i="8"/>
  <c r="U39" i="8"/>
  <c r="T39" i="8"/>
  <c r="U38" i="8"/>
  <c r="T38" i="8"/>
  <c r="U37" i="8"/>
  <c r="T37" i="8"/>
  <c r="U36" i="8"/>
  <c r="T36" i="8"/>
  <c r="U35" i="8"/>
  <c r="T35" i="8"/>
  <c r="U34" i="8"/>
  <c r="T34" i="8"/>
  <c r="U33" i="8"/>
  <c r="T33" i="8"/>
  <c r="S33" i="8"/>
  <c r="U32" i="8"/>
  <c r="T32" i="8"/>
  <c r="S32" i="8"/>
  <c r="R32" i="8"/>
  <c r="U31" i="8"/>
  <c r="T31" i="8"/>
  <c r="X30" i="8"/>
  <c r="U30" i="8"/>
  <c r="T30" i="8"/>
  <c r="S30" i="8"/>
  <c r="R30" i="8"/>
  <c r="N30" i="8"/>
  <c r="M30" i="8"/>
  <c r="L30" i="8"/>
  <c r="K30" i="8"/>
  <c r="J30" i="8"/>
  <c r="I30" i="8"/>
  <c r="H30" i="8"/>
  <c r="G30" i="8"/>
  <c r="F30" i="8"/>
  <c r="E30" i="8"/>
  <c r="D30" i="8"/>
  <c r="C30" i="8"/>
  <c r="U29" i="8"/>
  <c r="T29" i="8"/>
  <c r="N29" i="8"/>
  <c r="M29" i="8"/>
  <c r="L29" i="8"/>
  <c r="K29" i="8"/>
  <c r="J29" i="8"/>
  <c r="I29" i="8"/>
  <c r="H29" i="8"/>
  <c r="E29" i="8"/>
  <c r="U28" i="8"/>
  <c r="T28" i="8"/>
  <c r="N28" i="8"/>
  <c r="M28" i="8"/>
  <c r="L28" i="8"/>
  <c r="K28" i="8"/>
  <c r="J28" i="8"/>
  <c r="I28" i="8"/>
  <c r="H28" i="8"/>
  <c r="E28" i="8"/>
  <c r="U27" i="8"/>
  <c r="T27" i="8"/>
  <c r="N27" i="8"/>
  <c r="M27" i="8"/>
  <c r="L27" i="8"/>
  <c r="K27" i="8"/>
  <c r="J27" i="8"/>
  <c r="I27" i="8"/>
  <c r="H27" i="8"/>
  <c r="E27" i="8"/>
  <c r="U25" i="8"/>
  <c r="T25" i="8"/>
  <c r="N25" i="8"/>
  <c r="M25" i="8"/>
  <c r="L25" i="8"/>
  <c r="K25" i="8"/>
  <c r="J25" i="8"/>
  <c r="I25" i="8"/>
  <c r="H25" i="8"/>
  <c r="E25" i="8"/>
  <c r="U24" i="8"/>
  <c r="T24" i="8"/>
  <c r="N24" i="8"/>
  <c r="M24" i="8"/>
  <c r="L24" i="8"/>
  <c r="K24" i="8"/>
  <c r="J24" i="8"/>
  <c r="I24" i="8"/>
  <c r="H24" i="8"/>
  <c r="E24" i="8"/>
  <c r="U23" i="8"/>
  <c r="T23" i="8"/>
  <c r="N23" i="8"/>
  <c r="M23" i="8"/>
  <c r="L23" i="8"/>
  <c r="K23" i="8"/>
  <c r="J23" i="8"/>
  <c r="I23" i="8"/>
  <c r="H23" i="8"/>
  <c r="E23" i="8"/>
  <c r="U22" i="8"/>
  <c r="T22" i="8"/>
  <c r="N22" i="8"/>
  <c r="M22" i="8"/>
  <c r="L22" i="8"/>
  <c r="K22" i="8"/>
  <c r="J22" i="8"/>
  <c r="I22" i="8"/>
  <c r="H22" i="8"/>
  <c r="E22" i="8"/>
  <c r="U21" i="8"/>
  <c r="T21" i="8"/>
  <c r="N21" i="8"/>
  <c r="M21" i="8"/>
  <c r="L21" i="8"/>
  <c r="K21" i="8"/>
  <c r="J21" i="8"/>
  <c r="I21" i="8"/>
  <c r="E21" i="8"/>
  <c r="U20" i="8"/>
  <c r="T20" i="8"/>
  <c r="N20" i="8"/>
  <c r="M20" i="8"/>
  <c r="L20" i="8"/>
  <c r="K20" i="8"/>
  <c r="J20" i="8"/>
  <c r="I20" i="8"/>
  <c r="H20" i="8"/>
  <c r="E20" i="8"/>
  <c r="U19" i="8"/>
  <c r="T19" i="8"/>
  <c r="N19" i="8"/>
  <c r="M19" i="8"/>
  <c r="L19" i="8"/>
  <c r="K19" i="8"/>
  <c r="J19" i="8"/>
  <c r="I19" i="8"/>
  <c r="H19" i="8"/>
  <c r="E19" i="8"/>
  <c r="U18" i="8"/>
  <c r="T18" i="8"/>
  <c r="N18" i="8"/>
  <c r="M18" i="8"/>
  <c r="L18" i="8"/>
  <c r="K18" i="8"/>
  <c r="J18" i="8"/>
  <c r="I18" i="8"/>
  <c r="H18" i="8"/>
  <c r="E18" i="8"/>
  <c r="U17" i="8"/>
  <c r="T17" i="8"/>
  <c r="N17" i="8"/>
  <c r="M17" i="8"/>
  <c r="L17" i="8"/>
  <c r="K17" i="8"/>
  <c r="J17" i="8"/>
  <c r="I17" i="8"/>
  <c r="H17" i="8"/>
  <c r="E17" i="8"/>
  <c r="U16" i="8"/>
  <c r="T16" i="8"/>
  <c r="N16" i="8"/>
  <c r="M16" i="8"/>
  <c r="L16" i="8"/>
  <c r="K16" i="8"/>
  <c r="J16" i="8"/>
  <c r="I16" i="8"/>
  <c r="H16" i="8"/>
  <c r="E16" i="8"/>
  <c r="U15" i="8"/>
  <c r="T15" i="8"/>
  <c r="N15" i="8"/>
  <c r="M15" i="8"/>
  <c r="L15" i="8"/>
  <c r="K15" i="8"/>
  <c r="J15" i="8"/>
  <c r="I15" i="8"/>
  <c r="H15" i="8"/>
  <c r="E15" i="8"/>
  <c r="U14" i="8"/>
  <c r="T14" i="8"/>
  <c r="N14" i="8"/>
  <c r="M14" i="8"/>
  <c r="L14" i="8"/>
  <c r="K14" i="8"/>
  <c r="J14" i="8"/>
  <c r="I14" i="8"/>
  <c r="H14" i="8"/>
  <c r="E14" i="8"/>
  <c r="U13" i="8"/>
  <c r="T13" i="8"/>
  <c r="N13" i="8"/>
  <c r="M13" i="8"/>
  <c r="L13" i="8"/>
  <c r="K13" i="8"/>
  <c r="J13" i="8"/>
  <c r="I13" i="8"/>
  <c r="H13" i="8"/>
  <c r="E13" i="8"/>
  <c r="U12" i="8"/>
  <c r="T12" i="8"/>
  <c r="N12" i="8"/>
  <c r="M12" i="8"/>
  <c r="L12" i="8"/>
  <c r="K12" i="8"/>
  <c r="J12" i="8"/>
  <c r="I12" i="8"/>
  <c r="H12" i="8"/>
  <c r="E12" i="8"/>
  <c r="U11" i="8"/>
  <c r="T11" i="8"/>
  <c r="N11" i="8"/>
  <c r="M11" i="8"/>
  <c r="L11" i="8"/>
  <c r="K11" i="8"/>
  <c r="J11" i="8"/>
  <c r="I11" i="8"/>
  <c r="H11" i="8"/>
  <c r="E11" i="8"/>
  <c r="U10" i="8"/>
  <c r="T10" i="8"/>
  <c r="N10" i="8"/>
  <c r="M10" i="8"/>
  <c r="L10" i="8"/>
  <c r="K10" i="8"/>
  <c r="J10" i="8"/>
  <c r="I10" i="8"/>
  <c r="H10" i="8"/>
  <c r="E10" i="8"/>
  <c r="U9" i="8"/>
  <c r="T9" i="8"/>
  <c r="N9" i="8"/>
  <c r="M9" i="8"/>
  <c r="L9" i="8"/>
  <c r="K9" i="8"/>
  <c r="J9" i="8"/>
  <c r="I9" i="8"/>
  <c r="H9" i="8"/>
  <c r="E9" i="8"/>
  <c r="U8" i="8"/>
  <c r="T8" i="8"/>
  <c r="N8" i="8"/>
  <c r="M8" i="8"/>
  <c r="L8" i="8"/>
  <c r="K8" i="8"/>
  <c r="J8" i="8"/>
  <c r="I8" i="8"/>
  <c r="H8" i="8"/>
  <c r="E8" i="8"/>
  <c r="U7" i="8"/>
  <c r="T7" i="8"/>
  <c r="N7" i="8"/>
  <c r="M7" i="8"/>
  <c r="L7" i="8"/>
  <c r="K7" i="8"/>
  <c r="J7" i="8"/>
  <c r="I7" i="8"/>
  <c r="H7" i="8"/>
  <c r="E7" i="8"/>
  <c r="U6" i="8"/>
  <c r="T6" i="8"/>
  <c r="N6" i="8"/>
  <c r="M6" i="8"/>
  <c r="L6" i="8"/>
  <c r="K6" i="8"/>
  <c r="J6" i="8"/>
  <c r="I6" i="8"/>
  <c r="H6" i="8"/>
  <c r="E6" i="8"/>
  <c r="F28" i="3"/>
  <c r="D28" i="3"/>
  <c r="C28" i="3"/>
  <c r="B28" i="3"/>
  <c r="D27" i="3"/>
  <c r="C27" i="3"/>
  <c r="B27" i="3"/>
  <c r="D26" i="3"/>
  <c r="C26" i="3"/>
  <c r="B26" i="3"/>
  <c r="D25" i="3"/>
  <c r="C25" i="3"/>
  <c r="B25" i="3"/>
  <c r="D24" i="3"/>
  <c r="C24" i="3"/>
  <c r="B24" i="3"/>
  <c r="D23" i="3"/>
  <c r="C23" i="3"/>
  <c r="B23" i="3"/>
  <c r="F22" i="3"/>
  <c r="D22" i="3"/>
  <c r="C22" i="3"/>
  <c r="B22" i="3"/>
  <c r="F21" i="3"/>
  <c r="D21" i="3"/>
  <c r="C21" i="3"/>
  <c r="B21" i="3"/>
  <c r="F20" i="3"/>
  <c r="D20" i="3"/>
  <c r="C20" i="3"/>
  <c r="B20" i="3"/>
  <c r="F19" i="3"/>
  <c r="D19" i="3"/>
  <c r="C19" i="3"/>
  <c r="B19" i="3"/>
  <c r="F18" i="3"/>
  <c r="D18" i="3"/>
  <c r="C18" i="3"/>
  <c r="B18" i="3"/>
  <c r="F17" i="3"/>
  <c r="D17" i="3"/>
  <c r="C17" i="3"/>
  <c r="B17" i="3"/>
  <c r="F16" i="3"/>
  <c r="D16" i="3"/>
  <c r="C16" i="3"/>
  <c r="B16" i="3"/>
  <c r="F15" i="3"/>
  <c r="D15" i="3"/>
  <c r="C15" i="3"/>
  <c r="B15" i="3"/>
  <c r="F14" i="3"/>
  <c r="D14" i="3"/>
  <c r="C14" i="3"/>
  <c r="B14" i="3"/>
  <c r="F13" i="3"/>
  <c r="D13" i="3"/>
  <c r="C13" i="3"/>
  <c r="B13" i="3"/>
  <c r="F12" i="3"/>
  <c r="D12" i="3"/>
  <c r="C12" i="3"/>
  <c r="B12" i="3"/>
  <c r="F11" i="3"/>
  <c r="D11" i="3"/>
  <c r="C11" i="3"/>
  <c r="B11" i="3"/>
  <c r="F10" i="3"/>
  <c r="D10" i="3"/>
  <c r="C10" i="3"/>
  <c r="B10" i="3"/>
  <c r="F9" i="3"/>
  <c r="D9" i="3"/>
  <c r="C9" i="3"/>
  <c r="B9" i="3"/>
  <c r="F8" i="3"/>
  <c r="D8" i="3"/>
  <c r="C8" i="3"/>
  <c r="B8" i="3"/>
  <c r="F7" i="3"/>
  <c r="D7" i="3"/>
  <c r="C7" i="3"/>
  <c r="B7" i="3"/>
  <c r="F6" i="3"/>
  <c r="D6" i="3"/>
  <c r="C6" i="3"/>
  <c r="B6" i="3"/>
  <c r="H37" i="2"/>
  <c r="F37" i="2"/>
  <c r="E37" i="2"/>
  <c r="D37" i="2"/>
  <c r="C37" i="2"/>
  <c r="B37" i="2"/>
  <c r="F36" i="2"/>
  <c r="E36" i="2"/>
  <c r="C36" i="2"/>
  <c r="B36" i="2"/>
  <c r="A36" i="2"/>
  <c r="H35" i="2"/>
  <c r="F35" i="2"/>
  <c r="E35" i="2"/>
  <c r="D35" i="2"/>
  <c r="C35" i="2"/>
  <c r="B35" i="2"/>
  <c r="H34" i="2"/>
  <c r="F34" i="2"/>
  <c r="E34" i="2"/>
  <c r="D34" i="2"/>
  <c r="C34" i="2"/>
  <c r="B34" i="2"/>
  <c r="H33" i="2"/>
  <c r="F33" i="2"/>
  <c r="E33" i="2"/>
  <c r="D33" i="2"/>
  <c r="C33" i="2"/>
  <c r="B33" i="2"/>
  <c r="H32" i="2"/>
  <c r="F32" i="2"/>
  <c r="E32" i="2"/>
  <c r="D32" i="2"/>
  <c r="C32" i="2"/>
  <c r="B32" i="2"/>
  <c r="H31" i="2"/>
  <c r="F31" i="2"/>
  <c r="E31" i="2"/>
  <c r="D31" i="2"/>
  <c r="C31" i="2"/>
  <c r="B31" i="2"/>
  <c r="F30" i="2"/>
  <c r="E30" i="2"/>
  <c r="D30" i="2"/>
  <c r="C30" i="2"/>
  <c r="B30" i="2"/>
  <c r="F29" i="2"/>
  <c r="E29" i="2"/>
  <c r="D29" i="2"/>
  <c r="C29" i="2"/>
  <c r="B29" i="2"/>
  <c r="F28" i="2"/>
  <c r="E28" i="2"/>
  <c r="D28" i="2"/>
  <c r="C28" i="2"/>
  <c r="B28" i="2"/>
  <c r="F27" i="2"/>
  <c r="E27" i="2"/>
  <c r="D27" i="2"/>
  <c r="C27" i="2"/>
  <c r="B27" i="2"/>
  <c r="F26" i="2"/>
  <c r="E26" i="2"/>
  <c r="D26" i="2"/>
  <c r="C26" i="2"/>
  <c r="B26" i="2"/>
  <c r="F25" i="2"/>
  <c r="E25" i="2"/>
  <c r="D25" i="2"/>
  <c r="C25" i="2"/>
  <c r="B25" i="2"/>
  <c r="F24" i="2"/>
  <c r="E24" i="2"/>
  <c r="D24" i="2"/>
  <c r="C24" i="2"/>
  <c r="B24" i="2"/>
  <c r="F23" i="2"/>
  <c r="E23" i="2"/>
  <c r="D23" i="2"/>
  <c r="C23" i="2"/>
  <c r="B23" i="2"/>
  <c r="E22" i="2"/>
  <c r="D22" i="2"/>
  <c r="C22" i="2"/>
  <c r="B22" i="2"/>
  <c r="F21" i="2"/>
  <c r="E21" i="2"/>
  <c r="D21" i="2"/>
  <c r="C21" i="2"/>
  <c r="B21" i="2"/>
  <c r="F20" i="2"/>
  <c r="E20" i="2"/>
  <c r="D20" i="2"/>
  <c r="C20" i="2"/>
  <c r="B20" i="2"/>
  <c r="F19" i="2"/>
  <c r="E19" i="2"/>
  <c r="D19" i="2"/>
  <c r="C19" i="2"/>
  <c r="B19" i="2"/>
  <c r="F18" i="2"/>
  <c r="E18" i="2"/>
  <c r="D18" i="2"/>
  <c r="C18" i="2"/>
  <c r="B18" i="2"/>
  <c r="F17" i="2"/>
  <c r="E17" i="2"/>
  <c r="D17" i="2"/>
  <c r="C17" i="2"/>
  <c r="B17" i="2"/>
  <c r="F16" i="2"/>
  <c r="E16" i="2"/>
  <c r="D16" i="2"/>
  <c r="C16" i="2"/>
  <c r="B16" i="2"/>
  <c r="F15" i="2"/>
  <c r="E15" i="2"/>
  <c r="D15" i="2"/>
  <c r="C15" i="2"/>
  <c r="B15" i="2"/>
  <c r="F14" i="2"/>
  <c r="E14" i="2"/>
  <c r="D14" i="2"/>
  <c r="C14" i="2"/>
  <c r="B14" i="2"/>
  <c r="F13" i="2"/>
  <c r="E13" i="2"/>
  <c r="D13" i="2"/>
  <c r="C13" i="2"/>
  <c r="B13" i="2"/>
  <c r="F12" i="2"/>
  <c r="E12" i="2"/>
  <c r="D12" i="2"/>
  <c r="C12" i="2"/>
  <c r="B12" i="2"/>
  <c r="F11" i="2"/>
  <c r="E11" i="2"/>
  <c r="D11" i="2"/>
  <c r="C11" i="2"/>
  <c r="B11" i="2"/>
  <c r="F10" i="2"/>
  <c r="E10" i="2"/>
  <c r="D10" i="2"/>
  <c r="C10" i="2"/>
  <c r="B10" i="2"/>
  <c r="F9" i="2"/>
  <c r="E9" i="2"/>
  <c r="D9" i="2"/>
  <c r="C9" i="2"/>
  <c r="B9" i="2"/>
  <c r="F8" i="2"/>
  <c r="E8" i="2"/>
  <c r="D8" i="2"/>
  <c r="C8" i="2"/>
  <c r="B8" i="2"/>
</calcChain>
</file>

<file path=xl/sharedStrings.xml><?xml version="1.0" encoding="utf-8"?>
<sst xmlns="http://schemas.openxmlformats.org/spreadsheetml/2006/main" count="8166" uniqueCount="2505">
  <si>
    <t>2018年度全省一般公共预算收入情况表</t>
  </si>
  <si>
    <t>2018年度一般公共预算收入情况表</t>
  </si>
  <si>
    <t>单位：万元</t>
  </si>
  <si>
    <t>项        目</t>
  </si>
  <si>
    <t>年初预算数</t>
  </si>
  <si>
    <t>快报数</t>
  </si>
  <si>
    <t>金额</t>
  </si>
  <si>
    <t>占预算%</t>
  </si>
  <si>
    <t>比上年增减额</t>
  </si>
  <si>
    <t>增减%</t>
  </si>
  <si>
    <t>17年决算数(同口径）</t>
  </si>
  <si>
    <t>预算科目</t>
  </si>
  <si>
    <t>调整预算数</t>
  </si>
  <si>
    <t>快报数为预算数的%</t>
  </si>
  <si>
    <t>快报数为上年决算数的%</t>
  </si>
  <si>
    <t>一、税收收入</t>
  </si>
  <si>
    <t>　　增值税</t>
  </si>
  <si>
    <t>　　企业所得税</t>
  </si>
  <si>
    <t>　　个人所得税</t>
  </si>
  <si>
    <t>　　资源税</t>
  </si>
  <si>
    <t>　　城市维护建设税</t>
  </si>
  <si>
    <t>　　房产税</t>
  </si>
  <si>
    <t>　　印花税</t>
  </si>
  <si>
    <t>　　城镇土地使用税</t>
  </si>
  <si>
    <t>　　土地增值税</t>
  </si>
  <si>
    <t>　　车船税</t>
  </si>
  <si>
    <t>　　耕地占用税</t>
  </si>
  <si>
    <t>　　契税</t>
  </si>
  <si>
    <t>　　烟叶税</t>
  </si>
  <si>
    <t>　　环境保护税</t>
  </si>
  <si>
    <t/>
  </si>
  <si>
    <t>二、非税收入</t>
  </si>
  <si>
    <t>　　专项收入</t>
  </si>
  <si>
    <t>　　行政事业性收费收入</t>
  </si>
  <si>
    <t>　　罚没收入</t>
  </si>
  <si>
    <t xml:space="preserve">    国有资本经营收入</t>
  </si>
  <si>
    <t>　　国有资本经营收入</t>
  </si>
  <si>
    <t xml:space="preserve">    国有资源（资产）有偿使用收入</t>
  </si>
  <si>
    <t>　　国有资源(资产)有偿使用收入</t>
  </si>
  <si>
    <t>　　其他收入</t>
  </si>
  <si>
    <t>一般公共预算收入小计</t>
  </si>
  <si>
    <t>收入小计</t>
  </si>
  <si>
    <t>附：上划中央收入</t>
  </si>
  <si>
    <t>　　消费税</t>
  </si>
  <si>
    <t xml:space="preserve">    车辆购置税</t>
  </si>
  <si>
    <t>一般公共预算总收入</t>
  </si>
  <si>
    <t xml:space="preserve">备注：1.资源税收入增长较快，主要是资源税从价计征以来矿产品价格上涨影响。
      2.土地增值税收入下降，主要是上年房地产项目清盘结算较多抬高基数。
      3.烟叶税收入下降，主要是烟叶收购计划减少以及自然灾害导致烟叶产量下降等因素影响。
      4.环境保护税自2018年1月1日起征收，由于适用税额较低，实际征收数与年初预算数相比存在一定差距。
      5.行政事业性收费收入下降，主要是降费政策持续推进影响。
      6.国有资本经营收入下降，主要是部分地区上年一次性收入较多，抬高基数。
      7.国有资源（资产）有偿使用收入下降，主要是海域使用金减收较多及上年一次性收入基数较高影响。
    </t>
  </si>
  <si>
    <t xml:space="preserve">备注：1.资源税收入增长较快，主要是资源税从价计征以来矿产品价格上涨影响。
     2.土地增值税收入下降，主要是上年房地产项目清盘结算较多抬高基数。
     3.烟叶税收入下降，主要是烟叶收购计划减少以及自然灾害导致烟叶产量下降等因素影响。
     4.行政事业性收费收入下降，主要是降费政策持续推进影响。
     5.国有资本经营收入下降，主要是部分地区上年一次性收入较多，抬高基数。
     6.国有资源（资产）有偿使用收入下降，主要是海域使用金减收较多及上年基数较高影响。
    </t>
  </si>
  <si>
    <t>2018年度全省一般公共预算支出情况表</t>
  </si>
  <si>
    <t>2018年度一般公共预算支出情况表</t>
  </si>
  <si>
    <t>项      目</t>
  </si>
  <si>
    <t>比上年</t>
  </si>
  <si>
    <t>增减额</t>
  </si>
  <si>
    <t>17年决算</t>
  </si>
  <si>
    <t>一、一般公共服务支出</t>
  </si>
  <si>
    <t>二、国防支出</t>
  </si>
  <si>
    <t>三、公共安全支出</t>
  </si>
  <si>
    <t>四、教育支出</t>
  </si>
  <si>
    <t>五、科学技术支出</t>
  </si>
  <si>
    <t>六、文化体育与传媒支出</t>
  </si>
  <si>
    <t>七、社会保障和就业支出</t>
  </si>
  <si>
    <t>八、医疗卫生与计划生育支出</t>
  </si>
  <si>
    <t>九、节能环保支出</t>
  </si>
  <si>
    <t>十、城乡社区支出</t>
  </si>
  <si>
    <t>十一、农林水支出</t>
  </si>
  <si>
    <t>十二、交通运输支出</t>
  </si>
  <si>
    <t>十三、资源勘探信息等支出</t>
  </si>
  <si>
    <t>十四、商业服务业等支出</t>
  </si>
  <si>
    <t>十五、金融支出</t>
  </si>
  <si>
    <t>十六、援助其他地区支出</t>
  </si>
  <si>
    <t>十七、国土海洋气象等支出</t>
  </si>
  <si>
    <t>十八、住房保障支出</t>
  </si>
  <si>
    <t>十九、粮油物资储备支出</t>
  </si>
  <si>
    <t>二十、其他支出</t>
  </si>
  <si>
    <t>二十一、债务付息支出</t>
  </si>
  <si>
    <t>二十二、债务发行费用支出</t>
  </si>
  <si>
    <t>合计</t>
  </si>
  <si>
    <t>支出小计</t>
  </si>
  <si>
    <t>备注：1.一般公共预算支出4836.67亿元，增长3.3%，可比增长9.8%。可比增长，是指剔除一般债券安排的支出波动因素后计算的增幅。按照财政部统计口径，新增一般债券安排的支出列入一般公共预算支出统计范围。2018年，财政部下达我省新增一般债务限额减少285亿元，导致一般债券安排的支出相应减少。为了保持一般公共预算支出的可比性，按2018年全省一般债券安排的支出减少数对上年支出基数调整后，计算一般公共预算支出可比增幅。
      2.社会保障与就业支出增长较快，主要是受财政对基本养老保险基金的补助增加较多影响。
      3.城乡社区、农林水、交通运输、住房保障等预算科目支出下降，主要是上年新增一般债券安排的支出较多，支出基数较高。
      4.金融支出主要为中央专项转移支付，支出减少主要是上年一次性补充资本金支出增加，抬高基数。
      5.债务付息支出增长较快，主要是全省一般债务存量规模增长。</t>
  </si>
  <si>
    <t>债务还本支出</t>
  </si>
  <si>
    <t>转移性支出</t>
  </si>
  <si>
    <t xml:space="preserve">  上解支出</t>
  </si>
  <si>
    <t xml:space="preserve">  援助其他地区支出</t>
  </si>
  <si>
    <t xml:space="preserve">  增设预算周转金</t>
  </si>
  <si>
    <t xml:space="preserve">  国债转贷拨付数及年终结余</t>
  </si>
  <si>
    <t xml:space="preserve">  安排预算稳定调节基金</t>
  </si>
  <si>
    <t xml:space="preserve">  调出资金</t>
  </si>
  <si>
    <t xml:space="preserve">  待偿债置换一般债券结余</t>
  </si>
  <si>
    <t xml:space="preserve">  年终结余</t>
  </si>
  <si>
    <t>支出合计</t>
  </si>
  <si>
    <t>备注：1.一般公共预算支出4836.67亿元，增长3.3%，可比增长9.8%。可比增长，是指剔除一般债券资金支出波动因素后计算的增幅。根据财政部统计口径，地方新增一般债券资金安排的支出列入一般公共预算支出统计范围。2018年，财政部下达我省新增一般债务限额减少285亿元，导致一般债券资金安排的支出相应减少，为了保持一般公共预算支出的可比性，按2018年全省一般债券资金支出减少数对上年支出基数调整后，计算一般公共预算支出可比增幅。
      2.文化体育与传媒支出下降，主要是受上年同期支出基数较高等因素影响。
      3.社会保障与就业支出增长较快，主要是受财政对基本养老保险基金的补助增加较多影响。
      4.城乡社区、农林水、交通运输、住房保障等支出下降，主要是上年新增一般债券资金较多，相关基础设施建设支出基数较高。
      5.金融支出主要为中央专项转移支付，支出减少主要是上年一次性补充资本金支出增加，抬高基数。
      6.债务付息支出增长较快，主要是全省一般债务存量规模增长。</t>
  </si>
  <si>
    <t>附件1</t>
  </si>
  <si>
    <t>2020年福建省预算收支表</t>
  </si>
  <si>
    <t>1、</t>
  </si>
  <si>
    <t>2020年度全省一般公共预算收入预算表</t>
  </si>
  <si>
    <t>2、</t>
  </si>
  <si>
    <t>2020年度全省一般公共预算支出预算表</t>
  </si>
  <si>
    <t>3、</t>
  </si>
  <si>
    <t>4、</t>
  </si>
  <si>
    <t>2020年度省本级一般公共预算支出预算表</t>
  </si>
  <si>
    <t>5、</t>
  </si>
  <si>
    <t>6、</t>
  </si>
  <si>
    <t>7、</t>
  </si>
  <si>
    <t>2020年度省级一般公共预算对下税收返还和转移支付预算表（分项目）</t>
  </si>
  <si>
    <t>8、</t>
  </si>
  <si>
    <t>2020年度省级一般公共预算对下税收返还和转移支付预算表（分地区）</t>
  </si>
  <si>
    <t>9、</t>
  </si>
  <si>
    <t>2020年度省本级一般公共预算“三公”经费支出预算表</t>
  </si>
  <si>
    <t>10、</t>
  </si>
  <si>
    <t>2020年度全省政府性基金收入预算表</t>
  </si>
  <si>
    <t>11、</t>
  </si>
  <si>
    <t>2020年度全省政府性基金支出预算表</t>
  </si>
  <si>
    <t>12、</t>
  </si>
  <si>
    <t>13、</t>
  </si>
  <si>
    <t>14、</t>
  </si>
  <si>
    <t>2020年度省级政府性基金转移支付预算表</t>
  </si>
  <si>
    <t>15、</t>
  </si>
  <si>
    <t>2020年度全省国有资本经营收入预算表</t>
  </si>
  <si>
    <t>16、</t>
  </si>
  <si>
    <t>2020年度全省国有资本经营支出预算表</t>
  </si>
  <si>
    <t>17、</t>
  </si>
  <si>
    <t>2020年度省本级国有资本经营收入预算表</t>
  </si>
  <si>
    <t>18、</t>
  </si>
  <si>
    <t>2020年度省本级国有资本经营支出预算表</t>
  </si>
  <si>
    <t>19、</t>
  </si>
  <si>
    <t>2020年度全省社会保险基金收入预算表</t>
  </si>
  <si>
    <t>20、</t>
  </si>
  <si>
    <t>2020年度全省社会保险基金支出预算表</t>
  </si>
  <si>
    <t>21、</t>
  </si>
  <si>
    <t>2020年度省本级社会保险基金收入预算表</t>
  </si>
  <si>
    <t>22、</t>
  </si>
  <si>
    <t>2020年度省本级社会保险基金支出预算表</t>
  </si>
  <si>
    <t>23、</t>
  </si>
  <si>
    <t>2019年度全省政府一般债务余额和限额情况表</t>
  </si>
  <si>
    <t>24、</t>
  </si>
  <si>
    <t>2019年度省本级政府一般债务余额和限额情况表</t>
  </si>
  <si>
    <t>25、</t>
  </si>
  <si>
    <t>2019年度全省政府专项债务余额和限额情况表</t>
  </si>
  <si>
    <t>26、</t>
  </si>
  <si>
    <t>2019年度省本级政府专项债务余额和限额情况表</t>
  </si>
  <si>
    <t>2019年度省本级一般公共预算支出情况表</t>
  </si>
  <si>
    <t>2018年度本级一般公共预算支出情况表</t>
  </si>
  <si>
    <t>项　　　　目</t>
  </si>
  <si>
    <t>2019年快报数</t>
  </si>
  <si>
    <t>2018年完成数</t>
  </si>
  <si>
    <t>比上年同期</t>
  </si>
  <si>
    <t>2018年调整预算数</t>
  </si>
  <si>
    <t>2018年</t>
  </si>
  <si>
    <t>2017年</t>
  </si>
  <si>
    <t>省本级支出</t>
  </si>
  <si>
    <t>对下补助</t>
  </si>
  <si>
    <t>省本级支出增减额</t>
  </si>
  <si>
    <t>对下补助增减额</t>
  </si>
  <si>
    <t>合计增减额</t>
  </si>
  <si>
    <t>2017年决算</t>
  </si>
  <si>
    <t xml:space="preserve">201    </t>
  </si>
  <si>
    <t xml:space="preserve">一般公共服务支出    </t>
  </si>
  <si>
    <t>三、专项转移支付</t>
  </si>
  <si>
    <t>1.一般公共服务支出</t>
  </si>
  <si>
    <t>二、外交支出</t>
  </si>
  <si>
    <t>三、国防支出</t>
  </si>
  <si>
    <t xml:space="preserve">204    </t>
  </si>
  <si>
    <t xml:space="preserve">公共安全支出    </t>
  </si>
  <si>
    <t>2.国防支出</t>
  </si>
  <si>
    <t>四、公共安全支出</t>
  </si>
  <si>
    <t xml:space="preserve">205    </t>
  </si>
  <si>
    <t xml:space="preserve">教育支出    </t>
  </si>
  <si>
    <t>3.公共安全支出</t>
  </si>
  <si>
    <t>五、教育支出</t>
  </si>
  <si>
    <t xml:space="preserve">206    </t>
  </si>
  <si>
    <t xml:space="preserve">科学技术支出    </t>
  </si>
  <si>
    <t>4.教育支出</t>
  </si>
  <si>
    <t>六、科学技术支出</t>
  </si>
  <si>
    <t xml:space="preserve">207    </t>
  </si>
  <si>
    <t xml:space="preserve">文化旅游体育与传媒支出    </t>
  </si>
  <si>
    <t>5.科学技术支出</t>
  </si>
  <si>
    <t>七、文化旅游体育与传媒支出</t>
  </si>
  <si>
    <t>七、文化体育与传媒支出</t>
  </si>
  <si>
    <t xml:space="preserve">208    </t>
  </si>
  <si>
    <t xml:space="preserve">社会保障和就业支出    </t>
  </si>
  <si>
    <t>6.文化体育与传媒支出</t>
  </si>
  <si>
    <t>八、社会保障和就业支出</t>
  </si>
  <si>
    <t xml:space="preserve">210    </t>
  </si>
  <si>
    <t xml:space="preserve">卫生健康支出    </t>
  </si>
  <si>
    <t>7.社会保障和就业支出</t>
  </si>
  <si>
    <t>九、卫生健康支出</t>
  </si>
  <si>
    <t>九、医疗卫生与计划生育支出</t>
  </si>
  <si>
    <t xml:space="preserve">211    </t>
  </si>
  <si>
    <t xml:space="preserve">节能环保支出    </t>
  </si>
  <si>
    <t>8.医疗卫生与计划生育支出</t>
  </si>
  <si>
    <t>十、节能环保支出</t>
  </si>
  <si>
    <t xml:space="preserve">212    </t>
  </si>
  <si>
    <t xml:space="preserve">城乡社区支出    </t>
  </si>
  <si>
    <t>9.节能环保支出</t>
  </si>
  <si>
    <t>十一、城乡社区支出</t>
  </si>
  <si>
    <t xml:space="preserve">213    </t>
  </si>
  <si>
    <t xml:space="preserve">农林水支出    </t>
  </si>
  <si>
    <t>10.城乡社区支出</t>
  </si>
  <si>
    <t>十二、农林水支出</t>
  </si>
  <si>
    <t xml:space="preserve">214    </t>
  </si>
  <si>
    <t xml:space="preserve">交通运输支出    </t>
  </si>
  <si>
    <t>11.农林水支出</t>
  </si>
  <si>
    <t>十三、交通运输支出</t>
  </si>
  <si>
    <t xml:space="preserve">215    </t>
  </si>
  <si>
    <t xml:space="preserve">资源勘探信息等支出    </t>
  </si>
  <si>
    <t>12.交通运输支出</t>
  </si>
  <si>
    <t>十四、资源勘探信息等支出</t>
  </si>
  <si>
    <t xml:space="preserve">216    </t>
  </si>
  <si>
    <t xml:space="preserve">商业服务业等支出    </t>
  </si>
  <si>
    <t>13.资源勘探信息等支出</t>
  </si>
  <si>
    <t>十五、商业服务业等支出</t>
  </si>
  <si>
    <t xml:space="preserve">217    </t>
  </si>
  <si>
    <t xml:space="preserve">金融支出    </t>
  </si>
  <si>
    <t>14.商业服务业等支出</t>
  </si>
  <si>
    <t>十六、金融支出</t>
  </si>
  <si>
    <t>15.金融支出</t>
  </si>
  <si>
    <t>十七、援助其他地区支出</t>
  </si>
  <si>
    <t xml:space="preserve">220    </t>
  </si>
  <si>
    <t xml:space="preserve">自然资源海洋气象等支出    </t>
  </si>
  <si>
    <t>十八、自然资源气象等支出</t>
  </si>
  <si>
    <t>十八、国土海洋气象等支出</t>
  </si>
  <si>
    <t xml:space="preserve">221    </t>
  </si>
  <si>
    <t xml:space="preserve">住房保障支出    </t>
  </si>
  <si>
    <t>16.国土海洋气象等支出</t>
  </si>
  <si>
    <t>十九、住房保障支出</t>
  </si>
  <si>
    <t xml:space="preserve">222    </t>
  </si>
  <si>
    <t xml:space="preserve">粮油物资储备支出    </t>
  </si>
  <si>
    <t>17.住房保障支出</t>
  </si>
  <si>
    <t>二十、粮油物资储备支出</t>
  </si>
  <si>
    <t xml:space="preserve">224    </t>
  </si>
  <si>
    <t xml:space="preserve">灾害防治及应急管理支出    </t>
  </si>
  <si>
    <t>18.粮油物资储备支出</t>
  </si>
  <si>
    <t>二十一、灾害防治及应急管理支出</t>
  </si>
  <si>
    <t>二十二、其他支出</t>
  </si>
  <si>
    <t xml:space="preserve">227    </t>
  </si>
  <si>
    <t xml:space="preserve">预备费    </t>
  </si>
  <si>
    <t>18.其他支出</t>
  </si>
  <si>
    <t>19.其他支出</t>
  </si>
  <si>
    <t>二十三、债务付息支出</t>
  </si>
  <si>
    <t xml:space="preserve">229    </t>
  </si>
  <si>
    <t xml:space="preserve">其他支出    </t>
  </si>
  <si>
    <t>二十四、债务发行费用支出</t>
  </si>
  <si>
    <t xml:space="preserve">232    </t>
  </si>
  <si>
    <t xml:space="preserve">债务付息支出    </t>
  </si>
  <si>
    <t>合  计</t>
  </si>
  <si>
    <t>备注：1.上表所列“对下补助”为省对市县的专项转移支付；2018年省级补助市县专项转移支付4899456万元，加上税收返还739347万元、一般性转移支付6428572万元，省级合计补助市县支出12067375万元。</t>
  </si>
  <si>
    <t xml:space="preserve">      2.医疗卫生与计划生育省本级支出下降，主要是加大对市县的一般性转移支付；对下补助支出下降，主要是医疗救助等共同事权支出转列一般性转移支付；加上城乡居民医保等列一般性转移支付的医疗卫生相关支出1102884万元（2017年决算数为987834万元），省级医疗卫生与计划生育支出同口径比上年增加57133万元，增长3.7%。</t>
  </si>
  <si>
    <t xml:space="preserve">      3.节能环保支出下降，主要是上年中央一次性清算以前年度节能环保汽车推广、预拨中央工业企业结构调整奖补资金等2.7亿元，剔除该因素，比上年增长3.8%。</t>
  </si>
  <si>
    <t xml:space="preserve">  补助下级支出</t>
  </si>
  <si>
    <t xml:space="preserve">      4.城乡社区支出下降，主要是上年新增一般债券安排的支出较多，支出基数较高。</t>
  </si>
  <si>
    <t xml:space="preserve">      5.商业服务业支出下降，主要是上年盘活存量资金加大对市县的补助力度，基数较高。</t>
  </si>
  <si>
    <t xml:space="preserve">  债务转贷支出</t>
  </si>
  <si>
    <t xml:space="preserve">      6.住房保障支出下降，主要是中央转移支付比上年减少116118万元；其他主要是受上年新增一般债券资金较多影响。</t>
  </si>
  <si>
    <t xml:space="preserve">      7.粮油物资储备支出下降，主要是新一轮粮库建设资金2017年全部到位，2018年不再安排。</t>
  </si>
  <si>
    <t xml:space="preserve">      8.债务发行费用支出下降，主要是一般债券发行规模下降影响。</t>
  </si>
  <si>
    <t xml:space="preserve">      9.省本级支出剔除新增一般债务支出减少等因素后，可比增长13.1%。</t>
  </si>
  <si>
    <t>备注：2018年支出增长10.3%，剔除新增一般债券支出减少等因素后，可比增长13.1%。</t>
  </si>
  <si>
    <t>2018年度全省政府性基金预算收入情况表</t>
  </si>
  <si>
    <t>项　　　　　　　目</t>
  </si>
  <si>
    <t>非税收入</t>
  </si>
  <si>
    <t>占预算％</t>
  </si>
  <si>
    <t xml:space="preserve">   政府性基金收入</t>
  </si>
  <si>
    <t>1.国有土地收益基金收入</t>
  </si>
  <si>
    <t xml:space="preserve">     国有土地收益基金收入</t>
  </si>
  <si>
    <t>2.农业土地开发资金收入</t>
  </si>
  <si>
    <t xml:space="preserve">     农业土地开发资金收入</t>
  </si>
  <si>
    <t>3.国有土地使用权出让收入</t>
  </si>
  <si>
    <t xml:space="preserve">     国有土地使用权出让收入</t>
  </si>
  <si>
    <t>4.彩票公益金收入</t>
  </si>
  <si>
    <t xml:space="preserve">     彩票公益金收入</t>
  </si>
  <si>
    <t>5.城市基础设施配套费收入</t>
  </si>
  <si>
    <t xml:space="preserve">     城市基础设施配套费收入</t>
  </si>
  <si>
    <t>6.国家重大水利工程建设基金收入</t>
  </si>
  <si>
    <t xml:space="preserve">     国家重大水利工程建设基金收入</t>
  </si>
  <si>
    <t>7.其他政府性基金收入</t>
  </si>
  <si>
    <t xml:space="preserve">     其他政府性基金收入</t>
  </si>
  <si>
    <t>本年收入小计</t>
  </si>
  <si>
    <t>备注：1.国有土地使用权出让收入、农业土地开发基金收入增长较快，主要是部分地区加大土地供应量，土地成交量上升。
      2.国家重大水利工程建设基金收入下降，主要是从2018年7月起，将国家重大水利工程建设基金征收标准在2017年7月起降低25%的基础上，再统一降低25%。
      3.其他政府性基金收入下降，主要是根据中央部署，从2017年4月1日起取消城市公用事业附加和新型墙体材料专项基金，上年基数较高。</t>
  </si>
  <si>
    <t>债务收入</t>
  </si>
  <si>
    <t xml:space="preserve">    上年结余</t>
  </si>
  <si>
    <t xml:space="preserve">    调入资金</t>
  </si>
  <si>
    <t>收入合计</t>
  </si>
  <si>
    <t>2018年度全省政府性基金预算支出情况表</t>
  </si>
  <si>
    <t>一、文化体育与传媒支出</t>
  </si>
  <si>
    <t>二、社会保障和就业支出</t>
  </si>
  <si>
    <t>三、城乡社区支出</t>
  </si>
  <si>
    <t>四、农林水支出</t>
  </si>
  <si>
    <t>五、交通运输支出</t>
  </si>
  <si>
    <t>六、商业服务业等支出</t>
  </si>
  <si>
    <t>七、其他支出</t>
  </si>
  <si>
    <t>八、债务付息支出</t>
  </si>
  <si>
    <t>九、债务发行费用支出</t>
  </si>
  <si>
    <t>本年支出小计</t>
  </si>
  <si>
    <t>备注：1.政府性基金预算支出2928.67亿元，增长47.2%，剔除专项债券安排的支出比2017年增加399.12亿元因素，可比增长27.1%。
      2.文化体育与传媒支出增长较快，主要是省级国家电影事业发展专项资金支出增加。
      3.城乡社区支出增长较快，主要是专项债券安排的支出增加较多。
      4.农林水支出下降，主要是国家重大水利工程建设基金收入下降，相应支出减少。
      5.交通运输支出、其他支出增长较快，主要是专项债券安排的支出增加较多。
      6.债务付息支出增长较快，主要是存量专项债务规模增长。
      7.商业服务业等支出增长较快，主要是中央对我省旅游发展基金补助增加。</t>
  </si>
  <si>
    <t>2019年度福建省本级一般公共预算对下转移性支出情况表</t>
  </si>
  <si>
    <t>项  目</t>
  </si>
  <si>
    <t>福州</t>
  </si>
  <si>
    <t>平潭</t>
  </si>
  <si>
    <t>三明</t>
  </si>
  <si>
    <t>南平</t>
  </si>
  <si>
    <t>宁德</t>
  </si>
  <si>
    <t>莆田</t>
  </si>
  <si>
    <t>泉州</t>
  </si>
  <si>
    <t>漳州</t>
  </si>
  <si>
    <t>龙岩</t>
  </si>
  <si>
    <t>厦门</t>
  </si>
  <si>
    <t>行标签</t>
  </si>
  <si>
    <t>转移性支出项目</t>
  </si>
  <si>
    <t>01福州</t>
  </si>
  <si>
    <t>02平潭</t>
  </si>
  <si>
    <t>03三明</t>
  </si>
  <si>
    <t>04南平</t>
  </si>
  <si>
    <t>05宁德</t>
  </si>
  <si>
    <t>06莆田</t>
  </si>
  <si>
    <t>07泉州</t>
  </si>
  <si>
    <t>08漳州</t>
  </si>
  <si>
    <t>09龙岩</t>
  </si>
  <si>
    <t>10厦门</t>
  </si>
  <si>
    <t>总计</t>
  </si>
  <si>
    <t>一、返还性支出</t>
  </si>
  <si>
    <t>01返还性支出</t>
  </si>
  <si>
    <t>1.所得税基数返还支出</t>
  </si>
  <si>
    <t>02所得税基数返还支出</t>
  </si>
  <si>
    <t>2.成品油税费改革税收返还支出</t>
  </si>
  <si>
    <t>03成品油税费改革税收返还支出</t>
  </si>
  <si>
    <t>3.增值税税收返还支出</t>
  </si>
  <si>
    <t>04增值税税收返还支出</t>
  </si>
  <si>
    <t>4.消费税税收返还支出</t>
  </si>
  <si>
    <t>05消费税税收返还支出</t>
  </si>
  <si>
    <t>5.增值税“五五分享”税收返还支出</t>
  </si>
  <si>
    <t>06增值税“五五分享”税收返还支出</t>
  </si>
  <si>
    <t>6.其他返还性支出</t>
  </si>
  <si>
    <t>二、一般性转移支付</t>
  </si>
  <si>
    <t>02一般性转移支付</t>
  </si>
  <si>
    <t>1.体制补助支出</t>
  </si>
  <si>
    <t>2.均衡性转移支付支出</t>
  </si>
  <si>
    <t>02均衡性转移支付</t>
  </si>
  <si>
    <t>3.县级基本财力保障机制奖补资金支出</t>
  </si>
  <si>
    <t>07县级基本财力保障机制奖补资金支出</t>
  </si>
  <si>
    <t>4.结算补助支出</t>
  </si>
  <si>
    <t>08结算补助支出</t>
  </si>
  <si>
    <t>5.资源枯竭型城市转移支付补助支出</t>
  </si>
  <si>
    <t>12资源枯竭型城市转移支付补助支出</t>
  </si>
  <si>
    <t>6.企事业单位划转补助支出</t>
  </si>
  <si>
    <t>7.产粮（油）大县奖励资金支出</t>
  </si>
  <si>
    <t>25产粮（油）大县奖励资金支出</t>
  </si>
  <si>
    <t>8.重点生态功能区转移支付支出</t>
  </si>
  <si>
    <t>26重点生态功能区转移支付支出</t>
  </si>
  <si>
    <t>9.固定数额补助支出</t>
  </si>
  <si>
    <t>27固定数额补助支出</t>
  </si>
  <si>
    <t>10.革命老区转移支付支出</t>
  </si>
  <si>
    <t>28革命老区转移支付支出</t>
  </si>
  <si>
    <t>11.民族地区转移支付支出</t>
  </si>
  <si>
    <t>29民族地区转移支付支出</t>
  </si>
  <si>
    <t>12.边境地区转移支付支出</t>
  </si>
  <si>
    <t>30边境地区转移支付支出</t>
  </si>
  <si>
    <t>13.贫困地区转移支付支出</t>
  </si>
  <si>
    <t>31贫困地区转移支付支出</t>
  </si>
  <si>
    <t>14.一般公共服务共同财政事权转移支付支出</t>
  </si>
  <si>
    <t>41一般公共服务共同财政事权转移支付支出</t>
  </si>
  <si>
    <t>15.国防共同财政事权转移支付支出</t>
  </si>
  <si>
    <t>43国防共同财政事权转移支付支出</t>
  </si>
  <si>
    <t>16.公共安全共同财政事权转移支付支出</t>
  </si>
  <si>
    <t>44公共安全共同财政事权转移支付支出</t>
  </si>
  <si>
    <t>17.教育共同财政事权转移支付支出</t>
  </si>
  <si>
    <t>45教育共同财政事权转移支付支出</t>
  </si>
  <si>
    <t>18.科学技术共同财政事权转移支付支出</t>
  </si>
  <si>
    <t>46科学技术共同财政事权转移支付支出</t>
  </si>
  <si>
    <t>19.文化旅游体育与传媒共同财政事权转移支付支出</t>
  </si>
  <si>
    <t>47文化旅游体育与传媒共同财政事权转移支付支出</t>
  </si>
  <si>
    <t>20.社会保障和就业共同财政事权转移支付支出</t>
  </si>
  <si>
    <t>48社会保障和就业共同财政事权转移支付支出</t>
  </si>
  <si>
    <t>21.医疗卫生共同财政事权转移支付支出</t>
  </si>
  <si>
    <t>49医疗卫生共同财政事权转移支付支出</t>
  </si>
  <si>
    <t>22.节能环保共同财政事权转移支付支出</t>
  </si>
  <si>
    <t>50节能环保共同财政事权转移支付支出</t>
  </si>
  <si>
    <t>23.城乡社区共同财政事权转移支付支出</t>
  </si>
  <si>
    <t>24.农林水共同财政事权转移支付支出</t>
  </si>
  <si>
    <t>52农林水共同财政事权转移支付支出</t>
  </si>
  <si>
    <t>25.交通运输共同财政事权转移支付支出</t>
  </si>
  <si>
    <t>53交通运输共同财政事权转移支付支出</t>
  </si>
  <si>
    <t>26.资源勘探信息等共同财政事权转移支付支出</t>
  </si>
  <si>
    <t>54资源勘探信息等共同财政事权转移支付支出</t>
  </si>
  <si>
    <t>27.商业服务业等共同财政事权转移支付支出</t>
  </si>
  <si>
    <t>28.金融共同财政事权转移支付支出</t>
  </si>
  <si>
    <t>29.自然资源海洋气象等共同财政事权转移支付支出</t>
  </si>
  <si>
    <t>57自然资源海洋气象等共同财政事权转移支付支出</t>
  </si>
  <si>
    <t>30.住房保障共同财政事权转移支付支出</t>
  </si>
  <si>
    <t>58住房保障共同财政事权转移支付支出</t>
  </si>
  <si>
    <t>31.粮油物资储备共同财政事权转移支付支出</t>
  </si>
  <si>
    <t>59粮油物资储备共同财政事权转移支付支出</t>
  </si>
  <si>
    <t>32.灾害防治及应急管理共同财政事权转移支付支出</t>
  </si>
  <si>
    <t>60灾害防治及应急管理共同财政事权转移支付支出</t>
  </si>
  <si>
    <t>33.其他一般性转移支付支出</t>
  </si>
  <si>
    <t>99其他一般性转移支付支出</t>
  </si>
  <si>
    <t>03专项转移支付</t>
  </si>
  <si>
    <t>01一般公共服务支出</t>
  </si>
  <si>
    <t>2.公共安全支出</t>
  </si>
  <si>
    <t>04公共安全支出</t>
  </si>
  <si>
    <t>3.教育支出</t>
  </si>
  <si>
    <t>05教育支出</t>
  </si>
  <si>
    <t>4.科学技术支出</t>
  </si>
  <si>
    <t>06科学技术支出</t>
  </si>
  <si>
    <t>5.文化体育与传媒支出</t>
  </si>
  <si>
    <t>07文化旅游体育与传媒支出</t>
  </si>
  <si>
    <t>6.社会保障和就业支出</t>
  </si>
  <si>
    <t>08社会保障和就业支出</t>
  </si>
  <si>
    <t>7.卫生健康支出</t>
  </si>
  <si>
    <t>10卫生健康支出</t>
  </si>
  <si>
    <t>8.节能环保支出</t>
  </si>
  <si>
    <t>11节能环保支出</t>
  </si>
  <si>
    <t>9.城乡社区支出</t>
  </si>
  <si>
    <t>12城乡社区支出</t>
  </si>
  <si>
    <t>10.农林水支出</t>
  </si>
  <si>
    <t>13农林水支出</t>
  </si>
  <si>
    <t>11.交通运输支出</t>
  </si>
  <si>
    <t>14交通运输支出</t>
  </si>
  <si>
    <t>12.资源勘探信息等支出</t>
  </si>
  <si>
    <t>15资源勘探信息等支出</t>
  </si>
  <si>
    <t>13.商业服务业等支出</t>
  </si>
  <si>
    <t>16商业服务业等支出</t>
  </si>
  <si>
    <t>14.金融支出</t>
  </si>
  <si>
    <t>17金融支出</t>
  </si>
  <si>
    <t>15.自然资源海洋气象等支出</t>
  </si>
  <si>
    <t>20自然资源海洋气象等支出</t>
  </si>
  <si>
    <t>16.住房保障支出</t>
  </si>
  <si>
    <t>21住房保障支出</t>
  </si>
  <si>
    <t>17.粮油物资储备支出</t>
  </si>
  <si>
    <t>22粮油物资储备支出</t>
  </si>
  <si>
    <t>18.灾害防治及应急管理支出</t>
  </si>
  <si>
    <t>24灾害防治及应急管理支出</t>
  </si>
  <si>
    <t>99其他支出</t>
  </si>
  <si>
    <t>04政府性基金转移支付</t>
  </si>
  <si>
    <t>01政府性基金转移支付</t>
  </si>
  <si>
    <t>2018年度省本级政府性基金预算支出情况表</t>
  </si>
  <si>
    <t>2018年快报数</t>
  </si>
  <si>
    <t>2017年决算数</t>
  </si>
  <si>
    <t>决算数</t>
  </si>
  <si>
    <t>本级支出</t>
  </si>
  <si>
    <t>增减％</t>
  </si>
  <si>
    <t>是否显示</t>
  </si>
  <si>
    <t xml:space="preserve">   其中：资助城市影院</t>
  </si>
  <si>
    <t xml:space="preserve">  国家电影事业发展专项资金及对应专项债务收入安排的支出</t>
  </si>
  <si>
    <t xml:space="preserve">    国家电影事业发展专项资金及对应专项债务收入安排的支出</t>
  </si>
  <si>
    <t xml:space="preserve">        资助国产影片放映</t>
  </si>
  <si>
    <t>三、节能环保支出</t>
  </si>
  <si>
    <t xml:space="preserve">        资助城市影院</t>
  </si>
  <si>
    <t>四、城乡社区支出</t>
  </si>
  <si>
    <t xml:space="preserve">        其他国家电影事业发展专项资金支出</t>
  </si>
  <si>
    <t xml:space="preserve">   其中：其他国有土地使用权出让收入安排的支出</t>
  </si>
  <si>
    <t xml:space="preserve">  国有土地使用权出让收入及对应专项债务收入安排的支出</t>
  </si>
  <si>
    <t xml:space="preserve">        农业土地开发资金及对应专项债务收入安排的支出</t>
  </si>
  <si>
    <t xml:space="preserve">  农业土地开发资金及对应专项债务收入安排的支出</t>
  </si>
  <si>
    <t xml:space="preserve">    水库移民后期扶持基金支出</t>
  </si>
  <si>
    <t>五、农林水支出</t>
  </si>
  <si>
    <t xml:space="preserve">        移民补助</t>
  </si>
  <si>
    <t xml:space="preserve">   其中：其他大中型水库库区基金支出</t>
  </si>
  <si>
    <t xml:space="preserve">  大中型水库库区基金及对应专项债务收入安排的支出</t>
  </si>
  <si>
    <t xml:space="preserve">        基础设施建设和经济发展</t>
  </si>
  <si>
    <t xml:space="preserve">        地方重大水利工程建设</t>
  </si>
  <si>
    <t xml:space="preserve">  国家重大水利工程建设基金及对应专项债务收入安排的支出</t>
  </si>
  <si>
    <t xml:space="preserve">        其他水库移民后期扶持基金支出</t>
  </si>
  <si>
    <t xml:space="preserve">        其他重大水利工程建设基金支出</t>
  </si>
  <si>
    <t>六、交通运输支出</t>
  </si>
  <si>
    <t xml:space="preserve">   其中：其他港口建设费安排的支出</t>
  </si>
  <si>
    <t xml:space="preserve">  港口建设费及对应专项债务收入安排的支出</t>
  </si>
  <si>
    <t xml:space="preserve">    国有土地使用权出让收入及对应专项债务收入安排的支出</t>
  </si>
  <si>
    <t xml:space="preserve">        民航机场建设</t>
  </si>
  <si>
    <t xml:space="preserve">  民航发展基金支出</t>
  </si>
  <si>
    <t xml:space="preserve">        其他国有土地使用权出让收入安排的支出</t>
  </si>
  <si>
    <t xml:space="preserve">        其他车辆通行费安排的支出</t>
  </si>
  <si>
    <t xml:space="preserve">    国有土地收益基金及对应专项债务收入安排的支出</t>
  </si>
  <si>
    <t>七、资源勘探信息等支出</t>
  </si>
  <si>
    <t>六、资源勘探信息等支出</t>
  </si>
  <si>
    <t xml:space="preserve">        征地和拆迁补偿支出</t>
  </si>
  <si>
    <t>八、商业服务业等支出</t>
  </si>
  <si>
    <t>七、商业服务业等支出</t>
  </si>
  <si>
    <t xml:space="preserve">    农业土地开发资金及对应专项债务收入安排的支出</t>
  </si>
  <si>
    <t>九、其他支出</t>
  </si>
  <si>
    <t>八、其他支出</t>
  </si>
  <si>
    <t xml:space="preserve">    新增建设用地土地有偿使用费及对应专项债务收入安排的支出</t>
  </si>
  <si>
    <t xml:space="preserve">   其中：其他政府性基金及对应专项债务收入安排的支出</t>
  </si>
  <si>
    <t xml:space="preserve">        耕地开发专项支出</t>
  </si>
  <si>
    <t xml:space="preserve">        福利彩票销售机构的业务费支出</t>
  </si>
  <si>
    <t xml:space="preserve">  彩票发行销售机构业务费安排的支出</t>
  </si>
  <si>
    <t xml:space="preserve">        基本农田建设和保护支出</t>
  </si>
  <si>
    <t xml:space="preserve">        体育彩票销售机构的业务费支出</t>
  </si>
  <si>
    <t xml:space="preserve">        土地整理支出</t>
  </si>
  <si>
    <t xml:space="preserve">        用于社会福利的彩票公益金支出</t>
  </si>
  <si>
    <t xml:space="preserve">  彩票公益金及对应专项债务收入安排的支出</t>
  </si>
  <si>
    <t xml:space="preserve">        其他新增建设用地土地有偿使用费安排的支出</t>
  </si>
  <si>
    <t xml:space="preserve">        用于体育事业的彩票公益金支出</t>
  </si>
  <si>
    <t>十、债务付息支出</t>
  </si>
  <si>
    <t>九、债务付息支出</t>
  </si>
  <si>
    <t xml:space="preserve">    大中型水库库区基金及对应专项债务收入安排的支出</t>
  </si>
  <si>
    <t>十一、债务发行费用支出</t>
  </si>
  <si>
    <t xml:space="preserve">        其他大中型水库库区基金支出</t>
  </si>
  <si>
    <t xml:space="preserve">    国家重大水利工程建设基金及对应专项债务收入安排的支出</t>
  </si>
  <si>
    <t xml:space="preserve">    上解支出</t>
  </si>
  <si>
    <t xml:space="preserve">    补助支出</t>
  </si>
  <si>
    <t xml:space="preserve">    补助下级支出</t>
  </si>
  <si>
    <t xml:space="preserve">    债务转贷支出</t>
  </si>
  <si>
    <t xml:space="preserve">    车辆通行费及对应专项债务收入安排的支出</t>
  </si>
  <si>
    <t xml:space="preserve">    调出资金</t>
  </si>
  <si>
    <t xml:space="preserve">    待偿债置换专项债券结余</t>
  </si>
  <si>
    <t xml:space="preserve">    港口建设费及对应专项债务收入安排的支出</t>
  </si>
  <si>
    <t xml:space="preserve">    年终结余</t>
  </si>
  <si>
    <t xml:space="preserve">        航道建设和维护</t>
  </si>
  <si>
    <t xml:space="preserve">        航运保障系统建设</t>
  </si>
  <si>
    <t>备注：省级支出比上年增长59.2%，主要是新增专项债务预算调整增加省级支出6.5亿元。</t>
  </si>
  <si>
    <t xml:space="preserve">        其他港口建设费安排的支出</t>
  </si>
  <si>
    <t xml:space="preserve">    民航发展基金支出</t>
  </si>
  <si>
    <t xml:space="preserve">        航线和机场补贴</t>
  </si>
  <si>
    <t xml:space="preserve">        民航节能减排</t>
  </si>
  <si>
    <t xml:space="preserve">        其他民航发展基金支出</t>
  </si>
  <si>
    <t xml:space="preserve">    散装水泥专项资金及对应专项债务收入安排的支出</t>
  </si>
  <si>
    <t xml:space="preserve">        其他散装水泥专项资金支出</t>
  </si>
  <si>
    <t xml:space="preserve">    新型墙体材料专项基金及对应专项债务收入安排的支出</t>
  </si>
  <si>
    <t xml:space="preserve">        其他新型墙体材料专项基金支出</t>
  </si>
  <si>
    <t xml:space="preserve">    旅游发展基金支出</t>
  </si>
  <si>
    <t xml:space="preserve">        地方旅游开发项目补助</t>
  </si>
  <si>
    <t xml:space="preserve">    其他政府性基金及对应专项债务收入安排的支出</t>
  </si>
  <si>
    <t xml:space="preserve">    彩票发行销售机构业务费安排的支出</t>
  </si>
  <si>
    <t xml:space="preserve">        彩票市场调控资金支出</t>
  </si>
  <si>
    <t xml:space="preserve">    彩票公益金及对应专项债务收入安排的支出</t>
  </si>
  <si>
    <t xml:space="preserve">        用于教育事业的彩票公益金支出</t>
  </si>
  <si>
    <t xml:space="preserve">        用于残疾人事业的彩票公益金支出</t>
  </si>
  <si>
    <t xml:space="preserve">        用于文化事业的彩票公益金支出</t>
  </si>
  <si>
    <t xml:space="preserve">        用于扶贫的彩票公益金支出</t>
  </si>
  <si>
    <t xml:space="preserve">        用于城乡医疗救助的彩票公益金支出</t>
  </si>
  <si>
    <t xml:space="preserve">        用于其他社会公益事业的彩票公益金支出</t>
  </si>
  <si>
    <t>九、债务还本支出</t>
  </si>
  <si>
    <t xml:space="preserve">    地方政府专项债务还本支出</t>
  </si>
  <si>
    <t xml:space="preserve">    地方政府专项债务付息支出</t>
  </si>
  <si>
    <t>备注：1.水库移民后期扶持基金支出下降，主要是中央财政统筹一般公共预算和政府性基金安排对水库移民后期扶持基金支出。2018年，中央财政增加了一般公共预算补助，相应调减政府性基金预算补助。</t>
  </si>
  <si>
    <t xml:space="preserve">      2.国家重大水利工程建设基金支出下降，主要是根据财政部规定，从2018年7月1日起，在2017年7月1日降低国家重大水利工程建设基金征收标准25%的基础上，再降低25%，相应减少支出安排。</t>
  </si>
  <si>
    <t>2018年度全省国有资本经营预算收入情况表</t>
  </si>
  <si>
    <t>2018年度国有资本经营预算收入情况表</t>
  </si>
  <si>
    <t xml:space="preserve"> </t>
  </si>
  <si>
    <t>单位:万元</t>
  </si>
  <si>
    <t>项目</t>
  </si>
  <si>
    <t>一、利润收入</t>
  </si>
  <si>
    <t>二、股利、股息收入</t>
  </si>
  <si>
    <t>三、产权转让收入</t>
  </si>
  <si>
    <t>四、清算收入</t>
  </si>
  <si>
    <t>五、其他国有资本经营收入</t>
  </si>
  <si>
    <t>五、其他国有资本经营预算收入</t>
  </si>
  <si>
    <t>国有资本经营预算收入合计</t>
  </si>
  <si>
    <t>上年结转</t>
  </si>
  <si>
    <t>上年结余</t>
  </si>
  <si>
    <t>总    计</t>
  </si>
  <si>
    <t>2018年度全省国有资本经营预算支出情况表</t>
  </si>
  <si>
    <t>占年初预算%</t>
  </si>
  <si>
    <t>一、解决历史遗留问题及改革成本支出</t>
  </si>
  <si>
    <t>二、国有企业资本金注入</t>
  </si>
  <si>
    <t>三、国有企业政策性补贴</t>
  </si>
  <si>
    <t>四、金融国有资本经营预算支出</t>
  </si>
  <si>
    <t>五、其他国有资本经营预算支出</t>
  </si>
  <si>
    <t>合    计</t>
  </si>
  <si>
    <t>调出资金</t>
  </si>
  <si>
    <t>年终结余</t>
  </si>
  <si>
    <t>2018年度全省社会保险基金预算收入情况表</t>
  </si>
  <si>
    <t>项   目</t>
  </si>
  <si>
    <t>预算数</t>
  </si>
  <si>
    <t>快报数为上年决算数%</t>
  </si>
  <si>
    <t>完成预算%</t>
  </si>
  <si>
    <t>增长%</t>
  </si>
  <si>
    <t>一、企业职工基本养老保险基金收入</t>
  </si>
  <si>
    <t>二、城乡居民基本养老保险基金收入</t>
  </si>
  <si>
    <t>三、机关事业单位基本养老保险基金收入</t>
  </si>
  <si>
    <t>四、职工基本医疗保险基金收入</t>
  </si>
  <si>
    <t>五、居民基本医疗保险基金收入</t>
  </si>
  <si>
    <t>六、工伤保险基金收入</t>
  </si>
  <si>
    <t>七、失业保险基金收入</t>
  </si>
  <si>
    <t>八、生育保险基金收入</t>
  </si>
  <si>
    <t>备注：1.企业职工基本养老保险基金收入增长较快，主要是从2018年7月1日起实施企业职工基本养老保险基金中央调剂制度，中央调剂基金补助我省35.7亿元，剔除该因素影响，可比增长16.6%。</t>
  </si>
  <si>
    <t xml:space="preserve">      2.城乡居民基本养老保险基金收入增长较快,主要是各级财政落实中央部署，加大投入,支持将基础养老金省定标准从每人每月100元提高到118元。</t>
  </si>
  <si>
    <t>2018年度全省社会保险基金预算支出情况表</t>
  </si>
  <si>
    <t>2018年度社会保险基金预算支出情况表</t>
  </si>
  <si>
    <t>项　目</t>
  </si>
  <si>
    <t>一、企业职工基本养老保险基金支出</t>
  </si>
  <si>
    <t>二、城乡居民基本养老保险基金支出</t>
  </si>
  <si>
    <t>三、机关事业单位基本养老保险基金支出</t>
  </si>
  <si>
    <t>四、职工基本医疗保险基金支出</t>
  </si>
  <si>
    <t>五、居民基本医疗保险基金支出</t>
  </si>
  <si>
    <t>六、工伤保险基金支出</t>
  </si>
  <si>
    <t>七、失业保险基金支出</t>
  </si>
  <si>
    <t>八、生育保险基金支出</t>
  </si>
  <si>
    <t>备注：1.企业职工基本养老保险基金支出增长较快，主要是从2018年7月1日起实施企业职工基本养老保险基金中央调剂制度，我省上解中央调剂基金789000万元。</t>
  </si>
  <si>
    <t>备注：1.企业职工基本养老保险基金支出增长较快，主要是基金中央调剂制度自2018年7月1日起执行，我省上解中央调剂基金789000万元。</t>
  </si>
  <si>
    <t xml:space="preserve">      2.城乡居民基本养老保险基金支出增长较快,主要是将基础养老金省定标准从每人每月100元提高到118元。</t>
  </si>
  <si>
    <t xml:space="preserve">      2.城乡居民基本养老保险基金支出增长较快,主要是落实中央部署，将基础养老金省定标准从每人每月100元提高到118元。</t>
  </si>
  <si>
    <t xml:space="preserve">      3.居民基本医疗保险基金支出增长较快,主要是各地优化结算办法、全省统一居民医疗保险待遇政策。</t>
  </si>
  <si>
    <t xml:space="preserve">      4.工伤保险基金支出增长较快,主要是各地按规定提高定期保险待遇支出。</t>
  </si>
  <si>
    <t xml:space="preserve">      5.失业保险基金支出略有下降,主要是随着积极就业政策的实施，就业形势好转，享受待遇人数下降。</t>
  </si>
  <si>
    <t xml:space="preserve">      5.失业保险基金支出略有下降,主要是随着积极就业政策实施，就业形势好转，享受待遇人数下降。</t>
  </si>
  <si>
    <t xml:space="preserve">      6.生育保险基金支出略有下降，主要是随着二胎政策持续实施，生育人数已从政策实施初期的井喷状态转为常态，生育人数减少，享受待遇人数下降。</t>
  </si>
  <si>
    <t>附表1</t>
  </si>
  <si>
    <t>收入项目</t>
  </si>
  <si>
    <t>当年预算数</t>
  </si>
  <si>
    <t>上年快报数</t>
  </si>
  <si>
    <t>当年预算数为上年快报数的％</t>
  </si>
  <si>
    <t xml:space="preserve">    增值税</t>
  </si>
  <si>
    <t xml:space="preserve">    企业所得税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</si>
  <si>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</si>
  <si>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</si>
  <si>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</si>
  <si>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</si>
  <si>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</si>
  <si>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</si>
  <si>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</si>
  <si>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</si>
  <si>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</si>
  <si>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契税</t>
  </si>
  <si>
    <t xml:space="preserve">    烟叶税</t>
  </si>
  <si>
    <t xml:space="preserve">    环境保护税</t>
  </si>
  <si>
    <t xml:space="preserve">    其他税收</t>
  </si>
  <si>
    <t xml:space="preserve">    专项收入</t>
  </si>
  <si>
    <t xml:space="preserve">    行政事业性收费收入</t>
  </si>
  <si>
    <t xml:space="preserve">    罚没收入</t>
  </si>
  <si>
    <t xml:space="preserve">    捐赠收入</t>
  </si>
  <si>
    <t xml:space="preserve">    政府住房基金收入</t>
  </si>
  <si>
    <t xml:space="preserve">    其他收入</t>
  </si>
  <si>
    <t>三、债务收入</t>
  </si>
  <si>
    <t>四、转移性收入</t>
  </si>
  <si>
    <t xml:space="preserve">   上级净补助收入</t>
  </si>
  <si>
    <t xml:space="preserve">   调入资金</t>
  </si>
  <si>
    <t xml:space="preserve">   调入预算稳定调节基金</t>
  </si>
  <si>
    <t>备注：1.增值税收入下降，主要是受2019年4月1日起降低增值税税率政策翘尾因素影响。
      2.专项收入下降，主要是教育费附加、地方教育附加以纳税人实际缴纳的增值税等主税种为征收依据，受增值税收入下降影响，相应减少收入。
      3.调入资金增长较多，主要是各地预计地方级一般公共预算收入增幅较低，而刚性支出不减，为做好收支平衡，增加调入资金规模。
      4.债务收入为财政部提前下达我省金额。</t>
  </si>
  <si>
    <t>附表2</t>
  </si>
  <si>
    <t>支出项目</t>
  </si>
  <si>
    <t>上年同口径
预算数</t>
  </si>
  <si>
    <t>当年预算数为上年预算数的％</t>
  </si>
  <si>
    <t>二、公共安全支出</t>
  </si>
  <si>
    <t>三、教育支出</t>
  </si>
  <si>
    <t>四、科学技术支出</t>
  </si>
  <si>
    <t>五、文化旅游体育与传媒支出</t>
  </si>
  <si>
    <t>六、社会保障和就业支出</t>
  </si>
  <si>
    <t>七、卫生健康支出</t>
  </si>
  <si>
    <t>八、节能环保支出</t>
  </si>
  <si>
    <t>九、城乡社区支出</t>
  </si>
  <si>
    <t>十、农林水支出</t>
  </si>
  <si>
    <t>十一、交通运输支出</t>
  </si>
  <si>
    <t>十二、资源勘探信息等支出</t>
  </si>
  <si>
    <t>十三、商业服务业等支出</t>
  </si>
  <si>
    <t>十四、金融支出</t>
  </si>
  <si>
    <t>十五、援助其他地区支出</t>
  </si>
  <si>
    <t>十六、自然资源气象等支出</t>
  </si>
  <si>
    <t>十七、住房保障支出</t>
  </si>
  <si>
    <t>十八、粮油物资储备支出</t>
  </si>
  <si>
    <t>十九、灾害防治及应急管理支出</t>
  </si>
  <si>
    <t>二十、预备费</t>
  </si>
  <si>
    <t>二十一、其他支出</t>
  </si>
  <si>
    <t>二十二、债务付息支出</t>
  </si>
  <si>
    <t>二十三、债务发行费用支出</t>
  </si>
  <si>
    <t>备注：1.一般公共服务支出下降，主要是强化政府带头过“紧日子”要求，坚决压减一般性支出，在上年压减5%的基础上再压减5%，总压减比例达到10%。
      2.全省一般公共预算支出4979.77亿元，比上年增长6.9%，剔除财政部提前下达新增一般债务限额137亿元影响，可比增长7.1%。</t>
  </si>
  <si>
    <t>附表3</t>
  </si>
  <si>
    <t xml:space="preserve">    其他税收收入</t>
  </si>
  <si>
    <t xml:space="preserve">   上级补助收入</t>
  </si>
  <si>
    <t xml:space="preserve">   上解收入</t>
  </si>
  <si>
    <t>备注：1.2019年省本级一般公共预算收入309.63亿元，剔除上年省委党校土地补偿款等一次性收入约35亿元因素影响，2020年省本级一般公共预算收入同口径增长2%。</t>
  </si>
  <si>
    <t xml:space="preserve">      2.契税收入下降，主要是受房地产市场波动影响，预计2020年土地出让契税收入有所下降。</t>
  </si>
  <si>
    <t xml:space="preserve">      3.专项收入下降，主要是教育费附加、地方教育附加以纳税人实际缴纳的增值税、消费税为征收依据，受增值税减税政策翘尾影响，收入相应减少。</t>
  </si>
  <si>
    <t xml:space="preserve">      4.罚没收入下降，主要是上年一次性收入抬高基数。剔除此项因素，2020年与上年基本持平。</t>
  </si>
  <si>
    <t xml:space="preserve">      5.国有资源（资产）有偿使用收入下降，主要是上年省级单位一次性大额土地处置收入入库。剔除此项因素，2020年与上年基本持平。</t>
  </si>
  <si>
    <t xml:space="preserve">      6.调入资金增长较快，主要是按一般债务预算管理要求，将还本付息资金调入一般公共预算安排支出较上年增加。</t>
  </si>
  <si>
    <t xml:space="preserve">      7.2019年财政部提前下达福建地区新增一般债务限额107亿元，全年实际下达181亿元。</t>
  </si>
  <si>
    <t xml:space="preserve">      8.省级收入1979.83亿元，按收支平衡原则，相应安排省级支出1979.83亿元，扣除应上解中央支出以及对市县的税收返还和补助支出1206.71亿元、地方政府一般债务还本支出10.94亿元，新增一般债务限额全部转贷市县支出126亿元，省本级支出636.18亿元，较上年预算数增长2.2%。</t>
  </si>
  <si>
    <t>附表4</t>
  </si>
  <si>
    <t>上年预算数</t>
  </si>
  <si>
    <t>备    注</t>
  </si>
  <si>
    <t>一般公共服务支出</t>
  </si>
  <si>
    <t xml:space="preserve">  人大事务</t>
  </si>
  <si>
    <t xml:space="preserve">    行政运行</t>
  </si>
  <si>
    <t xml:space="preserve">    一般行政管理事务</t>
  </si>
  <si>
    <t xml:space="preserve">    人大立法</t>
  </si>
  <si>
    <t xml:space="preserve">    代表工作</t>
  </si>
  <si>
    <t xml:space="preserve">    事业运行</t>
  </si>
  <si>
    <t xml:space="preserve">    其他人大事务支出</t>
  </si>
  <si>
    <t xml:space="preserve">  政协事务</t>
  </si>
  <si>
    <t xml:space="preserve">    委员视察</t>
  </si>
  <si>
    <t xml:space="preserve">    其他政协事务支出</t>
  </si>
  <si>
    <t xml:space="preserve">  政府办公厅（室）及相关机构事务</t>
  </si>
  <si>
    <t xml:space="preserve">    机关服务</t>
  </si>
  <si>
    <t xml:space="preserve">    专项业务活动</t>
  </si>
  <si>
    <t>主要是增加省属事业单位引进人才住房补贴专项3380万元。</t>
  </si>
  <si>
    <t xml:space="preserve">    信访事务</t>
  </si>
  <si>
    <t xml:space="preserve">    参事事务</t>
  </si>
  <si>
    <t>主要是增加省政府顾问津贴。</t>
  </si>
  <si>
    <t xml:space="preserve">  发展与改革事务</t>
  </si>
  <si>
    <t xml:space="preserve">    物价管理</t>
  </si>
  <si>
    <t xml:space="preserve">    其他发展与改革事务支出</t>
  </si>
  <si>
    <t xml:space="preserve">  统计信息事务</t>
  </si>
  <si>
    <t xml:space="preserve">    信息事务</t>
  </si>
  <si>
    <t xml:space="preserve">    专项统计业务</t>
  </si>
  <si>
    <t xml:space="preserve">    专项普查活动</t>
  </si>
  <si>
    <t>主要是调减第四次全国经济普查专项经费1160.17万元。</t>
  </si>
  <si>
    <t xml:space="preserve">    统计抽样调查</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</si>
  <si>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</si>
  <si>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</si>
  <si>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</si>
  <si>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</si>
  <si>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</si>
  <si>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</si>
  <si>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</si>
  <si>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</si>
  <si>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其他税收事务支出</t>
  </si>
  <si>
    <t xml:space="preserve">  审计事务</t>
  </si>
  <si>
    <t xml:space="preserve">    审计业务</t>
  </si>
  <si>
    <t>主要是增加审计外勤经费1188万元。</t>
  </si>
  <si>
    <t xml:space="preserve">    其他审计事务支出</t>
  </si>
  <si>
    <t xml:space="preserve">  人力资源事务</t>
  </si>
  <si>
    <t xml:space="preserve">    其他人力资源事务支出</t>
  </si>
  <si>
    <t xml:space="preserve">  商贸事务</t>
  </si>
  <si>
    <t xml:space="preserve">    国际经济合作</t>
  </si>
  <si>
    <t xml:space="preserve">    招商引资</t>
  </si>
  <si>
    <t xml:space="preserve">  民族事务</t>
  </si>
  <si>
    <t xml:space="preserve">    民族工作专项</t>
  </si>
  <si>
    <t>主要是增加少数民族补助款200万元。</t>
  </si>
  <si>
    <t xml:space="preserve">  档案事务</t>
  </si>
  <si>
    <t xml:space="preserve">    档案馆</t>
  </si>
  <si>
    <t>主要是增加县级综合档案馆专项经费905万元。</t>
  </si>
  <si>
    <t xml:space="preserve">    其他档案事务支出</t>
  </si>
  <si>
    <t xml:space="preserve">  群众团体事务</t>
  </si>
  <si>
    <t>主要是增加侨联联络活动经费200万元、妇联专项业务费200万元、工会业务经费300万元。</t>
  </si>
  <si>
    <t xml:space="preserve">    工会事务</t>
  </si>
  <si>
    <t xml:space="preserve">    其他群众团体事务支出</t>
  </si>
  <si>
    <t xml:space="preserve">  市场监督管理事务</t>
  </si>
  <si>
    <t xml:space="preserve">    市场主体管理</t>
  </si>
  <si>
    <t xml:space="preserve">    质量基础</t>
  </si>
  <si>
    <t xml:space="preserve">    质量安全监管</t>
  </si>
  <si>
    <t>主要是增加省锅炉压力容器检验研究院和省特种设备检验研究院经费6000万元。</t>
  </si>
  <si>
    <t xml:space="preserve">    食品安全监管</t>
  </si>
  <si>
    <t>主要是增加食品安全专项中央转移支付3793万元、省级食品安全专项工作经费1136.81万元。</t>
  </si>
  <si>
    <t xml:space="preserve">    其他市场监督管理事务</t>
  </si>
  <si>
    <t>公共安全支出</t>
  </si>
  <si>
    <t xml:space="preserve">  公安</t>
  </si>
  <si>
    <t xml:space="preserve">  检察</t>
  </si>
  <si>
    <t xml:space="preserve">  法院</t>
  </si>
  <si>
    <t xml:space="preserve">  司法</t>
  </si>
  <si>
    <t>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</si>
  <si>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</si>
  <si>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</si>
  <si>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</si>
  <si>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</si>
  <si>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</si>
  <si>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</si>
  <si>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</si>
  <si>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</si>
  <si>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主要是增加提升高校办学水平经费19793万元。</t>
  </si>
  <si>
    <t xml:space="preserve">    其他普通教育支出</t>
  </si>
  <si>
    <t xml:space="preserve">  职业教育</t>
  </si>
  <si>
    <t xml:space="preserve">    中专教育</t>
  </si>
  <si>
    <t xml:space="preserve">    技校教育</t>
  </si>
  <si>
    <t>主要是增加福建技师学院职业教育经费。</t>
  </si>
  <si>
    <t xml:space="preserve">    高等职业教育</t>
  </si>
  <si>
    <t xml:space="preserve">    其他职业教育支出</t>
  </si>
  <si>
    <t xml:space="preserve">  广播电视教育</t>
  </si>
  <si>
    <t xml:space="preserve">    广播电视学校</t>
  </si>
  <si>
    <t xml:space="preserve">    教育电视台</t>
  </si>
  <si>
    <t xml:space="preserve">  留学教育</t>
  </si>
  <si>
    <t xml:space="preserve">    出国留学教育</t>
  </si>
  <si>
    <t xml:space="preserve">    其他留学教育支出</t>
  </si>
  <si>
    <t>主要是增加学生资助经费。</t>
  </si>
  <si>
    <t xml:space="preserve">  进修及培训</t>
  </si>
  <si>
    <t xml:space="preserve">    教师进修</t>
  </si>
  <si>
    <t xml:space="preserve">    干部教育</t>
  </si>
  <si>
    <t xml:space="preserve">    其他进修及培训</t>
  </si>
  <si>
    <t xml:space="preserve">  教育费附加安排的支出</t>
  </si>
  <si>
    <t xml:space="preserve">    其他教育费附加安排的支出</t>
  </si>
  <si>
    <t xml:space="preserve">  其他教育支出</t>
  </si>
  <si>
    <t xml:space="preserve">    其他教育支出</t>
  </si>
  <si>
    <t>主要是增加中央提前下达转移支付。</t>
  </si>
  <si>
    <t>科学技术支出</t>
  </si>
  <si>
    <t xml:space="preserve">  科学技术管理事务</t>
  </si>
  <si>
    <t xml:space="preserve">    其他科学技术管理事务支出</t>
  </si>
  <si>
    <t xml:space="preserve">  基础研究</t>
  </si>
  <si>
    <t xml:space="preserve">    机构运行</t>
  </si>
  <si>
    <t xml:space="preserve">    自然科学基金</t>
  </si>
  <si>
    <t xml:space="preserve">    其他基础研究支出</t>
  </si>
  <si>
    <t xml:space="preserve">  应用研究</t>
  </si>
  <si>
    <t>主要是增加省农科院科技人才队伍建设经费2500万元。</t>
  </si>
  <si>
    <t xml:space="preserve">    社会公益研究</t>
  </si>
  <si>
    <t xml:space="preserve">    其他应用研究支出</t>
  </si>
  <si>
    <t xml:space="preserve">  技术研究与开发</t>
  </si>
  <si>
    <t xml:space="preserve">    科技成果转化与扩散</t>
  </si>
  <si>
    <t xml:space="preserve">    其他技术研究与开发支出</t>
  </si>
  <si>
    <t xml:space="preserve">  科技条件与服务</t>
  </si>
  <si>
    <t xml:space="preserve">    技术创新服务体系</t>
  </si>
  <si>
    <t xml:space="preserve">    科技条件专项</t>
  </si>
  <si>
    <t>主要是增加专利申请及转化运用经费452万元。</t>
  </si>
  <si>
    <t xml:space="preserve">    其他科技条件与服务支出</t>
  </si>
  <si>
    <t xml:space="preserve">  社会科学</t>
  </si>
  <si>
    <t xml:space="preserve">    社会科学研究机构</t>
  </si>
  <si>
    <t xml:space="preserve">    社会科学研究</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</si>
  <si>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</si>
  <si>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</si>
  <si>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</si>
  <si>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</si>
  <si>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</si>
  <si>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</si>
  <si>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</si>
  <si>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</si>
  <si>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其他科技交流与合作支出</t>
  </si>
  <si>
    <t xml:space="preserve">  其他科学技术支出</t>
  </si>
  <si>
    <t xml:space="preserve">    其他科学技术支出</t>
  </si>
  <si>
    <t>文化旅游体育与传媒支出</t>
  </si>
  <si>
    <t xml:space="preserve">  文化和旅游</t>
  </si>
  <si>
    <t xml:space="preserve">    图书馆</t>
  </si>
  <si>
    <t xml:space="preserve">    文化展示及纪念机构</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</si>
  <si>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</si>
  <si>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</si>
  <si>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</si>
  <si>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</si>
  <si>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</si>
  <si>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</si>
  <si>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</si>
  <si>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旅游行业业务管理</t>
  </si>
  <si>
    <t xml:space="preserve">    其他文化和旅游支出</t>
  </si>
  <si>
    <t xml:space="preserve">  文物</t>
  </si>
  <si>
    <t xml:space="preserve">    文物保护</t>
  </si>
  <si>
    <t>主要是增加全省文物和世界文化遗产保护专项2495万元。</t>
  </si>
  <si>
    <t xml:space="preserve">    博物馆</t>
  </si>
  <si>
    <t xml:space="preserve">    其他文物支出</t>
  </si>
  <si>
    <t xml:space="preserve">  体育</t>
  </si>
  <si>
    <t xml:space="preserve">    运动项目管理</t>
  </si>
  <si>
    <t>主要是增加体育业务费6484.65万元。</t>
  </si>
  <si>
    <t xml:space="preserve">    体育训练</t>
  </si>
  <si>
    <t xml:space="preserve">    体育场馆</t>
  </si>
  <si>
    <t xml:space="preserve">    群众体育</t>
  </si>
  <si>
    <t xml:space="preserve">    其他体育支出</t>
  </si>
  <si>
    <t xml:space="preserve">  新闻出版电影</t>
  </si>
  <si>
    <t xml:space="preserve">    其他新闻出版电影支出</t>
  </si>
  <si>
    <t xml:space="preserve">  广播电视</t>
  </si>
  <si>
    <t xml:space="preserve">    电视</t>
  </si>
  <si>
    <t xml:space="preserve">    其他广播电视支出</t>
  </si>
  <si>
    <t>主要是预留福建省应急广播体系建设经费3474万元，增加电视剧网络视听节目补助1000万元。</t>
  </si>
  <si>
    <t xml:space="preserve">  其他文化旅游体育与传媒支出</t>
  </si>
  <si>
    <t xml:space="preserve">    宣传文化发展专项支出</t>
  </si>
  <si>
    <t xml:space="preserve">    文化产业发展专项支出</t>
  </si>
  <si>
    <t>主要是增加电视剧创作生产专项扶持资金2000万元。</t>
  </si>
  <si>
    <t xml:space="preserve">    其他文化旅游体育与传媒支出</t>
  </si>
  <si>
    <t>社会保障和就业支出</t>
  </si>
  <si>
    <t xml:space="preserve">  人力资源和社会保障管理事务</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</si>
  <si>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</si>
  <si>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</si>
  <si>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</si>
  <si>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</si>
  <si>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</si>
  <si>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</si>
  <si>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</si>
  <si>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</si>
  <si>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民政管理事务</t>
  </si>
  <si>
    <t xml:space="preserve">    基层政权和社区建设</t>
  </si>
  <si>
    <t xml:space="preserve">    其他民政管理事务支出</t>
  </si>
  <si>
    <t xml:space="preserve">  行政事业单位养老支出</t>
  </si>
  <si>
    <t xml:space="preserve">    归口管理的行政单位离退休</t>
  </si>
  <si>
    <t xml:space="preserve">    事业单位离退休</t>
  </si>
  <si>
    <t xml:space="preserve">    机关事业单位基本养老保险缴费支出</t>
  </si>
  <si>
    <t xml:space="preserve">    机关事业单位职业年金缴费支出</t>
  </si>
  <si>
    <t xml:space="preserve">    其他行政事业单位离退休支出</t>
  </si>
  <si>
    <t xml:space="preserve">  就业补助</t>
  </si>
  <si>
    <t xml:space="preserve">    就业创业服务补贴</t>
  </si>
  <si>
    <t xml:space="preserve">    其他就业补助支出</t>
  </si>
  <si>
    <t>主要是增加省人社公共服务中心项目建设1052万元、中央提前下达高校毕业生“三支一扶”计划项目经费498万元。</t>
  </si>
  <si>
    <t xml:space="preserve">  抚恤</t>
  </si>
  <si>
    <t xml:space="preserve">    伤残抚恤</t>
  </si>
  <si>
    <t xml:space="preserve">    优抚事业单位支出</t>
  </si>
  <si>
    <t xml:space="preserve">    其他优抚支出</t>
  </si>
  <si>
    <t>主要是提高“8491”国防工程建设支前民兵医疗和生活困难补助标准。</t>
  </si>
  <si>
    <t xml:space="preserve">  退役安置</t>
  </si>
  <si>
    <t xml:space="preserve">    军队移交政府离退休干部管理机构</t>
  </si>
  <si>
    <t xml:space="preserve">    军队转业干部安置</t>
  </si>
  <si>
    <t xml:space="preserve">    其他退役安置支出</t>
  </si>
  <si>
    <t>主要是增加扶贫重点县村(社区)退役军人服务站经费1063万元。</t>
  </si>
  <si>
    <t xml:space="preserve">  社会福利</t>
  </si>
  <si>
    <t xml:space="preserve">    康复辅具</t>
  </si>
  <si>
    <t xml:space="preserve">    殡葬</t>
  </si>
  <si>
    <t>主要是新增乡村公益性骨灰楼堂建设补助3850万元。</t>
  </si>
  <si>
    <t xml:space="preserve">    社会福利事业单位</t>
  </si>
  <si>
    <t xml:space="preserve">    其他社会福利支出</t>
  </si>
  <si>
    <t xml:space="preserve">  残疾人事业</t>
  </si>
  <si>
    <t xml:space="preserve">    残疾人康复</t>
  </si>
  <si>
    <t xml:space="preserve">    残疾人就业和扶贫</t>
  </si>
  <si>
    <t xml:space="preserve">    残疾人体育</t>
  </si>
  <si>
    <t xml:space="preserve">    其他残疾人事业支出</t>
  </si>
  <si>
    <t>主要是增加残疾人就业服务中心和残疾人辅具资源中心搬迁安置经费1200万元。</t>
  </si>
  <si>
    <t xml:space="preserve">  红十字事业</t>
  </si>
  <si>
    <t xml:space="preserve">    其他红十字事业支出</t>
  </si>
  <si>
    <t xml:space="preserve">  临时救助</t>
  </si>
  <si>
    <t xml:space="preserve">    流浪乞讨人员救助支出</t>
  </si>
  <si>
    <t xml:space="preserve">  退役军人管理事务</t>
  </si>
  <si>
    <t xml:space="preserve">    拥军优属</t>
  </si>
  <si>
    <t xml:space="preserve">    部队供应</t>
  </si>
  <si>
    <t xml:space="preserve">    其他退役军人事务管理支出</t>
  </si>
  <si>
    <t>主要是增加新组建部门省退役军人事务厅专项业务费。</t>
  </si>
  <si>
    <t xml:space="preserve">  其他社会保障和就业支出</t>
  </si>
  <si>
    <t xml:space="preserve">    其他社会保障和就业支出</t>
  </si>
  <si>
    <t>卫生健康支出</t>
  </si>
  <si>
    <t xml:space="preserve">  卫生健康管理事务</t>
  </si>
  <si>
    <t xml:space="preserve">    其他卫生健康管理事务支出</t>
  </si>
  <si>
    <t xml:space="preserve">  公立医院</t>
  </si>
  <si>
    <t xml:space="preserve">    综合医院</t>
  </si>
  <si>
    <t>主要是增加福建医科大学附属第一医院奥体院区建设资金2500万元。</t>
  </si>
  <si>
    <t xml:space="preserve">    职业病防治医院</t>
  </si>
  <si>
    <t xml:space="preserve">    妇幼保健医院</t>
  </si>
  <si>
    <t>主要是增加省妇产医院建设资金1.55亿元。</t>
  </si>
  <si>
    <t xml:space="preserve">    儿童医院</t>
  </si>
  <si>
    <t>主要是调减已提前在2019年列支的省儿童医院建设资金。</t>
  </si>
  <si>
    <t xml:space="preserve">    其他公立医院支出</t>
  </si>
  <si>
    <t xml:space="preserve">  公共卫生</t>
  </si>
  <si>
    <t xml:space="preserve">    疾病预防控制机构</t>
  </si>
  <si>
    <t xml:space="preserve">    卫生监督机构</t>
  </si>
  <si>
    <t xml:space="preserve">    妇幼保健机构</t>
  </si>
  <si>
    <t xml:space="preserve">    采供血机构</t>
  </si>
  <si>
    <t>主要是增加省血液中心工成本性支出1400万元。</t>
  </si>
  <si>
    <t xml:space="preserve">    基本公共卫生服务</t>
  </si>
  <si>
    <t xml:space="preserve">    其他公共卫生支出</t>
  </si>
  <si>
    <t xml:space="preserve">  中医药</t>
  </si>
  <si>
    <t xml:space="preserve">    中医（民族医）药专项</t>
  </si>
  <si>
    <t>主要是增加中医专项1000万元。</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</si>
  <si>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</si>
  <si>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</si>
  <si>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</si>
  <si>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</si>
  <si>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</si>
  <si>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</si>
  <si>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主要是根据《福建省税务部门经费保障办法》，税务部门执行属地标准的工资项目涉及医疗保险缴费单位缴存部分由地方财政保障，增加支出1.07亿元。</t>
  </si>
  <si>
    <t xml:space="preserve">    事业单位医疗</t>
  </si>
  <si>
    <t xml:space="preserve">  医疗保障管理事务</t>
  </si>
  <si>
    <t xml:space="preserve">    其他医疗保障管理事务支出</t>
  </si>
  <si>
    <t xml:space="preserve">  其他卫生健康支出</t>
  </si>
  <si>
    <t xml:space="preserve">    其他卫生健康支出</t>
  </si>
  <si>
    <t>节能环保支出</t>
  </si>
  <si>
    <t xml:space="preserve">  环境保护管理事务</t>
  </si>
  <si>
    <t>主要是增加碳排放权交易市场建设项目经费1276万元。</t>
  </si>
  <si>
    <t xml:space="preserve">    生态环境保护宣传</t>
  </si>
  <si>
    <t xml:space="preserve">    其他环境保护管理事务支出</t>
  </si>
  <si>
    <t xml:space="preserve">  环境监测与监察</t>
  </si>
  <si>
    <t xml:space="preserve">    建设项目环评审查与监督</t>
  </si>
  <si>
    <t xml:space="preserve">    核与辐射安全监督</t>
  </si>
  <si>
    <t>主要是增加环境监测运行维护费900万元</t>
  </si>
  <si>
    <t xml:space="preserve">    其他环境监测与监察支出</t>
  </si>
  <si>
    <t>主要是减少环境监管能力建设经费2000万元。</t>
  </si>
  <si>
    <t xml:space="preserve">  污染防治</t>
  </si>
  <si>
    <t xml:space="preserve">    大气</t>
  </si>
  <si>
    <t xml:space="preserve">    水体</t>
  </si>
  <si>
    <t>主要是增加预算内基建投入849万元。</t>
  </si>
  <si>
    <t xml:space="preserve">    固体废弃物与化学品</t>
  </si>
  <si>
    <t xml:space="preserve">    放射源和放射性废物监管</t>
  </si>
  <si>
    <t xml:space="preserve">    其他污染防治支出</t>
  </si>
  <si>
    <t xml:space="preserve">  能源节约利用</t>
  </si>
  <si>
    <t xml:space="preserve">    能源节约利用</t>
  </si>
  <si>
    <t xml:space="preserve">  污染减排</t>
  </si>
  <si>
    <t xml:space="preserve">    生态环境监测与信息</t>
  </si>
  <si>
    <t>主要是增加设区市环保监测机构上划经费13941万元。</t>
  </si>
  <si>
    <t xml:space="preserve">    生态环境执法监察</t>
  </si>
  <si>
    <t xml:space="preserve">    减排专项支出</t>
  </si>
  <si>
    <t>城乡社区支出</t>
  </si>
  <si>
    <t xml:space="preserve">  城乡社区管理事务</t>
  </si>
  <si>
    <t xml:space="preserve">    城管执法</t>
  </si>
  <si>
    <t xml:space="preserve">    工程建设标准规范编制与监管</t>
  </si>
  <si>
    <t xml:space="preserve">    工程建设管理</t>
  </si>
  <si>
    <t xml:space="preserve">    执业资格注册、资质审查</t>
  </si>
  <si>
    <t xml:space="preserve">    其他城乡社区管理事务支出</t>
  </si>
  <si>
    <t xml:space="preserve">  城乡社区规划与管理</t>
  </si>
  <si>
    <t xml:space="preserve">    城乡社区规划与管理</t>
  </si>
  <si>
    <t xml:space="preserve">  建设市场管理与监督</t>
  </si>
  <si>
    <t xml:space="preserve">    建设市场管理与监督</t>
  </si>
  <si>
    <t>农林水支出</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</si>
  <si>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</si>
  <si>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</si>
  <si>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</si>
  <si>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</si>
  <si>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</si>
  <si>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</si>
  <si>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农业行业业务管理</t>
  </si>
  <si>
    <t xml:space="preserve">    乡村产业与合作经济</t>
  </si>
  <si>
    <t xml:space="preserve">    农村社会事业</t>
  </si>
  <si>
    <t xml:space="preserve">    对高校毕业生到基层任职补助</t>
  </si>
  <si>
    <t>主要是大学生村官政策到期取消。</t>
  </si>
  <si>
    <t xml:space="preserve">    其他农业支出</t>
  </si>
  <si>
    <t>主要是因扶贫项目结构调整，增加专项扶贫资金8206万元和特色现代农业专项资金12255万元。</t>
  </si>
  <si>
    <t xml:space="preserve">  林业和草原</t>
  </si>
  <si>
    <t xml:space="preserve">    事业机构</t>
  </si>
  <si>
    <t xml:space="preserve">    森林资源培育</t>
  </si>
  <si>
    <t>主要是因对市县转移支付结构调整增加森林资源培育资金4813万元，同时增加森林资源保护资金2541万元。</t>
  </si>
  <si>
    <t xml:space="preserve">    技术推广与转化</t>
  </si>
  <si>
    <t xml:space="preserve">    森林资源管理</t>
  </si>
  <si>
    <t xml:space="preserve">    森林生态效益补偿</t>
  </si>
  <si>
    <t>主要是增加商品林赎买、自然保护地勘界立标等经费3000万元。</t>
  </si>
  <si>
    <t xml:space="preserve">    自然保护区等管理</t>
  </si>
  <si>
    <t xml:space="preserve">    执法与监督</t>
  </si>
  <si>
    <t xml:space="preserve">    林区公共支出</t>
  </si>
  <si>
    <t xml:space="preserve">    林业草原防灾减灾</t>
  </si>
  <si>
    <t xml:space="preserve">    国家公园</t>
  </si>
  <si>
    <t xml:space="preserve">    其他林业和草原支出</t>
  </si>
  <si>
    <t xml:space="preserve">  水利</t>
  </si>
  <si>
    <t xml:space="preserve">    水利行业业务管理</t>
  </si>
  <si>
    <t xml:space="preserve">    水利工程建设</t>
  </si>
  <si>
    <t>主要是调减因支农经费结构调整而减少的水利防灾减灾专项1亿元，以及因2019年执行中新增一般政府债券预算调整增加的3亿元。</t>
  </si>
  <si>
    <t xml:space="preserve">    水利工程运行与维护</t>
  </si>
  <si>
    <t xml:space="preserve">    水利前期工作</t>
  </si>
  <si>
    <t xml:space="preserve">    水土保持</t>
  </si>
  <si>
    <t xml:space="preserve">    水资源节约管理与保护</t>
  </si>
  <si>
    <t xml:space="preserve">    水质监测</t>
  </si>
  <si>
    <t xml:space="preserve">    防汛</t>
  </si>
  <si>
    <t xml:space="preserve">    农田水利</t>
  </si>
  <si>
    <t>主要是因支农经费结构调整增加农村水利发展专项5000万元。</t>
  </si>
  <si>
    <t xml:space="preserve">    水利技术推广</t>
  </si>
  <si>
    <t xml:space="preserve">    信息管理</t>
  </si>
  <si>
    <t xml:space="preserve">    其他水利支出</t>
  </si>
  <si>
    <t xml:space="preserve">  扶贫</t>
  </si>
  <si>
    <t xml:space="preserve">    农村基础设施建设</t>
  </si>
  <si>
    <t xml:space="preserve">    扶贫贷款奖补和贴息</t>
  </si>
  <si>
    <t xml:space="preserve">    其他扶贫支出</t>
  </si>
  <si>
    <t xml:space="preserve">  普惠金融发展支出</t>
  </si>
  <si>
    <t xml:space="preserve">    支持农村金融机构</t>
  </si>
  <si>
    <t xml:space="preserve">    农业保险保费补贴</t>
  </si>
  <si>
    <t>主要是增加农业保险中央转移支付9197万元。</t>
  </si>
  <si>
    <t xml:space="preserve">    其他普惠金融发展支出</t>
  </si>
  <si>
    <t xml:space="preserve">  其他农林水支出</t>
  </si>
  <si>
    <t xml:space="preserve">    其他农林水支出</t>
  </si>
  <si>
    <t>交通运输支出</t>
  </si>
  <si>
    <t xml:space="preserve">  公路水路运输</t>
  </si>
  <si>
    <t xml:space="preserve">    公路建设</t>
  </si>
  <si>
    <t>主要是调减2019年执行中新增一般政府债券预算调整增加的7亿元，剔除此项因素后与上年持平。</t>
  </si>
  <si>
    <t xml:space="preserve">    公路养护</t>
  </si>
  <si>
    <t>主要是调减因市县公路养护资金补助转列为对市县转移支付的部分。</t>
  </si>
  <si>
    <t xml:space="preserve">    交通运输信息化建设</t>
  </si>
  <si>
    <t xml:space="preserve">    公路还贷专项</t>
  </si>
  <si>
    <t xml:space="preserve">    公路运输管理</t>
  </si>
  <si>
    <t xml:space="preserve">    港口设施</t>
  </si>
  <si>
    <t>主要是调减2019年执行中新增一般政府债券预算调整增加的0.69亿元。</t>
  </si>
  <si>
    <t xml:space="preserve">    航道维护</t>
  </si>
  <si>
    <t xml:space="preserve">    船舶检验</t>
  </si>
  <si>
    <t xml:space="preserve">    水路运输管理支出</t>
  </si>
  <si>
    <t xml:space="preserve">    其他公路水路运输支出</t>
  </si>
  <si>
    <t xml:space="preserve">  铁路运输</t>
  </si>
  <si>
    <t xml:space="preserve">    铁路安全</t>
  </si>
  <si>
    <t xml:space="preserve">    其他铁路运输支出</t>
  </si>
  <si>
    <t xml:space="preserve">  民用航空运输</t>
  </si>
  <si>
    <t xml:space="preserve">    民用航空安全</t>
  </si>
  <si>
    <t xml:space="preserve">  其他交通运输支出</t>
  </si>
  <si>
    <t xml:space="preserve">    其他交通运输支出</t>
  </si>
  <si>
    <t>资源勘探工业信息等支出</t>
  </si>
  <si>
    <t xml:space="preserve">  资源勘探开发</t>
  </si>
  <si>
    <t xml:space="preserve">    煤炭勘探开采和洗选</t>
  </si>
  <si>
    <t xml:space="preserve">    其他资源勘探业支出</t>
  </si>
  <si>
    <t xml:space="preserve">  制造业</t>
  </si>
  <si>
    <t xml:space="preserve">    纺织业</t>
  </si>
  <si>
    <t xml:space="preserve">    黑色金属冶炼及压延加工业</t>
  </si>
  <si>
    <t xml:space="preserve">    其他制造业支出</t>
  </si>
  <si>
    <t xml:space="preserve">  建筑业</t>
  </si>
  <si>
    <t xml:space="preserve">    其他建筑业支出</t>
  </si>
  <si>
    <t xml:space="preserve">  工业和信息产业监管</t>
  </si>
  <si>
    <t xml:space="preserve">    专用通信</t>
  </si>
  <si>
    <t xml:space="preserve">    无线电监管</t>
  </si>
  <si>
    <t xml:space="preserve">    工业和信息产业支持</t>
  </si>
  <si>
    <t xml:space="preserve">    其他工业和信息产业监管支出</t>
  </si>
  <si>
    <t xml:space="preserve">  国有资产监管</t>
  </si>
  <si>
    <t xml:space="preserve">    其他国有资产监管支出</t>
  </si>
  <si>
    <t xml:space="preserve">  支持中小企业发展和管理支出</t>
  </si>
  <si>
    <t xml:space="preserve">    中小企业发展专项</t>
  </si>
  <si>
    <t xml:space="preserve">    其他支持中小企业发展和管理支出</t>
  </si>
  <si>
    <t xml:space="preserve">  其他资源勘探信息等支出</t>
  </si>
  <si>
    <t xml:space="preserve">    技术改造支出</t>
  </si>
  <si>
    <t>主要是增加支持工业技改基金扩大规模贴息2.4亿元。</t>
  </si>
  <si>
    <t xml:space="preserve">    其他资源勘探信息等支出</t>
  </si>
  <si>
    <t>商业服务业等支出</t>
  </si>
  <si>
    <t xml:space="preserve">  商业流通事务</t>
  </si>
  <si>
    <t xml:space="preserve">    其他商业流通事务支出</t>
  </si>
  <si>
    <t xml:space="preserve">  涉外发展服务支出</t>
  </si>
  <si>
    <t xml:space="preserve">    其他涉外发展服务支出</t>
  </si>
  <si>
    <t xml:space="preserve">  其他商业服务业等支出</t>
  </si>
  <si>
    <t xml:space="preserve">    其他商业服务业等支出</t>
  </si>
  <si>
    <t>主要是增加省公共资源交易中心政府采购网价格监测55万元。</t>
  </si>
  <si>
    <t>金融支出</t>
  </si>
  <si>
    <t xml:space="preserve">  金融部门行政支出</t>
  </si>
  <si>
    <t xml:space="preserve">  金融部门监管支出</t>
  </si>
  <si>
    <t xml:space="preserve">    金融部门其他监管支出</t>
  </si>
  <si>
    <t>主要是增加新组建部门省金融监管局专项业务费。</t>
  </si>
  <si>
    <t xml:space="preserve">  金融发展支出</t>
  </si>
  <si>
    <t xml:space="preserve">  其他金融支出</t>
  </si>
  <si>
    <t>自然资源海洋气象等支出</t>
  </si>
  <si>
    <t xml:space="preserve">  自然资源事务</t>
  </si>
  <si>
    <t xml:space="preserve">    自然资源规划及管理</t>
  </si>
  <si>
    <t>主要是增加城乡规划提升工程资金划转2860万元。</t>
  </si>
  <si>
    <t xml:space="preserve">    自然资源利用与保护</t>
  </si>
  <si>
    <t xml:space="preserve">    自然资源行业业务管理</t>
  </si>
  <si>
    <t xml:space="preserve">    地质勘查与矿产资源管理</t>
  </si>
  <si>
    <t xml:space="preserve">    地质勘查基金（周转金）支出</t>
  </si>
  <si>
    <t xml:space="preserve">    海域与海岛管理</t>
  </si>
  <si>
    <t xml:space="preserve">    基础测绘与地理信息监管</t>
  </si>
  <si>
    <t xml:space="preserve">    其他自然资源事务支出</t>
  </si>
  <si>
    <t xml:space="preserve">  气象事务</t>
  </si>
  <si>
    <t xml:space="preserve">    气象事业机构</t>
  </si>
  <si>
    <t xml:space="preserve">    气象服务</t>
  </si>
  <si>
    <t>主要是增加气象现代化建设经费4300万元。</t>
  </si>
  <si>
    <t>住房保障支出</t>
  </si>
  <si>
    <t xml:space="preserve">  保障性安居工程支出</t>
  </si>
  <si>
    <t xml:space="preserve">    公共租赁住房</t>
  </si>
  <si>
    <t>主要是预留五四北岭下塘省直单位公租房项目建设经费1.92亿元。</t>
  </si>
  <si>
    <t xml:space="preserve">  住房改革支出</t>
  </si>
  <si>
    <t xml:space="preserve">    住房公积金</t>
  </si>
  <si>
    <t xml:space="preserve">    提租补贴</t>
  </si>
  <si>
    <t>粮油物资储备支出</t>
  </si>
  <si>
    <t xml:space="preserve">  粮油事务</t>
  </si>
  <si>
    <t xml:space="preserve">    粮食专项业务活动</t>
  </si>
  <si>
    <t xml:space="preserve">    国家粮油差价补贴</t>
  </si>
  <si>
    <t xml:space="preserve">    粮食风险基金</t>
  </si>
  <si>
    <t xml:space="preserve">    其他粮油事务支出</t>
  </si>
  <si>
    <t xml:space="preserve">  物资事务</t>
  </si>
  <si>
    <t xml:space="preserve">    物资保管与保养</t>
  </si>
  <si>
    <t xml:space="preserve">    其他物资事务支出</t>
  </si>
  <si>
    <t xml:space="preserve">  粮油储备</t>
  </si>
  <si>
    <t>灾害防治及应急管理支出</t>
  </si>
  <si>
    <t xml:space="preserve">  应急管理事务</t>
  </si>
  <si>
    <t xml:space="preserve">  地震事务</t>
  </si>
  <si>
    <t>其他支出</t>
  </si>
  <si>
    <t>债务付息支出</t>
  </si>
  <si>
    <t xml:space="preserve">  地方政府一般债务付息支出</t>
  </si>
  <si>
    <t>按规定将地方政府债券付息支出列入年初预算。</t>
  </si>
  <si>
    <t>备注：为落实政府过“紧日子”的要求，大力压减一般性支出，在上年已压减5%的基础上最低再按5%比例进一步压减，总压减比例达到10%以上，严控非刚性、非重点、非急需项目支出。</t>
  </si>
  <si>
    <t>附表5</t>
  </si>
  <si>
    <t>一、机关工资福利支出</t>
  </si>
  <si>
    <t>二、机关商品和服务支出</t>
  </si>
  <si>
    <t>三、机关资本性支出（一）</t>
  </si>
  <si>
    <t>四、机关资本性支出（二）</t>
  </si>
  <si>
    <t>五、对事业单位经常性补助</t>
  </si>
  <si>
    <t>六、对事业单位资本性补助</t>
  </si>
  <si>
    <t>七、对企业补助</t>
  </si>
  <si>
    <t>八、对企业资本性支出</t>
  </si>
  <si>
    <t>九、对个人和家庭的补助</t>
  </si>
  <si>
    <t>十、对社会保障基金补助</t>
  </si>
  <si>
    <t>十一、债务利息及费用支出</t>
  </si>
  <si>
    <t>十二、债务还本支出</t>
  </si>
  <si>
    <t>十三、转移性支出</t>
  </si>
  <si>
    <t>十四、预备费及预留</t>
  </si>
  <si>
    <t>十五、其他支出</t>
  </si>
  <si>
    <t>附表6</t>
  </si>
  <si>
    <t>合   计</t>
  </si>
  <si>
    <t>工资奖金津补贴</t>
  </si>
  <si>
    <t>社会保障缴费</t>
  </si>
  <si>
    <t>住房公积金</t>
  </si>
  <si>
    <t>其他工资福利支出</t>
  </si>
  <si>
    <t>办公经费</t>
  </si>
  <si>
    <t>会议费</t>
  </si>
  <si>
    <t>培训费</t>
  </si>
  <si>
    <t>专用材料购置费</t>
  </si>
  <si>
    <t>委托业务费</t>
  </si>
  <si>
    <t>公务接待费</t>
  </si>
  <si>
    <t>因公出国（境）费用</t>
  </si>
  <si>
    <t>公务用车运行维护费</t>
  </si>
  <si>
    <t>维修（护）费</t>
  </si>
  <si>
    <t>其他商品和服务支出</t>
  </si>
  <si>
    <t>公务用车购置</t>
  </si>
  <si>
    <t>设备购置</t>
  </si>
  <si>
    <t>大型修缮</t>
  </si>
  <si>
    <t>其他资本性支出</t>
  </si>
  <si>
    <t>房屋建筑物购建</t>
  </si>
  <si>
    <t>工资福利支出</t>
  </si>
  <si>
    <t>商品和服务支出</t>
  </si>
  <si>
    <t>资本性支出（一）</t>
  </si>
  <si>
    <t>资本性支出（二）</t>
  </si>
  <si>
    <t>七、对个人和家庭的补助</t>
  </si>
  <si>
    <t>社会福利和救助</t>
  </si>
  <si>
    <t>助学金</t>
  </si>
  <si>
    <t>个人农业生产补贴</t>
  </si>
  <si>
    <t>离退休费</t>
  </si>
  <si>
    <t>其他对个人和家庭补助</t>
  </si>
  <si>
    <t>附表7</t>
  </si>
  <si>
    <t> 单位：万元</t>
  </si>
  <si>
    <t>一、税收返还</t>
  </si>
  <si>
    <t>3.革命老区及边疆地区转移支付支出</t>
  </si>
  <si>
    <t>4.县级基本财力保障机制奖补资金支出</t>
  </si>
  <si>
    <t>5.结算补助支出</t>
  </si>
  <si>
    <t>6.资源枯竭型城市转移支付补助支出</t>
  </si>
  <si>
    <t>7.企事业单位划转补助支出</t>
  </si>
  <si>
    <t>8.产粮（油）大县奖励资金支出</t>
  </si>
  <si>
    <t>9.重点生态功能区转移支付支出</t>
  </si>
  <si>
    <t>10.共同事权转移支付支出</t>
  </si>
  <si>
    <t>11.其他一般性转移支付支出</t>
  </si>
  <si>
    <t xml:space="preserve">   其中：开发区奖励补助</t>
  </si>
  <si>
    <t xml:space="preserve">         中央提前下达专项转移支付</t>
  </si>
  <si>
    <t xml:space="preserve">   其中：中央提前下达专项转移支付</t>
  </si>
  <si>
    <t>3.卫生健康支出</t>
  </si>
  <si>
    <t>4.节能环保支出</t>
  </si>
  <si>
    <t xml:space="preserve">   其中：城乡环境综合整治</t>
  </si>
  <si>
    <t xml:space="preserve">         供水管道改造工程</t>
  </si>
  <si>
    <t xml:space="preserve">         美丽乡村建设</t>
  </si>
  <si>
    <t xml:space="preserve">         汀江流域省级补偿资金</t>
  </si>
  <si>
    <t xml:space="preserve">         乡镇污水处理厂配套管网补助资金</t>
  </si>
  <si>
    <t xml:space="preserve">         小流域环境整治</t>
  </si>
  <si>
    <t xml:space="preserve">         新能源汽车省级配套补助资金</t>
  </si>
  <si>
    <t>5.城乡社区支出</t>
  </si>
  <si>
    <t xml:space="preserve">   其中：城乡公厕建设资金</t>
  </si>
  <si>
    <t xml:space="preserve">         村镇规划建设专项资金</t>
  </si>
  <si>
    <t xml:space="preserve">         家园清洁行动</t>
  </si>
  <si>
    <t>6.农林水支出</t>
  </si>
  <si>
    <t xml:space="preserve">   其中：民族乡扶贫</t>
  </si>
  <si>
    <t xml:space="preserve">         农田水利建设省级配套资金</t>
  </si>
  <si>
    <t xml:space="preserve">         村级公益事业财政奖补</t>
  </si>
  <si>
    <t xml:space="preserve">         造林绿化经费</t>
  </si>
  <si>
    <t>7.资源勘探信息等支出</t>
  </si>
  <si>
    <t>8.商业服务业等支出</t>
  </si>
  <si>
    <t>9.自然资源海洋气象等支出</t>
  </si>
  <si>
    <t xml:space="preserve">   其中：村级协管员队伍建设</t>
  </si>
  <si>
    <t xml:space="preserve">         实施地质灾害“百千万”工程</t>
  </si>
  <si>
    <t xml:space="preserve">         土地整理复垦开发专项</t>
  </si>
  <si>
    <t xml:space="preserve">         “青山挂白”治理补助</t>
  </si>
  <si>
    <t>附表8</t>
  </si>
  <si>
    <t>地    区</t>
  </si>
  <si>
    <t>小计</t>
  </si>
  <si>
    <t>税收返还</t>
  </si>
  <si>
    <t>一般性转移支付</t>
  </si>
  <si>
    <t>专项转移支付</t>
  </si>
  <si>
    <t xml:space="preserve">   福州</t>
  </si>
  <si>
    <t xml:space="preserve">   厦门</t>
  </si>
  <si>
    <t xml:space="preserve">   漳州</t>
  </si>
  <si>
    <t xml:space="preserve">   泉州</t>
  </si>
  <si>
    <t xml:space="preserve">   三明</t>
  </si>
  <si>
    <t xml:space="preserve">   莆田</t>
  </si>
  <si>
    <t xml:space="preserve">   南平</t>
  </si>
  <si>
    <t xml:space="preserve">   龙岩</t>
  </si>
  <si>
    <t xml:space="preserve">   宁德</t>
  </si>
  <si>
    <t xml:space="preserve">   平潭</t>
  </si>
  <si>
    <t xml:space="preserve">   未落实到地区数</t>
  </si>
  <si>
    <t>附表9</t>
  </si>
  <si>
    <t>1、因公出国（境）费用</t>
  </si>
  <si>
    <t>2、公务接待费</t>
  </si>
  <si>
    <t>3、公务用车购置及运行费</t>
  </si>
  <si>
    <t>其中：（1）公务用车运行费</t>
  </si>
  <si>
    <t xml:space="preserve">      （2）公务用车购置费</t>
  </si>
  <si>
    <t>2020年省级一般公共预算收入表</t>
  </si>
  <si>
    <t>项         目</t>
  </si>
  <si>
    <t>2017年预算数</t>
  </si>
  <si>
    <t>2017年预计数</t>
  </si>
  <si>
    <t>2017年预计数比2017年预算数</t>
  </si>
  <si>
    <t>2018年预算数</t>
  </si>
  <si>
    <t>2018年决算数</t>
  </si>
  <si>
    <t>比预算数</t>
  </si>
  <si>
    <t>2018年1-3月</t>
  </si>
  <si>
    <t>2018年1-6月</t>
  </si>
  <si>
    <t>2018年1-7月</t>
  </si>
  <si>
    <t>2018年1-8月</t>
  </si>
  <si>
    <t>2018年1-9月</t>
  </si>
  <si>
    <t>2018年1-10月</t>
  </si>
  <si>
    <t>2018年11-12月完成</t>
  </si>
  <si>
    <t>上年
预计数</t>
  </si>
  <si>
    <t>较2018年完成数增减</t>
  </si>
  <si>
    <t>2019年预计完成数</t>
  </si>
  <si>
    <t>当年
预算数</t>
  </si>
  <si>
    <t>（公式备份）</t>
  </si>
  <si>
    <t>省级负担数</t>
  </si>
  <si>
    <t>中央转移支付用于省本级</t>
  </si>
  <si>
    <t>中央转移支付用于对市县转移支付</t>
  </si>
  <si>
    <t>财力统筹</t>
  </si>
  <si>
    <t>19中央提前下达转移支付金额</t>
  </si>
  <si>
    <t xml:space="preserve">中央提前下达转移支付文号 </t>
  </si>
  <si>
    <t>对市县转移支付科目（类级）新</t>
  </si>
  <si>
    <t>2018年是否显示(A)</t>
  </si>
  <si>
    <t>2018年是否显示(细项)</t>
  </si>
  <si>
    <t>财力增量测算新（2018）</t>
  </si>
  <si>
    <t>增加</t>
  </si>
  <si>
    <t>增长</t>
  </si>
  <si>
    <t>财力增量测算（2017）</t>
  </si>
  <si>
    <t>归口处室</t>
  </si>
  <si>
    <t>比上年
预计数增减</t>
  </si>
  <si>
    <t>较2019年预算数增减</t>
  </si>
  <si>
    <t>2018年预算备注</t>
  </si>
  <si>
    <t>2017年预算备注</t>
  </si>
  <si>
    <t>2019年预算备注</t>
  </si>
  <si>
    <t>2020年预算备注</t>
  </si>
  <si>
    <t>备注</t>
  </si>
  <si>
    <t>对比表项目</t>
  </si>
  <si>
    <t>共同事权转移支付</t>
  </si>
  <si>
    <t>2020年中央提前下达</t>
  </si>
  <si>
    <t>转移支付科目调整</t>
  </si>
  <si>
    <t>2018年拆分</t>
  </si>
  <si>
    <t>中央提前下达转移支付金额</t>
  </si>
  <si>
    <t>收入总计</t>
  </si>
  <si>
    <t>总收入</t>
  </si>
  <si>
    <t>一、省本级一般公共预算收入</t>
  </si>
  <si>
    <t>2016年，全年预计完成收入261.83亿元，加上5-12月营改增基数30亿元，合计292亿元，比上年增长1.3%，完成年初预算的98%。2017年完成收入238.7亿元，加上营改增基数56.5亿元，合计295亿元，增长1%，剔除法检上划收入17亿元，收入278亿元，比上年减收14亿元：其中，增值税减收8亿元，农田水利建设资金线上收入减少6亿元相应通过结算上解。</t>
  </si>
  <si>
    <t>省本级一般公共预算收入合计</t>
  </si>
  <si>
    <t>剔除2019年预计收入2019年省委党校土地补偿款等一次收入约30亿元，同口径增长2%。</t>
  </si>
  <si>
    <t>（一）税收收入</t>
  </si>
  <si>
    <r>
      <rPr>
        <sz val="12"/>
        <rFont val="宋体"/>
        <family val="3"/>
        <charset val="134"/>
      </rPr>
      <t>1.按照省政府关于调整市县财政体制的通知（闽政[2002]40号），省级收入包括：
（</t>
    </r>
    <r>
      <rPr>
        <sz val="12"/>
        <rFont val="宋体"/>
        <family val="3"/>
        <charset val="134"/>
      </rPr>
      <t>1</t>
    </r>
    <r>
      <rPr>
        <sz val="12"/>
        <rFont val="宋体"/>
        <family val="3"/>
        <charset val="134"/>
      </rPr>
      <t>）省级固定收入：金融保险、高速公路（运营）、原铁道部集中缴纳的铁路运输企业、2009年起投入运营的干线地方铁路企业运营增值税，金融、证券、保险、烟草、地方铁路、移动通信、高速公路等行业以及省电力公司所属企业和控股企业及部分省属企业所得税，国有土地使用权出让产生的契税，省直和省直管单位征缴的契税、行政性收费、罚没收入，省属单位的国有资产经营及权益收入、其他收入和中央返还的1:0.3收入。
（</t>
    </r>
    <r>
      <rPr>
        <sz val="12"/>
        <rFont val="宋体"/>
        <family val="3"/>
        <charset val="134"/>
      </rPr>
      <t>2</t>
    </r>
    <r>
      <rPr>
        <sz val="12"/>
        <rFont val="宋体"/>
        <family val="3"/>
        <charset val="134"/>
      </rPr>
      <t>）省级固定分成收入。设区市级地方一般预算收入的</t>
    </r>
    <r>
      <rPr>
        <sz val="12"/>
        <rFont val="宋体"/>
        <family val="3"/>
        <charset val="134"/>
      </rPr>
      <t>20%（不含海域场地矿区使用费收入、专项收入）</t>
    </r>
    <r>
      <rPr>
        <sz val="12"/>
        <rFont val="宋体"/>
        <family val="3"/>
        <charset val="134"/>
      </rPr>
      <t xml:space="preserve">
（</t>
    </r>
    <r>
      <rPr>
        <sz val="12"/>
        <rFont val="宋体"/>
        <family val="3"/>
        <charset val="134"/>
      </rPr>
      <t>3</t>
    </r>
    <r>
      <rPr>
        <sz val="12"/>
        <rFont val="宋体"/>
        <family val="3"/>
        <charset val="134"/>
      </rPr>
      <t>）营改征后，原缴纳的金融保险营业税、高速公路（运营）企业营业税、原铁道部集中缴纳的铁路运输企业营业税、2009年起投入营运的干线地方铁路企业运营营业税，改征增值税，仍作为省级收入。</t>
    </r>
  </si>
  <si>
    <t>1.增值税</t>
  </si>
  <si>
    <t>收入</t>
  </si>
  <si>
    <r>
      <rPr>
        <sz val="11"/>
        <rFont val="宋体"/>
        <family val="3"/>
        <charset val="134"/>
      </rPr>
      <t>兴业银行受非保本理财产品免增值税政策影响，2016年留抵22亿元，需在2017年抵扣12亿元，2018年抵扣10亿元。受此因素，2017年预计减收35亿元：（1）2017年免增值税58亿元；（2）当年抵扣12亿元。两项合计70亿元。省级按50%部分35亿元。预计完成50亿元。2018年按1</t>
    </r>
    <r>
      <rPr>
        <sz val="11"/>
        <rFont val="宋体"/>
        <family val="3"/>
        <charset val="134"/>
      </rPr>
      <t>0</t>
    </r>
    <r>
      <rPr>
        <sz val="11"/>
        <rFont val="宋体"/>
        <family val="3"/>
        <charset val="134"/>
      </rPr>
      <t>%增长预计55亿元。</t>
    </r>
  </si>
  <si>
    <r>
      <rPr>
        <sz val="12"/>
        <rFont val="宋体"/>
        <family val="3"/>
        <charset val="134"/>
      </rPr>
      <t>2016年6月入库0.5亿元、7月入库9.3亿元（上年同口径16亿元）、8月入库1.76亿元（上年同口径1亿元）、9月入库3.9亿元（上年同口径1亿元）。2016年10月入库16.37亿元（上年同口径50%部分16.87亿元）。</t>
    </r>
    <r>
      <rPr>
        <sz val="12"/>
        <rFont val="宋体"/>
        <family val="3"/>
        <charset val="134"/>
      </rPr>
      <t>2016年</t>
    </r>
    <r>
      <rPr>
        <sz val="12"/>
        <rFont val="宋体"/>
        <family val="3"/>
        <charset val="134"/>
      </rPr>
      <t>11</t>
    </r>
    <r>
      <rPr>
        <sz val="12"/>
        <rFont val="宋体"/>
        <family val="3"/>
        <charset val="134"/>
      </rPr>
      <t>-12月份按上年同期数</t>
    </r>
    <r>
      <rPr>
        <sz val="12"/>
        <rFont val="宋体"/>
        <family val="3"/>
        <charset val="134"/>
      </rPr>
      <t>2.7</t>
    </r>
    <r>
      <rPr>
        <sz val="12"/>
        <rFont val="宋体"/>
        <family val="3"/>
        <charset val="134"/>
      </rPr>
      <t>亿元的50%为</t>
    </r>
    <r>
      <rPr>
        <sz val="12"/>
        <rFont val="宋体"/>
        <family val="3"/>
        <charset val="134"/>
      </rPr>
      <t>1.35</t>
    </r>
    <r>
      <rPr>
        <sz val="12"/>
        <rFont val="宋体"/>
        <family val="3"/>
        <charset val="134"/>
      </rPr>
      <t>亿元和</t>
    </r>
    <r>
      <rPr>
        <sz val="12"/>
        <rFont val="宋体"/>
        <family val="3"/>
        <charset val="134"/>
      </rPr>
      <t>8月、9月份平均数</t>
    </r>
    <r>
      <rPr>
        <sz val="12"/>
        <rFont val="宋体"/>
        <family val="3"/>
        <charset val="134"/>
      </rPr>
      <t>预计完成</t>
    </r>
    <r>
      <rPr>
        <sz val="12"/>
        <rFont val="宋体"/>
        <family val="3"/>
        <charset val="134"/>
      </rPr>
      <t>4亿元</t>
    </r>
    <r>
      <rPr>
        <sz val="12"/>
        <rFont val="宋体"/>
        <family val="3"/>
        <charset val="134"/>
      </rPr>
      <t>。按2016年原口径3</t>
    </r>
    <r>
      <rPr>
        <sz val="12"/>
        <rFont val="宋体"/>
        <family val="3"/>
        <charset val="134"/>
      </rPr>
      <t>6</t>
    </r>
    <r>
      <rPr>
        <sz val="12"/>
        <rFont val="宋体"/>
        <family val="3"/>
        <charset val="134"/>
      </rPr>
      <t>*2+78.8=</t>
    </r>
    <r>
      <rPr>
        <sz val="12"/>
        <rFont val="宋体"/>
        <family val="3"/>
        <charset val="134"/>
      </rPr>
      <t>150.8</t>
    </r>
    <r>
      <rPr>
        <sz val="12"/>
        <rFont val="宋体"/>
        <family val="3"/>
        <charset val="134"/>
      </rPr>
      <t>亿元，增长12%预计2017年完成1</t>
    </r>
    <r>
      <rPr>
        <sz val="12"/>
        <rFont val="宋体"/>
        <family val="3"/>
        <charset val="134"/>
      </rPr>
      <t>70</t>
    </r>
    <r>
      <rPr>
        <sz val="12"/>
        <rFont val="宋体"/>
        <family val="3"/>
        <charset val="134"/>
      </rPr>
      <t>亿元，按50%地方收入预计8</t>
    </r>
    <r>
      <rPr>
        <sz val="12"/>
        <rFont val="宋体"/>
        <family val="3"/>
        <charset val="134"/>
      </rPr>
      <t>5</t>
    </r>
    <r>
      <rPr>
        <sz val="12"/>
        <rFont val="宋体"/>
        <family val="3"/>
        <charset val="134"/>
      </rPr>
      <t>亿元。</t>
    </r>
  </si>
  <si>
    <r>
      <rPr>
        <sz val="11"/>
        <rFont val="宋体"/>
        <family val="3"/>
        <charset val="134"/>
      </rPr>
      <t>2018年1-10月完成48.3亿元预计</t>
    </r>
    <r>
      <rPr>
        <sz val="11"/>
        <rFont val="宋体"/>
        <family val="3"/>
        <charset val="134"/>
      </rPr>
      <t>完成</t>
    </r>
    <r>
      <rPr>
        <sz val="11"/>
        <rFont val="宋体"/>
        <family val="3"/>
        <charset val="134"/>
      </rPr>
      <t>51</t>
    </r>
    <r>
      <rPr>
        <sz val="11"/>
        <rFont val="宋体"/>
        <family val="3"/>
        <charset val="134"/>
      </rPr>
      <t>亿元；2019年省级增值税与2018年基础上，略有增长预计完成</t>
    </r>
    <r>
      <rPr>
        <sz val="11"/>
        <rFont val="宋体"/>
        <family val="3"/>
        <charset val="134"/>
      </rPr>
      <t>55亿元</t>
    </r>
    <r>
      <rPr>
        <sz val="11"/>
        <rFont val="宋体"/>
        <family val="3"/>
        <charset val="134"/>
      </rPr>
      <t>。</t>
    </r>
  </si>
  <si>
    <t>2019年1-10月收入65.39亿元，预计2019年完成68亿元。扣除缓征入库5.1亿元一次性因素，再考虑略有增长，2020年预计完成68亿元。</t>
  </si>
  <si>
    <t>2.企业所得税</t>
  </si>
  <si>
    <t>1-10月份50亿元，11-12预计4亿元，加上3月份调库福州市5亿元，2017年预计59亿元，扣除调库5亿元，54亿元【视收入完成情况，再行研究调库福州】。2018年预计增加9亿元，完成68亿元，预留调库10亿元，预计完成58亿元。</t>
  </si>
  <si>
    <r>
      <rPr>
        <sz val="12"/>
        <rFont val="宋体"/>
        <family val="3"/>
        <charset val="134"/>
      </rPr>
      <t>截止2016年10月完成40亿元，2015年后11月、12月份完成3亿元，预计全年完成43亿元，加上已调库福州8亿元，实际完成51亿元。2017年再加上2017年起泉港炼化产生企业所得税，当年预计4亿元，2017年企业所得税</t>
    </r>
    <r>
      <rPr>
        <sz val="12"/>
        <rFont val="宋体"/>
        <family val="3"/>
        <charset val="134"/>
      </rPr>
      <t>预计完成</t>
    </r>
    <r>
      <rPr>
        <sz val="12"/>
        <rFont val="宋体"/>
        <family val="3"/>
        <charset val="134"/>
      </rPr>
      <t>55</t>
    </r>
    <r>
      <rPr>
        <sz val="12"/>
        <rFont val="宋体"/>
        <family val="3"/>
        <charset val="134"/>
      </rPr>
      <t>亿元，剔除预留调库福州10亿元，预计完成</t>
    </r>
    <r>
      <rPr>
        <sz val="12"/>
        <rFont val="宋体"/>
        <family val="3"/>
        <charset val="134"/>
      </rPr>
      <t>45</t>
    </r>
    <r>
      <rPr>
        <sz val="12"/>
        <rFont val="宋体"/>
        <family val="3"/>
        <charset val="134"/>
      </rPr>
      <t>亿元。</t>
    </r>
  </si>
  <si>
    <t>主要受兴业银行增持国债和地方债，利润总额中免息收入占比提升影响，2018年企业所得税预计短收10亿元（已调库福州10亿元）。2019年预计完成40亿元。</t>
  </si>
  <si>
    <r>
      <rPr>
        <sz val="11"/>
        <rFont val="宋体"/>
        <family val="3"/>
        <charset val="134"/>
      </rPr>
      <t>2019年1-10月收入38.49亿元，已调库福州10亿元，预计年底再调库10亿元，全年29亿元。扣除缓征入库一次性因素6.8亿元，再考虑略有增长，预留福州调库</t>
    </r>
    <r>
      <rPr>
        <sz val="11"/>
        <rFont val="宋体"/>
        <family val="3"/>
        <charset val="134"/>
      </rPr>
      <t>1</t>
    </r>
    <r>
      <rPr>
        <sz val="11"/>
        <rFont val="宋体"/>
        <family val="3"/>
        <charset val="134"/>
      </rPr>
      <t>0亿元，2020年预计完成</t>
    </r>
    <r>
      <rPr>
        <sz val="11"/>
        <rFont val="宋体"/>
        <family val="3"/>
        <charset val="134"/>
      </rPr>
      <t>38</t>
    </r>
    <r>
      <rPr>
        <sz val="11"/>
        <rFont val="宋体"/>
        <family val="3"/>
        <charset val="134"/>
      </rPr>
      <t>亿元。</t>
    </r>
  </si>
  <si>
    <t>3.契税</t>
  </si>
  <si>
    <t>主要受房地产政策影响</t>
  </si>
  <si>
    <t>主要是国有土地使用权出让产生的契税。据统计，按缴库地区来看，截止10月底，主要是福州10亿元、泉州4亿元、漳州3.6亿元、龙岩1亿元。2015年收入16亿元，其中主要来源于福州6亿元、漳州3.5亿元、泉州2.3亿元。2014年收入28亿元，其中主要是福州9.6亿元、泉州9亿元、漳州3.6亿元、龙岩2亿元。</t>
  </si>
  <si>
    <t>主要受房地产政策影响，年度间波动较大。</t>
  </si>
  <si>
    <t>4.环境保护税</t>
  </si>
  <si>
    <t>5.其他税收入</t>
  </si>
  <si>
    <t>（二）非税收入</t>
  </si>
  <si>
    <t>1.专项收入</t>
  </si>
  <si>
    <r>
      <rPr>
        <sz val="14"/>
        <rFont val="宋体"/>
        <family val="3"/>
        <charset val="134"/>
      </rPr>
      <t xml:space="preserve">    （</t>
    </r>
    <r>
      <rPr>
        <sz val="14"/>
        <rFont val="宋体"/>
        <family val="3"/>
        <charset val="134"/>
      </rPr>
      <t>1</t>
    </r>
    <r>
      <rPr>
        <sz val="14"/>
        <rFont val="宋体"/>
        <family val="3"/>
        <charset val="134"/>
      </rPr>
      <t>）教育费附加收入</t>
    </r>
  </si>
  <si>
    <t>教科文处</t>
  </si>
  <si>
    <t>受兴业银行减增值税政策影响</t>
  </si>
  <si>
    <t>设区市、辖区、县级市税务部门征收的教育费附加级次为“省级10%、设区市、区、县级市90%”，其余县100%。省地税局直属税务分局征收的为省级。</t>
  </si>
  <si>
    <t>受增值税税率调整影响，考虑自然增长，基本维持上年水平。</t>
  </si>
  <si>
    <t>受增值税税率调整翘尾影响</t>
  </si>
  <si>
    <t xml:space="preserve">    （2）教育费附加收入</t>
  </si>
  <si>
    <t>否</t>
  </si>
  <si>
    <r>
      <rPr>
        <sz val="14"/>
        <rFont val="宋体"/>
        <family val="3"/>
        <charset val="134"/>
      </rPr>
      <t xml:space="preserve">    （</t>
    </r>
    <r>
      <rPr>
        <sz val="14"/>
        <rFont val="宋体"/>
        <family val="3"/>
        <charset val="134"/>
      </rPr>
      <t>2</t>
    </r>
    <r>
      <rPr>
        <sz val="14"/>
        <rFont val="宋体"/>
        <family val="3"/>
        <charset val="134"/>
      </rPr>
      <t>）场外核应急准备收入</t>
    </r>
  </si>
  <si>
    <t>经济建设处</t>
  </si>
  <si>
    <t>核电厂承担，承担上缴的场外核应急准备专项收入，在基建期按设计额度容量每千瓦5元人民币的标准缴纳，在运行期按年度上网销售电量每千瓦时0.2厘人民币的标准缴纳。基建期应在核电工程浇灌第一罐混凝土的当年起三年内按应缴数额的30%、40%和30%分年度缴清。中央和地方分成比例为：首期建设的核电厂为15%和85%；后续再建的核电厂为50%和50%。地方分成部分建设期全额上缴省级，运行期按省、市、县70%、10%、20%比例分成。【福清核电厂、宁德核电厂运行期缴交】</t>
  </si>
  <si>
    <t xml:space="preserve">    （3）场外核应急准备收入</t>
  </si>
  <si>
    <r>
      <rPr>
        <sz val="14"/>
        <rFont val="宋体"/>
        <family val="3"/>
        <charset val="134"/>
      </rPr>
      <t xml:space="preserve">    （</t>
    </r>
    <r>
      <rPr>
        <sz val="14"/>
        <rFont val="宋体"/>
        <family val="3"/>
        <charset val="134"/>
      </rPr>
      <t>3</t>
    </r>
    <r>
      <rPr>
        <sz val="14"/>
        <rFont val="宋体"/>
        <family val="3"/>
        <charset val="134"/>
      </rPr>
      <t>）地方教育附加收入</t>
    </r>
  </si>
  <si>
    <t>就地缴入省级国库，省内地方企事业单位和个人（包括外商投资企业、外国企业及外籍个人）实际缴纳的增值税、营业税、消费税的2%。</t>
  </si>
  <si>
    <t xml:space="preserve">    （4）地方教育附加收入</t>
  </si>
  <si>
    <r>
      <rPr>
        <sz val="14"/>
        <rFont val="宋体"/>
        <family val="3"/>
        <charset val="134"/>
      </rPr>
      <t xml:space="preserve">    （</t>
    </r>
    <r>
      <rPr>
        <sz val="14"/>
        <rFont val="宋体"/>
        <family val="3"/>
        <charset val="134"/>
      </rPr>
      <t>4</t>
    </r>
    <r>
      <rPr>
        <sz val="14"/>
        <rFont val="宋体"/>
        <family val="3"/>
        <charset val="134"/>
      </rPr>
      <t>）文化事业建设费收入</t>
    </r>
  </si>
  <si>
    <t>按歌厅、舞厅等各种营业性娱乐场所和广播电台、电视台和广告经营单位营业收入的３%缴纳文化事业建设费。文化事业建设费由地方税务机关征收，全额缴入省级金库。</t>
  </si>
  <si>
    <t xml:space="preserve">    （5）文化事业建设费收入</t>
  </si>
  <si>
    <r>
      <rPr>
        <sz val="14"/>
        <rFont val="宋体"/>
        <family val="3"/>
        <charset val="134"/>
      </rPr>
      <t xml:space="preserve">    （</t>
    </r>
    <r>
      <rPr>
        <sz val="14"/>
        <rFont val="宋体"/>
        <family val="3"/>
        <charset val="134"/>
      </rPr>
      <t>5</t>
    </r>
    <r>
      <rPr>
        <sz val="14"/>
        <rFont val="宋体"/>
        <family val="3"/>
        <charset val="134"/>
      </rPr>
      <t>）残疾人就业保障金收入</t>
    </r>
  </si>
  <si>
    <t>社会保障处</t>
  </si>
  <si>
    <t>省级单位缴纳的残保金，由省地方税务局直属征收分局征收的，全额缴入省级国库；由各地征收的，60%就地缴入省级国库，40%缴入征收地国库；市、县级单位缴纳的残保金，15%缴入省级国库、85%缴入市级或县级国库。</t>
  </si>
  <si>
    <t xml:space="preserve">    （6）残疾人就业保障金收入</t>
  </si>
  <si>
    <r>
      <rPr>
        <sz val="14"/>
        <rFont val="宋体"/>
        <family val="3"/>
        <charset val="134"/>
      </rPr>
      <t xml:space="preserve">    （</t>
    </r>
    <r>
      <rPr>
        <sz val="14"/>
        <rFont val="宋体"/>
        <family val="3"/>
        <charset val="134"/>
      </rPr>
      <t>7</t>
    </r>
    <r>
      <rPr>
        <sz val="14"/>
        <rFont val="宋体"/>
        <family val="3"/>
        <charset val="134"/>
      </rPr>
      <t>）森林植被恢复费</t>
    </r>
  </si>
  <si>
    <t>农业处</t>
  </si>
  <si>
    <r>
      <rPr>
        <sz val="12"/>
        <rFont val="宋体"/>
        <family val="3"/>
        <charset val="134"/>
      </rPr>
      <t>2016年8月1日起，调整森林植被恢复费征收标准，相应停止征收森林资源补偿费。森林植被恢复费按省、市、县3:1:6比例分成；对按规定征占用省属国有林场经营区内的林地，所征收的森林植被恢复费按省、市、省属国有林场3:1:6比例分成。201</t>
    </r>
    <r>
      <rPr>
        <sz val="12"/>
        <rFont val="宋体"/>
        <family val="3"/>
        <charset val="134"/>
      </rPr>
      <t>7</t>
    </r>
    <r>
      <rPr>
        <sz val="12"/>
        <rFont val="宋体"/>
        <family val="3"/>
        <charset val="134"/>
      </rPr>
      <t>年森林植被恢复费和森林资源补偿费实际缴库</t>
    </r>
    <r>
      <rPr>
        <sz val="12"/>
        <rFont val="宋体"/>
        <family val="3"/>
        <charset val="134"/>
      </rPr>
      <t>5</t>
    </r>
    <r>
      <rPr>
        <sz val="12"/>
        <rFont val="宋体"/>
        <family val="3"/>
        <charset val="134"/>
      </rPr>
      <t>亿元预计。</t>
    </r>
  </si>
  <si>
    <r>
      <rPr>
        <sz val="11"/>
        <rFont val="宋体"/>
        <family val="3"/>
        <charset val="134"/>
      </rPr>
      <t>2018年加大征收力度，清缴入库较多。</t>
    </r>
    <r>
      <rPr>
        <sz val="11"/>
        <rFont val="宋体"/>
        <family val="3"/>
        <charset val="134"/>
      </rPr>
      <t>2019年预计完成6.5亿元。</t>
    </r>
  </si>
  <si>
    <t>森林植被恢复费收入下降？</t>
  </si>
  <si>
    <t xml:space="preserve">    （8）森林植被恢复费</t>
  </si>
  <si>
    <t>2.行政事业性收费收入</t>
  </si>
  <si>
    <t xml:space="preserve"> （1）耕地开垦费</t>
  </si>
  <si>
    <t>省国土资源厅在办理具体手续时，向占用耕地的建设单位按标准收取耕地开垦费，全额缴入省级金库，按照量入为出的原则专项用于耕地开发、土地整理和滩涂围垦。</t>
  </si>
  <si>
    <t xml:space="preserve"> （2）法院行政事业性收费</t>
  </si>
  <si>
    <t>行政处</t>
  </si>
  <si>
    <t>2017年收入上划，2015年八地市（不含厦门）完成107728万元，2016年1-9月份完成92266万元，2014年完成85098万元。</t>
  </si>
  <si>
    <r>
      <rPr>
        <sz val="11"/>
        <rFont val="宋体"/>
        <family val="3"/>
        <charset val="134"/>
      </rPr>
      <t>2018年</t>
    </r>
    <r>
      <rPr>
        <sz val="11"/>
        <rFont val="宋体"/>
        <family val="3"/>
        <charset val="134"/>
      </rPr>
      <t>预计缴入</t>
    </r>
    <r>
      <rPr>
        <sz val="11"/>
        <rFont val="宋体"/>
        <family val="3"/>
        <charset val="134"/>
      </rPr>
      <t>30</t>
    </r>
    <r>
      <rPr>
        <sz val="11"/>
        <rFont val="宋体"/>
        <family val="3"/>
        <charset val="134"/>
      </rPr>
      <t>亿元，预计退库10亿元，完成20亿元。</t>
    </r>
    <r>
      <rPr>
        <sz val="11"/>
        <rFont val="宋体"/>
        <family val="3"/>
        <charset val="134"/>
      </rPr>
      <t xml:space="preserve">
</t>
    </r>
    <r>
      <rPr>
        <sz val="11"/>
        <rFont val="宋体"/>
        <family val="3"/>
        <charset val="134"/>
      </rPr>
      <t>2019年预计</t>
    </r>
    <r>
      <rPr>
        <sz val="11"/>
        <rFont val="宋体"/>
        <family val="3"/>
        <charset val="134"/>
      </rPr>
      <t>缴入</t>
    </r>
    <r>
      <rPr>
        <sz val="11"/>
        <rFont val="宋体"/>
        <family val="3"/>
        <charset val="134"/>
      </rPr>
      <t>30</t>
    </r>
    <r>
      <rPr>
        <sz val="11"/>
        <rFont val="宋体"/>
        <family val="3"/>
        <charset val="134"/>
      </rPr>
      <t>亿元，预计退库</t>
    </r>
    <r>
      <rPr>
        <sz val="11"/>
        <rFont val="宋体"/>
        <family val="3"/>
        <charset val="134"/>
      </rPr>
      <t>15</t>
    </r>
    <r>
      <rPr>
        <sz val="11"/>
        <rFont val="宋体"/>
        <family val="3"/>
        <charset val="134"/>
      </rPr>
      <t>亿元。</t>
    </r>
  </si>
  <si>
    <t xml:space="preserve"> （3）其他行政性收费</t>
  </si>
  <si>
    <t>主要是质检、交通、水利、社保行政事业性收费</t>
  </si>
  <si>
    <t>主要是质监行政事业性收费、法院行政事业性收费、公安行政事业性收费、交通运输行政事业性收费、人力资源和社会保障行政事业性收费</t>
  </si>
  <si>
    <t>3.罚没收入</t>
  </si>
  <si>
    <t>（1）原罚没收入</t>
  </si>
  <si>
    <t>主要是公安罚没收入、交通罚没收入、检察院罚没收入</t>
  </si>
  <si>
    <t>（2）地市上划法院、检察院罚没收入</t>
  </si>
  <si>
    <t>主要是省检察院一次性罚没收入13亿元。</t>
  </si>
  <si>
    <t>2017年收入上收，2015年八地市（不含厦门）完成64142万元，2016年1-9月份完成35086万元，2014年完成52308万元</t>
  </si>
  <si>
    <r>
      <rPr>
        <sz val="11"/>
        <rFont val="宋体"/>
        <family val="3"/>
        <charset val="134"/>
      </rPr>
      <t>主要是</t>
    </r>
    <r>
      <rPr>
        <sz val="11"/>
        <rFont val="宋体"/>
        <family val="3"/>
        <charset val="134"/>
      </rPr>
      <t>2019年常年性罚没6.5亿元</t>
    </r>
    <r>
      <rPr>
        <sz val="11"/>
        <rFont val="宋体"/>
        <family val="3"/>
        <charset val="134"/>
      </rPr>
      <t>、省检察院一次性罚没收入13亿元</t>
    </r>
    <r>
      <rPr>
        <sz val="11"/>
        <rFont val="宋体"/>
        <family val="3"/>
        <charset val="134"/>
      </rPr>
      <t>。</t>
    </r>
  </si>
  <si>
    <t>2019年检察院一次性罚没收入13亿元</t>
  </si>
  <si>
    <t>4.国有资源（资产）有偿使用收入</t>
  </si>
  <si>
    <t xml:space="preserve">  （1）海域使用金收入</t>
  </si>
  <si>
    <t>海域使用金根据海域使用批准权限按以下规定划分收入级次：县级和设区市级审批征收的海域使用金３０％上缴中央财政，其余的７０％分别上缴县级和设区市财政；省和中央审批征收的海域使用金３０％上缴中央，７０％上缴省级。</t>
  </si>
  <si>
    <t>受国家政策影响，海域的使用政策收紧。</t>
  </si>
  <si>
    <t xml:space="preserve">  （2）利息收入</t>
  </si>
  <si>
    <t>主要包括国库人民银行存款活期利息、财政非税专户（教育收费、高速通行费）及偿债、粮食专户等、国库现金管理利息存款</t>
  </si>
  <si>
    <t>主要是国库现金管理资金定期存款利率下降，相应调减1亿元左右：1.基准利率一直在降；2.各省允许上浮的区间也从44%降到30%
；3.新的定存不允许存一年期，所以利率从一年期变成了半年期的。</t>
  </si>
  <si>
    <t>增加国库现金管理规模80亿元（现有280亿元），将于明年三月到期，增加利息收入0.5亿元。</t>
  </si>
  <si>
    <t>利息收入需要向国库处了解</t>
  </si>
  <si>
    <r>
      <rPr>
        <sz val="14"/>
        <rFont val="宋体"/>
        <family val="3"/>
        <charset val="134"/>
      </rPr>
      <t xml:space="preserve">     （3）</t>
    </r>
    <r>
      <rPr>
        <sz val="14"/>
        <rFont val="宋体"/>
        <family val="3"/>
        <charset val="134"/>
      </rPr>
      <t>矿业权出让收益</t>
    </r>
  </si>
  <si>
    <t>按照中央矿产资源权益金制度改革方案，探矿权采矿权价款调整为矿业出让收益并调整中央与地方分成比例和矿产资源补偿费并入资源税</t>
  </si>
  <si>
    <t>根据中央文件精神，7月1日起，资源税从价计征，矿产资源补偿费等收入并入资源税，缴入市县金库。</t>
  </si>
  <si>
    <t xml:space="preserve">     （3）矿业权出让收益</t>
  </si>
  <si>
    <t xml:space="preserve">     （4）非经营性国有资产收入</t>
  </si>
  <si>
    <t>主要是省直单位资产处置收入</t>
  </si>
  <si>
    <t>主要是省直单位资产处置收入，2017年包含信息职业技术学院土地款1亿元。</t>
  </si>
  <si>
    <t>主要是省委党校一次性土地补偿款16.32亿元。【暂按2018年入库10亿元、2019年入库6.32亿元。】</t>
  </si>
  <si>
    <t xml:space="preserve">     （5）其他国有资源(资产)有偿使用收入</t>
  </si>
  <si>
    <t>主要是原征收的森林资源补偿费。根据《关于调整森林植被恢复费征收标准引导节约集约利用林地的通知》（闽财税[2016]25号）规定，8月1日起，调整森林植被恢复费征收标准，相应停止征收森林资源补偿费。</t>
  </si>
  <si>
    <r>
      <rPr>
        <sz val="14"/>
        <rFont val="宋体"/>
        <family val="3"/>
        <charset val="134"/>
      </rPr>
      <t xml:space="preserve">  （6）</t>
    </r>
    <r>
      <rPr>
        <sz val="14"/>
        <rFont val="宋体"/>
        <family val="3"/>
        <charset val="134"/>
      </rPr>
      <t>新增建设用地土地有偿使用费收入</t>
    </r>
  </si>
  <si>
    <t xml:space="preserve">  （6）新增建设用地土地有偿使用费收入</t>
  </si>
  <si>
    <r>
      <rPr>
        <sz val="14"/>
        <rFont val="宋体"/>
        <family val="3"/>
        <charset val="134"/>
      </rPr>
      <t xml:space="preserve">  （7）</t>
    </r>
    <r>
      <rPr>
        <sz val="14"/>
        <rFont val="宋体"/>
        <family val="3"/>
        <charset val="134"/>
      </rPr>
      <t>水资源费收入</t>
    </r>
  </si>
  <si>
    <t>2018年九龙江北溪管理局一次性缴库1.31亿元（2017年北溪管理局缴库0.13亿元）；暂按2018年预算并适当增长，预计2019年完成13000万元。</t>
  </si>
  <si>
    <t xml:space="preserve">  （7）水资源费收入</t>
  </si>
  <si>
    <t>5.政府住房基金收入</t>
  </si>
  <si>
    <t>综合处</t>
  </si>
  <si>
    <t>1.根据《住房公积金管理条例》规定，住房公积金的增值收益应当存入住房公积金管理中心在受委托银行开立的住房公积金增值收益专户，用于建立住房公积金贷款风险准备金、住房公积金管理中心的管理费用和建设城市廉租住房的补充资金。
2.2016年增长较快，主要住房公积金存贷利差增加相应增加增值收益，增加管理费用于购买中心办公用房和计提公共租赁住房住房资金。</t>
  </si>
  <si>
    <t xml:space="preserve">     （1）上缴管理费用</t>
  </si>
  <si>
    <t>按规定从住房公积金增值收益中上缴的管理费用</t>
  </si>
  <si>
    <t xml:space="preserve">     （2）计提公共租赁住房资金</t>
  </si>
  <si>
    <t>按规定从住房公积金增值收益中计提用于公共租赁住房的资金</t>
  </si>
  <si>
    <t>根据住房公积金增值收益先提取贷款风险准备金、管理费用，其余可计提公共租赁住房资金。</t>
  </si>
  <si>
    <t>6.其他收入</t>
  </si>
  <si>
    <t>二、中央税收返还和转移性收入</t>
  </si>
  <si>
    <t>加：中央税收返还和转移性收入</t>
  </si>
  <si>
    <t>（一）返还性收入</t>
  </si>
  <si>
    <t>1.所得税基数返还收入</t>
  </si>
  <si>
    <t>财力</t>
  </si>
  <si>
    <t>基数</t>
  </si>
  <si>
    <t>2002年起，中央实施所得税收入分享改革。2002年中央、地方5：5分享。2003年中央、地方6：4分享。省级相应调整对市体制，中央基数返还数全部作为省级收入。</t>
  </si>
  <si>
    <t>2.成品油税费改革税收返还收入</t>
  </si>
  <si>
    <r>
      <rPr>
        <sz val="12"/>
        <rFont val="宋体"/>
        <family val="3"/>
        <charset val="134"/>
      </rPr>
      <t>1.2009</t>
    </r>
    <r>
      <rPr>
        <sz val="12"/>
        <rFont val="宋体"/>
        <family val="3"/>
        <charset val="134"/>
      </rPr>
      <t>年</t>
    </r>
    <r>
      <rPr>
        <sz val="12"/>
        <rFont val="宋体"/>
        <family val="3"/>
        <charset val="134"/>
      </rPr>
      <t>1</t>
    </r>
    <r>
      <rPr>
        <sz val="12"/>
        <rFont val="宋体"/>
        <family val="3"/>
        <charset val="134"/>
      </rPr>
      <t>月</t>
    </r>
    <r>
      <rPr>
        <sz val="12"/>
        <rFont val="宋体"/>
        <family val="3"/>
        <charset val="134"/>
      </rPr>
      <t>1</t>
    </r>
    <r>
      <rPr>
        <sz val="12"/>
        <rFont val="宋体"/>
        <family val="3"/>
        <charset val="134"/>
      </rPr>
      <t>日起，中央实施成品油价格和税费改革：
（</t>
    </r>
    <r>
      <rPr>
        <sz val="12"/>
        <rFont val="宋体"/>
        <family val="3"/>
        <charset val="134"/>
      </rPr>
      <t>1</t>
    </r>
    <r>
      <rPr>
        <sz val="12"/>
        <rFont val="宋体"/>
        <family val="3"/>
        <charset val="134"/>
      </rPr>
      <t>）取消公路养路费、航道养护费、公路运输管理费、公路客货运附加费、水路运输管理费、水运客货运附加费等六项收费（简称‘六费’）。
（</t>
    </r>
    <r>
      <rPr>
        <sz val="12"/>
        <rFont val="宋体"/>
        <family val="3"/>
        <charset val="134"/>
      </rPr>
      <t>2</t>
    </r>
    <r>
      <rPr>
        <sz val="12"/>
        <rFont val="宋体"/>
        <family val="3"/>
        <charset val="134"/>
      </rPr>
      <t>）逐步有序取消政府还贷二级公路收费。
（</t>
    </r>
    <r>
      <rPr>
        <sz val="12"/>
        <rFont val="宋体"/>
        <family val="3"/>
        <charset val="134"/>
      </rPr>
      <t>3</t>
    </r>
    <r>
      <rPr>
        <sz val="12"/>
        <rFont val="宋体"/>
        <family val="3"/>
        <charset val="134"/>
      </rPr>
      <t>）提高成品油消费税单位税额。
（</t>
    </r>
    <r>
      <rPr>
        <sz val="12"/>
        <rFont val="宋体"/>
        <family val="3"/>
        <charset val="134"/>
      </rPr>
      <t>4</t>
    </r>
    <r>
      <rPr>
        <sz val="12"/>
        <rFont val="宋体"/>
        <family val="3"/>
        <charset val="134"/>
      </rPr>
      <t xml:space="preserve">）原地方通过“六费”安排的支出，由中央通过转移支付分配给地方。
2.在此基础上，中央根据成品油消费税增量，按照各地燃油消耗量、交通设施当量里程等因素进行分配中央财政转移支付的增量资金。2016年增量资金20.73亿元。
</t>
    </r>
    <r>
      <rPr>
        <sz val="12"/>
        <rFont val="宋体"/>
        <family val="3"/>
        <charset val="134"/>
      </rPr>
      <t>3.省级分配情况：
（1）基数分配：
2009年中央按我省2007年公路养路费等“六费”收入增长10%下达基数44.55亿元。经领导同意，核定返还地市9.28元（占总量44.55亿元的20.83%），省级35.27亿元：其中划转农业口0.88亿元、农发办水利基金0.15亿元（地方水利基金1.03亿元占总量2.31%），高速交警0.9亿元（占总量2.02%），其余33.34亿元列入省交通运输厅部门预算。
（2）转移支付增量分配：
按2009年地市、水利基金、高速交警经费基数占比将中央新增转移支付相应予以划转，余额用于增加省交通运输厅部门预算。2012年起新增转移支付资金全额用于高速公路贴息。2016年安排5.28亿元。</t>
    </r>
  </si>
  <si>
    <t>3.增值税税收返还收入</t>
  </si>
  <si>
    <t xml:space="preserve">1.1993年实行中央和地方分税制改革后，中央对地方实行增值税、消费税1：0.3增量返还。即，以地方1993年分税制改革后净上划的收入金额为基数，每年地方增值税和消费税每增长1%，中央财政对地方的税收返还增长0.3%。2014年，中央对福建省增值税、消费税1：0.3返还113亿元，其中：福建地区87.4亿元，比上年增长1亿元。
2.2015年，国务院调整出口退税增量负担机制，出口退税全部由中央财政负担，同时取消了消费税1：0.3返还，改为按2014年数定额返还。福建省返还基数24.2亿元，其中：福建地区17.6亿元。
3.2015年福建省上划增值税608亿元，比上年增加0.2%，当年核定1：0.3增值税返还88.8亿元。其中，福建地区上划中央增值税446亿元，比上年下降0.76%，当年核定增值税1：0.3返还69.7亿元，比上年减少0.2亿元。
</t>
  </si>
  <si>
    <t>4.消费税税收返还收入</t>
  </si>
  <si>
    <t>中央从2015年起实行消费税定额返还，核定我省消费税返还基数176000万元。</t>
  </si>
  <si>
    <t>5.增值税“五五分享”税收返还收入</t>
  </si>
  <si>
    <t xml:space="preserve">按照财政部营改增基数返还核定征求意见，福建地区返还数编列。对市县税收净返还补助纳入对市县转移支付补助 </t>
  </si>
  <si>
    <t>5.营改增税收返还收入</t>
  </si>
  <si>
    <t>（二） 一般性转移支付、专项转移支付收入</t>
  </si>
  <si>
    <t>（二） 一般性转移支付收入</t>
  </si>
  <si>
    <t>1.均衡性转移支付收入</t>
  </si>
  <si>
    <t>（1）均衡性转移支付收入</t>
  </si>
  <si>
    <t>财预【2018】0158号</t>
  </si>
  <si>
    <t>财预[2017]145号中央提前下达2018年均衡性转移支付180.94亿元</t>
  </si>
  <si>
    <t>中央均衡性转移支付资金按照各地标准财政收入和标准财政支出差额及转移支付系数确定，并考虑增幅控制调整和奖励情况。2017年提前下达均衡性转移支付168.37亿元。截止2016年9月，2016年已下达均衡性转移支付168.37亿元。</t>
  </si>
  <si>
    <r>
      <rPr>
        <sz val="11"/>
        <rFont val="宋体"/>
        <family val="3"/>
        <charset val="134"/>
      </rPr>
      <t>按中央提前下达数预计。财预【2018】0158号提前下达2019年192.34亿元，与</t>
    </r>
    <r>
      <rPr>
        <sz val="11"/>
        <rFont val="宋体"/>
        <family val="3"/>
        <charset val="134"/>
      </rPr>
      <t>2018年实际下达持平。</t>
    </r>
  </si>
  <si>
    <t>按中央提前下达数预计（财预【2019】0179号）</t>
  </si>
  <si>
    <t>（2）转列均衡性转移支付的固定数额补助收入</t>
  </si>
  <si>
    <t>固定数额补助</t>
  </si>
  <si>
    <t>农村税费改革转移支付</t>
  </si>
  <si>
    <t>按照国务院关于农村税费改革工作的统一布署，2006年全面取消农业税，核定2006年及以后年度农村税费改革转移支付。</t>
  </si>
  <si>
    <t>调整工资转移支付</t>
  </si>
  <si>
    <t>国务院决定从2006年7月1日起增加公务员和事业单位工作人员工资。核定地方调整工资转移支付补助。2015年以来的调资通过均衡性转移支付予以统筹考虑。</t>
  </si>
  <si>
    <t>对台工作经费</t>
  </si>
  <si>
    <t>2003年，中央给予我省承担的对台支出相应补助3000万元，2012年由6000万元增加到4亿元，2014年增加到8亿元。</t>
  </si>
  <si>
    <t>原体制补助</t>
  </si>
  <si>
    <t>从1994年起，厦门市实行计划单列。体制上以1994年的上缴数5.42亿元为基数，每年按比上年递增9%上解省财政。其中：上缴基数5.42亿元通过上解中央返还省级。增量部分结算上解省级。2017年，上缴省级33亿元（加上基数5.42亿元，合计39亿元）</t>
  </si>
  <si>
    <t>企事业单位划转及分离企业办社会职能补助</t>
  </si>
  <si>
    <t>历年企业、事业单位预算划转后，影响地方收入部分，结算时中央给予补助。</t>
  </si>
  <si>
    <t>工商部门停征两费转移支付</t>
  </si>
  <si>
    <r>
      <rPr>
        <sz val="12"/>
        <rFont val="宋体"/>
        <family val="3"/>
        <charset val="134"/>
      </rPr>
      <t>自2</t>
    </r>
    <r>
      <rPr>
        <sz val="12"/>
        <rFont val="宋体"/>
        <family val="3"/>
        <charset val="134"/>
      </rPr>
      <t>008年9月1日起在全国统一停止征收个体工商户管理费和集贸市场管理费，中央财政对停征“两费”所造成的减收给予适当补助。</t>
    </r>
  </si>
  <si>
    <t>海西综合财力补助</t>
  </si>
  <si>
    <t>为贯彻落实《国务院关于支持福建省加快建设海峡西岸经济区的若干意见》有关要求，经国务院批准，从2009年起，中央财政每年给予我省综合财力补助3亿元，由我省统筹安排用于海峡西岸经济区建设，包括加快原中央苏区县发展等方面</t>
  </si>
  <si>
    <t>育林基金政策性减收补助</t>
  </si>
  <si>
    <t>2009年起，中央对地方降低育林基金征收标准，影响地方收入给予补助</t>
  </si>
  <si>
    <t>定额结算补助</t>
  </si>
  <si>
    <t>历年定额结算事项：财预[2004]632号、[2006]5号和[2006]12号中央跨地区经营企业缴库企业所得税基数调整补助1020万，2009年定额结算补助11940万）</t>
  </si>
  <si>
    <t>土地变更补助</t>
  </si>
  <si>
    <t>中央专款改列固定数额补助</t>
  </si>
  <si>
    <t>农村义务教育教师绩效工资补助</t>
  </si>
  <si>
    <t>为确保义务教育学校绩效工资政策的顺利实施，2009年起，中央对中西部和东部财力薄弱地区农村义务教育实施绩效工资适当支持。</t>
  </si>
  <si>
    <t>基层医疗卫生绩效工资补助</t>
  </si>
  <si>
    <t>生猪屠宰环节无害化处理定额补助</t>
  </si>
  <si>
    <t>边远及少数民族地区基础测绘补助</t>
  </si>
  <si>
    <t>渔业成品油价格改革财政补贴</t>
  </si>
  <si>
    <t>固定数额-中央财政对地方税务部门专项补助经费</t>
  </si>
  <si>
    <t>税政处</t>
  </si>
  <si>
    <t>固定数额-中央财政对地方审计专项补助经费</t>
  </si>
  <si>
    <t>固定数额-中央财政对地方纪检监察机关办案补助经费</t>
  </si>
  <si>
    <t>固定数额-中央补助地方基层行政单位工作经费</t>
  </si>
  <si>
    <t>政法处</t>
  </si>
  <si>
    <t>固定数额-农产品成本调查经费</t>
  </si>
  <si>
    <t>固定数额-质量技术监督专项补助经费</t>
  </si>
  <si>
    <t>固定数额-军转干部生活困难补助</t>
  </si>
  <si>
    <t>财社【2018】0149号</t>
  </si>
  <si>
    <t>固定数额-军队转业干部补助</t>
  </si>
  <si>
    <t>固定数额-国有企业职教幼教退休教师待遇补助</t>
  </si>
  <si>
    <t>企业处</t>
  </si>
  <si>
    <t>工商行政管理专项补助经费</t>
  </si>
  <si>
    <t>中央补助民主党派</t>
  </si>
  <si>
    <t>华侨事务补助资金</t>
  </si>
  <si>
    <t>宗教专项</t>
  </si>
  <si>
    <t>固定数额补助-农村特困人员补助资金</t>
  </si>
  <si>
    <t>财预[2016]107号将固定数额补助的农村特困人员补助资金转列专项转移支付，涉及我省14268万元。</t>
  </si>
  <si>
    <t>东南工程专项维护费</t>
  </si>
  <si>
    <t>优抚事业单位补助经费</t>
  </si>
  <si>
    <t>2017年纳入固定数额补助</t>
  </si>
  <si>
    <t>基层科普行动计划资金</t>
  </si>
  <si>
    <t>2.县级基本财力保障机制奖补资金收入</t>
  </si>
  <si>
    <t>财预【2018】0147号</t>
  </si>
  <si>
    <t>中央补助省级相应增加配套补助（收入）</t>
  </si>
  <si>
    <t>财预【2017】157号2017年提前下达2018年县级基本财力保障机制奖补361057万元。2017年实际下达515795万元。据了解，财政部按2017年执行数的70%提前下达。</t>
  </si>
  <si>
    <t>2009年，中央财政提出要按照“保工资、保运转、保民生”的目标建立县级基本财力保障机制。2010年，财政部出台了《关于建立和完善县级基本财力保障机制的意见》（财预〔2010〕443号），2013年再次进行了完善。主要是：
1.财政部设定保障范围和支出标准。保障范围包括人员经费、公用经费、民生支出。支出标准根据国家有关政策规定确定，并根据相关政策和因素变化情况适时调整。
2.财政部设定的支出标准以及总人口、供养人口等、学生数等因素计算得到的标准支出和实际支出（剔除专项收入列收列支项目等）的差额作为县级基本财力缺口。
3.地方财政要采取措施弥补县级基本财力缺口，中央财政根据各省工作实绩实施奖励。对县级基本财力保障较好的地区给予激励性奖励，对地方消化县级基本财力缺口给予保障性奖励，对地方县级重点支出保障、上级财力下移等工作绩效给予考核奖励。
4.将动态跟踪缺口县财力保障情况，对2012年实际执行结果仍存在县级基本财力缺口的省，中央财政将相应扣减该省的均衡性转移支付或税收返还，直接用于补助财力缺口县。
2016年实际下达490596万元，中央较上年增加部分，相应增加对市县转移支付。</t>
  </si>
  <si>
    <t>按2018年实际下达52.41亿元预计。财预【2018】0147号提前下达2019年471707万元。</t>
  </si>
  <si>
    <r>
      <rPr>
        <sz val="11"/>
        <rFont val="宋体"/>
        <family val="3"/>
        <charset val="134"/>
      </rPr>
      <t>按上年实际下达数58.59亿元预计。（2020年提前下达财预【2019】0176号527324万元</t>
    </r>
    <r>
      <rPr>
        <sz val="11"/>
        <rFont val="宋体"/>
        <family val="3"/>
        <charset val="134"/>
      </rPr>
      <t>）</t>
    </r>
  </si>
  <si>
    <t>3.结算补助收入</t>
  </si>
  <si>
    <t>企业军转干部生活困难补助经费</t>
  </si>
  <si>
    <r>
      <rPr>
        <sz val="12"/>
        <rFont val="宋体"/>
        <family val="3"/>
        <charset val="134"/>
      </rPr>
      <t>1.</t>
    </r>
    <r>
      <rPr>
        <sz val="12"/>
        <rFont val="宋体"/>
        <family val="3"/>
        <charset val="134"/>
      </rPr>
      <t xml:space="preserve">为完善缉私经费保障机制，加大对地方反走私工作的支持力度，经国务院批准，中央财政从2006年起，在原缉私经费补助基数（我省基数1366万元）的基础上，每年另外安排一定数额的结算补助。2008年以来，我省已经将中央结算补助列入年初预算，统筹安排用于福州海关、省边防总队、省公安厅（含原口岸办）和省工商局缉私办案等方面支出。因此2015年-2017年中央下达缉私经费转移支付1750万元作为财力纳入年初预算统筹安排。
</t>
    </r>
    <r>
      <rPr>
        <sz val="12"/>
        <rFont val="宋体"/>
        <family val="3"/>
        <charset val="134"/>
      </rPr>
      <t>2.东南工程19428万元</t>
    </r>
  </si>
  <si>
    <t>按提前下达数预计，编列到本级。</t>
  </si>
  <si>
    <t>缉私罚没转移支付</t>
  </si>
  <si>
    <t>定额补助</t>
  </si>
  <si>
    <t>其他结算补助收入</t>
  </si>
  <si>
    <t>高校毕业生“三支一扶”计划中央补助资金</t>
  </si>
  <si>
    <t>财社【2018】0151号</t>
  </si>
  <si>
    <t>到村任职高校毕业生中央财政补助资金</t>
  </si>
  <si>
    <t>编列到本级</t>
  </si>
  <si>
    <t>解决特殊疑难信访问题补助经费</t>
  </si>
  <si>
    <t>科技馆免费开放补助资金</t>
  </si>
  <si>
    <t>财科教【2018】109号</t>
  </si>
  <si>
    <t>按2018年实际执行数预计（届时安排中央提前下达数预计）</t>
  </si>
  <si>
    <t>按2020年提前下达数预计（财教【2019】0160号）</t>
  </si>
  <si>
    <t>2017年科技馆免费开放补助资金</t>
  </si>
  <si>
    <t>美术馆公共图书馆文化馆（站）免费开放补助资金</t>
  </si>
  <si>
    <t>财文【2018】0116号</t>
  </si>
  <si>
    <t>2017年美术馆公共图书馆文化馆（站）免费开放补助资金</t>
  </si>
  <si>
    <t>博物馆纪念馆逐步免费开放补助资金</t>
  </si>
  <si>
    <t>财文【2018】0117号</t>
  </si>
  <si>
    <t>按2018年实际执行数预计（届时安排中央提前下达数预计</t>
  </si>
  <si>
    <t>2017年博物馆纪念馆逐步免费开放补助资金</t>
  </si>
  <si>
    <t>特殊县财政困难补助</t>
  </si>
  <si>
    <t>财预【2018】0165号</t>
  </si>
  <si>
    <r>
      <rPr>
        <sz val="11"/>
        <rFont val="宋体"/>
        <family val="3"/>
        <charset val="134"/>
      </rPr>
      <t>按中央提前下达数预计（财预【2</t>
    </r>
    <r>
      <rPr>
        <sz val="11"/>
        <rFont val="宋体"/>
        <family val="3"/>
        <charset val="134"/>
      </rPr>
      <t>019】192号）</t>
    </r>
  </si>
  <si>
    <t>预算处</t>
  </si>
  <si>
    <t>公共体育场馆向社会免费或低收费开放补助资金</t>
  </si>
  <si>
    <t>财文【2018】0114号</t>
  </si>
  <si>
    <t>按中央提前下达数预计（财教【2019】0154号）</t>
  </si>
  <si>
    <t>2017年公共体育场馆向社会免费或低收费开放补助资金</t>
  </si>
  <si>
    <t>4.资源枯竭型城市转移支付</t>
  </si>
  <si>
    <t>财预【2018】0157号</t>
  </si>
  <si>
    <t>财预[2017]146号中央提前下达2018年中央对地方资源枯竭城市转移支付1300万元</t>
  </si>
  <si>
    <r>
      <rPr>
        <sz val="11"/>
        <rFont val="宋体"/>
        <family val="3"/>
        <charset val="134"/>
      </rPr>
      <t>按中央提前下达数预计。财预【2018】0157号2300万元。2018年执行中新增下达0.16亿元，合计0.29亿元。</t>
    </r>
    <r>
      <rPr>
        <sz val="11"/>
        <rFont val="宋体"/>
        <family val="3"/>
        <charset val="134"/>
      </rPr>
      <t>按中央提前下达数预计，相应增加对市县转移支付</t>
    </r>
  </si>
  <si>
    <t>按中央提前下达数预计（财预【2019】0177号），相应增长市县转移支付</t>
  </si>
  <si>
    <t>6.基层公检法司转移支付收入</t>
  </si>
  <si>
    <t>1.2009年起，中央开始实施政法经费分类保障办法。目前，中央主要按因素法分配补助资金。此外，中央还根据项目管理法对部分申报项目给予补助。
2.在此基础上，省级财政每年安排8.2亿元，其中：省本级安排1.8亿元，市县上解6.4亿元。具体分配办法如下：市县上解的6.4亿元，原则上按各市县上解数相应下达；统筹安排0.8亿元，对政法机关装备共建、跨区域重特大案件、市县级政法机关不可预见的突发事件等进行适当补助；剩余资金参照中央对地方的分配因素，由省级政法部门会同省财政分配下达。1.
3.2016年中央实际下达114690万元，其中政法体制改革转移支付8.4亿元、公共安全一般转移支付2.44亿元，其他专项6290万元。2017年按2016年一般转移支付108400万元预计</t>
  </si>
  <si>
    <t>2018年实际下达118550万元</t>
  </si>
  <si>
    <t>按代编市县转移支付中央负担部分预计</t>
  </si>
  <si>
    <t>一般公共服务共同财政事权转移支付收入</t>
  </si>
  <si>
    <t>5.产粮（油）大县奖励资金收入</t>
  </si>
  <si>
    <t>财建【2018】0600号</t>
  </si>
  <si>
    <t>2016年实际下达10439万元</t>
  </si>
  <si>
    <t>财建【2018】503号，2018年执行中新增下达0.61亿元，按中央提前下达数预计，相应增加对市县转移支付</t>
  </si>
  <si>
    <t>按中央提前下达数预计</t>
  </si>
  <si>
    <t>11.产粮（油）大县奖励资金收入</t>
  </si>
  <si>
    <t>6.重点生态功能区转移支付收入</t>
  </si>
  <si>
    <t>财预【2018】0155号</t>
  </si>
  <si>
    <t>根据财预[2017]149号提前下达2018年重点生态功能区转移支付16.09亿元，较2017年执行数减少1.79亿元</t>
  </si>
  <si>
    <t>1.为保护国家生态安全，促进生态文明建设，引导地方政府加强生态环境保护，提高国家重点生态功能区所在地政府基本公共服务保障能力，中央财政从2008年起设立国家重点生态功能区转移支付：《全国主体功能区规划》中限制开发的国家重点生态功能区所属县和禁止开发区域；青海三江源自然保护区等生态功能重要区域所属县；对环境保护部制定的《全国生态功能区划》中不在上述范围的其他重要生态功能区域所属县给予引导性补助；对开展生态文明示范工程试点的市、县给予试点补助；对生态环境保护较好的地区给予奖励性补助。
2.省级分配：生态保护财力转移支付按照奖补结合的原则，将转移支付资金分为生态保护补助资金和生态保护激励资金两部分，两部分资金各占50%的权重。
3.对象：⑴《福建省主体功能区规划》中确定的限制开发区域和禁止开发区域；⑵属于我省县级基本财力保障补助县（市）。
2017年提前下达11.82亿元。2016年实际下达131300万元。执行中中央较上年增加部分相应增加对市县转移支付。上年基数内与提前下达的差额1.31亿元收回总预算。</t>
  </si>
  <si>
    <t>按中央提前下达数预计。财预【2018】0155号提前下达2019年173600万元。2018年实际下达19.29亿元，按2018年省级配套2.44亿元外，再增加配套安排综合性生态保护补偿资金0.6亿元。合计3.04亿元。省级按22.33亿元。</t>
  </si>
  <si>
    <t>按中央提前下达数11.57（财预【2019】0180号），2019年实际下达19.1亿元。按上年实际数预计</t>
  </si>
  <si>
    <t>12.重点生态功能区转移支付收入</t>
  </si>
  <si>
    <t>7.革命老区转移支付收入</t>
  </si>
  <si>
    <t>财预【2018】0146号12200万元、财预【2018】0153号57590万元</t>
  </si>
  <si>
    <t>财预[2017]156号2017年提前下达2018年革命老区转移支付57060万元、财预[2017]155号2018年提前下达2018年边境地区转移支付12150万元、苏区转移支付3亿元（基数）</t>
  </si>
  <si>
    <r>
      <rPr>
        <sz val="12"/>
        <rFont val="宋体"/>
        <family val="3"/>
        <charset val="134"/>
      </rPr>
      <t>1.主要是：
（1）革命老区转移支付5.77亿元：中央财政设立革命老区转移支付资金，分配对象为对中国革命作出重大贡献、经济社会发展相对落后、财政较为困难的革命老区县、自治县、不设区的市、市辖区，资金主要用于加强革命老区专门事务工作和改善革命老区民生。
（2）苏区转移支付3亿元：为贯彻落实《国务院关于支持赣南等原中央苏区振兴发展的若干意见》有关要求，从2012年起，中央财政每年安排10亿元，用于解决赣南等原中央苏区的突出困难，其中：江西6亿元、福建3亿元、广东1亿元。该项补助要求按照革命老区转移支付办法管理。
（3）边境地区转移支付1.35亿元：主要用于边境和海洋事务管理、改善边境沿海地区民生、促进边境贸易发展。。由财政部根据陆地边境和海洋事务管理情况，选取相关因素，对省级财政部门分配边境地区转移支付资金。
（4）我省原中央苏区和革命老区转移支付分配：补助范围为原中央苏区县和财力较为困难的革命老区县，按照中央要求用于加强革命老区专门事务工作和改善革命老区民生。转移支付采取按因素分配和按项目补助相结合的方式，其中按因素分配的资金不低于80%，按项目补助部分用于解决原中央苏区县和革命老区年度预算执行中亟需解决的困难和问题。
（5）我省边境地区转移支付分配：省级补助资金采取按因素分配和按项目补助相结合的方式，其中按因素分配的资金不低于总量的50%，具体按照沿海27个县（市、区）的海岸线长度、所辖海岛面积、海岛个数、海岛人口各占40%、20%、20%、20%的权重计算综合指数，并按照综合指数值给予分档补助。剩余资金重点用于解决海岛及沿海地区反映的年度预算执行中亟需解决的符合办法规定投向的困难和问题。
3.</t>
    </r>
    <r>
      <rPr>
        <sz val="12"/>
        <rFont val="宋体"/>
        <family val="3"/>
        <charset val="134"/>
      </rPr>
      <t>2016年实际下达10.12亿元，其中：革命老区5.77亿元、苏区转移支付3亿元、边境1.35亿元。</t>
    </r>
  </si>
  <si>
    <t>按中央提前下达数预计。财预【2018】0146号12200万元、财预【2018】0153号57950万元、原中央苏区财力补助30000万元（定额补助）。</t>
  </si>
  <si>
    <t>按中央提前下达数预计（财预【2019】0171号，2019年起原中央苏区重大民生政策纳入革命老区转移支付）</t>
  </si>
  <si>
    <t>13.革命老区转移支付收入</t>
  </si>
  <si>
    <t>14.边境地区转移支付收入</t>
  </si>
  <si>
    <t>按提前下达数预计（财预【2019】0183号）</t>
  </si>
  <si>
    <t>8.其他一般性转移支付收入</t>
  </si>
  <si>
    <t>14.其他一般性转移支付收入</t>
  </si>
  <si>
    <t>（1）原中央苏区县重大民生转移支付</t>
  </si>
  <si>
    <t>财预[2017]152号提前下达2018年307026万元</t>
  </si>
  <si>
    <t>1.对2010年以后中央新出台民生政策（包括已出台政策调整标准或扩大范围），中央按照江西省原中央苏区县与我省的补助政策差额安排补助。从2014年起，每年在原中央苏区县财力补助规模基础上，再上浮80%，由我省统筹用于增加省内原中央苏区县、革命老区县民生支出。
2.省级安排情况：
（1）为贯彻落实中央对我省原中央苏区县的优惠政策，从2010年起，对中央和省新出台的重大民生政策（包括已出台政策调整标准或扩大范围），省级财政对原中央苏区县的补助标准低于“中央补助标准”的，调整为“中央补助标准”；省级财政对原中央苏区县的补助标准高于“中央补助标准”的（包括中央没有补助的项目），维持现有的标准；省级补助标准与“中央补助标准”相同的，省级补助标准在现有标准基础上增加10个百分点（补助后的标准最高不超过100%）
（2）为进一步增强原中央苏区基本公共服务保障能力，支持原中央苏区加快发展，从2015年起，省财政增加设立原中央苏区财力补助资金，每年安排7.96亿元补助给我省37个原中央苏区县（市、区）、4个建议视同原中央苏区考虑的县以及11个在有关规划时比照享受有关政策的县（市、区）
3.2016年实际下达278229万元，2017年按上年数预计。</t>
  </si>
  <si>
    <t>2018年执行中增加4.9亿元</t>
  </si>
  <si>
    <t>已纳入革命老区转移支付</t>
  </si>
  <si>
    <t>（2）中央财政扶贫资金</t>
  </si>
  <si>
    <t>财农【2018】0124号</t>
  </si>
  <si>
    <t>按提前下达数预计（财农〔2019〕113 号）</t>
  </si>
  <si>
    <t>（3）福建区域发展专项资金</t>
  </si>
  <si>
    <t>2016-2018年每年10亿元</t>
  </si>
  <si>
    <t>待中央对平潭综合试验区8亿元财力补助政策2015年到期后，从2016年起，以3年为期，每年安排我省财力补助10亿元。</t>
  </si>
  <si>
    <t>需向预算司了解是否继续延续</t>
  </si>
  <si>
    <r>
      <rPr>
        <sz val="11"/>
        <rFont val="宋体"/>
        <family val="3"/>
        <charset val="134"/>
      </rPr>
      <t>2019</t>
    </r>
    <r>
      <rPr>
        <sz val="11"/>
        <rFont val="宋体"/>
        <family val="3"/>
        <charset val="134"/>
      </rPr>
      <t>年</t>
    </r>
    <r>
      <rPr>
        <sz val="11"/>
        <rFont val="宋体"/>
        <family val="3"/>
        <charset val="134"/>
      </rPr>
      <t>-2021年每年10亿元</t>
    </r>
  </si>
  <si>
    <t>结算补助</t>
  </si>
  <si>
    <t>9.共同财政事权转移支付、专项转移支付</t>
  </si>
  <si>
    <t>15.共同财政事权转移支付</t>
  </si>
  <si>
    <t>一般公共服务共同财政事权转移支付</t>
  </si>
  <si>
    <t>国防共同财政事权转移支付</t>
  </si>
  <si>
    <t>公共安全共同财政事权转移支付</t>
  </si>
  <si>
    <t>财行【2018】0280号85000万元，财防【2018】0196号1467万元</t>
  </si>
  <si>
    <t>教育共同财政事权转移支付</t>
  </si>
  <si>
    <t>财科教【2018】0115号、财科教【2018】0127号、财科教【2018】0118号、财科教【2018】0112号</t>
  </si>
  <si>
    <t>暂按城乡义务教育转移支付上年本级部分加今年对下部分</t>
  </si>
  <si>
    <r>
      <rPr>
        <sz val="14"/>
        <rFont val="宋体"/>
        <family val="3"/>
        <charset val="134"/>
      </rPr>
      <t xml:space="preserve"> </t>
    </r>
    <r>
      <rPr>
        <sz val="14"/>
        <rFont val="宋体"/>
        <family val="3"/>
        <charset val="134"/>
      </rPr>
      <t xml:space="preserve"> 支持学前教育发展资金</t>
    </r>
  </si>
  <si>
    <t xml:space="preserve">  支持学前教育发展资金</t>
  </si>
  <si>
    <r>
      <rPr>
        <sz val="14"/>
        <rFont val="宋体"/>
        <family val="3"/>
        <charset val="134"/>
      </rPr>
      <t xml:space="preserve"> </t>
    </r>
    <r>
      <rPr>
        <sz val="14"/>
        <rFont val="宋体"/>
        <family val="3"/>
        <charset val="134"/>
      </rPr>
      <t xml:space="preserve"> 特殊教育补助资金</t>
    </r>
  </si>
  <si>
    <t xml:space="preserve">  特殊教育补助资金</t>
  </si>
  <si>
    <r>
      <rPr>
        <sz val="14"/>
        <rFont val="宋体"/>
        <family val="3"/>
        <charset val="134"/>
      </rPr>
      <t xml:space="preserve"> </t>
    </r>
    <r>
      <rPr>
        <sz val="14"/>
        <rFont val="宋体"/>
        <family val="3"/>
        <charset val="134"/>
      </rPr>
      <t xml:space="preserve"> 现代职业教育质量提升计划</t>
    </r>
  </si>
  <si>
    <t xml:space="preserve">  现代职业教育质量提升计划</t>
  </si>
  <si>
    <t xml:space="preserve">  学生资助补助经费</t>
  </si>
  <si>
    <t xml:space="preserve">  支持地方高校改革发展资金</t>
  </si>
  <si>
    <t xml:space="preserve">  义务教育薄弱环节改善与能力提升补助资金</t>
  </si>
  <si>
    <r>
      <rPr>
        <sz val="14"/>
        <rFont val="宋体"/>
        <family val="3"/>
        <charset val="134"/>
      </rPr>
      <t xml:space="preserve"> </t>
    </r>
    <r>
      <rPr>
        <sz val="14"/>
        <rFont val="宋体"/>
        <family val="3"/>
        <charset val="134"/>
      </rPr>
      <t xml:space="preserve">    </t>
    </r>
    <r>
      <rPr>
        <sz val="14"/>
        <rFont val="宋体"/>
        <family val="3"/>
        <charset val="134"/>
      </rPr>
      <t>城乡义务教育转移支付收入</t>
    </r>
  </si>
  <si>
    <t>按2018年实际下达数预计（届时按中央提前下达数预计）</t>
  </si>
  <si>
    <t>教育共同财政事权转移支付收入</t>
  </si>
  <si>
    <t>7.城乡义务教育转移支付收入</t>
  </si>
  <si>
    <t xml:space="preserve">     城乡义务教育转移支付收入</t>
  </si>
  <si>
    <r>
      <rPr>
        <sz val="14"/>
        <rFont val="宋体"/>
        <family val="3"/>
        <charset val="134"/>
      </rPr>
      <t xml:space="preserve">    a.</t>
    </r>
    <r>
      <rPr>
        <sz val="14"/>
        <rFont val="宋体"/>
        <family val="3"/>
        <charset val="134"/>
      </rPr>
      <t>城乡义务教育转移支付-公用经费</t>
    </r>
  </si>
  <si>
    <t>（1）城乡义务教育转移支付-公用经费</t>
  </si>
  <si>
    <t xml:space="preserve">    a.城乡义务教育转移支付-公用经费</t>
  </si>
  <si>
    <r>
      <rPr>
        <sz val="14"/>
        <rFont val="宋体"/>
        <family val="3"/>
        <charset val="134"/>
      </rPr>
      <t xml:space="preserve">    b.</t>
    </r>
    <r>
      <rPr>
        <sz val="14"/>
        <rFont val="宋体"/>
        <family val="3"/>
        <charset val="134"/>
      </rPr>
      <t>农村义务教育阶段免教科书转移支付</t>
    </r>
  </si>
  <si>
    <t>（2）农村义务教育阶段免教科书转移支付</t>
  </si>
  <si>
    <t xml:space="preserve">    b.农村义务教育阶段免教科书转移支付</t>
  </si>
  <si>
    <r>
      <rPr>
        <sz val="14"/>
        <rFont val="宋体"/>
        <family val="3"/>
        <charset val="134"/>
      </rPr>
      <t xml:space="preserve">    c.</t>
    </r>
    <r>
      <rPr>
        <sz val="14"/>
        <rFont val="宋体"/>
        <family val="3"/>
        <charset val="134"/>
      </rPr>
      <t>校舍安全保障长效机制</t>
    </r>
  </si>
  <si>
    <t>（3）校舍安全保障长效机制</t>
  </si>
  <si>
    <t xml:space="preserve">    c.校舍安全保障长效机制</t>
  </si>
  <si>
    <r>
      <rPr>
        <sz val="14"/>
        <rFont val="宋体"/>
        <family val="3"/>
        <charset val="134"/>
      </rPr>
      <t xml:space="preserve">    d.</t>
    </r>
    <r>
      <rPr>
        <sz val="14"/>
        <rFont val="宋体"/>
        <family val="3"/>
        <charset val="134"/>
      </rPr>
      <t>家庭经济困难寄宿生生活补助</t>
    </r>
  </si>
  <si>
    <t>（4）家庭经济困难寄宿生生活补助</t>
  </si>
  <si>
    <t xml:space="preserve">    d.家庭经济困难寄宿生生活补助</t>
  </si>
  <si>
    <r>
      <rPr>
        <sz val="14"/>
        <rFont val="宋体"/>
        <family val="3"/>
        <charset val="134"/>
      </rPr>
      <t xml:space="preserve">    e.</t>
    </r>
    <r>
      <rPr>
        <sz val="14"/>
        <rFont val="宋体"/>
        <family val="3"/>
        <charset val="134"/>
      </rPr>
      <t>学生营养改善计划</t>
    </r>
  </si>
  <si>
    <t>（5）学生营养改善计划</t>
  </si>
  <si>
    <t xml:space="preserve">    e.学生营养改善计划</t>
  </si>
  <si>
    <t>科学技术共同财政事权转移支付</t>
  </si>
  <si>
    <t>文化旅游体育与传媒共同财政事权转移支付</t>
  </si>
  <si>
    <t>社会保障和就业共同财政事权转移支付</t>
  </si>
  <si>
    <t>财社【2018】0152号59274万元、财社【2018】0141号1943万元、财社【2018】0143号97491万元</t>
  </si>
  <si>
    <r>
      <rPr>
        <sz val="11"/>
        <rFont val="宋体"/>
        <family val="3"/>
        <charset val="134"/>
      </rPr>
      <t>对应为2</t>
    </r>
    <r>
      <rPr>
        <sz val="11"/>
        <rFont val="宋体"/>
        <family val="3"/>
        <charset val="134"/>
      </rPr>
      <t>018年社会保障和就业专项转移支付</t>
    </r>
  </si>
  <si>
    <t xml:space="preserve">  城乡居民基本养老保险补助</t>
  </si>
  <si>
    <r>
      <rPr>
        <sz val="11"/>
        <rFont val="宋体"/>
        <family val="3"/>
        <charset val="134"/>
      </rPr>
      <t>按中央提前下达数预计。财社【2018】0138号。省对下暂按提标2</t>
    </r>
    <r>
      <rPr>
        <sz val="11"/>
        <rFont val="宋体"/>
        <family val="3"/>
        <charset val="134"/>
      </rPr>
      <t>元，</t>
    </r>
    <r>
      <rPr>
        <sz val="11"/>
        <color indexed="10"/>
        <rFont val="宋体"/>
        <family val="3"/>
        <charset val="134"/>
      </rPr>
      <t>由118调整到12</t>
    </r>
    <r>
      <rPr>
        <sz val="11"/>
        <color indexed="10"/>
        <rFont val="宋体"/>
        <family val="3"/>
        <charset val="134"/>
      </rPr>
      <t>0</t>
    </r>
    <r>
      <rPr>
        <sz val="11"/>
        <color indexed="10"/>
        <rFont val="宋体"/>
        <family val="3"/>
        <charset val="134"/>
      </rPr>
      <t>元预计。</t>
    </r>
  </si>
  <si>
    <t>预计2020年全省缴费人数871.85万人，人均缴费补贴40元/年，省级财政按照80%、60%、40%、20%的比例对县级补助，需安排补助资金22212万元；预计全省待遇领取人数482.43万人，每人每月基础养老金标准123元，省级（含中央）财政按照80%、60%、50%、50%的比例对县级补助，需安排补助资金523882万元。两项合计546094万元。</t>
  </si>
  <si>
    <t>8.基本养老金转移支付收入等</t>
  </si>
  <si>
    <r>
      <rPr>
        <sz val="14"/>
        <rFont val="宋体"/>
        <family val="3"/>
        <charset val="134"/>
      </rPr>
      <t xml:space="preserve"> </t>
    </r>
    <r>
      <rPr>
        <sz val="14"/>
        <rFont val="宋体"/>
        <family val="3"/>
        <charset val="134"/>
      </rPr>
      <t xml:space="preserve"> 困难群众救助</t>
    </r>
  </si>
  <si>
    <t>1.城市低保：2020年，城市低保省级补助金按上年度救助金实际支出总额、省级专项转移支付分档给予各地补助。目前全省城市低保人均补助水平约465元/月、省级财政约承担70%，考虑2019年较2018年人均补助水平440元/月提高了5.7%，根据省民政提供的2020年人数5.56万人，测算：5.6万人×465元/月×（1+6%）×12月×70%≈23186万元。
2.农村低保：2020年，农村低保省级补助金按省定低保标准的80%给予各地分档补助。2020年农村低保人均补助水平按省定低保标准4050元/年·人的80%，即3240元/年·人计算，省级财政约承担80%，根据省民政提供的2020年人数42万人，测算：42万人×3240元/年×80%≈108864万元。
3.特困供养：2020年，特困供养省级补助金按上年度救助金实际支出总额、省级专项转移支付分档给予各地补助。全省已实现城乡特困供养标准一体化，现行平均标准为1328元/月，省级财政约承担82%，考虑2019年较2018年人均补助水平1150元/月提高了15.5%，根据省民政提供的2020年全省特困人数保持6.77万人不增长，测算：6.8万人×1328元/月×（1+16%）×12月×82%≈103077万元。
4.临时救助：按户籍人口每人每年7元的标准筹资，省级承担比例约为67%，按照结算口径，2020年户籍人口数取2018年人数即3618万人（不含厦门），测算：3618万人×7元×67%≈16968万元。
5.孤儿与事实无人抚养儿童基本生活保障：对我省社会散居孤儿每人每月900元、机构供养孤儿每人每月1500元的标准发放基本生活费，省级给予分档补助，省级财政约承担70%。按照《福建省民政厅等12个部门关于进一步加强事实无人抚养儿童保障工作的实施意见》（闽民童〔2019〕131号），事实无人抚养儿童参照散居孤儿标准发放基本生活费，根据省民政提供的2020年机构孤儿人数1433人、散居孤儿及感染艾滋病儿童人数2064人、事实无人抚养儿童8356人，测算：（1433人×1500元/月+2064人×900元/月+8356人×900元/月）×12月×70%÷10000≈9683万元。
6.流浪乞讨人员救助：历年未做线下预算，从中央资金中切块列支。
以上合计困难群众救助补助资金=23186+108864+103077+16968+9683=261778万元，为保证预算充裕，建议安排26.5亿元。
中央转移支付按上年实际下达数预计。156224万元，含中央提前下达109537万元。</t>
  </si>
  <si>
    <t xml:space="preserve">  困难群众救助</t>
  </si>
  <si>
    <t xml:space="preserve">  优抚对象补助</t>
  </si>
  <si>
    <t xml:space="preserve">  退役安置补助</t>
  </si>
  <si>
    <t xml:space="preserve">  中央财政残疾人事业发展补助</t>
  </si>
  <si>
    <t xml:space="preserve">  其他中央社会保障和就业共同财政事权转移支付</t>
  </si>
  <si>
    <t>医疗卫生共同财政事权转移支付</t>
  </si>
  <si>
    <r>
      <rPr>
        <sz val="14"/>
        <rFont val="宋体"/>
        <family val="3"/>
        <charset val="134"/>
      </rPr>
      <t xml:space="preserve">  </t>
    </r>
    <r>
      <rPr>
        <sz val="14"/>
        <rFont val="宋体"/>
        <family val="3"/>
        <charset val="134"/>
      </rPr>
      <t>基本卫生服务</t>
    </r>
  </si>
  <si>
    <t xml:space="preserve">  基本卫生服务</t>
  </si>
  <si>
    <r>
      <rPr>
        <sz val="14"/>
        <rFont val="宋体"/>
        <family val="3"/>
        <charset val="134"/>
      </rPr>
      <t xml:space="preserve"> </t>
    </r>
    <r>
      <rPr>
        <sz val="14"/>
        <rFont val="宋体"/>
        <family val="3"/>
        <charset val="134"/>
      </rPr>
      <t xml:space="preserve"> </t>
    </r>
    <r>
      <rPr>
        <sz val="14"/>
        <rFont val="宋体"/>
        <family val="3"/>
        <charset val="134"/>
      </rPr>
      <t>城乡居民医疗保险转移支付收入</t>
    </r>
  </si>
  <si>
    <t>9.城乡居民医疗保险转移支付收入</t>
  </si>
  <si>
    <t xml:space="preserve">  城乡居民医疗保险转移支付收入</t>
  </si>
  <si>
    <r>
      <rPr>
        <sz val="14"/>
        <rFont val="宋体"/>
        <family val="3"/>
        <charset val="134"/>
      </rPr>
      <t xml:space="preserve">     a.</t>
    </r>
    <r>
      <rPr>
        <sz val="14"/>
        <rFont val="宋体"/>
        <family val="3"/>
        <charset val="134"/>
      </rPr>
      <t>新型农村合作医疗和城镇居民基本医疗保险转移支付</t>
    </r>
  </si>
  <si>
    <t>2018年暂按2017年预算执行数安排。</t>
  </si>
  <si>
    <r>
      <rPr>
        <sz val="11"/>
        <rFont val="宋体"/>
        <family val="3"/>
        <charset val="134"/>
      </rPr>
      <t>财社【2018】23号，2018年执行中新增下达5.16亿元，视中央提前下达额度，按执行数或中央提前下达数预计，再增加中央基数8亿元。</t>
    </r>
    <r>
      <rPr>
        <sz val="11"/>
        <rFont val="宋体"/>
        <family val="3"/>
        <charset val="134"/>
      </rPr>
      <t xml:space="preserve">
预计2019</t>
    </r>
    <r>
      <rPr>
        <sz val="11"/>
        <rFont val="宋体"/>
        <family val="3"/>
        <charset val="134"/>
      </rPr>
      <t>年城乡居民基本医保政府补助</t>
    </r>
    <r>
      <rPr>
        <sz val="11"/>
        <color indexed="10"/>
        <rFont val="宋体"/>
        <family val="3"/>
        <charset val="134"/>
      </rPr>
      <t>标准从每人每年490元提高5</t>
    </r>
    <r>
      <rPr>
        <sz val="11"/>
        <color indexed="10"/>
        <rFont val="宋体"/>
        <family val="3"/>
        <charset val="134"/>
      </rPr>
      <t>2</t>
    </r>
    <r>
      <rPr>
        <sz val="11"/>
        <color indexed="10"/>
        <rFont val="宋体"/>
        <family val="3"/>
        <charset val="134"/>
      </rPr>
      <t>0元（人均增加</t>
    </r>
    <r>
      <rPr>
        <sz val="11"/>
        <color indexed="10"/>
        <rFont val="宋体"/>
        <family val="3"/>
        <charset val="134"/>
      </rPr>
      <t>3</t>
    </r>
    <r>
      <rPr>
        <sz val="11"/>
        <color indexed="10"/>
        <rFont val="宋体"/>
        <family val="3"/>
        <charset val="134"/>
      </rPr>
      <t>0元），</t>
    </r>
    <r>
      <rPr>
        <sz val="11"/>
        <rFont val="宋体"/>
        <family val="3"/>
        <charset val="134"/>
      </rPr>
      <t>按照</t>
    </r>
    <r>
      <rPr>
        <sz val="11"/>
        <rFont val="宋体"/>
        <family val="3"/>
        <charset val="134"/>
      </rPr>
      <t>2018</t>
    </r>
    <r>
      <rPr>
        <sz val="11"/>
        <rFont val="宋体"/>
        <family val="3"/>
        <charset val="134"/>
      </rPr>
      <t>年</t>
    </r>
    <r>
      <rPr>
        <sz val="11"/>
        <rFont val="宋体"/>
        <family val="3"/>
        <charset val="134"/>
      </rPr>
      <t>6</t>
    </r>
    <r>
      <rPr>
        <sz val="11"/>
        <rFont val="宋体"/>
        <family val="3"/>
        <charset val="134"/>
      </rPr>
      <t>月底参保人数</t>
    </r>
    <r>
      <rPr>
        <sz val="11"/>
        <rFont val="宋体"/>
        <family val="3"/>
        <charset val="134"/>
      </rPr>
      <t>2809.17</t>
    </r>
    <r>
      <rPr>
        <sz val="11"/>
        <rFont val="宋体"/>
        <family val="3"/>
        <charset val="134"/>
      </rPr>
      <t>万人测算，预计全省共投入</t>
    </r>
    <r>
      <rPr>
        <sz val="11"/>
        <rFont val="宋体"/>
        <family val="3"/>
        <charset val="134"/>
      </rPr>
      <t>14</t>
    </r>
    <r>
      <rPr>
        <sz val="11"/>
        <rFont val="宋体"/>
        <family val="3"/>
        <charset val="134"/>
      </rPr>
      <t>6</t>
    </r>
    <r>
      <rPr>
        <sz val="11"/>
        <rFont val="宋体"/>
        <family val="3"/>
        <charset val="134"/>
      </rPr>
      <t>.</t>
    </r>
    <r>
      <rPr>
        <sz val="11"/>
        <rFont val="宋体"/>
        <family val="3"/>
        <charset val="134"/>
      </rPr>
      <t>0</t>
    </r>
    <r>
      <rPr>
        <sz val="11"/>
        <rFont val="宋体"/>
        <family val="3"/>
        <charset val="134"/>
      </rPr>
      <t>8</t>
    </r>
    <r>
      <rPr>
        <sz val="11"/>
        <rFont val="宋体"/>
        <family val="3"/>
        <charset val="134"/>
      </rPr>
      <t>亿元，省级以上综合承担比例</t>
    </r>
    <r>
      <rPr>
        <sz val="11"/>
        <rFont val="宋体"/>
        <family val="3"/>
        <charset val="134"/>
      </rPr>
      <t>65.3%</t>
    </r>
    <r>
      <rPr>
        <sz val="11"/>
        <rFont val="宋体"/>
        <family val="3"/>
        <charset val="134"/>
      </rPr>
      <t>，省级承担数</t>
    </r>
    <r>
      <rPr>
        <sz val="11"/>
        <rFont val="宋体"/>
        <family val="3"/>
        <charset val="134"/>
      </rPr>
      <t>=5</t>
    </r>
    <r>
      <rPr>
        <sz val="11"/>
        <rFont val="宋体"/>
        <family val="3"/>
        <charset val="134"/>
      </rPr>
      <t>2</t>
    </r>
    <r>
      <rPr>
        <sz val="11"/>
        <rFont val="宋体"/>
        <family val="3"/>
        <charset val="134"/>
      </rPr>
      <t>0</t>
    </r>
    <r>
      <rPr>
        <sz val="11"/>
        <rFont val="宋体"/>
        <family val="3"/>
        <charset val="134"/>
      </rPr>
      <t>×</t>
    </r>
    <r>
      <rPr>
        <sz val="11"/>
        <rFont val="宋体"/>
        <family val="3"/>
        <charset val="134"/>
      </rPr>
      <t>2809.17</t>
    </r>
    <r>
      <rPr>
        <sz val="11"/>
        <rFont val="宋体"/>
        <family val="3"/>
        <charset val="134"/>
      </rPr>
      <t>×</t>
    </r>
    <r>
      <rPr>
        <sz val="11"/>
        <rFont val="宋体"/>
        <family val="3"/>
        <charset val="134"/>
      </rPr>
      <t>65.3%=9</t>
    </r>
    <r>
      <rPr>
        <sz val="11"/>
        <rFont val="宋体"/>
        <family val="3"/>
        <charset val="134"/>
      </rPr>
      <t>5</t>
    </r>
    <r>
      <rPr>
        <sz val="11"/>
        <rFont val="宋体"/>
        <family val="3"/>
        <charset val="134"/>
      </rPr>
      <t>.</t>
    </r>
    <r>
      <rPr>
        <sz val="11"/>
        <rFont val="宋体"/>
        <family val="3"/>
        <charset val="134"/>
      </rPr>
      <t>4</t>
    </r>
    <r>
      <rPr>
        <sz val="11"/>
        <rFont val="宋体"/>
        <family val="3"/>
        <charset val="134"/>
      </rPr>
      <t>亿元。中央补助暂按每人每年补助</t>
    </r>
    <r>
      <rPr>
        <sz val="11"/>
        <rFont val="宋体"/>
        <family val="3"/>
        <charset val="134"/>
      </rPr>
      <t>2</t>
    </r>
    <r>
      <rPr>
        <sz val="11"/>
        <rFont val="宋体"/>
        <family val="3"/>
        <charset val="134"/>
      </rPr>
      <t>60</t>
    </r>
    <r>
      <rPr>
        <sz val="11"/>
        <rFont val="宋体"/>
        <family val="3"/>
        <charset val="134"/>
      </rPr>
      <t>元测算：中央</t>
    </r>
    <r>
      <rPr>
        <sz val="11"/>
        <rFont val="宋体"/>
        <family val="3"/>
        <charset val="134"/>
      </rPr>
      <t>730383万元、省级223497万元。</t>
    </r>
  </si>
  <si>
    <t>预计2020年城乡居民基本医保政府补助标准从每人每年520元提高550元（人均增加30元），按照2019年6月底参保人数2793.03万人及80%、60%、40%、25%的省级对下补助比例测算，2020年省级含中央预计需补助99.35亿元。中央补助按每人每年补助275元（=550*50%）测算。</t>
  </si>
  <si>
    <t>（1）新型农村合作医疗和城镇居民基本医疗保险转移支付</t>
  </si>
  <si>
    <t xml:space="preserve">     a.新型农村合作医疗和城镇居民基本医疗保险转移支付</t>
  </si>
  <si>
    <r>
      <rPr>
        <sz val="14"/>
        <rFont val="宋体"/>
        <family val="3"/>
        <charset val="134"/>
      </rPr>
      <t xml:space="preserve">     b.</t>
    </r>
    <r>
      <rPr>
        <sz val="14"/>
        <rFont val="宋体"/>
        <family val="3"/>
        <charset val="134"/>
      </rPr>
      <t>城乡医疗救助转移支付</t>
    </r>
  </si>
  <si>
    <t>2016年实际安排61400万元，其中中央专款12803万元，省级48597万元。2017年按2016年数安排。中央增加部分收回总预算。</t>
  </si>
  <si>
    <t>财社【2018】72号，2018年执行中新增下达1.35亿元（一般公共预算）
城乡医疗救助政府补助标准为每人每年400元，按2017年底城乡医疗救助对象211.2万人测算（医疗救助每年按上年底人数结算资金）。预计2019年全省共投入8.45亿元，省级以上综合承担比例65.3%，省级承担数=400×211.2×65.3%=5.5亿元。中央补助按因素法分配，2019年暂按2018年23045万元预计。</t>
  </si>
  <si>
    <t>2019年医疗救助年初人数232.16万人，较上年增加13.9万人，按相同增加幅度预计2020年年初人数为246.1万人，按城乡医疗救助财政补助标准每人每年400元和省级对下补助综合承担比例66.2%测算，预计2020年省级含中央支出65168万元。中央补助按因素法分配，暂按上年规模预计。</t>
  </si>
  <si>
    <t>（2）城乡医疗救助转移支付</t>
  </si>
  <si>
    <t xml:space="preserve">     b.城乡医疗救助转移支付</t>
  </si>
  <si>
    <t xml:space="preserve">  优抚对象医疗保障经费</t>
  </si>
  <si>
    <t>节能环保共同财政事权转移支付</t>
  </si>
  <si>
    <t>城乡社区共同财政事权转移支付</t>
  </si>
  <si>
    <t>农林水共同财政事权转移支付</t>
  </si>
  <si>
    <t>交通运输共同财政事权转移支付</t>
  </si>
  <si>
    <t>车辆购置税暂按86亿元预计</t>
  </si>
  <si>
    <t>资源勘探信息等共同财政事权转移支付</t>
  </si>
  <si>
    <t>商业服务业等共同财政事权转移支付</t>
  </si>
  <si>
    <t>自然资源海洋气象等共同财政事权转移支付</t>
  </si>
  <si>
    <t>住房保障共同财政事权转移支付</t>
  </si>
  <si>
    <t>财综【2018】0058号</t>
  </si>
  <si>
    <t>对应为2018年住房保障专项转移支付</t>
  </si>
  <si>
    <t>粮油物资储备共同财政事权转移支付</t>
  </si>
  <si>
    <t>（三）专项转移支付收入</t>
  </si>
  <si>
    <t>1.一般公共服务</t>
  </si>
  <si>
    <t>2.国防</t>
  </si>
  <si>
    <t>财防【2018】0200号5721万元、财防【2018】0199号1581万元、财防【2018】0198号1515万元</t>
  </si>
  <si>
    <t>3.公共安全</t>
  </si>
  <si>
    <t>4.教育</t>
  </si>
  <si>
    <t>财科教【2018】0123号24300万元、财科教【2018】0125号1350万元、财科教【2018】0114号45545万元、财科教【2018】0113号62700万元</t>
  </si>
  <si>
    <t>5.科学技术</t>
  </si>
  <si>
    <t>财科教【2018】0132号</t>
  </si>
  <si>
    <t>6.文化体育与传媒</t>
  </si>
  <si>
    <r>
      <rPr>
        <sz val="14"/>
        <rFont val="宋体"/>
        <family val="3"/>
        <charset val="134"/>
      </rPr>
      <t>财文【2018】0122号</t>
    </r>
    <r>
      <rPr>
        <sz val="14"/>
        <rFont val="宋体"/>
        <family val="3"/>
        <charset val="134"/>
      </rPr>
      <t>2000</t>
    </r>
    <r>
      <rPr>
        <sz val="14"/>
        <rFont val="宋体"/>
        <family val="3"/>
        <charset val="134"/>
      </rPr>
      <t>万元、财文【2018】0120号</t>
    </r>
    <r>
      <rPr>
        <sz val="14"/>
        <rFont val="宋体"/>
        <family val="3"/>
        <charset val="134"/>
      </rPr>
      <t>500</t>
    </r>
    <r>
      <rPr>
        <sz val="14"/>
        <rFont val="宋体"/>
        <family val="3"/>
        <charset val="134"/>
      </rPr>
      <t>万元</t>
    </r>
  </si>
  <si>
    <t>7.社会保障和就业</t>
  </si>
  <si>
    <t>财社【2018】0147号48476万元、财社【2018】0145号42702万元</t>
  </si>
  <si>
    <t>8.医疗卫生</t>
  </si>
  <si>
    <t>财社【2018】0154号</t>
  </si>
  <si>
    <t>暂按上年数预计 ，包含财社【2016】154、155号</t>
  </si>
  <si>
    <t>基本公共卫生</t>
  </si>
  <si>
    <t>9.节能环保</t>
  </si>
  <si>
    <t>财建【2018】0580号834万元、财建【2018】0579号40000万元</t>
  </si>
  <si>
    <t>10.农林水</t>
  </si>
  <si>
    <t>财农【2018】0110号、财农【2018】0120号、财农【2018】0122号、财农【2018】0125号</t>
  </si>
  <si>
    <t>11.交通运输</t>
  </si>
  <si>
    <t>财建【2018】0596号109135万元、财建【2018】0595号115000万元、财建【2018】0591号869万元、财建【2018】0582号23972万元</t>
  </si>
  <si>
    <t>财建【2018】0603号</t>
  </si>
  <si>
    <t>13.商业服务业等</t>
  </si>
  <si>
    <t>财行【2018】0287号</t>
  </si>
  <si>
    <t>14自然资源海洋气象等</t>
  </si>
  <si>
    <t>14.国土海洋气象等</t>
  </si>
  <si>
    <t>15.住房保障</t>
  </si>
  <si>
    <t>16.粮油物资储备</t>
  </si>
  <si>
    <t>财建【2018】0602号</t>
  </si>
  <si>
    <t>中央尚未提前下达，暂按上年数预计粮食风险基金补助</t>
  </si>
  <si>
    <t>三、一般债务收入</t>
  </si>
  <si>
    <t>加：一般债务收入</t>
  </si>
  <si>
    <t>三、市县上解收入</t>
  </si>
  <si>
    <t>加：市县上解收入</t>
  </si>
  <si>
    <t>（一）设区市体制上解收入</t>
  </si>
  <si>
    <t>2018年预计完成168亿元，暂按158亿元，较2017年年初预算增加9亿元，其余10亿元除预留部分用于福州金融保险行业税收返还外可统筹使用。厦门9%上解3.54亿元，设区市20%增量上解5.46亿元。</t>
  </si>
  <si>
    <t>2016年预计完成149亿元，较年初预算增加7亿元，用于福州调库或转增预算稳定调节基金；2017年预算149亿元，其中：厦门市33.9亿元(加上原体制上解5.42亿元，合计39.32亿元)，比上年增加3.24亿元，八设区市上解115亿元【2017年预计完成160亿元，结余资金11亿元年底除预留返还福州外，其余转入预算稳定调节基金】</t>
  </si>
  <si>
    <t>2019年预计完成185亿元，暂按168亿元，较2018年年初预算增加10亿元，其余17亿元除预留部分用于福州金融保险行业税收返还外可统筹使用。厦门9%上解45.72亿元，设区市20%增量上解139亿元（2018年按1-9月地方级收入增幅预测，2019年按照5%增幅预测）。</t>
  </si>
  <si>
    <t>用上年执行预计数预算当年度 。</t>
  </si>
  <si>
    <t>（二）体制上解</t>
  </si>
  <si>
    <r>
      <rPr>
        <sz val="11"/>
        <rFont val="宋体"/>
        <family val="3"/>
        <charset val="134"/>
      </rPr>
      <t>按照决算口径，将原体制补助数为负数的市县330579万元填列到体制上解，相应增加体制补助数330579万元。2018年市县检察院、法院系统上划基数27</t>
    </r>
    <r>
      <rPr>
        <sz val="11"/>
        <rFont val="宋体"/>
        <family val="3"/>
        <charset val="134"/>
      </rPr>
      <t>.</t>
    </r>
    <r>
      <rPr>
        <sz val="11"/>
        <rFont val="宋体"/>
        <family val="3"/>
        <charset val="134"/>
      </rPr>
      <t>71</t>
    </r>
    <r>
      <rPr>
        <sz val="11"/>
        <rFont val="宋体"/>
        <family val="3"/>
        <charset val="134"/>
      </rPr>
      <t>亿元，相应增加原体制上解数
第一批上划收入基数</t>
    </r>
    <r>
      <rPr>
        <sz val="11"/>
        <rFont val="宋体"/>
        <family val="3"/>
        <charset val="134"/>
      </rPr>
      <t>14.65</t>
    </r>
    <r>
      <rPr>
        <sz val="11"/>
        <rFont val="宋体"/>
        <family val="3"/>
        <charset val="134"/>
      </rPr>
      <t>亿元，支出基数</t>
    </r>
    <r>
      <rPr>
        <sz val="11"/>
        <rFont val="宋体"/>
        <family val="3"/>
        <charset val="134"/>
      </rPr>
      <t>35.48</t>
    </r>
    <r>
      <rPr>
        <sz val="11"/>
        <rFont val="宋体"/>
        <family val="3"/>
        <charset val="134"/>
      </rPr>
      <t>亿元；第二批上划支出基数预计</t>
    </r>
    <r>
      <rPr>
        <sz val="11"/>
        <rFont val="宋体"/>
        <family val="3"/>
        <charset val="134"/>
      </rPr>
      <t>5.63</t>
    </r>
    <r>
      <rPr>
        <sz val="11"/>
        <rFont val="宋体"/>
        <family val="3"/>
        <charset val="134"/>
      </rPr>
      <t>亿元，其中：薪酬制度改革套改增支总量（</t>
    </r>
    <r>
      <rPr>
        <sz val="11"/>
        <rFont val="宋体"/>
        <family val="3"/>
        <charset val="134"/>
      </rPr>
      <t>1.68</t>
    </r>
    <r>
      <rPr>
        <sz val="11"/>
        <rFont val="宋体"/>
        <family val="3"/>
        <charset val="134"/>
      </rPr>
      <t>亿元）和绩效考核奖金总量（</t>
    </r>
    <r>
      <rPr>
        <sz val="11"/>
        <rFont val="宋体"/>
        <family val="3"/>
        <charset val="134"/>
      </rPr>
      <t>3.95</t>
    </r>
    <r>
      <rPr>
        <sz val="11"/>
        <rFont val="宋体"/>
        <family val="3"/>
        <charset val="134"/>
      </rPr>
      <t>亿元）。上述共计收入基数</t>
    </r>
    <r>
      <rPr>
        <sz val="11"/>
        <rFont val="宋体"/>
        <family val="3"/>
        <charset val="134"/>
      </rPr>
      <t>14.65</t>
    </r>
    <r>
      <rPr>
        <sz val="11"/>
        <rFont val="宋体"/>
        <family val="3"/>
        <charset val="134"/>
      </rPr>
      <t>亿元，支出基数</t>
    </r>
    <r>
      <rPr>
        <sz val="11"/>
        <rFont val="宋体"/>
        <family val="3"/>
        <charset val="134"/>
      </rPr>
      <t>41.11</t>
    </r>
    <r>
      <rPr>
        <sz val="11"/>
        <rFont val="宋体"/>
        <family val="3"/>
        <charset val="134"/>
      </rPr>
      <t>亿元。收支相抵，上划基数</t>
    </r>
    <r>
      <rPr>
        <sz val="11"/>
        <rFont val="宋体"/>
        <family val="3"/>
        <charset val="134"/>
      </rPr>
      <t>26.46</t>
    </r>
    <r>
      <rPr>
        <sz val="11"/>
        <rFont val="宋体"/>
        <family val="3"/>
        <charset val="134"/>
      </rPr>
      <t>亿元。</t>
    </r>
    <r>
      <rPr>
        <sz val="11"/>
        <rFont val="宋体"/>
        <family val="3"/>
        <charset val="134"/>
      </rPr>
      <t>2017</t>
    </r>
    <r>
      <rPr>
        <sz val="11"/>
        <rFont val="宋体"/>
        <family val="3"/>
        <charset val="134"/>
      </rPr>
      <t>年年初预算</t>
    </r>
    <r>
      <rPr>
        <sz val="11"/>
        <rFont val="宋体"/>
        <family val="3"/>
        <charset val="134"/>
      </rPr>
      <t>32.28</t>
    </r>
    <r>
      <rPr>
        <sz val="11"/>
        <rFont val="宋体"/>
        <family val="3"/>
        <charset val="134"/>
      </rPr>
      <t>亿元，差额</t>
    </r>
    <r>
      <rPr>
        <sz val="11"/>
        <rFont val="宋体"/>
        <family val="3"/>
        <charset val="134"/>
      </rPr>
      <t>5.82</t>
    </r>
    <r>
      <rPr>
        <sz val="11"/>
        <rFont val="宋体"/>
        <family val="3"/>
        <charset val="134"/>
      </rPr>
      <t>亿元，需相应调减年初预留总预算。</t>
    </r>
  </si>
  <si>
    <t>（三）营改增基数上解</t>
  </si>
  <si>
    <t>根据《财政部关于核定增值税“五五分享”税收返还基数有关问题的通知》（财预[2017]124号），核定我省增值税“五五分享”税收净返还（市县）39.43亿元，其中税收返还63.33亿元、税收上解23.9亿元</t>
  </si>
  <si>
    <t>（四）结算上解</t>
  </si>
  <si>
    <t>1. 闽清水口电站地方增值税上解</t>
  </si>
  <si>
    <t>2. 闽侯上解东南汽车地方增值税</t>
  </si>
  <si>
    <t>3. 厦门集美大学和军供粮上划上解</t>
  </si>
  <si>
    <t>定额</t>
  </si>
  <si>
    <t>定额2015万元</t>
  </si>
  <si>
    <t>4. 政法行政性收费和罚没收入上解</t>
  </si>
  <si>
    <t>按照政法经费分类保障办法，2009年起定额上解。定额</t>
  </si>
  <si>
    <t>按照政法经费分类保障办法，2009年起定额上解。</t>
  </si>
  <si>
    <t>定额：2017年起，原从各地收入中集中的省以下法检部门份额17809万元直接作为支出基数上划，相应不再集中这部分收入。</t>
  </si>
  <si>
    <t>5. 厦门市上解“海峡旅游”品牌宣传经费</t>
  </si>
  <si>
    <t>外经处</t>
  </si>
  <si>
    <t>定额定额，根据《关于研究加快旅游业发展有关问题的会议纪要》（省政府专题会议纪要[2011]51号）：”从2011年起，省财政每年追加安排专项资金3000万元，厦门市财政每年安排2000万元，共同用于‘海峡旅游’品牌的宣传推广，扩大福建旅游的影响力和吸引力。“</t>
  </si>
  <si>
    <t>定额，根据《关于研究加快旅游业发展有关问题的会议纪要》（省政府专题会议纪要[2011]51号）：”从2011年起，省财政每年追加安排专项资金3000万元，厦门市财政每年安排2000万元，共同用于‘海峡旅游’品牌的宣传推广，扩大福建旅游的影响力和吸引力。“</t>
  </si>
  <si>
    <t>6. 重点流域环境综合整治资金专项上解</t>
  </si>
  <si>
    <t>按新的重点流域环境综合整治筹措方案，2018年市县上解9.5亿元、2019年10.9亿元、2020年12.8亿元</t>
  </si>
  <si>
    <t>根据福建省人民政府关于印发《福建省重点流域生态补偿办法》的通知（闽政[2015]4号），1.自2015年起，重点流域范围内的市县政府及平潭按上一年度地方一般公共预算收入一定比例上解。其中下游4‰，省级扶贫开发工作重点县2‰，其他3‰；2.按重点流域范围内的市县政府及平潭上一年度工业用水、居民用水、城镇公共用水总量筹集。其中下游0.03元/立方米，其他0.015元/立方米。
2015年实际上解7.06亿元，收入增长5.5%，2016年预计7.5亿元</t>
  </si>
  <si>
    <t>7.扶贫资金统筹上解2%</t>
  </si>
  <si>
    <t>据《中共福建省委 福建省人民政府关于推进精准扶贫打赢扶贫攻坚战的实施意见》，2016年-2020年，省级每年按各市（县、区）上年度地方一般公共预算收入的2%0筹集资金我，专项用于精准扶贫精准脱贫。</t>
  </si>
  <si>
    <t>根据《中共福建省委 福建省人民政府关于推进精准扶贫打赢扶贫攻坚战的实施意见》，2016年-2020年，省级每年按各市（县、区）上年度地方一般公共预算收入的2%0筹集资金我，专项用于精准扶贫精准脱贫，在60个有千户以上贫困户的县（市、区）全面建立扶贫小额信贷风险担保金；增加扶贫小额信贷贴息资金；造福工程搬迁；提高生态公益林补偿标准；建立临时救助资金等。2016年筹集4.5亿元，按5.5%增长2017年预计筹集4.8亿元</t>
  </si>
  <si>
    <t>据《中共福建省委 福建省人民政府关于推进精准扶贫打赢扶贫攻坚战的实施意见》，2016年-2020年，省级每年按各市（县、区）上年度地方一般公共预算收入的2%0筹集资金我，专项用于精准扶贫精准脱贫。按上年5%增长预计</t>
  </si>
  <si>
    <t>据《中共福建省委 福建省人民政府关于推进精准扶贫打赢扶贫攻坚战的实施意见》，2016年-2020年，省级每年按各市（县、区）上年度地方一般公共预算收入的2%0筹集资金我，专项用于精准扶贫精准脱贫。按与上年持平预计</t>
  </si>
  <si>
    <t>8.省级统筹的农田水利建设资金上解</t>
  </si>
  <si>
    <r>
      <rPr>
        <sz val="12"/>
        <rFont val="宋体"/>
        <family val="3"/>
        <charset val="134"/>
      </rPr>
      <t>年度预计完成收入7亿元，按历年执行情况，直接缴库</t>
    </r>
    <r>
      <rPr>
        <sz val="12"/>
        <rFont val="宋体"/>
        <family val="3"/>
        <charset val="134"/>
      </rPr>
      <t>1亿元，差额部分通过结算上解。</t>
    </r>
  </si>
  <si>
    <t>按中央政策不再从土地出让金中提取收入</t>
  </si>
  <si>
    <t>9. 江河下游地区对上游地区森林生态效益补偿上解</t>
  </si>
  <si>
    <t>定额上解，《福建省人民政府关于实施江河下游地区对上游地区森林生态效益补偿的通知》（闽政文[2009]417号，继续实施江河下游地区对上游地区森林生态效益补偿，各设区市承担的补偿资金定额上解，并入中央和省级森林生态效益补偿基金统一管理。</t>
  </si>
  <si>
    <t>定额上解</t>
  </si>
  <si>
    <t>10.闽江水葫芦整治资金上解</t>
  </si>
  <si>
    <t>2015年-2018年，闽江流域水葫芦整治保洁仍按每年1500万元不变。资金仍按“省级财政出一点、地方政府出一点、受益业主单位出一点”的方式筹措。省级350万元，有关设区市728万元，省电力公司水口发电集团分担422万元。</t>
  </si>
  <si>
    <t>11.就业调剂金上解</t>
  </si>
  <si>
    <t>暂按2017年当年上解14103万元预计</t>
  </si>
  <si>
    <t>1.从2015年起，地市上解就业专户就业调剂金改为通过上下级结算上解上解省级；一般公共预算需相应增加就业专项资金规模；（按个人所得税留成收入一定比例上解）
2.2016年度实际上缴调剂金1.1亿元；2016年度调剂金预计1.1亿元减少就业专项0.4亿元</t>
  </si>
  <si>
    <r>
      <rPr>
        <sz val="11"/>
        <rFont val="宋体"/>
        <family val="3"/>
        <charset val="134"/>
      </rPr>
      <t>根据福建省就业专项资金管理办法，各级</t>
    </r>
    <r>
      <rPr>
        <sz val="11"/>
        <rFont val="宋体"/>
        <family val="3"/>
        <charset val="134"/>
      </rPr>
      <t>财政部门（不含厦门）按上年度个人所得税当地留成的20%部分安排预算，并逐级上解20%作为省级就业专项调剂金。统筹用于补充省级就业专项资金。</t>
    </r>
    <r>
      <rPr>
        <sz val="11"/>
        <rFont val="宋体"/>
        <family val="3"/>
        <charset val="134"/>
      </rPr>
      <t>2018年上解16070万元。按2018年个人所得税增长20%（1-9月增长29%），2019年按19000万元预计。</t>
    </r>
  </si>
  <si>
    <t>12.精准扶贫医疗叠加保险市县上解</t>
  </si>
  <si>
    <t>根据省政府要求，省级每年共筹集12000万元（其中，财政安排9000万元、河仁基金会捐赠资金1250万元、福彩公益金1750万元），市县共筹集12000万元。本次测算金额10250万元包含财政安排9000万元及捐赠资金1250万元（纳入一般公共预算管理），不含福彩公益金1750万元。</t>
  </si>
  <si>
    <t>根据省政府要求，省级每年共筹集12000万元（其中，财政安排9000万元、河仁基金会捐赠资金1250万元、福彩公益金1750万元），市县共筹集12000万元。本次测算金额10250万元包含财政安排9000万元及捐赠资金1250万元（纳入一般公共预算管理），不含福彩公益金1750万元。【定额上解】</t>
  </si>
  <si>
    <t>13.厦门市地方教育附加收入上解</t>
  </si>
  <si>
    <t>2017年厦门市1-8月6亿元，全年预计完成9亿元，2018年增长5%，9.4亿元</t>
  </si>
  <si>
    <r>
      <rPr>
        <sz val="12"/>
        <rFont val="宋体"/>
        <family val="3"/>
        <charset val="134"/>
      </rPr>
      <t>根据省政府办公厅指示件精神，2014年及以后年度厦门市代征的地方教育附加，在每年度终了核实后通过上下级财政结算方式扣缴，统筹支持厦门教育。</t>
    </r>
    <r>
      <rPr>
        <sz val="12"/>
        <rFont val="宋体"/>
        <family val="3"/>
        <charset val="134"/>
      </rPr>
      <t>厦门市1-9月份收入6.77亿元，预计全年8.5亿元。2017年按增长5%预计完成9亿元。</t>
    </r>
  </si>
  <si>
    <t>根据省政府批示件精神，收入上解省级，返还一半用于厦门市相关支出，省级集中一半。2018年厦门市1-9月7.3亿元，全年预计完成9.5亿元，受中央可能调整增值税率影响，2019年与2018年基本持平。收入下降</t>
  </si>
  <si>
    <t>14.税务经费上解</t>
  </si>
  <si>
    <r>
      <rPr>
        <sz val="11"/>
        <rFont val="宋体"/>
        <family val="3"/>
        <charset val="134"/>
      </rPr>
      <t>本级预算安排1</t>
    </r>
    <r>
      <rPr>
        <sz val="11"/>
        <rFont val="宋体"/>
        <family val="3"/>
        <charset val="134"/>
      </rPr>
      <t>1亿元，上解中央13亿元，来源是原盘内安排16亿元加市县上解7亿元。</t>
    </r>
  </si>
  <si>
    <t>15.环保机构检测监察垂直管理改革经费上解</t>
  </si>
  <si>
    <t>14.2018年中央财政统筹计提农田水利建设资金清算上解</t>
  </si>
  <si>
    <t>15.2019年度省以下检察院转隶人员相关经费清算上解</t>
  </si>
  <si>
    <t>四、动用预算稳定调节基金</t>
  </si>
  <si>
    <t>加：调入预算稳定调节基金</t>
  </si>
  <si>
    <t>五、调入资金</t>
  </si>
  <si>
    <t>其中：省铁办其他收入调入11383.9万元，付息6383.9万元、还本5000万元，通过扶贫公司调入2362万元，其中：县级平台利息2054.33万元、理财利息收入306.67万元。金融处国资预算调入38365万元；因水利专户取消，水口电站原通过专户承担的水葫芦治理经费422万元，从2017年起直接缴入省级金库，水投集团地方政府债券还本付息调入10366万元，其中还本1亿元、付息366万元</t>
  </si>
  <si>
    <r>
      <rPr>
        <sz val="11"/>
        <rFont val="宋体"/>
        <family val="3"/>
        <charset val="134"/>
      </rPr>
      <t>其中：1</t>
    </r>
    <r>
      <rPr>
        <sz val="11"/>
        <rFont val="宋体"/>
        <family val="3"/>
        <charset val="134"/>
      </rPr>
      <t>.</t>
    </r>
    <r>
      <rPr>
        <sz val="11"/>
        <rFont val="宋体"/>
        <family val="3"/>
        <charset val="134"/>
      </rPr>
      <t>省铁路办转贷省铁投27242.4万元（付息6242.4万元、还本21000万元）</t>
    </r>
    <r>
      <rPr>
        <sz val="11"/>
        <rFont val="宋体"/>
        <family val="3"/>
        <charset val="134"/>
      </rPr>
      <t>2.</t>
    </r>
    <r>
      <rPr>
        <sz val="11"/>
        <rFont val="宋体"/>
        <family val="3"/>
        <charset val="134"/>
      </rPr>
      <t>金融处国资调入7744.3276万元付息。</t>
    </r>
    <r>
      <rPr>
        <sz val="11"/>
        <rFont val="宋体"/>
        <family val="3"/>
        <charset val="134"/>
      </rPr>
      <t>3.</t>
    </r>
    <r>
      <rPr>
        <sz val="11"/>
        <rFont val="宋体"/>
        <family val="3"/>
        <charset val="134"/>
      </rPr>
      <t>省扶贫公司调入一般公共预算8727.33万元，其中债券利息2054.33万元（县级平台利息收入），应还本金6673万元；（2）考虑到易地扶贫搬迁为扶贫项目，建议由总预算承担或从精准扶贫统筹的2‰收入中安排省级应付利息和本金2128.24万元，其中债券利息501.24万元，应还本金1627万元。</t>
    </r>
  </si>
  <si>
    <t>加：调入其他资金</t>
  </si>
  <si>
    <t>政府性基金调入</t>
  </si>
  <si>
    <r>
      <rPr>
        <sz val="11"/>
        <rFont val="宋体"/>
        <family val="3"/>
        <charset val="134"/>
      </rPr>
      <t>根据省政府办公厅2</t>
    </r>
    <r>
      <rPr>
        <sz val="11"/>
        <rFont val="宋体"/>
        <family val="3"/>
        <charset val="134"/>
      </rPr>
      <t>019年7月12日批示件，省体育局直属11家运动项目管理中心需增加支出6484.65万元。同时，相应扣减体彩公益金6484.65万元并收回总预算。</t>
    </r>
  </si>
  <si>
    <t>国有资本经营预算调入</t>
  </si>
  <si>
    <t>其他调入</t>
  </si>
  <si>
    <t>债务还本付息</t>
  </si>
  <si>
    <t>支出总计</t>
  </si>
  <si>
    <t>一、省本级支出</t>
  </si>
  <si>
    <t>省级财力</t>
  </si>
  <si>
    <t>2019年新增一般债券调整后预算数622.5亿元，按此，2020年省本级支出增长2.2%</t>
  </si>
  <si>
    <t>二、上解中央支出</t>
  </si>
  <si>
    <t>财力性支出</t>
  </si>
  <si>
    <t>支出</t>
  </si>
  <si>
    <r>
      <rPr>
        <sz val="11"/>
        <rFont val="宋体"/>
        <family val="3"/>
        <charset val="134"/>
      </rPr>
      <t>其中出口退税专项定额上解18.79亿元、铁路运输企业税收收入基数上解1.13亿元、税务经费专项上解1.59</t>
    </r>
    <r>
      <rPr>
        <sz val="11"/>
        <rFont val="宋体"/>
        <family val="3"/>
        <charset val="134"/>
      </rPr>
      <t>亿元、新增部分医疗、教育补助比例调整基数上解</t>
    </r>
    <r>
      <rPr>
        <sz val="11"/>
        <rFont val="宋体"/>
        <family val="3"/>
        <charset val="134"/>
      </rPr>
      <t>8.3亿元</t>
    </r>
    <r>
      <rPr>
        <sz val="11"/>
        <rFont val="宋体"/>
        <family val="3"/>
        <charset val="134"/>
      </rPr>
      <t>。</t>
    </r>
  </si>
  <si>
    <t>减：上解中央支出</t>
  </si>
  <si>
    <t>其中：出口退税地方负担部分上解</t>
  </si>
  <si>
    <r>
      <rPr>
        <sz val="12"/>
        <rFont val="宋体"/>
        <family val="3"/>
        <charset val="134"/>
      </rPr>
      <t>2015年起，出口退税全部由中央财政负担，基数187900万元，税务经费专项上解15937万元、铁路运输企业税收收入基数上解11300万元：</t>
    </r>
    <r>
      <rPr>
        <sz val="12"/>
        <rFont val="宋体"/>
        <family val="3"/>
        <charset val="134"/>
      </rPr>
      <t>2012年起，</t>
    </r>
    <r>
      <rPr>
        <sz val="12"/>
        <rFont val="宋体"/>
        <family val="3"/>
        <charset val="134"/>
      </rPr>
      <t>铁路运输企业税收入下划地方，相应基数通过年终上结中央。</t>
    </r>
  </si>
  <si>
    <t>部分医疗补助基数上解</t>
  </si>
  <si>
    <t>税务经费专项上解</t>
  </si>
  <si>
    <t>铁路运输企业税收收入基数上解</t>
  </si>
  <si>
    <t>税务经费上解</t>
  </si>
  <si>
    <t>三、补助市县支出</t>
  </si>
  <si>
    <t>减：补助市县支出</t>
  </si>
  <si>
    <t>（一）税收返还支出</t>
  </si>
  <si>
    <t>从中央成品油价格资金安排市县基数部分</t>
  </si>
  <si>
    <t>1.成品油价格和税费改革税收返还支出</t>
  </si>
  <si>
    <t>固定返还基数</t>
  </si>
  <si>
    <t>2.营改增税收返还支出</t>
  </si>
  <si>
    <t>（二）一般性转移支付</t>
  </si>
  <si>
    <t>按照决算口径，将原体制补助数为负数的市县330579万元填列到体制上解，相应增加体制补助数330579万元</t>
  </si>
  <si>
    <t>按照年度市县收支基数核定。</t>
  </si>
  <si>
    <t>监察体制下划？</t>
  </si>
  <si>
    <t>（1）均衡性转移支付支出</t>
  </si>
  <si>
    <t>2017年中央下达180.94亿元，增长7.5%。按市县均衡性转移支付办法，省对各地均衡性转移支付总额增幅不低于上一年度中央对我省均衡性转移支付增幅。2018年增量2亿元</t>
  </si>
  <si>
    <t>1.我省办法：2000年，我省制定了《一般转移支付办法》，对各县（市）人均标准财力达不到省定标准的（2000年0.97万元、2001年1.03万元、2002年1.2万元），由省财政给予适当补助。2003年7月1日起，中央调增行政事业单位人员工资，省财政按照一定标准增加了对部分困难县（市）的一般转移支付额。从2004年起，省对各县（市）的一般转移支付额没有发生变化。2009年，根据中央科目名称变化情况，省对下“一般转移支付”更名为“均衡性转移支付”。补助办法：
（1）对人均标准财力低于1.2万元的县（市）财力缺口由省、市财政补足。
（2）对2003年7月1日起中央调资给予的补助，其中：一般转移支付县（市）按月人均50元补助80％；闽清、东山、南靖、沙县四县按月人均50元补助50％
2.根据《福建省人民政府贯彻国务院关于实施,支持农业转移人口市民化若干财政政策的通知》（闽政【2016】47号），2017年拟完善均衡性转移支付办法，加大转移支付力度，较上年增加5亿元。</t>
  </si>
  <si>
    <t>2018年中央下达192.34亿元，增长6.3%。按市县均衡性转移支付办法，省对各地均衡性转移支付总额增幅不低于上一年度中央对我省均衡性转移支付增幅。2019年增量2亿元</t>
  </si>
  <si>
    <t>2019年中央下达230.4亿元，增长13.1%。按市县均衡性转移支付办法，省对各地均衡性转移支付总额增幅不低于上一年度中央对我省均衡性转移支付增幅。2020年增量4亿元</t>
  </si>
  <si>
    <t>（2）调整工资转移支付支出</t>
  </si>
  <si>
    <t>①调资转移支付支出</t>
  </si>
  <si>
    <t>②调整工资和养老保险制度改革转移支付</t>
  </si>
  <si>
    <t>2016年线上预留33.5亿元，加上下半年调资补助12.96亿元，合计46.46亿元；2017年全年预计19.7亿元，合计53.2亿元（原线上安排33.5亿元相应转列线下转移支付）。</t>
  </si>
  <si>
    <t>③县乡中小学教师和农村卫技人员津补贴转移支付支出</t>
  </si>
  <si>
    <t>由各地统筹用于县乡中小学教师和农村卫技人员津补贴。</t>
  </si>
  <si>
    <t>④乡镇卫生院人员经费补助</t>
  </si>
  <si>
    <t>2015年底乡镇卫生院在编在职人员2.33万人，省级财政根据各地财力状况分4档给予补助（2000元、3000元、4000元、5000元），预计需安排补助资金11000万元。</t>
  </si>
  <si>
    <r>
      <rPr>
        <sz val="11"/>
        <rFont val="宋体"/>
        <family val="3"/>
        <charset val="134"/>
      </rPr>
      <t>1.</t>
    </r>
    <r>
      <rPr>
        <sz val="11"/>
        <rFont val="宋体"/>
        <family val="3"/>
        <charset val="134"/>
      </rPr>
      <t>乡镇卫生院人员经费保障，根据在职人员数</t>
    </r>
    <r>
      <rPr>
        <sz val="11"/>
        <rFont val="宋体"/>
        <family val="3"/>
        <charset val="134"/>
      </rPr>
      <t>,</t>
    </r>
    <r>
      <rPr>
        <sz val="11"/>
        <rFont val="宋体"/>
        <family val="3"/>
        <charset val="134"/>
      </rPr>
      <t>省级按</t>
    </r>
    <r>
      <rPr>
        <sz val="11"/>
        <rFont val="宋体"/>
        <family val="3"/>
        <charset val="134"/>
      </rPr>
      <t>2000</t>
    </r>
    <r>
      <rPr>
        <sz val="11"/>
        <rFont val="宋体"/>
        <family val="3"/>
        <charset val="134"/>
      </rPr>
      <t>、</t>
    </r>
    <r>
      <rPr>
        <sz val="11"/>
        <rFont val="宋体"/>
        <family val="3"/>
        <charset val="134"/>
      </rPr>
      <t>3000</t>
    </r>
    <r>
      <rPr>
        <sz val="11"/>
        <rFont val="宋体"/>
        <family val="3"/>
        <charset val="134"/>
      </rPr>
      <t>、</t>
    </r>
    <r>
      <rPr>
        <sz val="11"/>
        <rFont val="宋体"/>
        <family val="3"/>
        <charset val="134"/>
      </rPr>
      <t>4000</t>
    </r>
    <r>
      <rPr>
        <sz val="11"/>
        <rFont val="宋体"/>
        <family val="3"/>
        <charset val="134"/>
      </rPr>
      <t>、</t>
    </r>
    <r>
      <rPr>
        <sz val="11"/>
        <rFont val="宋体"/>
        <family val="3"/>
        <charset val="134"/>
      </rPr>
      <t>5000</t>
    </r>
    <r>
      <rPr>
        <sz val="11"/>
        <rFont val="宋体"/>
        <family val="3"/>
        <charset val="134"/>
      </rPr>
      <t>元</t>
    </r>
    <r>
      <rPr>
        <sz val="11"/>
        <rFont val="宋体"/>
        <family val="3"/>
        <charset val="134"/>
      </rPr>
      <t>/</t>
    </r>
    <r>
      <rPr>
        <sz val="11"/>
        <rFont val="宋体"/>
        <family val="3"/>
        <charset val="134"/>
      </rPr>
      <t>人</t>
    </r>
    <r>
      <rPr>
        <sz val="11"/>
        <rFont val="宋体"/>
        <family val="3"/>
        <charset val="134"/>
      </rPr>
      <t>/</t>
    </r>
    <r>
      <rPr>
        <sz val="11"/>
        <rFont val="宋体"/>
        <family val="3"/>
        <charset val="134"/>
      </rPr>
      <t>年分档补助。</t>
    </r>
    <r>
      <rPr>
        <sz val="11"/>
        <rFont val="宋体"/>
        <family val="3"/>
        <charset val="134"/>
      </rPr>
      <t xml:space="preserve">                                                                            </t>
    </r>
    <r>
      <rPr>
        <sz val="11"/>
        <rFont val="宋体"/>
        <family val="3"/>
        <charset val="134"/>
      </rPr>
      <t>按</t>
    </r>
    <r>
      <rPr>
        <sz val="11"/>
        <rFont val="宋体"/>
        <family val="3"/>
        <charset val="134"/>
      </rPr>
      <t>10%</t>
    </r>
    <r>
      <rPr>
        <sz val="11"/>
        <rFont val="宋体"/>
        <family val="3"/>
        <charset val="134"/>
      </rPr>
      <t>增长率预安排</t>
    </r>
    <r>
      <rPr>
        <sz val="11"/>
        <rFont val="宋体"/>
        <family val="3"/>
        <charset val="134"/>
      </rPr>
      <t>2019</t>
    </r>
    <r>
      <rPr>
        <sz val="11"/>
        <rFont val="宋体"/>
        <family val="3"/>
        <charset val="134"/>
      </rPr>
      <t>年预算，据实结算。</t>
    </r>
  </si>
  <si>
    <t>⑤津补贴水平托低县补助支出</t>
  </si>
  <si>
    <t>1.津补贴水平低于1.584万元的县市提高到1.584万元9669万元
2.津补贴水平提高到2.4万元20278万元
3.南平市本级“三档二档”托低补助1571万元
4.津补贴水平提高到市县级平均水平21615万元</t>
  </si>
  <si>
    <t>1.津补贴水平低于1.584万元的县市提高到1.584万元9669万元
2.津补贴水平提高到2.4万元20278万元
3.南平市本级“三档二档”托低补助1571万元
4.津补贴水平提高到市县级平均水平21615万元
5.2018年新增四进三托低补助2.31亿元</t>
  </si>
  <si>
    <t>（3）预留农业转移人口市民化省级配套资金</t>
  </si>
  <si>
    <t>适当预留中央补助资金省级配套0.5亿元</t>
  </si>
  <si>
    <t>考虑中央补助资金将增加省级配套0.5亿元</t>
  </si>
  <si>
    <t>3.革命老区转移支付支出</t>
  </si>
  <si>
    <t>（1）革命老区转移支付</t>
  </si>
  <si>
    <t>财预【2018】0153号</t>
  </si>
  <si>
    <t>中央补助省级相应增加配套补助（支出）</t>
  </si>
  <si>
    <t>中央补助相应增加对市县转移支付</t>
  </si>
  <si>
    <t>中央转移支付，相应安排对市县补助</t>
  </si>
  <si>
    <t>（2）苏区财力性补助</t>
  </si>
  <si>
    <t>（3）中央财政扶贫资金</t>
  </si>
  <si>
    <t>中央补助列入本级部门预算</t>
  </si>
  <si>
    <t>（4）原中央苏区财力补助资金</t>
  </si>
  <si>
    <t>为进一步增强原中央苏区基本公共服务保障能力，支持原中央苏区加快发展，从2015年起，省财政增加设立原中央苏区财力补助资金，每年安排7.96亿元补助给我省37个原中央苏区县（市、区）、4个建议视同原中央苏区考虑的县以及11个在有关规划时比照享受有关政策的县（市、区）</t>
  </si>
  <si>
    <t>（5）民族乡转移支付</t>
  </si>
  <si>
    <t>省级安排</t>
  </si>
  <si>
    <t>省级安排，定额安排</t>
  </si>
  <si>
    <t>（6）边境地区转移支付收入</t>
  </si>
  <si>
    <t>财预【2018】0146号</t>
  </si>
  <si>
    <t>（6）海岛和沿海地区转移支付收入</t>
  </si>
  <si>
    <t>4.农村综合改革转移支付支出</t>
  </si>
  <si>
    <t>农林水</t>
  </si>
  <si>
    <t>(1)农村税费改革转移支付支出</t>
  </si>
  <si>
    <t>农村税费改革189637万元【原有农村税费改革转移支付169714万元、提高村主干补贴补助6730万元、提高村级组织负责人报酬补助3426万元、村级组织运转经费转移支付9767万元】、国有农场税费改革转移支付3611万元（定额）、农村“五大员”及村计生协会会长、妇代会主任、团支部书记津贴转移支付17587万元（定额）</t>
  </si>
  <si>
    <r>
      <rPr>
        <sz val="14"/>
        <rFont val="宋体"/>
        <family val="3"/>
        <charset val="134"/>
      </rPr>
      <t>(</t>
    </r>
    <r>
      <rPr>
        <sz val="14"/>
        <rFont val="宋体"/>
        <family val="3"/>
        <charset val="134"/>
      </rPr>
      <t>2</t>
    </r>
    <r>
      <rPr>
        <sz val="14"/>
        <rFont val="宋体"/>
        <family val="3"/>
        <charset val="134"/>
      </rPr>
      <t>)村干部基本报酬保障奖励资金</t>
    </r>
  </si>
  <si>
    <t>农村综合改革处（省农村综合改革领导小组办公室）</t>
  </si>
  <si>
    <t>1.从2009年起，省财政对村主干补助标准由原每人每月200元提高到每人每月300元；从2010年起，我省再对村基层组织负责人（每村2人）报酬按每人每月增加100元给予补助。增加部分由省级财政给予全额补助。（4）2011年，按照省委省政府《完善村级组织运转经费保障机制促进村级组织建设的实施意见》“2011年，全省村级组织运转经费最低保障标准要达到每村每年5万元”的要求，省财政在原有补助基础上，再按照村均1万元的标准对县（市、区）提高村级组织经费给予了分档财力补助。（5）为激励各地区做好村干部待遇保障工作，从2012年起，省财政根据各县村干部人均报酬达到当地农村劳动力平均收入水平的达标情况，给予分档奖补。
2.2017年实际下达17095万元</t>
  </si>
  <si>
    <r>
      <rPr>
        <sz val="12"/>
        <rFont val="宋体"/>
        <family val="3"/>
        <charset val="134"/>
      </rPr>
      <t>1</t>
    </r>
    <r>
      <rPr>
        <sz val="12"/>
        <rFont val="宋体"/>
        <family val="3"/>
        <charset val="134"/>
      </rPr>
      <t>.</t>
    </r>
    <r>
      <rPr>
        <sz val="12"/>
        <rFont val="宋体"/>
        <family val="3"/>
        <charset val="134"/>
      </rPr>
      <t xml:space="preserve">从2009年起，省财政对村主干补助标准由原每人每月200元提高到每人每月300元；从2010年起，我省再对村基层组织负责人（每村2人）报酬按每人每月增加100元给予补助。增加部分由省级财政给予全额补助。（4）2011年，按照省委省政府《完善村级组织运转经费保障机制促进村级组织建设的实施意见》“2011年，全省村级组织运转经费最低保障标准要达到每村每年5万元”的要求，省财政在原有补助基础上，再按照村均1万元的标准对县（市、区）提高村级组织经费给予了分档财力补助。（5）为激励各地区做好村干部待遇保障工作，从2012年起，省财政根据各县村干部人均报酬达到当地农村劳动力平均收入水平的达标情况，给予分档奖补。
</t>
    </r>
    <r>
      <rPr>
        <sz val="12"/>
        <rFont val="宋体"/>
        <family val="3"/>
        <charset val="134"/>
      </rPr>
      <t>2.</t>
    </r>
    <r>
      <rPr>
        <sz val="12"/>
        <rFont val="宋体"/>
        <family val="3"/>
        <charset val="134"/>
      </rPr>
      <t>2016年实际下达17039万元</t>
    </r>
  </si>
  <si>
    <t>1.从2009年起，省财政对村主干补助标准由原每人每月200元提高到每人每月300元；从2010年起，我省再对村基层组织负责人（每村2人）报酬按每人每月增加100元给予补助。增加部分由省级财政给予全额补助。（4）2011年，按照省委省政府《完善村级组织运转经费保障机制促进村级组织建设的实施意见》“2011年，全省村级组织运转经费最低保障标准要达到每村每年5万元”的要求，省财政在原有补助基础上，再按照村均1万元的标准对县（市、区）提高村级组织经费给予了分档财力补助。（5）为激励各地区做好村干部待遇保障工作，从2012年起，省财政根据各县村干部人均报酬达到当地农村劳动力平均收入水平的达标情况，给予分档奖补。
2.2018年实际下达16999万元</t>
  </si>
  <si>
    <t>(2)村干部基本报酬保障奖励资金</t>
  </si>
  <si>
    <t>5.县级基本财力保障机制奖补资金支出</t>
  </si>
  <si>
    <t>将中央下达数和上年省级负担数编列</t>
  </si>
  <si>
    <t>中央补助增加数相应增加省对下补助数，实际下达市县数64.15亿元，差额部分收回总预算。</t>
  </si>
  <si>
    <t>将中央下达数和上年省级负担数15亿元剔除缓解县乡财政困难7亿元，按中央下达数和省级安排数8亿元安排。</t>
  </si>
  <si>
    <t>（1）县级基本财力保障转移支付</t>
  </si>
  <si>
    <t>2018年实际下达40.02亿元，2019年预计41.07亿元</t>
  </si>
  <si>
    <t>2019年中央下达58.59亿元，增长11.8%。按初步方案，省对市县县级基本财力保障转移支付总额增幅不低于上一年度中央对我省县级基本财力保障机制奖补资金增幅。2020年增量6.13亿元。</t>
  </si>
  <si>
    <t>（2）省对市县财政下移财力及加强绩效管理奖励</t>
  </si>
  <si>
    <t>2015年下达省对市县财政下移财力及加强绩效管理奖励8.4亿元，2016年下达9.2亿元，2017年按10%增长。</t>
  </si>
  <si>
    <t>2018年预计需要安排13亿元，同时考虑支出进度奖励增长较快等。</t>
  </si>
  <si>
    <t>2018年上下级结算安排下移财力及加强绩效管理奖励11.69亿元，较2017年增长12.7%。暂按完善县级基本财力保障机制初步方案，扣除收入质量奖励1.75亿元后为10亿元，暂按上年增幅预计11.3亿元，2020年暂按增长10%预计</t>
  </si>
  <si>
    <r>
      <rPr>
        <sz val="14"/>
        <rFont val="宋体"/>
        <family val="3"/>
        <charset val="134"/>
      </rPr>
      <t>（3）</t>
    </r>
    <r>
      <rPr>
        <sz val="14"/>
        <rFont val="宋体"/>
        <family val="3"/>
        <charset val="134"/>
      </rPr>
      <t>其余转移支付</t>
    </r>
  </si>
  <si>
    <t>（3）其余转移支付</t>
  </si>
  <si>
    <t>（4）原“六挂六奖”补助基数</t>
  </si>
  <si>
    <t>原“六挂六奖”办法于2014年停止执行，2014年核定各地税性收入增长奖励、设区市本级和市辖区收入增长奖励进基数。</t>
  </si>
  <si>
    <t>6.资源枯竭城市转移支付补助支出</t>
  </si>
  <si>
    <t>中央补助数安排</t>
  </si>
  <si>
    <t>福建化工学校和集美轻工业学校下划补助厦门市4005万元；福建医大莆田分校、莆田华侨体师预算经费下放莆田市管理3234.75万元；厦门华侨农场、漳州华侨农场等500万元；</t>
  </si>
  <si>
    <t>9.基层公检法司转移支付支出</t>
  </si>
  <si>
    <t>按2016年预计应安排19.04亿元，中央下达10.84亿元，省级安排8.2亿元，剔除对市县转移支付剔除市县上解6.4亿元，省级负担1.8亿元。其中本级列支0.8亿元，对市县转移支付18.24亿元。法院、检查院上划后，其中省8.2亿元需预留省级除0.8亿元外，2.1509亿元=7.4-4.6191-0.63。</t>
  </si>
  <si>
    <r>
      <rPr>
        <sz val="14"/>
        <rFont val="宋体"/>
        <family val="3"/>
        <charset val="134"/>
      </rPr>
      <t>1</t>
    </r>
    <r>
      <rPr>
        <sz val="14"/>
        <rFont val="宋体"/>
        <family val="3"/>
        <charset val="134"/>
      </rPr>
      <t>0</t>
    </r>
    <r>
      <rPr>
        <sz val="14"/>
        <rFont val="宋体"/>
        <family val="3"/>
        <charset val="134"/>
      </rPr>
      <t>.城乡义务教育转移支付支出</t>
    </r>
  </si>
  <si>
    <t>教育</t>
  </si>
  <si>
    <t>列入分类分档转移支付</t>
  </si>
  <si>
    <t>10.城乡义务教育转移支付支出</t>
  </si>
  <si>
    <t>（1）城乡义务教育转移支付支出</t>
  </si>
  <si>
    <t>省级安排3.73亿元。</t>
  </si>
  <si>
    <t>（2）义务教育阶段家庭经济困难学生营养改善计划</t>
  </si>
  <si>
    <t>按中央补助数相应安排对市县转移支付</t>
  </si>
  <si>
    <t>（3）校舍维修改造</t>
  </si>
  <si>
    <t>按中央下达数编列</t>
  </si>
  <si>
    <t>按中央下达数相应安排对市县转移支付</t>
  </si>
  <si>
    <t>13.产粮（油）大县奖励资金支出</t>
  </si>
  <si>
    <t>9.重点生态功能区转移支付支出等</t>
  </si>
  <si>
    <t>14.重点生态功能区转移支付支出等</t>
  </si>
  <si>
    <t>（1）重点生态功能区转移支付支出</t>
  </si>
  <si>
    <t>节能环保</t>
  </si>
  <si>
    <t>中央补助增加，相应增加对市县补助</t>
  </si>
  <si>
    <t>2017年预算数按2016年实际下达数编列，中央下达2017年实际数超过2016年部分增加对市县转移支付。</t>
  </si>
  <si>
    <t>中央补助增加，相应增加对市县补助，省级安排2.44亿元，此外综合性生态补偿省级奖励资金0.6亿元</t>
  </si>
  <si>
    <t>（2）江河下游地区对上游地区森林生态效益补偿</t>
  </si>
  <si>
    <t>森林生态效益补偿，增加20000万元，为56700万元，其中：2015年提标2元，需增加8600万元，线上593万元，线下8007万元；2016年精准扶贫提标3元，需增加12880万元，线上869万元，线下12011万元；线下合计需增加20018万元，从总预算安排。【一般预算37454=17436+8007+7620+4391万元、下游补上游12900万元、森林植被补偿费安排6364万元】
线下，总预算增加：提标2元增加8007万元；提标3元增加12011万元，其中：总预算增加7620.3万元，精准扶贫统筹千分2中增加4390.7万元；</t>
  </si>
  <si>
    <t>资源环境处</t>
  </si>
  <si>
    <t>（3）重点水流域环境综合整治</t>
  </si>
  <si>
    <t>按新的重点流域环境综合整治筹措方案，省财政2018-2019年，分别负担2.65亿元（较2017年增加0.45亿元）、3.1亿元、3.7亿元，2018年市县上解9.5亿元、2019年10.9亿元、2020年12.8亿元</t>
  </si>
  <si>
    <r>
      <rPr>
        <sz val="12"/>
        <rFont val="宋体"/>
        <family val="3"/>
        <charset val="134"/>
      </rPr>
      <t>2016年实际下达101590万元，其中：1.市县上解：70590万元各市、县按地方财力集中58871万元、按用水量筹集11719万元（不包括北溪管理局应缴纳水资源费3947万元）；2.省级31000万元：省财政安排2.2亿元（含排污费安排</t>
    </r>
    <r>
      <rPr>
        <sz val="12"/>
        <rFont val="宋体"/>
        <family val="3"/>
        <charset val="134"/>
      </rPr>
      <t>0.35亿元</t>
    </r>
    <r>
      <rPr>
        <sz val="12"/>
        <rFont val="宋体"/>
        <family val="3"/>
        <charset val="134"/>
      </rPr>
      <t>）、省级预算内基建0.3亿元、水口库区可持续发展专项资金0.1亿元、大中型水库库区基金0.3亿元、省级调整征收的水资源费新增部分0.2亿元。）
2017年市县上解7.5亿元，省财政安排2.2亿元（含排污费安排</t>
    </r>
    <r>
      <rPr>
        <sz val="12"/>
        <rFont val="宋体"/>
        <family val="3"/>
        <charset val="134"/>
      </rPr>
      <t>0.35亿元</t>
    </r>
    <r>
      <rPr>
        <sz val="12"/>
        <rFont val="宋体"/>
        <family val="3"/>
        <charset val="134"/>
      </rPr>
      <t>）、水口库区可持续发展0.1亿元、水资源费0.2亿元，发改委切块0.3亿元和大中型水库库区基金0.3亿元仍按原渠道安排。</t>
    </r>
  </si>
  <si>
    <t>预算金额根据省政府《关于健全生态保护补偿机制的实施意见》（闽政〔2016〕61号）提出的“力争到2020年补偿资金比2015年翻一番”的要求比例和部门中期财政规划确定的金额测算，2020年应安排重点流域生态保护补偿资金183028万元（2015年安排91514万元）。其中：省财政安排3.7亿元。</t>
  </si>
  <si>
    <t>10.平潭综合试验区财力补助</t>
  </si>
  <si>
    <t>预留省级对平潭6亿元</t>
  </si>
  <si>
    <t>中央转移支付10亿元，省级安排6亿元，合计16亿元，预安排14亿元。2016年执行中省级（含中央）下达6亿元。</t>
  </si>
  <si>
    <t>2016年14亿元（含从中央财力补助中安排8亿元）、2017年9亿元（含从中央财力补助中安排3亿元）、2018年安排8亿元（含从中央财力补助中安排2亿元）。
为支持平潭加快建设发展，建议2019-2020年，省级统筹结合中央补助，每年给予平潭财力补助资金6亿元。</t>
  </si>
  <si>
    <t>15.平潭综合试验区财力补助</t>
  </si>
  <si>
    <t>11.结算补助支出</t>
  </si>
  <si>
    <t>16.结算补助支出</t>
  </si>
  <si>
    <t>（1）延平区、秀屿区定额补助</t>
  </si>
  <si>
    <t>（2）宁化、长汀取消烟叶复烤影响财力定额补助</t>
  </si>
  <si>
    <t>（3）龙岩烟税定额补助</t>
  </si>
  <si>
    <t>（4）顺昌、永安、三明本级尿素产品免征增值税减收补助</t>
  </si>
  <si>
    <t>政策到期</t>
  </si>
  <si>
    <t>（5）平潭地方级财政收入返还</t>
  </si>
  <si>
    <t>2016年按18%预计，2017年按15%预计安排2.5亿元按3亿元安排</t>
  </si>
  <si>
    <t>（6）小城镇地方级财政收入省级分成部分返还</t>
  </si>
  <si>
    <t>2016年预计0.77亿元，按5%增长2017年0.81亿元</t>
  </si>
  <si>
    <t>（7）厦门、南平和龙岩专项补助</t>
  </si>
  <si>
    <t>（政府接待支出补助）</t>
  </si>
  <si>
    <t>（8）设区市机动财力补助</t>
  </si>
  <si>
    <t>建议暂预留作机动财力</t>
  </si>
  <si>
    <r>
      <rPr>
        <sz val="11"/>
        <rFont val="宋体"/>
        <family val="3"/>
        <charset val="134"/>
      </rPr>
      <t>已统筹安排正向激励补助经费，不再保留设区市机动财力补助0</t>
    </r>
    <r>
      <rPr>
        <sz val="11"/>
        <rFont val="宋体"/>
        <family val="3"/>
        <charset val="134"/>
      </rPr>
      <t>.91亿元。</t>
    </r>
  </si>
  <si>
    <t>（9）福州地铁补助</t>
  </si>
  <si>
    <t>政策到期，暂预留</t>
  </si>
  <si>
    <t>2015-2017年福州地铁每年补助3亿元</t>
  </si>
  <si>
    <r>
      <rPr>
        <sz val="11"/>
        <rFont val="宋体"/>
        <family val="3"/>
        <charset val="134"/>
      </rPr>
      <t>2</t>
    </r>
    <r>
      <rPr>
        <sz val="11"/>
        <rFont val="宋体"/>
        <family val="3"/>
        <charset val="134"/>
      </rPr>
      <t>019年暂不安排，待执行中另行研究。</t>
    </r>
  </si>
  <si>
    <r>
      <rPr>
        <sz val="14"/>
        <rFont val="宋体"/>
        <family val="3"/>
        <charset val="134"/>
      </rPr>
      <t>（1</t>
    </r>
    <r>
      <rPr>
        <sz val="14"/>
        <rFont val="宋体"/>
        <family val="3"/>
        <charset val="134"/>
      </rPr>
      <t>0</t>
    </r>
    <r>
      <rPr>
        <sz val="14"/>
        <rFont val="宋体"/>
        <family val="3"/>
        <charset val="134"/>
      </rPr>
      <t>）驻军较多的县财力补助</t>
    </r>
  </si>
  <si>
    <t>2016年0.24亿元</t>
  </si>
  <si>
    <t>（10）驻军较多的县财力补助</t>
  </si>
  <si>
    <r>
      <rPr>
        <sz val="14"/>
        <rFont val="宋体"/>
        <family val="3"/>
        <charset val="134"/>
      </rPr>
      <t>（1</t>
    </r>
    <r>
      <rPr>
        <sz val="14"/>
        <rFont val="宋体"/>
        <family val="3"/>
        <charset val="134"/>
      </rPr>
      <t>1</t>
    </r>
    <r>
      <rPr>
        <sz val="14"/>
        <rFont val="宋体"/>
        <family val="3"/>
        <charset val="134"/>
      </rPr>
      <t>）总部经济扶持资金等省级分成部分返还</t>
    </r>
  </si>
  <si>
    <t>兑现省政府出台的总部经济政策，省级负担部分，2015年安排3310万元</t>
  </si>
  <si>
    <t>（11）总部经济扶持资金等省级分成部分返还</t>
  </si>
  <si>
    <r>
      <rPr>
        <sz val="14"/>
        <rFont val="宋体"/>
        <family val="3"/>
        <charset val="134"/>
      </rPr>
      <t>（1</t>
    </r>
    <r>
      <rPr>
        <sz val="14"/>
        <rFont val="宋体"/>
        <family val="3"/>
        <charset val="134"/>
      </rPr>
      <t>2</t>
    </r>
    <r>
      <rPr>
        <sz val="14"/>
        <rFont val="宋体"/>
        <family val="3"/>
        <charset val="134"/>
      </rPr>
      <t>）援疆、援藏资金补助</t>
    </r>
  </si>
  <si>
    <t>1.按照中央核定的基数年对口支援任务数（援藏1.23亿元、援疆3.73亿元）和增长机制，全省分级承担。对于援疆省级对纳入县级基本财力保障范围的39个县给予50%补助，援藏100%补助。
2.新一轮对口支援测算（6%），2016年援藏0.13亿元、援疆0.19亿元，2017年援藏0.14亿元、援疆0.2亿元</t>
  </si>
  <si>
    <t>（12）援疆、援藏资金补助</t>
  </si>
  <si>
    <r>
      <rPr>
        <sz val="14"/>
        <rFont val="宋体"/>
        <family val="3"/>
        <charset val="134"/>
      </rPr>
      <t>（1</t>
    </r>
    <r>
      <rPr>
        <sz val="14"/>
        <rFont val="宋体"/>
        <family val="3"/>
        <charset val="134"/>
      </rPr>
      <t>3</t>
    </r>
    <r>
      <rPr>
        <sz val="14"/>
        <rFont val="宋体"/>
        <family val="3"/>
        <charset val="134"/>
      </rPr>
      <t>）泉州金改区金融保险营业税奖励补助</t>
    </r>
  </si>
  <si>
    <t>2017年到期</t>
  </si>
  <si>
    <t>（13）泉州金改区金融保险营业税奖励补助</t>
  </si>
  <si>
    <r>
      <rPr>
        <sz val="14"/>
        <rFont val="宋体"/>
        <family val="3"/>
        <charset val="134"/>
      </rPr>
      <t>（14</t>
    </r>
    <r>
      <rPr>
        <sz val="14"/>
        <rFont val="宋体"/>
        <family val="3"/>
        <charset val="134"/>
      </rPr>
      <t>）预留即征即奖等补助</t>
    </r>
  </si>
  <si>
    <t>对企业房产税、土地使用税“即征即奖”奖励资金涉及省给集中一定比例的，按奖励资金使用效益，从2014年起，省财政对设区市本级和市辖区企业的房产税、土地使用税“即征即奖”资金，直接免予20%体制上解，不再通过年终结算。2014年返还1.3亿元，2015年免予上解300万元。</t>
  </si>
  <si>
    <t>2017年兑现88万元</t>
  </si>
  <si>
    <t>（14）即征即奖等补助</t>
  </si>
  <si>
    <r>
      <rPr>
        <sz val="14"/>
        <rFont val="宋体"/>
        <family val="3"/>
        <charset val="134"/>
      </rPr>
      <t>（1</t>
    </r>
    <r>
      <rPr>
        <sz val="14"/>
        <rFont val="宋体"/>
        <family val="3"/>
        <charset val="134"/>
      </rPr>
      <t>5</t>
    </r>
    <r>
      <rPr>
        <sz val="14"/>
        <rFont val="宋体"/>
        <family val="3"/>
        <charset val="134"/>
      </rPr>
      <t>）泉港区联合石化企业所得税返还</t>
    </r>
  </si>
  <si>
    <t>按即定政策预留返还1.5亿元
2017-2020年，如联合石化公司当年缴入省级的企业所得税小于5000万元（含5000万元），省财政按其实际缴入省级的企业所得税额通过当年年终结算全额补助泉港；如超过5000万元，省财政按如下比例实行分档补助，并通过当年年终结算补助泉港区：5000万元至2亿元（含2亿元）之间，补助50%，补助金额不少于5000万元；2亿至5亿元（含5亿元）之间，补助30%，补助金额不少于10000万元；5亿元以上，补助20%，补助金额不少于15000万元。期间如省对市县财政体制变动，则按全省统一体制执行。2016年预计缴省级0.6亿元，2017年缴入省级4亿元预计30%返还1.2亿元。</t>
  </si>
  <si>
    <t>2017-2020年，如联合石化公司当年缴入省级的企业所得税小于5000万元（含5000万元），省财政按其实际缴入省级的企业所得税额通过当年年终结算全额补助泉港；如超过5000万元，省财政按如下比例实行分档补助，并通过当年年终结算补助泉港区：5000万元至2亿元（含2亿元）之间，补助50%，补助金额不少于5000万元；2亿至5亿元（含5亿元）之间，补助30%，补助金额不少于10000万元；5亿元以上，补助20%，补助金额不少于15000万元。期间如省对市县财政体制变动，则按全省统一体制执行。2016年预计缴省级0.6亿元，2017年缴入省级4亿元预计30%返还1.2亿元。</t>
  </si>
  <si>
    <t>（15）泉港区联合石化企业所得税返还</t>
  </si>
  <si>
    <r>
      <rPr>
        <sz val="14"/>
        <rFont val="宋体"/>
        <family val="3"/>
        <charset val="134"/>
      </rPr>
      <t>（1</t>
    </r>
    <r>
      <rPr>
        <sz val="14"/>
        <rFont val="宋体"/>
        <family val="3"/>
        <charset val="134"/>
      </rPr>
      <t>6</t>
    </r>
    <r>
      <rPr>
        <sz val="14"/>
        <rFont val="宋体"/>
        <family val="3"/>
        <charset val="134"/>
      </rPr>
      <t>）福州金融保险营业税返还</t>
    </r>
  </si>
  <si>
    <t>省政府同意，2016-2018年，每年通过税收返还的形式按2014年实际返还数15.3亿元补助福州市，在此基础上，再将当年福州市金融保险行业税收（增值税和企业所得税）环比增量的50%返还福州市。线上调库返还10亿元，线下5亿元。</t>
  </si>
  <si>
    <t>（16）福州金融保险营业税返还</t>
  </si>
  <si>
    <t>（17）厦门地方教育附加结算返还</t>
  </si>
  <si>
    <t>根据省政府办公厅2017年3月15日批示件精神，2016年及以后年度代征的地方教育附加，按当年度收入的50%，通过年终结算返还厦门市，由厦门市统筹用于全市教育事业发展</t>
  </si>
  <si>
    <t>收入下降，相应减少支出安排。</t>
  </si>
  <si>
    <t>（18）中央美术馆公共图书馆文化馆（站）免费开放补助资金</t>
  </si>
  <si>
    <t xml:space="preserve">文化 </t>
  </si>
  <si>
    <t>中央补助数中安排</t>
  </si>
  <si>
    <t>（19）中央公共体育场馆向社会免费或低收费开放补助资金</t>
  </si>
  <si>
    <t>（20）中央博物馆纪念馆逐步免费开放补助资金</t>
  </si>
  <si>
    <t>（21）中央科技馆免费开放补助资金</t>
  </si>
  <si>
    <t>科技</t>
  </si>
  <si>
    <t>（22）中央村任职高校毕业生中央财政补助资金</t>
  </si>
  <si>
    <r>
      <rPr>
        <sz val="14"/>
        <rFont val="宋体"/>
        <family val="3"/>
        <charset val="134"/>
      </rPr>
      <t>（2</t>
    </r>
    <r>
      <rPr>
        <sz val="14"/>
        <rFont val="宋体"/>
        <family val="3"/>
        <charset val="134"/>
      </rPr>
      <t>3</t>
    </r>
    <r>
      <rPr>
        <sz val="14"/>
        <rFont val="宋体"/>
        <family val="3"/>
        <charset val="134"/>
      </rPr>
      <t>）中央高校毕业生“三支一扶”计划中央补助资金</t>
    </r>
  </si>
  <si>
    <t>已列入本级支出</t>
  </si>
  <si>
    <t>（23）中央高校毕业生“三支一扶”计划中央补助资金</t>
  </si>
  <si>
    <r>
      <rPr>
        <sz val="14"/>
        <rFont val="宋体"/>
        <family val="3"/>
        <charset val="134"/>
      </rPr>
      <t>（2</t>
    </r>
    <r>
      <rPr>
        <sz val="14"/>
        <rFont val="宋体"/>
        <family val="3"/>
        <charset val="134"/>
      </rPr>
      <t>4</t>
    </r>
    <r>
      <rPr>
        <sz val="14"/>
        <rFont val="宋体"/>
        <family val="3"/>
        <charset val="134"/>
      </rPr>
      <t>）固定数额-中央军转干部生活困难补助</t>
    </r>
  </si>
  <si>
    <t>（24）固定数额-中央军转干部生活困难补助</t>
  </si>
  <si>
    <r>
      <rPr>
        <sz val="14"/>
        <rFont val="宋体"/>
        <family val="3"/>
        <charset val="134"/>
      </rPr>
      <t>（2</t>
    </r>
    <r>
      <rPr>
        <sz val="14"/>
        <rFont val="宋体"/>
        <family val="3"/>
        <charset val="134"/>
      </rPr>
      <t>5</t>
    </r>
    <r>
      <rPr>
        <sz val="14"/>
        <rFont val="宋体"/>
        <family val="3"/>
        <charset val="134"/>
      </rPr>
      <t>）固定数额-中央军队转业干部补助</t>
    </r>
  </si>
  <si>
    <t>（25）固定数额-中央军队转业干部补助</t>
  </si>
  <si>
    <t>固定数额国有企业职教幼教退休教师待遇补助资金</t>
  </si>
  <si>
    <r>
      <rPr>
        <sz val="14"/>
        <rFont val="宋体"/>
        <family val="3"/>
        <charset val="134"/>
      </rPr>
      <t>（2</t>
    </r>
    <r>
      <rPr>
        <sz val="14"/>
        <rFont val="宋体"/>
        <family val="3"/>
        <charset val="134"/>
      </rPr>
      <t>6</t>
    </r>
    <r>
      <rPr>
        <sz val="14"/>
        <rFont val="宋体"/>
        <family val="3"/>
        <charset val="134"/>
      </rPr>
      <t>）中央华侨事务补助</t>
    </r>
  </si>
  <si>
    <t>（26）中央华侨事务补助</t>
  </si>
  <si>
    <t>平潭综合试验区财力补助</t>
  </si>
  <si>
    <r>
      <rPr>
        <sz val="14"/>
        <rFont val="宋体"/>
        <family val="3"/>
        <charset val="134"/>
      </rPr>
      <t>（2</t>
    </r>
    <r>
      <rPr>
        <sz val="14"/>
        <rFont val="宋体"/>
        <family val="3"/>
        <charset val="134"/>
      </rPr>
      <t>7</t>
    </r>
    <r>
      <rPr>
        <sz val="14"/>
        <rFont val="宋体"/>
        <family val="3"/>
        <charset val="134"/>
      </rPr>
      <t>）中央解决特殊疑难信访问题补助</t>
    </r>
  </si>
  <si>
    <t>（27）中央解决特殊疑难信访问题补助</t>
  </si>
  <si>
    <t>12. 其他一般性转移支付支出</t>
  </si>
  <si>
    <t>17. 其他一般性转移支付支出</t>
  </si>
  <si>
    <t>（1）提高村级运转经费</t>
  </si>
  <si>
    <t>1.从2013年起，对村财收入低于5万元、5万元以上10万元以下和10万元以上的村，分别按4万元、2.6万元和1万元的标准，根据各地财力状况给予分档补助。从2015年起，村级组织运转经费保障标准从8万元提高到10万元，对提高的2万元部分，省财政对省级扶贫开发重点县按90%予以补助，其他县（市、区）按照省政府审定的县级基本财力保障转移支付办法所确定的分档予以80%、60%、40%、20%补助。
2.根据《福建省财政厅关于认真执行村级组织运转经费保障转移支付办法的通知》（闽财农改〔2014〕5号），综合考虑村财和23个扶贫开发重点县两个因素，以县（市、区）为单位，对村级组织运转经费进行适当补助。补助金额为全省每年3亿元。
3.2017年实际下达50507万元。</t>
  </si>
  <si>
    <r>
      <rPr>
        <sz val="12"/>
        <rFont val="宋体"/>
        <family val="3"/>
        <charset val="134"/>
      </rPr>
      <t>1.从2013年起，对村财收入低于5万元、5万元以上10万元以下和10万元以上的村，分别按4万元、2.6万元和1万元的标准，根据各地财力状况给予分档补助。从2015年起，村级组织运转经费保障标准从8万元提高到10万元，对提高的2万元部分，省财政对省级扶贫开发重点县按90%予以补助，其他县（市、区）按照省政府审定的县级基本财力保障转移支付办法所确定的分档予以80%、60%、40%、20%补助。
2.根据《福建省财政厅关于认真执行村级组织运转经费保障转移支付办法的通知》（闽财农改〔2014〕5号），综合考虑村财和23个扶贫开发重点县两个因素，以县（市、区）为单位，对村级组织运转经费进行适当补助。补助金额为全省每年3亿元。
3.</t>
    </r>
    <r>
      <rPr>
        <sz val="12"/>
        <rFont val="宋体"/>
        <family val="3"/>
        <charset val="134"/>
      </rPr>
      <t>2016年实际下达50507万元，结余11893万元。</t>
    </r>
  </si>
  <si>
    <r>
      <rPr>
        <sz val="11"/>
        <rFont val="宋体"/>
        <family val="3"/>
        <charset val="134"/>
      </rPr>
      <t>1.从2013年起，对村财收入低于5万元、5万元以上10万元以下和10万元以上的村，分别按4万元、2.6万元和1万元的标准，根据各地财力状况给予分档补助。从2015年起，村级组织运转经费保障标准从8万元提高到10万元，对提高的2万元部分，省财政对省级扶贫开发重点县按90%予以补助，其他县（市、区）按照省政府审定的县级基本财力保障转移支付办法所确定的分档予以80%、60%、40%、20%补助。
2.根据《福建省财政厅关于认真执行村级组织运转经费保障转移支付办法的通知》（闽财农改〔2014〕5号），综合考虑村财和23个扶贫开发重点县两个因素，以县（市、区）为单位，对村级组织运转经费进行适当补助。补助金额为全省每年3亿元。
3.201</t>
    </r>
    <r>
      <rPr>
        <sz val="11"/>
        <rFont val="宋体"/>
        <family val="3"/>
        <charset val="134"/>
      </rPr>
      <t>8</t>
    </r>
    <r>
      <rPr>
        <sz val="11"/>
        <rFont val="宋体"/>
        <family val="3"/>
        <charset val="134"/>
      </rPr>
      <t>年实际下达50507万元。</t>
    </r>
  </si>
  <si>
    <t>村干报酬并入</t>
  </si>
  <si>
    <t>（2）武夷山机场、三明机场、龙岩机场航线培育、武夷新区固定资产投资重点项目贴息资金</t>
  </si>
  <si>
    <t>1.武夷山机场航线培育2000万元（根据省政府办公厅2016年1月29日批示件精神，2016-2018年（每年暂按6000万元测算）由省级财政（含发改50%）和南平市据实各承担一半，其中省级财政在原1000万元（预算处下达）基础上，需增加部分由省财政厅、发改委各承担一半）
2.武夷新区固定资产投资重点项目贴息资金3000万元（到2018年）
3.三明机场航线培育1500万元（根据省政府办公厅6月16日批示精神，2016-2018年，由省级财政（含发改50%）和三明市各承担一半，省级财政每年最高3000万元，由省发改委、财政厅各承担50%）
4.龙岩冠豸山机场航线补贴1500万元（2016-2018年，连城至北京航线，由省级和龙岩市各承担一半，省级部分由省发改委、财政厅各承担一半。）</t>
  </si>
  <si>
    <t xml:space="preserve">1.武夷山机场航线培育2000万元（根据省政府办公厅2016年1月29日批示件精神，2016-2018年（每年暂按6000万元测算）由省级财政（含发改50%）和南平市据实各承担一半，其中省级财政在原1000万元（预算处下达）基础上，需增加部分由省财政厅、发改委各承担一半）
2.武夷新区固定资产投资重点项目贴息资金3000万元（到2018年）
3.三明机场航线培育1500万元（根据省政府办公厅6月16日批示精神，2016-2018年，由省级财政（含发改50%）和三明市各承担一半，省级财政每年最高3000万元，由省发改委、财政厅各承担50%）
4.龙岩冠豸山机场航线补贴1500万元（2016-2018年，连城至北京航线，由省级和龙岩市各承担一半，省级部分由省发改委、财政厅各承担一半。）
</t>
  </si>
  <si>
    <t>政策到期不再安排</t>
  </si>
  <si>
    <t>2019-2020年，省直有关部门专项资金中每年捆绑0.5亿元支持武夷新区相关重点项目建设，其中财政厅0.3亿元、省发改委0.2亿元。</t>
  </si>
  <si>
    <t>（3）长连武扶贫开发试验区建设专项</t>
  </si>
  <si>
    <t>2017-2020年每年安排2000万元</t>
  </si>
  <si>
    <t>（4）预留正向激励经费</t>
  </si>
  <si>
    <t>2017年差额部分通过盘活存量资金解决，2018年安排7亿元，纳入年初预算</t>
  </si>
  <si>
    <t>2016年实际1亿元，2017年预计1亿元，按上年水平安排1.77亿元。</t>
  </si>
  <si>
    <r>
      <rPr>
        <sz val="11"/>
        <rFont val="宋体"/>
        <family val="3"/>
        <charset val="134"/>
      </rPr>
      <t>2</t>
    </r>
    <r>
      <rPr>
        <sz val="11"/>
        <rFont val="宋体"/>
        <family val="3"/>
        <charset val="134"/>
      </rPr>
      <t>019年继续安排7亿元</t>
    </r>
  </si>
  <si>
    <t>（5）基层公安干警加班误餐补贴</t>
  </si>
  <si>
    <t>（6）社区居委会运转补助</t>
  </si>
  <si>
    <t>按照2017年平均每个社区2.54万元，预计全省2017年新增社区60个，需增加150万元。2018年需下达补助经费5500万元。</t>
  </si>
  <si>
    <t>2016年安排7000万元，尚余1854万元，收回总预算统筹使用。2017年预留7000万元。2016年补助2026个社区（不含厦门），预计每年将新增50个社区，按每个社区省级承担平均3万元标准，2017年比2016年增加150万元，为5296万元。</t>
  </si>
  <si>
    <r>
      <rPr>
        <sz val="11"/>
        <rFont val="宋体"/>
        <family val="3"/>
        <charset val="134"/>
      </rPr>
      <t>2018年实际下达0.54亿元。按照</t>
    </r>
    <r>
      <rPr>
        <sz val="11"/>
        <rFont val="宋体"/>
        <family val="3"/>
        <charset val="134"/>
      </rPr>
      <t>2018</t>
    </r>
    <r>
      <rPr>
        <sz val="11"/>
        <rFont val="宋体"/>
        <family val="3"/>
        <charset val="134"/>
      </rPr>
      <t>年平均每个社区</t>
    </r>
    <r>
      <rPr>
        <sz val="11"/>
        <rFont val="宋体"/>
        <family val="3"/>
        <charset val="134"/>
      </rPr>
      <t>2.5</t>
    </r>
    <r>
      <rPr>
        <sz val="11"/>
        <rFont val="宋体"/>
        <family val="3"/>
        <charset val="134"/>
      </rPr>
      <t>万元，共安排</t>
    </r>
    <r>
      <rPr>
        <sz val="11"/>
        <rFont val="宋体"/>
        <family val="3"/>
        <charset val="134"/>
      </rPr>
      <t>5279</t>
    </r>
    <r>
      <rPr>
        <sz val="11"/>
        <rFont val="宋体"/>
        <family val="3"/>
        <charset val="134"/>
      </rPr>
      <t>万元，预计全省</t>
    </r>
    <r>
      <rPr>
        <sz val="11"/>
        <rFont val="宋体"/>
        <family val="3"/>
        <charset val="134"/>
      </rPr>
      <t>2018</t>
    </r>
    <r>
      <rPr>
        <sz val="11"/>
        <rFont val="宋体"/>
        <family val="3"/>
        <charset val="134"/>
      </rPr>
      <t>年新增社区</t>
    </r>
    <r>
      <rPr>
        <sz val="11"/>
        <rFont val="宋体"/>
        <family val="3"/>
        <charset val="134"/>
      </rPr>
      <t>60</t>
    </r>
    <r>
      <rPr>
        <sz val="11"/>
        <rFont val="宋体"/>
        <family val="3"/>
        <charset val="134"/>
      </rPr>
      <t>个，需增加</t>
    </r>
    <r>
      <rPr>
        <sz val="11"/>
        <rFont val="宋体"/>
        <family val="3"/>
        <charset val="134"/>
      </rPr>
      <t>150</t>
    </r>
    <r>
      <rPr>
        <sz val="11"/>
        <rFont val="宋体"/>
        <family val="3"/>
        <charset val="134"/>
      </rPr>
      <t>万元。</t>
    </r>
    <r>
      <rPr>
        <sz val="11"/>
        <rFont val="宋体"/>
        <family val="3"/>
        <charset val="134"/>
      </rPr>
      <t>2019</t>
    </r>
    <r>
      <rPr>
        <sz val="11"/>
        <rFont val="宋体"/>
        <family val="3"/>
        <charset val="134"/>
      </rPr>
      <t>年需下达补助经费</t>
    </r>
    <r>
      <rPr>
        <sz val="11"/>
        <rFont val="宋体"/>
        <family val="3"/>
        <charset val="134"/>
      </rPr>
      <t>5429</t>
    </r>
    <r>
      <rPr>
        <sz val="11"/>
        <rFont val="宋体"/>
        <family val="3"/>
        <charset val="134"/>
      </rPr>
      <t>万元。</t>
    </r>
  </si>
  <si>
    <t>2019年全省社区共2297个（不含厦门），省级补助每个社区平均水平为2.5万元，共安排5676万元，按照民政部门预计，全省2020年新增社区110个，测算：（2297+110）×2.5≈6018万元。</t>
  </si>
  <si>
    <t>（7）水口库区县财力补助</t>
  </si>
  <si>
    <t>政策执行到2017年</t>
  </si>
  <si>
    <t>经省政府批准，2018-2020年每年继续安排该项补助，补助资金渠道由结算补助调整为列入库区移民专项资金中安排。</t>
  </si>
  <si>
    <t>（8）育林基金减收转移支付</t>
  </si>
  <si>
    <t xml:space="preserve">定额补助 </t>
  </si>
  <si>
    <r>
      <rPr>
        <sz val="14"/>
        <rFont val="宋体"/>
        <family val="3"/>
        <charset val="134"/>
      </rPr>
      <t>（9</t>
    </r>
    <r>
      <rPr>
        <sz val="14"/>
        <rFont val="宋体"/>
        <family val="3"/>
        <charset val="134"/>
      </rPr>
      <t>）</t>
    </r>
    <r>
      <rPr>
        <sz val="14"/>
        <rFont val="宋体"/>
        <family val="3"/>
        <charset val="134"/>
      </rPr>
      <t>闽台缘博物馆免费开放及陈列布展提升层次等经费补助</t>
    </r>
  </si>
  <si>
    <t>文化</t>
  </si>
  <si>
    <t>（9）闽台缘博物馆免费开放及陈列布展提升层次等经费补助</t>
  </si>
  <si>
    <r>
      <rPr>
        <sz val="14"/>
        <rFont val="宋体"/>
        <family val="3"/>
        <charset val="134"/>
      </rPr>
      <t>（1</t>
    </r>
    <r>
      <rPr>
        <sz val="14"/>
        <rFont val="宋体"/>
        <family val="3"/>
        <charset val="134"/>
      </rPr>
      <t>0</t>
    </r>
    <r>
      <rPr>
        <sz val="14"/>
        <rFont val="宋体"/>
        <family val="3"/>
        <charset val="134"/>
      </rPr>
      <t>）</t>
    </r>
    <r>
      <rPr>
        <sz val="14"/>
        <rFont val="宋体"/>
        <family val="3"/>
        <charset val="134"/>
      </rPr>
      <t>农村电影场次放映补贴</t>
    </r>
  </si>
  <si>
    <r>
      <rPr>
        <sz val="12"/>
        <rFont val="宋体"/>
        <family val="3"/>
        <charset val="134"/>
      </rPr>
      <t>从宣传文化专项资金中安排2</t>
    </r>
    <r>
      <rPr>
        <sz val="12"/>
        <rFont val="宋体"/>
        <family val="3"/>
        <charset val="134"/>
      </rPr>
      <t>219</t>
    </r>
    <r>
      <rPr>
        <sz val="12"/>
        <rFont val="宋体"/>
        <family val="3"/>
        <charset val="134"/>
      </rPr>
      <t>万元</t>
    </r>
  </si>
  <si>
    <t>国家规定农村电影场次补贴标准不低于200元/场，省级按财力保障县160元/场、非财力保障县120元/场补贴，县级配套按不低于40元/80元，确保国家标准。</t>
  </si>
  <si>
    <t>（10）农村电影场次放映补贴</t>
  </si>
  <si>
    <r>
      <rPr>
        <sz val="14"/>
        <rFont val="宋体"/>
        <family val="3"/>
        <charset val="134"/>
      </rPr>
      <t>（1</t>
    </r>
    <r>
      <rPr>
        <sz val="14"/>
        <rFont val="宋体"/>
        <family val="3"/>
        <charset val="134"/>
      </rPr>
      <t>1</t>
    </r>
    <r>
      <rPr>
        <sz val="14"/>
        <rFont val="宋体"/>
        <family val="3"/>
        <charset val="134"/>
      </rPr>
      <t>）</t>
    </r>
    <r>
      <rPr>
        <sz val="14"/>
        <rFont val="宋体"/>
        <family val="3"/>
        <charset val="134"/>
      </rPr>
      <t>农村紧缺教师师资代偿学费资金</t>
    </r>
  </si>
  <si>
    <t>（11）农村紧缺教师师资代偿学费资金</t>
  </si>
  <si>
    <r>
      <rPr>
        <sz val="14"/>
        <rFont val="宋体"/>
        <family val="3"/>
        <charset val="134"/>
      </rPr>
      <t>（1</t>
    </r>
    <r>
      <rPr>
        <sz val="14"/>
        <rFont val="宋体"/>
        <family val="3"/>
        <charset val="134"/>
      </rPr>
      <t>2</t>
    </r>
    <r>
      <rPr>
        <sz val="14"/>
        <rFont val="宋体"/>
        <family val="3"/>
        <charset val="134"/>
      </rPr>
      <t>）</t>
    </r>
    <r>
      <rPr>
        <sz val="14"/>
        <rFont val="宋体"/>
        <family val="3"/>
        <charset val="134"/>
      </rPr>
      <t>农村文化专项资金</t>
    </r>
  </si>
  <si>
    <t>与2016年持平</t>
  </si>
  <si>
    <t>政策到期，不再延续安排</t>
  </si>
  <si>
    <t>（12）农村文化专项资金</t>
  </si>
  <si>
    <r>
      <rPr>
        <sz val="14"/>
        <rFont val="宋体"/>
        <family val="3"/>
        <charset val="134"/>
      </rPr>
      <t>（1</t>
    </r>
    <r>
      <rPr>
        <sz val="14"/>
        <rFont val="宋体"/>
        <family val="3"/>
        <charset val="134"/>
      </rPr>
      <t>4</t>
    </r>
    <r>
      <rPr>
        <sz val="14"/>
        <rFont val="宋体"/>
        <family val="3"/>
        <charset val="134"/>
      </rPr>
      <t>）</t>
    </r>
    <r>
      <rPr>
        <sz val="14"/>
        <rFont val="宋体"/>
        <family val="3"/>
        <charset val="134"/>
      </rPr>
      <t>特岗教师补助</t>
    </r>
  </si>
  <si>
    <t>2017年安排9000万元，法定教育安排</t>
  </si>
  <si>
    <r>
      <rPr>
        <sz val="11"/>
        <rFont val="宋体"/>
        <family val="3"/>
        <charset val="134"/>
      </rPr>
      <t>201</t>
    </r>
    <r>
      <rPr>
        <sz val="11"/>
        <rFont val="宋体"/>
        <family val="3"/>
        <charset val="134"/>
      </rPr>
      <t>8</t>
    </r>
    <r>
      <rPr>
        <sz val="11"/>
        <rFont val="宋体"/>
        <family val="3"/>
        <charset val="134"/>
      </rPr>
      <t>年安排9000万元，法定教育安排</t>
    </r>
  </si>
  <si>
    <t>（14）特岗教师补助</t>
  </si>
  <si>
    <r>
      <rPr>
        <sz val="14"/>
        <rFont val="宋体"/>
        <family val="3"/>
        <charset val="134"/>
      </rPr>
      <t>（1</t>
    </r>
    <r>
      <rPr>
        <sz val="14"/>
        <rFont val="宋体"/>
        <family val="3"/>
        <charset val="134"/>
      </rPr>
      <t>6</t>
    </r>
    <r>
      <rPr>
        <sz val="14"/>
        <rFont val="宋体"/>
        <family val="3"/>
        <charset val="134"/>
      </rPr>
      <t>）无力参保的县及县以上集体所有制企业退休人员生活保障专项经费</t>
    </r>
  </si>
  <si>
    <t>社会保障和就业</t>
  </si>
  <si>
    <t>省级安排数：2017年，全省20135人享受无力参保老年生活保障金，月人均补助标准为556元，全省共支出13443.68万元，省级补助9240.29万元，约占68.7%。由于新增补助对象的无力参保老年生活保障金由各地负担。按2017年实际补助对象人数20135人、月人均补助标准提高8%即600元、2017年省级负担比例测算，2018年省级需安排补助资金10000万元。</t>
  </si>
  <si>
    <t>2016年实际支出8972.58万元。由于符合条件的人员基本纳入保障范围，经省政府同意，2016年起省人社厅不再审批新增人员，新纳入保障范围人员由各地自行审批并承担经费。考虑到补助标准调整，预计全年支出9870万元，考虑到2016已预拨补助资金3011万元，建议2017年安排6859万元,比上年减少4141万元。</t>
  </si>
  <si>
    <t>2018年，全省19913人享受无力参保老年生活保障金，月人均补助标准为618元，全省共支出14769万元，省级补助10257万元，约占69.4%。由于新增补助对象的无力参保老年生活保障金由各地负担。按2018年实际补助对象人数19913人、月人均补助标准提高10%即680元、2018年省级负担比例测算，2019年省级需安排补助资金11500万元。</t>
  </si>
  <si>
    <t>保障标准随着低保标准调整而提高，但保障人数逐年减少，二者共同作用，建议安排11160万元，已全额提前下达。</t>
  </si>
  <si>
    <t>（16）无力参保的县及县以上集体所有制企业退休人员生活保障专项经费</t>
  </si>
  <si>
    <r>
      <rPr>
        <sz val="14"/>
        <rFont val="宋体"/>
        <family val="3"/>
        <charset val="134"/>
      </rPr>
      <t>（19</t>
    </r>
    <r>
      <rPr>
        <sz val="14"/>
        <rFont val="宋体"/>
        <family val="3"/>
        <charset val="134"/>
      </rPr>
      <t>）</t>
    </r>
    <r>
      <rPr>
        <sz val="14"/>
        <rFont val="宋体"/>
        <family val="3"/>
        <charset val="134"/>
      </rPr>
      <t>农村孕产妇住院分娩补助</t>
    </r>
  </si>
  <si>
    <t>医疗卫生与计划生育</t>
  </si>
  <si>
    <t>政策到期，2018年，省级补助政策取消，不再安排。调整部分资金（5200万元）用于开展其他妇幼重大公共卫生，所需资金从医保基金安排。</t>
  </si>
  <si>
    <t>2017年预计农村孕产妇28万人，省级分4档对下补助（400元、350元、250元、250元），预计需安排8000万元。</t>
  </si>
  <si>
    <t>（19）农村孕产妇住院分娩补助</t>
  </si>
  <si>
    <r>
      <rPr>
        <sz val="14"/>
        <rFont val="宋体"/>
        <family val="3"/>
        <charset val="134"/>
      </rPr>
      <t>（2</t>
    </r>
    <r>
      <rPr>
        <sz val="14"/>
        <rFont val="宋体"/>
        <family val="3"/>
        <charset val="134"/>
      </rPr>
      <t>1</t>
    </r>
    <r>
      <rPr>
        <sz val="14"/>
        <rFont val="宋体"/>
        <family val="3"/>
        <charset val="134"/>
      </rPr>
      <t>）村卫生所实施基本药物制度补助</t>
    </r>
  </si>
  <si>
    <t>整个为一项“基层医疗机构和村卫生所实施基本药物制度补助”：对实施基本药物制度改革的基层医疗卫生机构和村卫生室进行补助（不含厦门），其中基层医疗卫生机构按各地财力分档补助，总量控制；村卫生室按每农业户籍人口3元（原中央苏区县和财力保障县5元）标准补助。基层医疗机构所需经费由中央承担。2016年底，农村户籍人口2005万人，分档补助所需经费扣除中央承担部分，省级需要承担4448万元。【省级负担数】</t>
  </si>
  <si>
    <t>省级根据各地财力和农业户籍人口数分2档对下补助（原中央苏区县和财力保障县5元/人，其他县（市、区）3元/人），省级预计需补助资金9910万元，扣除中央财政补助资金4410万元，省级财政需安排5500万元。</t>
  </si>
  <si>
    <t>对实施基本药物制度改革的基层医疗卫生机构和村卫生室进行补助（不含厦门），其中基层医疗卫生机构按各地财力分档补助，总量控制；村卫生室按每农业户籍人口3元（原中央苏区县和财力保障县5元）标准补助。中央每年补助我省20210万元，省级安排5500万元。2019年省级部分实际下达4009万元，2020年暂按3890万元安排，据实结算。</t>
  </si>
  <si>
    <t>（21）村卫生所实施基本药物制度补助</t>
  </si>
  <si>
    <r>
      <rPr>
        <sz val="14"/>
        <rFont val="宋体"/>
        <family val="3"/>
        <charset val="134"/>
      </rPr>
      <t>（22</t>
    </r>
    <r>
      <rPr>
        <sz val="14"/>
        <rFont val="宋体"/>
        <family val="3"/>
        <charset val="134"/>
      </rPr>
      <t>）</t>
    </r>
    <r>
      <rPr>
        <sz val="14"/>
        <rFont val="宋体"/>
        <family val="3"/>
        <charset val="134"/>
      </rPr>
      <t>未参保高龄职工老年生活保障金</t>
    </r>
  </si>
  <si>
    <t>2017年，全省2796人享受未参保高龄职工老年生活保障金，月人均补助标准为524元，全省共支出1757.52万元，省级补助1140.43万元，约占64.9%。由于新增补助对象的未参保老年生活保障金由各地负担。按2017年实际补助对象人数2796人、月人均补助标准提高8%即566元、2017年省级负担比例测算，2018年省级需安排补助资金1200万元。</t>
  </si>
  <si>
    <t>016年实际支出1216.96万元。由于未参保高龄职工老年生活保障金发放对象，省级不再审批，符合条件的人员由各地自行审批并负担经费。考虑到补助标准调整，预计全年支出1340万元，考虑到2016年已预拨补助资金132万元，建议2017年安排1208万元，比上年增加208万元。</t>
  </si>
  <si>
    <t>2018年，全省2734人享受未参保高龄职工老年生活保障金，月人均补助标准为595元，全省共支出1951万元，省级补助1259万元，约占64.5%。由于新增补助对象的未参保老年生活保障金由各地负担。按2017年实际补助对象人数2734人、月人均补助标准提高10%即655元、2018年省级负担比例测算，2019年省级需安排补助资金1400万元。</t>
  </si>
  <si>
    <t>老年生活保障金随着低保标准调整而提高，但保障人数逐年减少，二者共同作用，建议安排1330万元，已全额提前下达。</t>
  </si>
  <si>
    <t>（22）未参保高龄职工老年生活保障金</t>
  </si>
  <si>
    <t>（25）乡村医生培训补助</t>
  </si>
  <si>
    <t>社保处下达，经省政府同意，省卫计委、省财政厅印发《关于继续开展乡村医生规范化培训工作的通知》（闽卫科教〔2014〕92号）精神，从2014年起将省级补助经费从原来的1000万元提高到1200万元。</t>
  </si>
  <si>
    <t>该项目每年安排1200万元，2019年建议并入卫生计生人才培训专项，不再编入线下项目。</t>
  </si>
  <si>
    <t>并入线上项目</t>
  </si>
  <si>
    <r>
      <rPr>
        <sz val="14"/>
        <rFont val="宋体"/>
        <family val="3"/>
        <charset val="134"/>
      </rPr>
      <t>（2</t>
    </r>
    <r>
      <rPr>
        <sz val="14"/>
        <rFont val="宋体"/>
        <family val="3"/>
        <charset val="134"/>
      </rPr>
      <t>7</t>
    </r>
    <r>
      <rPr>
        <sz val="14"/>
        <rFont val="宋体"/>
        <family val="3"/>
        <charset val="134"/>
      </rPr>
      <t>）</t>
    </r>
    <r>
      <rPr>
        <sz val="14"/>
        <rFont val="宋体"/>
        <family val="3"/>
        <charset val="134"/>
      </rPr>
      <t>省级扶贫开发工作重点县社会事业补助</t>
    </r>
  </si>
  <si>
    <t>省财政每年安排23个县每个扶贫开发工作重点县社会事业专项资金1000万元</t>
  </si>
  <si>
    <r>
      <rPr>
        <sz val="12"/>
        <rFont val="宋体"/>
        <family val="3"/>
        <charset val="134"/>
      </rPr>
      <t>省财政每年安排2</t>
    </r>
    <r>
      <rPr>
        <sz val="12"/>
        <rFont val="宋体"/>
        <family val="3"/>
        <charset val="134"/>
      </rPr>
      <t>3个县</t>
    </r>
    <r>
      <rPr>
        <sz val="12"/>
        <rFont val="宋体"/>
        <family val="3"/>
        <charset val="134"/>
      </rPr>
      <t>每个扶贫开发工作重点县社会事业专项资金1000万元</t>
    </r>
  </si>
  <si>
    <t>（27）省级扶贫开发工作重点县社会事业补助</t>
  </si>
  <si>
    <r>
      <rPr>
        <sz val="14"/>
        <rFont val="宋体"/>
        <family val="3"/>
        <charset val="134"/>
      </rPr>
      <t>（2</t>
    </r>
    <r>
      <rPr>
        <sz val="14"/>
        <rFont val="宋体"/>
        <family val="3"/>
        <charset val="134"/>
      </rPr>
      <t>8）省级扶贫开发工作重点县债券贴息补助</t>
    </r>
  </si>
  <si>
    <t>2018年预计2.8亿元</t>
  </si>
  <si>
    <r>
      <rPr>
        <sz val="12"/>
        <rFont val="宋体"/>
        <family val="3"/>
        <charset val="134"/>
      </rPr>
      <t>1</t>
    </r>
    <r>
      <rPr>
        <sz val="12"/>
        <rFont val="宋体"/>
        <family val="3"/>
        <charset val="134"/>
      </rPr>
      <t>.</t>
    </r>
    <r>
      <rPr>
        <sz val="12"/>
        <rFont val="宋体"/>
        <family val="3"/>
        <charset val="134"/>
      </rPr>
      <t xml:space="preserve">2014—2016年期间，省财政每年从地方政府债券资金中安排每县1亿元，由省财政全额贴息，支持扶贫开发工作重点县产业结构调整。
</t>
    </r>
    <r>
      <rPr>
        <sz val="12"/>
        <rFont val="宋体"/>
        <family val="3"/>
        <charset val="134"/>
      </rPr>
      <t>2.</t>
    </r>
    <r>
      <rPr>
        <sz val="12"/>
        <rFont val="宋体"/>
        <family val="3"/>
        <charset val="134"/>
      </rPr>
      <t>2016年实际下达16783万元，2017年预计25000万元，预留3亿元，省本级0.8亿元不再安排</t>
    </r>
  </si>
  <si>
    <t>2019年预计3.6亿元，每县0.16亿元</t>
  </si>
  <si>
    <t>省财政每年从地方政府债券资金中安排每县1亿元，由省财政全额贴息。2020年预计贴息4.02亿元，每县1746.7万元</t>
  </si>
  <si>
    <t>（28）省级扶贫开发工作重点县债券贴息补助</t>
  </si>
  <si>
    <r>
      <rPr>
        <sz val="14"/>
        <rFont val="宋体"/>
        <family val="3"/>
        <charset val="134"/>
      </rPr>
      <t>（29</t>
    </r>
    <r>
      <rPr>
        <sz val="14"/>
        <rFont val="宋体"/>
        <family val="3"/>
        <charset val="134"/>
      </rPr>
      <t>）</t>
    </r>
    <r>
      <rPr>
        <sz val="14"/>
        <rFont val="宋体"/>
        <family val="3"/>
        <charset val="134"/>
      </rPr>
      <t>支持县域产业发展专项</t>
    </r>
  </si>
  <si>
    <t>1.“十二五”期间省财政性资金每年安排3亿元，重点用于一般发展水平县产业发展项目的贷款贴息，兼顾其它县（市）。省委、省政府《关于进一步扶持省级扶贫开发工作重点县加快发展若干意见》进一步调整了县域产业发展专项资金分配方式，即将原来分散于各部门的每年共3亿元的县域产业发展专项资金，由各部门平均“切块”下达给23个省级扶贫开发工作重点县整合用于具体产业发展项目；
2.除年初对市县专项转移支付补助1.5亿元，省发改委、省经信委各0.4亿元，省商务厅0.2亿元，省农业厅0.2亿元，省科技厅、省林业厅、省农发办各0.1亿元</t>
  </si>
  <si>
    <t>（29）支持县域产业发展专项</t>
  </si>
  <si>
    <t>（30）中央渔业成品油价格改革财政补贴</t>
  </si>
  <si>
    <t>按中央下达数安排</t>
  </si>
  <si>
    <t>按中央补助数中安排</t>
  </si>
  <si>
    <t>（31）企业分离办学经费补助</t>
  </si>
  <si>
    <t>2017年安排1亿元，所需经费从地方教育附加安排。</t>
  </si>
  <si>
    <t>地方教育附加安排1亿元</t>
  </si>
  <si>
    <r>
      <rPr>
        <sz val="14"/>
        <rFont val="宋体"/>
        <family val="3"/>
        <charset val="134"/>
      </rPr>
      <t>（32</t>
    </r>
    <r>
      <rPr>
        <sz val="14"/>
        <rFont val="宋体"/>
        <family val="3"/>
        <charset val="134"/>
      </rPr>
      <t>）设区市及平潭综合实验区办展补助</t>
    </r>
  </si>
  <si>
    <t>常年项目，每个地区300万元</t>
  </si>
  <si>
    <t>（32）设区市及平潭综合实验区办展补助</t>
  </si>
  <si>
    <t>（33）武夷新区开发建设资金</t>
  </si>
  <si>
    <t>福建省人民政府关于支持武夷新区加快绿色发展的若干意见（闽政［2015］21号），设立武夷新区开发建设专项资金，2015-2018年，省财政每年安排3亿元，以南平市政府采取股权投资形式，专项用于支持武夷新区公共服务和社会事业发展。</t>
  </si>
  <si>
    <r>
      <rPr>
        <sz val="12"/>
        <rFont val="宋体"/>
        <family val="3"/>
        <charset val="134"/>
      </rPr>
      <t>福建省人民政府关于支持武夷新区加快绿色发展的若干意见（闽政［2015］21号），设立武夷新区开发建设专项资金，</t>
    </r>
    <r>
      <rPr>
        <sz val="12"/>
        <rFont val="宋体"/>
        <family val="3"/>
        <charset val="134"/>
      </rPr>
      <t>2015-2018年，省财政每年安排3亿元，以南平市政府采取股权投资形式，专项用于支持武夷新区公共服务和社会事业发展。</t>
    </r>
  </si>
  <si>
    <t>2019-2020年，省财政每年继续安排3亿元武夷新区开发建设资金。</t>
  </si>
  <si>
    <t>（34）福建区域发展专项</t>
  </si>
  <si>
    <t>预留作为机动财力</t>
  </si>
  <si>
    <t>（35）支援不发达支出</t>
  </si>
  <si>
    <t>常年项目</t>
  </si>
  <si>
    <t>省级扶贫开发工作重点县教育扶贫专项</t>
  </si>
  <si>
    <t>乡村教师生活补助</t>
  </si>
  <si>
    <t>预留入岚台湾农渔产品专项补助支出</t>
  </si>
  <si>
    <t>造林绿化</t>
  </si>
  <si>
    <t>总预算</t>
  </si>
  <si>
    <t>闽江流域山水林田湖草生态保护修复试点正向激励资金</t>
  </si>
  <si>
    <t>根据《闽江流域山水林田湖草生态保护修复试点项目资金管理办法》，省级财政需安排5亿元正向激励资金，2019年已安排2亿元，项目2020年完成验收，建议2020年安排3亿元。</t>
  </si>
  <si>
    <t>（99）其他转移支付</t>
  </si>
  <si>
    <r>
      <rPr>
        <sz val="12"/>
        <rFont val="宋体"/>
        <family val="3"/>
        <charset val="134"/>
      </rPr>
      <t>含中央东南工程对下5</t>
    </r>
    <r>
      <rPr>
        <sz val="12"/>
        <rFont val="宋体"/>
        <family val="3"/>
        <charset val="134"/>
      </rPr>
      <t>30万元。</t>
    </r>
  </si>
  <si>
    <t>13.共同事权转移支付、专项转移支付</t>
  </si>
  <si>
    <t>（1）社会保障和就业共同财政事权转移支付</t>
  </si>
  <si>
    <t>原2018年社会保障和就业专项转移支付</t>
  </si>
  <si>
    <t xml:space="preserve">  城乡居民基本养老保险</t>
  </si>
  <si>
    <t>财社【2018】0138号</t>
  </si>
  <si>
    <t>预计全省待遇领取人数458.89万人，每人每月基础养老金标准100元，省级（含中央）财政按照80%、60%、50%、50%的比例对县级补助，需安排补助资金407902万元。预计2018年全省缴费人数1033.08万元，人均缴费补贴30元/年，省级财政按照80%、60%、40%、20%的比例对县级补助，需安排补助资金20920万元；两项合计428822万元。【政府补助标准维持2017年水平】</t>
  </si>
  <si>
    <t>2017年，城乡居民基本养老保险基础养老金政府补助标准100元（与2016年标准同）。全省（不含厦门）需安排城乡居民基本养老保险补助资金55.18亿元，其中：省以上40.70亿元(中央18.23亿元，省级22.47亿元（含历年结余0.51亿元）)，比上年增加1.7亿元。</t>
  </si>
  <si>
    <r>
      <rPr>
        <sz val="11"/>
        <rFont val="宋体"/>
        <family val="3"/>
        <charset val="134"/>
      </rPr>
      <t>2018年执行中新增下达5.1亿元（省级已代垫，可收回统筹使用），加上提前下达部分，合计23.49亿元。按中央提前下达数预计，执行中中央新增部分统筹为省级财力。
预计2019年全省缴费人数968.95万人，</t>
    </r>
    <r>
      <rPr>
        <sz val="11"/>
        <color indexed="10"/>
        <rFont val="宋体"/>
        <family val="3"/>
        <charset val="134"/>
      </rPr>
      <t>人均缴费补贴40元/年，</t>
    </r>
    <r>
      <rPr>
        <sz val="11"/>
        <rFont val="宋体"/>
        <family val="3"/>
        <charset val="134"/>
      </rPr>
      <t>省级财政按照80%、60%、40%、20%的比例对县级补助，需安排补助资金28183万元；预计全省待遇领取人数462.65万人，</t>
    </r>
    <r>
      <rPr>
        <sz val="11"/>
        <color indexed="10"/>
        <rFont val="宋体"/>
        <family val="3"/>
        <charset val="134"/>
      </rPr>
      <t>每人每月基础养老金标准118元，</t>
    </r>
    <r>
      <rPr>
        <sz val="11"/>
        <rFont val="宋体"/>
        <family val="3"/>
        <charset val="134"/>
      </rPr>
      <t>省级（含中央）财政按照80%、60%、50%、50%的比例对县级补助，需安排补助资金484605万元。两项合计512788万元，其中：中央244280万元、省级268508万元。提标到</t>
    </r>
    <r>
      <rPr>
        <sz val="11"/>
        <rFont val="宋体"/>
        <family val="3"/>
        <charset val="134"/>
      </rPr>
      <t>120元，预计492800万元，合计52.1亿元。</t>
    </r>
  </si>
  <si>
    <t>（1）城乡居民养老保险</t>
  </si>
  <si>
    <t>困难群众救助</t>
  </si>
  <si>
    <t>1.城市低保：2020年，城市低保省级补助金按上年度救助金实际支出总额、省级专项转移支付分档给予各地补助。目前全省城市低保人均补助水平约465元/月、省级财政约承担70%，考虑2019年较2018年人均补助水平440元/月提高了5.7%，根据省民政提供的2020年人数5.56万人，测算：5.6万人×465元/月×（1+6%）×12月×70%≈23186万元。
2.农村低保：2020年，农村低保省级补助金按省定低保标准的80%给予各地分档补助。2020年农村低保人均补助水平按省定低保标准4050元/年·人的80%，即3240元/年·人计算，省级财政约承担80%，根据省民政提供的2020年人数42万人，测算：42万人×3240元/年×80%≈108864万元。
3.特困供养：2020年，特困供养省级补助金按上年度救助金实际支出总额、省级专项转移支付分档给予各地补助。全省已实现城乡特困供养标准一体化，现行平均标准为1328元/月，省级财政约承担82%，考虑2019年较2018年人均补助水平1150元/月提高了15.5%，根据省民政提供的2020年全省特困人数保持6.77万人不增长，测算：6.8万人×1328元/月×（1+16%）×12月×82%≈103077万元。
4.临时救助：按户籍人口每人每年7元的标准筹资，省级承担比例约为67%，按照结算口径，2020年户籍人口数取2018年人数即3618万人（不含厦门），测算：3618万人×7元×67%≈16968万元。
5.孤儿与事实无人抚养儿童基本生活保障：对我省社会散居孤儿每人每月900元、机构供养孤儿每人每月1500元的标准发放基本生活费，省级给予分档补助，省级财政约承担70%。按照《福建省民政厅等12个部门关于进一步加强事实无人抚养儿童保障工作的实施意见》（闽民童〔2019〕131号），事实无人抚养儿童参照散居孤儿标准发放基本生活费，根据省民政提供的2020年机构孤儿人数1433人、散居孤儿及感染艾滋病儿童人数2064人、事实无人抚养儿童8356人，测算：（1433人×1500元/月+2064人×900元/月+8356人×900元/月）×12月×70%÷10000≈9683万元。
6.流浪乞讨人员救助：历年未做线下预算，从中央资金中切块列支。
以上合计困难群众救助补助资金=23186+108864+103077+16968+9683=261778万元，为保证预算充裕，建议安排26.5亿元。</t>
  </si>
  <si>
    <t xml:space="preserve">  其中：农村和城市低保转移支付</t>
  </si>
  <si>
    <t>（2）农村和城市低保转移支付</t>
  </si>
  <si>
    <r>
      <rPr>
        <sz val="14"/>
        <rFont val="宋体"/>
        <family val="3"/>
        <charset val="134"/>
      </rPr>
      <t xml:space="preserve"> </t>
    </r>
    <r>
      <rPr>
        <sz val="14"/>
        <rFont val="宋体"/>
        <family val="3"/>
        <charset val="134"/>
      </rPr>
      <t xml:space="preserve">     </t>
    </r>
    <r>
      <rPr>
        <sz val="14"/>
        <rFont val="宋体"/>
        <family val="3"/>
        <charset val="134"/>
      </rPr>
      <t>a.农村低保转移支付</t>
    </r>
  </si>
  <si>
    <t>2018年，农村低保省级补助金按上年度救助金实际支出总额、省级专项转移支付分档给予各地补助。现有农村低保对象约45万人，人均补助水平按全省3350元/年人，财政补差水平为2680元/年人，省级财政约承担70%测算：45万人×（2680×70%）=84420万元；【政府补助标准由3000元/年人提高到2250元/年人，人数调减】</t>
  </si>
  <si>
    <r>
      <rPr>
        <sz val="12"/>
        <rFont val="宋体"/>
        <family val="3"/>
        <charset val="134"/>
      </rPr>
      <t>按2017年农村低保人数50万人【2016年按75万人，审计后调减到48万人】，农村低保标准由2650元/人年提高至3000元/人年，财政补差标准由2070元/人年提高至2400元/人年，全省（不含厦门）需安排补助资金</t>
    </r>
    <r>
      <rPr>
        <sz val="12"/>
        <rFont val="宋体"/>
        <family val="3"/>
        <charset val="134"/>
      </rPr>
      <t>12</t>
    </r>
    <r>
      <rPr>
        <sz val="12"/>
        <rFont val="宋体"/>
        <family val="3"/>
        <charset val="134"/>
      </rPr>
      <t>亿元，其中：中央财政</t>
    </r>
    <r>
      <rPr>
        <sz val="12"/>
        <rFont val="宋体"/>
        <family val="3"/>
        <charset val="134"/>
      </rPr>
      <t>3.38亿元，省级财政5.02亿元，市县财政3.6亿元。</t>
    </r>
  </si>
  <si>
    <r>
      <rPr>
        <sz val="11"/>
        <rFont val="宋体"/>
        <family val="3"/>
        <charset val="134"/>
      </rPr>
      <t>2019年，农村低保省级补助金按省定低保标准的80%给予各地分档补助。现有农村低保对象约37.14万人，人均补助水平按全省</t>
    </r>
    <r>
      <rPr>
        <sz val="11"/>
        <color indexed="10"/>
        <rFont val="宋体"/>
        <family val="3"/>
        <charset val="134"/>
      </rPr>
      <t>3700元/年/人，财政补差水平为2960元/年人</t>
    </r>
    <r>
      <rPr>
        <sz val="11"/>
        <rFont val="宋体"/>
        <family val="3"/>
        <charset val="134"/>
      </rPr>
      <t>，省级财政约承担70%测算：37.14万人×（2960×70%）=76954.08万元；近年农村低保人数年年下降，同时考虑提标可能带来的人数增长，为保证预算充足，建议2019年按38万人测算，安排78736万元。</t>
    </r>
  </si>
  <si>
    <t>2.农村低保：2020年，农村低保省级补助金按省定低保标准的80%给予各地分档补助。2020年农村低保人均补助水平按省定低保标准4050元/年·人的80%，即3240元/年·人计算，省级财政约承担80%，根据省民政提供的2020年人数42万人，测算：42万人×3240元/年×80%≈108864万元。提高350元</t>
  </si>
  <si>
    <t>a.农村低保转移支付</t>
  </si>
  <si>
    <r>
      <rPr>
        <sz val="14"/>
        <rFont val="宋体"/>
        <family val="3"/>
        <charset val="134"/>
      </rPr>
      <t xml:space="preserve"> </t>
    </r>
    <r>
      <rPr>
        <sz val="14"/>
        <rFont val="宋体"/>
        <family val="3"/>
        <charset val="134"/>
      </rPr>
      <t xml:space="preserve">     </t>
    </r>
    <r>
      <rPr>
        <sz val="14"/>
        <rFont val="宋体"/>
        <family val="3"/>
        <charset val="134"/>
      </rPr>
      <t>b.城市低保转移支付</t>
    </r>
  </si>
  <si>
    <t>2018年起，城市低保省级补助金按上年度救助金实际支出总额、省级专项转移支付分档给予各地补助。目前全省城市低保对象约6.4万人（不含厦门），人均补助水平约414元/月，省级财政约承担65%测算：64000×414×12×65%＝20667万元。考虑提标后人数增长，按7万人测算，安排25000万元【人数调减】</t>
  </si>
  <si>
    <t>“十三五”期间，我省最低工资标准预计年均增长12%，按照城市低保标准应控制在最低工资标准36%－42%的规定，各地将相应提高城市低保标准。目前，根据2016年9月份的统计人数为9万人。预计2017年全省城市低保对象人数为10.3万人【2016年按14万人，审计后调减到9万人】，人均补差水平为405元，按照省级综合负担率70%计算，全年预计需支出城市低保资金35000万元,其中：中央财政1.45亿元，省级财政2.05亿元。</t>
  </si>
  <si>
    <t>2019年，城市低保省级补助金按上年度救助金实际支出总额、省级专项转移支付分档给予各地补助。目前全省城市低保对象约5.6万人（不含厦门），人均补助水平约440元/月，省级财政约承担63%测算：56000×440×12×63%＝18628万元。考虑2018年较2017年人均补助水平414元/月提高了6.3%，因此，预估2019年补助水平约468元/月，同时预估提标后人数增长，按6万人测算取整，安排21228万元。</t>
  </si>
  <si>
    <t>1.城市低保：2020年，城市低保省级补助金按上年度救助金实际支出总额、省级专项转移支付分档给予各地补助。目前全省城市低保人均补助水平约465元/月、省级财政约承担70%，考虑2019年较2018年人均补助水平440元/月提高了5.7%，根据省民政提供的2020年人数5.56万人，测算：5.6万人×465元/月×（1+6%）×12月×70%≈23186万元。</t>
  </si>
  <si>
    <t>b.城市低保转移支付</t>
  </si>
  <si>
    <r>
      <rPr>
        <sz val="14"/>
        <rFont val="宋体"/>
        <family val="3"/>
        <charset val="134"/>
      </rPr>
      <t xml:space="preserve"> </t>
    </r>
    <r>
      <rPr>
        <sz val="14"/>
        <rFont val="宋体"/>
        <family val="3"/>
        <charset val="134"/>
      </rPr>
      <t xml:space="preserve">     </t>
    </r>
    <r>
      <rPr>
        <sz val="14"/>
        <rFont val="宋体"/>
        <family val="3"/>
        <charset val="134"/>
      </rPr>
      <t>c.特困人员供养</t>
    </r>
  </si>
  <si>
    <t>2018年起，特困供养省级补助金按上年度救助金实际支出总额、省级专项转移支付分档给予各地补助。预计全省特困人员约8.3万人，农村五保7.8万人，城市“三无”0.5万人，2017年特困供养省级补助资金测算方案，全省特困供养救助金年度总支出约6.7亿元，省级财政负担约5亿元，占总支出比例约75%测算：6.7亿×75%＝5亿元。暂按上年数安排5.2亿。</t>
  </si>
  <si>
    <t xml:space="preserve">2017年，预计全省特困人员约8.3万人，约需支出供养金7.44亿元，省级财政按各地实际执行的特困人员救助供养标准，给予分档补助，省级需安排5.2亿元，其中：中央财政4亿元，省级财政1.2亿元。
1、农村五保对象基本生活部分：以2016年全省实际低保标准3757元的130%,7.8万人，省级综合承担70%测算，全省约需38，095万元，其中省级约26，667万元。
2、城市“三无”人员基本生活部分：以每月505元的130%，0.5万人，省级综合承担70%测算，全省约需补助资金3939万元，其中：省级2757万元。
3、城乡特困人员照料护理部分：因分档人数未确定，以各地最低工资标准（2015年全省月最低工资为1130元、1230元、1350元和1500元四档，取均值1300元）的25%（半护理标准），8.3万人，省级综合承担率70%测算，全省约需32370万元，其中：省级22659万元。
</t>
  </si>
  <si>
    <t>2019年，特困供养省级补助金按上年度救助金实际支出总额、省级专项转移支付分档给予各地补助。目前全省特困人员约6.98万人，农村五保6.56万人，城市“三无”0.42万人，城市特困供养平均标准约1153元/月，农村特困供养平均标准约1108元/月，按全省特困人数不增长、特困标准增长10%、省级财政约承担70%测算：城市特困=1153×110%×0.42×12×66%=4218万元，农村特困=1108×110%×6.56×12×70%=63323万元，两项合计67541万元。</t>
  </si>
  <si>
    <t>3.特困供养：2020年，特困供养省级补助金按上年度救助金实际支出总额、省级专项转移支付分档给予各地补助。全省已实现城乡特困供养标准一体化，现行平均标准为1328元/月，省级财政约承担82%，考虑2019年较2018年人均补助水平1150元/月提高了15.5%，根据省民政提供的2020年全省特困人数保持6.77万人不增长，测算：6.8万人×1328元/月×（1+16%）×12月×82%≈103077万元。</t>
  </si>
  <si>
    <t>c.特困人员供养</t>
  </si>
  <si>
    <r>
      <rPr>
        <sz val="14"/>
        <rFont val="宋体"/>
        <family val="3"/>
        <charset val="134"/>
      </rPr>
      <t xml:space="preserve">     </t>
    </r>
    <r>
      <rPr>
        <sz val="14"/>
        <rFont val="宋体"/>
        <family val="3"/>
        <charset val="134"/>
      </rPr>
      <t xml:space="preserve">   </t>
    </r>
    <r>
      <rPr>
        <sz val="14"/>
        <rFont val="宋体"/>
        <family val="3"/>
        <charset val="134"/>
      </rPr>
      <t xml:space="preserve">   孤儿与事实无人抚养儿童基本生活保障</t>
    </r>
  </si>
  <si>
    <t>省级安排数：孤儿基本生活保障补助资金7000万元，对我省社会散居孤儿每人每月900元、机构供养孤儿每人每月1500元的标准发放基本生活费。艾滋病病毒感染儿童纳入基本生活保障范畴，每人每月900元的发放基本生活费。其中机构孤儿1900人，散居孤儿3300人，满18周岁仍在读孤儿约500人。省级安排数，人群增加：事实孤儿（父母在外，服刑）、满18周还在接受教育。</t>
  </si>
  <si>
    <r>
      <rPr>
        <sz val="12"/>
        <rFont val="宋体"/>
        <family val="3"/>
        <charset val="134"/>
      </rPr>
      <t>省民政厅预计2015年全省孤儿共6300名（其中：机构供养2300人、社会散居4000人）。按照机构供养每人每月1000元、社会散居每人每月600元测算，全省需支出孤儿基本生活费约5640万元。按照省级负担比例65%测算，省级需安排补助资金3666万元，扣除中央财政补助资金1512万元（按每人每月200元标准）及历年结余的432万元，省级财政需安排约1800</t>
    </r>
    <r>
      <rPr>
        <sz val="12"/>
        <rFont val="宋体"/>
        <family val="3"/>
        <charset val="134"/>
      </rPr>
      <t>万元左右，中央专款列收列支。</t>
    </r>
  </si>
  <si>
    <t>省级安排数：孤儿基本生活保障补助资金6141万元，对我省社会散居孤儿每人每月900元、机构供养孤儿每人每月1500元的标准发放基本生活费。艾滋病病毒感染儿童纳入基本生活保障范畴，每人每月900元的发放基本生活费。其中机构孤儿（含满18周岁仍在读孤儿）1619人，散居孤儿2988人。</t>
  </si>
  <si>
    <t>对我省社会散居孤儿每人每月900元、机构供养孤儿每人每月1500元的标准发放基本生活费，省级给予分档补助，省级财政约承担70%。按照《福建省民政厅等12个部门关于进一步加强事实无人抚养儿童保障工作的实施意见》（闽民童〔2019〕131号），事实无人抚养儿童参照散居孤儿标准发放基本生活费，根据省民政提供的2020年机构孤儿人数1433人、散居孤儿及感染艾滋病儿童人数2064人、事实无人抚养儿童8356人，测算：（1433人×1500元/月+2064人×900元/月+8356人×900元/月）×12月×70%÷10000≈9683万元。</t>
  </si>
  <si>
    <t>（15）孤儿及艾滋病儿童基本生活费补助资金</t>
  </si>
  <si>
    <t xml:space="preserve">  贫困临时救助</t>
  </si>
  <si>
    <t>按户籍人口每人每年7元的标准筹资，全省户籍人口约3，713万人（其中厦门211万人），每年需安排补助资金约18，190万元。（筹资标准维持2017年水平）</t>
  </si>
  <si>
    <r>
      <rPr>
        <sz val="12"/>
        <rFont val="宋体"/>
        <family val="3"/>
        <charset val="134"/>
      </rPr>
      <t>2017年，按户籍人口每人每年7元的标准筹资，全省户籍人口约3，696万人，省级（含中央）需安排补助资金约16300万元。其中：中央安排7258万元，省级安排9042</t>
    </r>
    <r>
      <rPr>
        <sz val="12"/>
        <rFont val="宋体"/>
        <family val="3"/>
        <charset val="134"/>
      </rPr>
      <t>万元。中央新增部分收回总预算。</t>
    </r>
  </si>
  <si>
    <t>按户籍人口每人每年7元的标准筹资，省级承担比例约为67%，2017年全省户籍人口约3808万人（其中厦门230万人），按照户籍人口增长30万人测算2019年补助资金约16781万元。</t>
  </si>
  <si>
    <t>（3）贫困临时救助</t>
  </si>
  <si>
    <t>其他中央社会保障和就业共同财政事权转移支付</t>
  </si>
  <si>
    <t>（2）教育共同财政事权转移支付</t>
  </si>
  <si>
    <t>其中：城乡义务教育转移支付支出</t>
  </si>
  <si>
    <t>（3）省本级教育等共同财政事权转移支付</t>
  </si>
  <si>
    <t>特教学校“两免一补”</t>
  </si>
  <si>
    <t>学生资助补助经费</t>
  </si>
  <si>
    <t>全省大中型体育场馆免费低收费开放补助</t>
  </si>
  <si>
    <t xml:space="preserve"> 义务教育阶段中小学生均公用经费提标省级补助经费</t>
  </si>
  <si>
    <t>（4）省本级社保共同财政事权转移支付</t>
  </si>
  <si>
    <t>就业专项资金</t>
  </si>
  <si>
    <t>省级救灾物资购置及自然灾害预备专项资金</t>
  </si>
  <si>
    <t>自主就业退役士兵地方性经济补助金</t>
  </si>
  <si>
    <t>根据《福建省人民政府关于进一步做好退役士兵安置工作的实施意见》（闽政〔2012〕36号）精神和《福建省自主就业退役士兵地方经济补助省级专项资金管理办法》（闽财社〔2017〕31号），对原中央苏区县和纳入县级基本财力保障范围的县（市、区） ，省级财政对其接收的自主就业退役士兵按照每人0.4万元标准给予补助，其他县（市、区）（不含厦门）按照每人0.1万元标准给予补助。预计2020年各地接收的自主就业退役士兵人数将比2019年有所增加，建议2020年此项目继续安排4000万元。</t>
  </si>
  <si>
    <t>残疾人“福乐家园”建设补助经费</t>
  </si>
  <si>
    <t>2020年拟补助一家机构建设，计140万元，预计竣工5个，项目尾款300万元，合计440万元。</t>
  </si>
  <si>
    <t>残疾人就业和扶贫专项资金</t>
  </si>
  <si>
    <t>1.残疾人托养项目2705万元，比上年增加80万元，主要是机构托养610名，每人每年补助2000元，及305万元；居家托养12000人，每人每年补助2000元，计2400万元。
2.扶持农村困难残疾人就业船业2000万元，与上年持平，计划补助4000人，每人每年5000元。
3.超比例安排残疾人就业等奖励补助2200万元，比上年增加149.7万元。
4.残疾人辅助性就业机构补助330.2万元，比上年增加80.5万元。
5.残疾人联络员培训项目605.21万元，比上年减少245.04万元。</t>
  </si>
  <si>
    <t>困难残疾人生活补贴</t>
  </si>
  <si>
    <t>从2018年起，将困难残疾人生活补贴标准从每人每月50元提高至70元。对纳入护理补贴中的困难残疾人群体护理补贴提高20元，一级重度残疾人提高至每人每月120元，二级重度残疾人提高至每人每月70元。</t>
  </si>
  <si>
    <t>以目前享受补贴人数为参考，2017年享受人数按照36万人估算，标准为每人每月50元，共需补助资金21600万元。省级补助比例约占需补助资金的70%。即需省级补助资金21600*70%=15120万元。总预算列支【其中原线上安排4500万元，2017年转列线下】</t>
  </si>
  <si>
    <t>以2018年6月底统计的困难残疾人数量30.5万人（不含厦门）为参考，2019年按照31万人（不含厦门）估算，省级补助比例约占70%，2019年共需困难残疾人生活补贴约1.82亿元（31万*70元/人/月*12月*70%=18228万元）。</t>
  </si>
  <si>
    <t>困难残疾人生活补贴标准已基本确定2020年为每人每月80元，以2019年8月底统计的困难残疾人数量30万人（不含厦门）为参考，2020年按照31万人（不含厦门）估算，省级补助比例约占70%，测算：31万人×80元/人·月×12月×70%≈20832万元。</t>
  </si>
  <si>
    <t>社会保障和就业财政共同事权转移支付</t>
  </si>
  <si>
    <t>（17）困难残疾人生活补贴</t>
  </si>
  <si>
    <t>重度残疾人护理补贴</t>
  </si>
  <si>
    <t xml:space="preserve">重度残疾人护理补贴共需补助资金2.84亿元，其中：省级财政1.99亿元(从省级福彩公益金安排0.2亿元、省级残保金中安排0.05亿元），市县财政0.85亿元。
</t>
  </si>
  <si>
    <t>以目前享受补贴人数为参考，2017年享受人数按照一级10.9万人、二级26万人估算，标准为一级每人每月100元，二级每人每月50元，共需补助资金28680万元。省级补助比例约占需补助资金的70%。即需省级补助资金28680*70%=20076万元。【原线上安排4600万元，2017年转列线下转移支付】</t>
  </si>
  <si>
    <t>以2018年6月底统计的重度残疾人数量33.7万人（不含厦门，其中一级10.5万人，二级23.7万人）为参考，2019年按照34.7万人（不含厦门，其中一级11万人，二级23.7万人）估算，省级补助比例约占70%，2019年共需重度残疾人护理补贴约2.2亿元（11万*110元/人/月*12月*70%+23.7万*60元/人/月*12月*70%=10164+11944.8=22108.8万元）。</t>
  </si>
  <si>
    <t>重度残疾人护理补贴标准已基本确定2020年一级为每人每月115元、二级为每人每月85元，以2019年8月统计的重度残疾人数量34万人（不含厦门，其中一级11万人，二级23万人）为参考，2019年按照35.5万人（不含厦门，其中一级11.5万人，二级24万人）估算，省级补助比例约占70%，测算：（11.5万人×115元/人·月+24万人×85元/人·月）×12月×70%≈28245万元。</t>
  </si>
  <si>
    <t>（18）实施残疾人护理补贴</t>
  </si>
  <si>
    <t>残疾人康复专项资金</t>
  </si>
  <si>
    <t>2020年从省本级人工耳蜗项目调整1000万到对下转移支付，增加2303万元残疾人康复项目额度，残疾人家庭无障碍改造减少4.2万元。合计增加3298.8万元。1.残疾儿童康复项目3600万元；2.辅具补贴2000万元；3.残疾人家庭无障碍改造268.7万元。</t>
  </si>
  <si>
    <t>重点优抚对象和“革命五老”人员提高生活补助费标准(含农村退役士兵)</t>
  </si>
  <si>
    <t>2018年省级（含中央）88097万元，剔除中央补助万元，省级负担万元【填列省级负担数，2018年如有调标，相应增加省级负担数。中央列专项转移支付，增加部分收回总预算。】（中央）全省各类优抚对象19.1万人，以2017年20355万元为底数增长20%，革命五老2017年按6552人（不含厦门92人）每人每月970元，全省需7626.53万元，其中：省级下达5338.54万元（7626.53*70%）；2018年按3693人（不含厦门74人）每人每月1070元测算全省需4741.81万元，其中：省级需3319.27万元（4741.81*70%）)</t>
  </si>
  <si>
    <t>填列省级负担数，按2016年标准，2017年如有调标，相应增加省级负担数。中央列专项转移支付，增加部分收回总预算。</t>
  </si>
  <si>
    <t>按省级填列，中央按专项转移支付下达。
全省各类优抚对象18.31万人，省级独立承担部分以2018年22573万元为底数增长20%；革命五老2019年按2119人（不含厦门）每人每月1170元，全省需2975万元，其中省级承担2083万元（2975*70%）。两项合计，省级独立承担部分为29171万元。</t>
  </si>
  <si>
    <t>省级负担部分，不含中央</t>
  </si>
  <si>
    <t>（4）重点优抚对象和“革命五老”人员提高生活补助费标准(含农村退役士兵)</t>
  </si>
  <si>
    <r>
      <rPr>
        <sz val="14"/>
        <rFont val="宋体"/>
        <family val="3"/>
        <charset val="134"/>
      </rPr>
      <t xml:space="preserve"> </t>
    </r>
    <r>
      <rPr>
        <sz val="14"/>
        <rFont val="宋体"/>
        <family val="3"/>
        <charset val="134"/>
      </rPr>
      <t xml:space="preserve">  </t>
    </r>
    <r>
      <rPr>
        <sz val="14"/>
        <rFont val="宋体"/>
        <family val="3"/>
        <charset val="134"/>
      </rPr>
      <t>重点优抚对象和“革命五老”人员医疗救助</t>
    </r>
  </si>
  <si>
    <t>重点优抚对象71586人，以2017年1755万元为底数增长20%，革命五老2017年按6552人（不含厦门92人）每人每年600元全省393.12万元，其中：省级下达260.20万元；2018年按3693人（不含厦门74人）每人每年600元测算全省需221.58万元，其中：省级需155万元（221.58*70%）)</t>
  </si>
  <si>
    <t>填列省级负担数。中央列专项转移支付，增加部分收回总预算。重点优抚对象71586人，需医疗补助资金0.38亿元。</t>
  </si>
  <si>
    <t>省级负担部分，不含中央。
重点优抚对象54339人，以2018年2104万元为底数增长20%，革命五老2019年按2119人（不含厦门）每人每年600元全省127.14万元，其中省级承担89万元（127.14*70%）。两项合计，省级独立承担部分为2614万元。</t>
  </si>
  <si>
    <t>（3）重点优抚对象和“革命五老”人员医疗救助</t>
  </si>
  <si>
    <t xml:space="preserve">    革命“五老”人员生活和医疗补助</t>
  </si>
  <si>
    <t>截至2019年8月1日，全省健在“五老”人员共1633人，省市县分担比例为7:2:1，预计2020年8月1日生活补贴参照今年提标200元/人·月，则：生活补助=（1370元/人·月*1633人*12月+200元/人·月*1633人*5月）*0.7/10000≈1994万元，医疗补助=600元/人·年*1633人*0.7/10000≈69万元，两项合计2063万元，取整2100万元。</t>
  </si>
  <si>
    <t xml:space="preserve">   预留我省解决部门退役士兵社会保险问题财政补助资金</t>
  </si>
  <si>
    <t>根据《关于解决部分退役士兵社会保险问题中央财政补助资金有关事项的通知》（财社〔2019〕81号），退役士兵补缴基本养老保险单位缴费部分所需政府补助资金，中央财政对我省按照20%的比例给予补助，截止2019年9月，中央财政已下达我省补助资金4826万元。按照省级政府承担主体责任的要求，考虑到此项工作将持续到2022年4月，建议2020年省级财政预留我省解决部分退役士兵社会保险问题财政补助资金1亿元。</t>
  </si>
  <si>
    <r>
      <rPr>
        <sz val="14"/>
        <rFont val="宋体"/>
        <family val="3"/>
        <charset val="134"/>
      </rPr>
      <t>(</t>
    </r>
    <r>
      <rPr>
        <sz val="14"/>
        <rFont val="宋体"/>
        <family val="3"/>
        <charset val="134"/>
      </rPr>
      <t>5)医疗卫生共同财政事权转移支付</t>
    </r>
  </si>
  <si>
    <r>
      <rPr>
        <sz val="14"/>
        <rFont val="宋体"/>
        <family val="3"/>
        <charset val="134"/>
      </rPr>
      <t xml:space="preserve"> </t>
    </r>
    <r>
      <rPr>
        <sz val="14"/>
        <rFont val="宋体"/>
        <family val="3"/>
        <charset val="134"/>
      </rPr>
      <t xml:space="preserve">  基本公共卫生服务补助</t>
    </r>
  </si>
  <si>
    <t>省级（含中央）数：按常住人口和财力分档补助，2016年常住人口3482万人（不含厦门），人口自然增长率0.84%，2018年按人均55元、3511万人，中央承担50%，省级承担16%预估，据实结算。【政府补助标准由50元提高到55元】</t>
  </si>
  <si>
    <r>
      <rPr>
        <sz val="12"/>
        <rFont val="宋体"/>
        <family val="3"/>
        <charset val="134"/>
      </rPr>
      <t>2017年拟将人均财政补助标准增加5元，达到每人每年50元。按照2015年底常住人口3453万人（不含厦门市），全省（不含厦门）需安排补助资金</t>
    </r>
    <r>
      <rPr>
        <sz val="12"/>
        <rFont val="宋体"/>
        <family val="3"/>
        <charset val="134"/>
      </rPr>
      <t>17.27</t>
    </r>
    <r>
      <rPr>
        <sz val="12"/>
        <rFont val="宋体"/>
        <family val="3"/>
        <charset val="134"/>
      </rPr>
      <t>亿元，其中：中央财政</t>
    </r>
    <r>
      <rPr>
        <sz val="12"/>
        <rFont val="宋体"/>
        <family val="3"/>
        <charset val="134"/>
      </rPr>
      <t>8.63</t>
    </r>
    <r>
      <rPr>
        <sz val="12"/>
        <rFont val="宋体"/>
        <family val="3"/>
        <charset val="134"/>
      </rPr>
      <t>亿元，省级财政</t>
    </r>
    <r>
      <rPr>
        <sz val="12"/>
        <rFont val="宋体"/>
        <family val="3"/>
        <charset val="134"/>
      </rPr>
      <t>2.6</t>
    </r>
    <r>
      <rPr>
        <sz val="12"/>
        <rFont val="宋体"/>
        <family val="3"/>
        <charset val="134"/>
      </rPr>
      <t>亿元，市县财政</t>
    </r>
    <r>
      <rPr>
        <sz val="12"/>
        <rFont val="宋体"/>
        <family val="3"/>
        <charset val="134"/>
      </rPr>
      <t>6.04</t>
    </r>
    <r>
      <rPr>
        <sz val="12"/>
        <rFont val="宋体"/>
        <family val="3"/>
        <charset val="134"/>
      </rPr>
      <t>亿元。增加部分收回总预算。中央专款列支部分需相应扣除中央对下专款。</t>
    </r>
  </si>
  <si>
    <r>
      <rPr>
        <sz val="11"/>
        <color indexed="10"/>
        <rFont val="宋体"/>
        <family val="3"/>
        <charset val="134"/>
      </rPr>
      <t>省级（含中央）数：2019年预计人均补助标准为60元</t>
    </r>
    <r>
      <rPr>
        <sz val="11"/>
        <rFont val="宋体"/>
        <family val="3"/>
        <charset val="134"/>
      </rPr>
      <t>，2017年常住人口数3510万（不含厦门），人口自然增长比0.84%，预计2018年3540万人（2018年常住人口数暂未公布）。中央承担50%，省级综合承担约16%。其中：中央补助列专项转移支付</t>
    </r>
    <r>
      <rPr>
        <sz val="11"/>
        <rFont val="宋体"/>
        <family val="3"/>
        <charset val="134"/>
      </rPr>
      <t>106200万元、省级33960万元
中央专项补助对下相应减少。</t>
    </r>
  </si>
  <si>
    <t>1.2020年基本公共卫生服务人均补助标准预计提高至74元，按常住人口和财力分档补助，2018年底全省常住人口3530万人（不含厦门），人口自然增长率0.7%，2020年省级（含中央）综合负担率66%，其中中央负担50%，省级16%，测算资金为：74元/人*3555万人*0.66=173626万元；2.将我省自行开展的原公共卫生服务补助资金18059.63万元并入基本公共卫生项目；3.根据省政府办公厅来文（2019S4279）精神，增加尘肺病补助经费600万元；同时考虑我省自行开展的公共卫生服务工作任务及成本增加，增加250万元。</t>
  </si>
  <si>
    <t>（20）基本公共卫生服务补助</t>
  </si>
  <si>
    <t xml:space="preserve">       其中：原基本公共卫生</t>
  </si>
  <si>
    <t xml:space="preserve">       原重大公共卫生划入</t>
  </si>
  <si>
    <t xml:space="preserve">    公共卫生服务补助专项资金</t>
  </si>
  <si>
    <t>并入基本公共卫生服务</t>
  </si>
  <si>
    <r>
      <rPr>
        <sz val="14"/>
        <rFont val="宋体"/>
        <family val="3"/>
        <charset val="134"/>
      </rPr>
      <t xml:space="preserve">       </t>
    </r>
    <r>
      <rPr>
        <sz val="14"/>
        <rFont val="宋体"/>
        <family val="3"/>
        <charset val="134"/>
      </rPr>
      <t>城乡已婚低保妇女常见妇女病免费检查</t>
    </r>
  </si>
  <si>
    <t>结算期为两年，2015年、2017年、2019年各安排0.2亿元。</t>
  </si>
  <si>
    <t>结算期为两年，2015年、2017年、2019年各安排0.2亿元。2016年安排资金收回总预算，2017年继续安排0.2亿元。</t>
  </si>
  <si>
    <t>该项目原定两年安排一次，一次安排2000万元。2018年轮空未安排，2019年建议整合到部门预算“公共卫生服务项目”，2019年当年增加“公共卫生服务项目”2000万元，今后按每年1000万元安排。</t>
  </si>
  <si>
    <t>并入基本公共卫生服务，两年安排一次。本年不安排</t>
  </si>
  <si>
    <t>（24）城乡已婚低保妇女常见妇女病免费检查</t>
  </si>
  <si>
    <t xml:space="preserve">    计划生育服务补助</t>
  </si>
  <si>
    <t>省级负担数：含部分计生家庭奖励扶助、计生家庭特别扶助、农村部分计生家庭新农合补助、农村计生家庭贡献奖励、农村二女绝育家庭奖励等，按照每年实际人数据实结算。根据上年实际情况，按部分计生家庭奖励扶助和计生家庭特别扶助人数增加25%、其他奖励群体人数不变测算。2017年奖励扶助和特别扶助资金共计34977.4万元，增加25%即增加8744万元，因此2018年补助金额预计为49716万元（=40972+8744）。中央补助暂按2017年规模预计。【省级安排数】</t>
  </si>
  <si>
    <r>
      <rPr>
        <sz val="11"/>
        <rFont val="宋体"/>
        <family val="3"/>
        <charset val="134"/>
      </rPr>
      <t>省级负担数：含部分计生家庭奖励扶助、计生家庭特别扶助、农村部分计生家庭医保补助、农村计生家庭贡献奖励、农村二女绝育家庭奖励等，每年据实结算。按部分计生家庭奖励扶助和计生家庭特别扶助人数增加20%（其他奖励群体人数不变）、特别扶助标准提高（已报请省政府转发）测算。2018年奖励扶助35327.64万元，2019年预计增加7065.53万（=35327.64*0.2）；2018特别扶助5466.43万元，报请省政府时按2018年人数测算提标后约需7096.13万元，2019年预计8515.36万元（=7096.13*1.2），增加3048.93万元。因此2019年补助金额预计为56668.46万元（=46554+7065.53+3048.93）。中央补助暂按2018年规模预计。【中央基数上解</t>
    </r>
    <r>
      <rPr>
        <sz val="11"/>
        <rFont val="宋体"/>
        <family val="3"/>
        <charset val="134"/>
      </rPr>
      <t>3000万元，相应减少省级安排</t>
    </r>
    <r>
      <rPr>
        <sz val="11"/>
        <rFont val="宋体"/>
        <family val="3"/>
        <charset val="134"/>
      </rPr>
      <t>】</t>
    </r>
  </si>
  <si>
    <t>按预计补助人数测算。中央对农村奖扶和特扶按国家人均标准的50%补助，按去年补助金额测算。（省级数）</t>
  </si>
  <si>
    <t>（23）计划生育服务补助</t>
  </si>
  <si>
    <r>
      <rPr>
        <sz val="14"/>
        <rFont val="宋体"/>
        <family val="3"/>
        <charset val="134"/>
      </rPr>
      <t xml:space="preserve">    </t>
    </r>
    <r>
      <rPr>
        <sz val="14"/>
        <rFont val="宋体"/>
        <family val="3"/>
        <charset val="134"/>
      </rPr>
      <t>新型农村合作医疗和城镇居民基本医疗保险转移支付</t>
    </r>
  </si>
  <si>
    <t>主要内容：为进一步提高基本医疗保障水平，减轻城乡居民看病负担，从2018年起，将新型农村合作医疗和城镇居民基本医疗保险政府补助标准从每人每年450元提高到490元。省级按市县财力情况分档补助。
资金安排：全省（不含厦门）需安排城乡居民基本医疗保险补助资金138.06亿元，其中：中央财政60.84亿元（中央提前下达56亿元，超过部分全部收回总预算），省级财政29.59亿元，市县财政47.63亿元。</t>
  </si>
  <si>
    <r>
      <rPr>
        <sz val="11"/>
        <rFont val="宋体"/>
        <family val="3"/>
        <charset val="134"/>
      </rPr>
      <t>预计2019年城乡居民基本医保政府补助标准从每人每年490元提高52</t>
    </r>
    <r>
      <rPr>
        <sz val="11"/>
        <rFont val="宋体"/>
        <family val="3"/>
        <charset val="134"/>
      </rPr>
      <t>0元（人均增加</t>
    </r>
    <r>
      <rPr>
        <sz val="11"/>
        <rFont val="宋体"/>
        <family val="3"/>
        <charset val="134"/>
      </rPr>
      <t>3</t>
    </r>
    <r>
      <rPr>
        <sz val="11"/>
        <rFont val="宋体"/>
        <family val="3"/>
        <charset val="134"/>
      </rPr>
      <t>0元），按照2018年6月底参保人数2809.17万人测算，预计全省共投入14</t>
    </r>
    <r>
      <rPr>
        <sz val="11"/>
        <rFont val="宋体"/>
        <family val="3"/>
        <charset val="134"/>
      </rPr>
      <t>6</t>
    </r>
    <r>
      <rPr>
        <sz val="11"/>
        <rFont val="宋体"/>
        <family val="3"/>
        <charset val="134"/>
      </rPr>
      <t>.</t>
    </r>
    <r>
      <rPr>
        <sz val="11"/>
        <rFont val="宋体"/>
        <family val="3"/>
        <charset val="134"/>
      </rPr>
      <t>0</t>
    </r>
    <r>
      <rPr>
        <sz val="11"/>
        <rFont val="宋体"/>
        <family val="3"/>
        <charset val="134"/>
      </rPr>
      <t>8亿元，省级以上综合承担比例65.3%，省级承担数=5</t>
    </r>
    <r>
      <rPr>
        <sz val="11"/>
        <rFont val="宋体"/>
        <family val="3"/>
        <charset val="134"/>
      </rPr>
      <t>2</t>
    </r>
    <r>
      <rPr>
        <sz val="11"/>
        <rFont val="宋体"/>
        <family val="3"/>
        <charset val="134"/>
      </rPr>
      <t>0×2809.17×65.3%=9</t>
    </r>
    <r>
      <rPr>
        <sz val="11"/>
        <rFont val="宋体"/>
        <family val="3"/>
        <charset val="134"/>
      </rPr>
      <t>5</t>
    </r>
    <r>
      <rPr>
        <sz val="11"/>
        <rFont val="宋体"/>
        <family val="3"/>
        <charset val="134"/>
      </rPr>
      <t>.</t>
    </r>
    <r>
      <rPr>
        <sz val="11"/>
        <rFont val="宋体"/>
        <family val="3"/>
        <charset val="134"/>
      </rPr>
      <t>4</t>
    </r>
    <r>
      <rPr>
        <sz val="11"/>
        <rFont val="宋体"/>
        <family val="3"/>
        <charset val="134"/>
      </rPr>
      <t>亿元。</t>
    </r>
  </si>
  <si>
    <r>
      <rPr>
        <sz val="14"/>
        <rFont val="宋体"/>
        <family val="3"/>
        <charset val="134"/>
      </rPr>
      <t xml:space="preserve"> </t>
    </r>
    <r>
      <rPr>
        <sz val="14"/>
        <rFont val="宋体"/>
        <family val="3"/>
        <charset val="134"/>
      </rPr>
      <t xml:space="preserve">  </t>
    </r>
    <r>
      <rPr>
        <sz val="14"/>
        <rFont val="宋体"/>
        <family val="3"/>
        <charset val="134"/>
      </rPr>
      <t>城乡医疗救助转移支付</t>
    </r>
  </si>
  <si>
    <t>城乡医疗救助政府补助标准为每人每年400元,2016年底城乡医疗救助对象226.9万人，比2015年底232万人减少5.1万人，因此2018年暂按2016年底人数测算（医疗救助每年按上年底人数结算资金）。预计2018年全省共投入9.07亿元，省级以上综合承担比例65.1%，省级承担数=400×226.9×65.1%=5.9亿元。中央补助按因素法分配，2016、2017两年安排金额相同，2018年暂按2017年规模（12803万元）预计。暂按2017年预留（政府补助标准维持上年水平）</t>
  </si>
  <si>
    <t>2016年安排61400万元。2016年6月，城乡医疗救助对象约240万人，筹资标准为400元/人/年，全省所需经费约9.6亿元。2016年中央补助我省12803万元，省级以上按综合比例70%测算。</t>
  </si>
  <si>
    <t>城乡医疗救助政府补助标准为每人每年400元，按2017年底城乡医疗救助对象211.2万人测算（医疗救助每年按上年底人数结算资金）。预计2019年全省共投入8.45亿元，省级以上综合承担比例65.3%，省级承担数=400×211.2×65.3%=5.5亿元。中央补助按因素法分配，2019年暂按2018年23045万元预计。</t>
  </si>
  <si>
    <r>
      <rPr>
        <sz val="14"/>
        <rFont val="宋体"/>
        <family val="3"/>
        <charset val="134"/>
      </rPr>
      <t xml:space="preserve"> </t>
    </r>
    <r>
      <rPr>
        <sz val="14"/>
        <rFont val="宋体"/>
        <family val="3"/>
        <charset val="134"/>
      </rPr>
      <t xml:space="preserve">  其他中央医疗卫生共同事权转移支付</t>
    </r>
  </si>
  <si>
    <t>（5）农林水共同财政事权转移支付</t>
  </si>
  <si>
    <t>水土流失治理转移支付</t>
  </si>
  <si>
    <t>2012年起，共需3.36亿元，线上支农支出安排0.36亿元，线下安排3亿元（省政府专题会议纪要[2012]1号）</t>
  </si>
  <si>
    <t>5.水土流失治理转移支付</t>
  </si>
  <si>
    <t>粮食生产与安全专项</t>
  </si>
  <si>
    <t>原粮食产能区增产模式攻关与推广项目，根据部门意见整合为粮食生产与安全专项；基数外项目</t>
  </si>
  <si>
    <t>原线上基数外项目转列线下</t>
  </si>
  <si>
    <t>并入特色农业专项</t>
  </si>
  <si>
    <t>21.粮食生产与安全专项</t>
  </si>
  <si>
    <t>特色现代农业专项</t>
  </si>
  <si>
    <t>原设施农业项目资金，根据部门意见，与农民创业园整合为特色现代农业专项，并增加农民创业园资金600万元；原基数内项目</t>
  </si>
  <si>
    <t>粮食生产安全专项1亿元并入</t>
  </si>
  <si>
    <t>11.特色现代农业专项</t>
  </si>
  <si>
    <t>省级以上自然保护区林权所有者补助</t>
  </si>
  <si>
    <t>2018年森林植被恢复费安排1000万元</t>
  </si>
  <si>
    <t>2017年森林植被恢复费安排851万元</t>
  </si>
  <si>
    <r>
      <rPr>
        <sz val="11"/>
        <rFont val="宋体"/>
        <family val="3"/>
        <charset val="134"/>
      </rPr>
      <t>201</t>
    </r>
    <r>
      <rPr>
        <sz val="11"/>
        <rFont val="宋体"/>
        <family val="3"/>
        <charset val="134"/>
      </rPr>
      <t>9</t>
    </r>
    <r>
      <rPr>
        <sz val="11"/>
        <rFont val="宋体"/>
        <family val="3"/>
        <charset val="134"/>
      </rPr>
      <t>年森林植被恢复费安排1000万元</t>
    </r>
  </si>
  <si>
    <t>（13）省级以上自然保护区林权所有者补助</t>
  </si>
  <si>
    <t>乡村振兴试点示范资金</t>
  </si>
  <si>
    <t>中央农林水共同转移支付</t>
  </si>
  <si>
    <t>成品油税费改革转移支付32100万元转列线上支出</t>
  </si>
  <si>
    <t>（7）住房保障共同财政事权转移支付</t>
  </si>
  <si>
    <r>
      <rPr>
        <sz val="11"/>
        <rFont val="宋体"/>
        <family val="3"/>
        <charset val="134"/>
      </rPr>
      <t>原2</t>
    </r>
    <r>
      <rPr>
        <sz val="11"/>
        <rFont val="宋体"/>
        <family val="3"/>
        <charset val="134"/>
      </rPr>
      <t>018年住房保障专项转移支付</t>
    </r>
  </si>
  <si>
    <t>（三）专项转移支付</t>
  </si>
  <si>
    <t>1.开发区奖励补助</t>
  </si>
  <si>
    <t>为扶持省级重点开发区，采取以奖代补方式对我省省级以上开发区予以补助。定额</t>
  </si>
  <si>
    <r>
      <rPr>
        <sz val="14"/>
        <rFont val="宋体"/>
        <family val="3"/>
        <charset val="134"/>
      </rPr>
      <t>2.</t>
    </r>
    <r>
      <rPr>
        <sz val="14"/>
        <rFont val="宋体"/>
        <family val="3"/>
        <charset val="134"/>
      </rPr>
      <t>城乡环境综合整治</t>
    </r>
  </si>
  <si>
    <t>2018年暂按2017年安排7.8亿元</t>
  </si>
  <si>
    <t>2017年暂按2016年安排7.8亿元</t>
  </si>
  <si>
    <t>延续安排</t>
  </si>
  <si>
    <t>2.城乡环境综合整治</t>
  </si>
  <si>
    <t>3.美丽乡村建设</t>
  </si>
  <si>
    <t>2018年暂按2017年安排6亿元</t>
  </si>
  <si>
    <t>2017年暂按2016年安排6亿元</t>
  </si>
  <si>
    <t>4.造林绿化经费</t>
  </si>
  <si>
    <t>省财政安排3.6亿元，成品油价格改革资金中安排1亿元，森林植被恢复费安排16000万元。另外；线上森林资源培育资金中安排5000万元（森林植被恢复费安排5000万元）</t>
  </si>
  <si>
    <t>省财政安排3.6亿元，成品油价格改革资金中安排1亿元，森林植被恢复费安排8000万元。</t>
  </si>
  <si>
    <t>6.汀江流域省级补偿资金</t>
  </si>
  <si>
    <t>经建处</t>
  </si>
  <si>
    <t>需争取中央继续支持3亿元</t>
  </si>
  <si>
    <t>7.小流域环境整治</t>
  </si>
  <si>
    <t>将原流域整治0.5亿元和排污费省级预留0.15亿元，纳入盘子。</t>
  </si>
  <si>
    <r>
      <rPr>
        <sz val="12"/>
        <rFont val="宋体"/>
        <family val="3"/>
        <charset val="134"/>
      </rPr>
      <t>将原流域整治0</t>
    </r>
    <r>
      <rPr>
        <sz val="12"/>
        <rFont val="宋体"/>
        <family val="3"/>
        <charset val="134"/>
      </rPr>
      <t>.5亿元和排污费省级预留0.15亿元，纳入盘子。</t>
    </r>
  </si>
  <si>
    <r>
      <rPr>
        <sz val="14"/>
        <rFont val="宋体"/>
        <family val="3"/>
        <charset val="134"/>
      </rPr>
      <t>8</t>
    </r>
    <r>
      <rPr>
        <sz val="14"/>
        <rFont val="宋体"/>
        <family val="3"/>
        <charset val="134"/>
      </rPr>
      <t>.家园清洁行动</t>
    </r>
  </si>
  <si>
    <t>原资金拼盘0.9亿元，其中国土0.45亿元、财政0.35亿元、发改委0.1亿元，受国土收入影响，拟调减国土出资。</t>
  </si>
  <si>
    <t>8.家园清洁行动</t>
  </si>
  <si>
    <t>9.乡镇污水处理厂配套管网补助资金</t>
  </si>
  <si>
    <r>
      <rPr>
        <sz val="14"/>
        <rFont val="宋体"/>
        <family val="3"/>
        <charset val="134"/>
      </rPr>
      <t>1</t>
    </r>
    <r>
      <rPr>
        <sz val="14"/>
        <rFont val="宋体"/>
        <family val="3"/>
        <charset val="134"/>
      </rPr>
      <t>0.农村危房改造省级补助资金</t>
    </r>
  </si>
  <si>
    <t>项目已按照省政府要求提前完成，不再延续安排。</t>
  </si>
  <si>
    <t>10.农村危房改造省级补助资金</t>
  </si>
  <si>
    <r>
      <rPr>
        <sz val="14"/>
        <rFont val="宋体"/>
        <family val="3"/>
        <charset val="134"/>
      </rPr>
      <t>1</t>
    </r>
    <r>
      <rPr>
        <sz val="14"/>
        <rFont val="宋体"/>
        <family val="3"/>
        <charset val="134"/>
      </rPr>
      <t>2.渔港建设补助</t>
    </r>
  </si>
  <si>
    <r>
      <rPr>
        <sz val="11"/>
        <rFont val="宋体"/>
        <family val="3"/>
        <charset val="134"/>
      </rPr>
      <t>政策到期，2</t>
    </r>
    <r>
      <rPr>
        <sz val="11"/>
        <rFont val="宋体"/>
        <family val="3"/>
        <charset val="134"/>
      </rPr>
      <t>019年暂不安排</t>
    </r>
  </si>
  <si>
    <t>12.渔港建设补助</t>
  </si>
  <si>
    <r>
      <rPr>
        <sz val="14"/>
        <rFont val="宋体"/>
        <family val="3"/>
        <charset val="134"/>
      </rPr>
      <t>1</t>
    </r>
    <r>
      <rPr>
        <sz val="14"/>
        <rFont val="宋体"/>
        <family val="3"/>
        <charset val="134"/>
      </rPr>
      <t>3.供水管道改造工程</t>
    </r>
  </si>
  <si>
    <t>13.供水管道改造工程</t>
  </si>
  <si>
    <r>
      <rPr>
        <sz val="14"/>
        <rFont val="宋体"/>
        <family val="3"/>
        <charset val="134"/>
      </rPr>
      <t>1</t>
    </r>
    <r>
      <rPr>
        <sz val="14"/>
        <rFont val="宋体"/>
        <family val="3"/>
        <charset val="134"/>
      </rPr>
      <t>4.危险废物治理专项资金</t>
    </r>
  </si>
  <si>
    <t>14.危险废物治理专项资金</t>
  </si>
  <si>
    <t>15.市县粮库建设补助</t>
  </si>
  <si>
    <t>16.农业水利建设省级配套资金</t>
  </si>
  <si>
    <t>省农业综合开发办公室</t>
  </si>
  <si>
    <t>省级机构改革后，农业综合开发项目已整合归并为农田建设项目，省级配套资金应列入农业口预算</t>
  </si>
  <si>
    <t>16.农业综合开发项目</t>
  </si>
  <si>
    <t>17.黄标车淘汰“以奖促治”专项资金</t>
  </si>
  <si>
    <t>18.新能源汽车省级配套补助资金</t>
  </si>
  <si>
    <t xml:space="preserve">暂按2017年预留 </t>
  </si>
  <si>
    <t>财政安排3亿元、成品油安排1亿元。</t>
  </si>
  <si>
    <t>城乡公厕建设资金</t>
  </si>
  <si>
    <t>19.新增建设用地土地有偿使用费安排的对市县转移支付</t>
  </si>
  <si>
    <t>收入减少相应减少支出安排</t>
  </si>
  <si>
    <t>被征地农民养老保障补助</t>
  </si>
  <si>
    <t>矿山储量动态管理</t>
  </si>
  <si>
    <t>村级协管员队伍建设</t>
  </si>
  <si>
    <t>民族乡扶贫</t>
  </si>
  <si>
    <t>实施地质灾害“百千万”工程</t>
  </si>
  <si>
    <t>基本农田管护补助</t>
  </si>
  <si>
    <t>土地整理复垦开发专项</t>
  </si>
  <si>
    <t>切块农业农村厅1.536亿元。</t>
  </si>
  <si>
    <t>省“青山挂白”治理补助</t>
  </si>
  <si>
    <t>预计矿业权收入增加（今年已超收），山水林田湖草项目国土部门需安排配套资金，拟增加安排。</t>
  </si>
  <si>
    <t xml:space="preserve">   农田水利建设省级配套资金</t>
  </si>
  <si>
    <t xml:space="preserve">   农业综合开发项目</t>
  </si>
  <si>
    <r>
      <rPr>
        <sz val="14"/>
        <rFont val="宋体"/>
        <family val="3"/>
        <charset val="134"/>
      </rPr>
      <t>2</t>
    </r>
    <r>
      <rPr>
        <sz val="14"/>
        <rFont val="宋体"/>
        <family val="3"/>
        <charset val="134"/>
      </rPr>
      <t>0.差别电价收入安排对市县的转移支付</t>
    </r>
  </si>
  <si>
    <t>收入预计完成2.1亿元，加上历年清算安排0.3亿元，合计2.4亿元</t>
  </si>
  <si>
    <r>
      <rPr>
        <sz val="11"/>
        <rFont val="宋体"/>
        <family val="3"/>
        <charset val="134"/>
      </rPr>
      <t>受国家宏观政策影响，收费政策暂不明朗，2</t>
    </r>
    <r>
      <rPr>
        <sz val="11"/>
        <rFont val="宋体"/>
        <family val="3"/>
        <charset val="134"/>
      </rPr>
      <t>019年预计不再征收。</t>
    </r>
  </si>
  <si>
    <t>20.差别电价收入安排对市县的转移支付</t>
  </si>
  <si>
    <r>
      <rPr>
        <sz val="14"/>
        <rFont val="宋体"/>
        <family val="3"/>
        <charset val="134"/>
      </rPr>
      <t>21.</t>
    </r>
    <r>
      <rPr>
        <sz val="14"/>
        <rFont val="宋体"/>
        <family val="3"/>
        <charset val="134"/>
      </rPr>
      <t>村级公益事业财政奖补</t>
    </r>
  </si>
  <si>
    <t>1.从2009年开始，各级财政部门安排奖补资金，专门用于鼓励村民通过一事一议程序筹资筹劳、开展村级公益事业建设。省级以上财政奖补资金主要按因素法分配补助资金。
2.2018年预算中央36679万元、省级安排20900万元，合计57579万元；加上原预留线上的16500万元（原成品油用于一事一议项目定额15000万元、2015年11月23日厅长办公会增加1500万元），2018年建议预留线下转移支付74079万元</t>
  </si>
  <si>
    <r>
      <rPr>
        <sz val="12"/>
        <rFont val="宋体"/>
        <family val="3"/>
        <charset val="134"/>
      </rPr>
      <t>1.从2009年开始，各级财政部门安排奖补资金，专门用于鼓励村民通过一事一议程序筹资筹劳、开展村级公益事业建设。省级以上财政奖补资金主要按因素法分配补助资金。
2.2018年预算中央36679</t>
    </r>
    <r>
      <rPr>
        <sz val="12"/>
        <rFont val="宋体"/>
        <family val="3"/>
        <charset val="134"/>
      </rPr>
      <t>万元、省级安排20900万元，合计57579万元；加上原预留线上的16500万元（原成品油用于一事一议项目定额15000万元、</t>
    </r>
    <r>
      <rPr>
        <sz val="12"/>
        <rFont val="宋体"/>
        <family val="3"/>
        <charset val="134"/>
      </rPr>
      <t>2015</t>
    </r>
    <r>
      <rPr>
        <sz val="12"/>
        <rFont val="宋体"/>
        <family val="3"/>
        <charset val="134"/>
      </rPr>
      <t>年</t>
    </r>
    <r>
      <rPr>
        <sz val="12"/>
        <rFont val="宋体"/>
        <family val="3"/>
        <charset val="134"/>
      </rPr>
      <t>11</t>
    </r>
    <r>
      <rPr>
        <sz val="12"/>
        <rFont val="宋体"/>
        <family val="3"/>
        <charset val="134"/>
      </rPr>
      <t>月</t>
    </r>
    <r>
      <rPr>
        <sz val="12"/>
        <rFont val="宋体"/>
        <family val="3"/>
        <charset val="134"/>
      </rPr>
      <t>23</t>
    </r>
    <r>
      <rPr>
        <sz val="12"/>
        <rFont val="宋体"/>
        <family val="3"/>
        <charset val="134"/>
      </rPr>
      <t>日厅长办公会增加</t>
    </r>
    <r>
      <rPr>
        <sz val="12"/>
        <rFont val="宋体"/>
        <family val="3"/>
        <charset val="134"/>
      </rPr>
      <t>1500</t>
    </r>
    <r>
      <rPr>
        <sz val="12"/>
        <rFont val="宋体"/>
        <family val="3"/>
        <charset val="134"/>
      </rPr>
      <t>万元），2018年建议预留线下转移支付74079万元</t>
    </r>
  </si>
  <si>
    <t>1.从2009年开始，各级财政部门安排奖补资金，专门用于鼓励村民通过一事一议程序筹资筹劳、开展村级公益事业建设。省级以上财政奖补资金主要按因素法分配补助资金。
2.2019年预算在中央补助67549万元、省级安排20900万元，合计57579万元；加上原预留线上的16500万元（原成品油用于一事一议项目定额15000万元、2015年11月23日厅长办公会增加1500万元）、省级部分37400万元比照支农、教育增长2%安排750万元，2019年建议预留线下转移支付105606万元</t>
  </si>
  <si>
    <t>农林水专项转移支付</t>
  </si>
  <si>
    <t>(3)村级公益事业一事一议转移支付支出</t>
  </si>
  <si>
    <r>
      <rPr>
        <sz val="14"/>
        <rFont val="宋体"/>
        <family val="3"/>
        <charset val="134"/>
      </rPr>
      <t>22</t>
    </r>
    <r>
      <rPr>
        <sz val="14"/>
        <rFont val="宋体"/>
        <family val="3"/>
        <charset val="134"/>
      </rPr>
      <t>.将中央提前下达的专项转移支付下达市县</t>
    </r>
  </si>
  <si>
    <t>22.将中央提前下达的专项转移支付下达市县</t>
  </si>
  <si>
    <t>[2300301]一般公共服务</t>
  </si>
  <si>
    <t>[2300303]国防</t>
  </si>
  <si>
    <t>[2300304]公共安全</t>
  </si>
  <si>
    <t>[2300305]教育</t>
  </si>
  <si>
    <t>[2300306]科技</t>
  </si>
  <si>
    <t>[2300307]文化体育与传媒</t>
  </si>
  <si>
    <t>财文【2018】0122号18422万元、财文【2018】0120号11045万元</t>
  </si>
  <si>
    <t>[2300308]社会保障和就业</t>
  </si>
  <si>
    <t>财社【2018】0147号48406万元、财社【2018】0145号42702万元</t>
  </si>
  <si>
    <t>[2300310]医疗卫生与计划生育</t>
  </si>
  <si>
    <t>[2300311]节能环保</t>
  </si>
  <si>
    <t>[2300313]农林水</t>
  </si>
  <si>
    <t>[2300314]交通运输</t>
  </si>
  <si>
    <t>[2300315]资源勘探信息等</t>
  </si>
  <si>
    <t>[2300316]商业服务业等</t>
  </si>
  <si>
    <r>
      <rPr>
        <sz val="14"/>
        <rFont val="宋体"/>
        <family val="3"/>
        <charset val="134"/>
      </rPr>
      <t>[230032</t>
    </r>
    <r>
      <rPr>
        <sz val="14"/>
        <rFont val="宋体"/>
        <family val="3"/>
        <charset val="134"/>
      </rPr>
      <t>0</t>
    </r>
    <r>
      <rPr>
        <sz val="14"/>
        <rFont val="宋体"/>
        <family val="3"/>
        <charset val="134"/>
      </rPr>
      <t>]国土海洋气象等</t>
    </r>
  </si>
  <si>
    <t>[2300320]国土海洋气象等</t>
  </si>
  <si>
    <t>[2300321]住房保障</t>
  </si>
  <si>
    <t>住房保障</t>
  </si>
  <si>
    <t>四、地方政府一般债务还本支出</t>
  </si>
  <si>
    <t>其中：省铁办5000万元、省交通运输厅2160万元（成品油价格资金调减）、省水投集团10000万元、金融处29665万元</t>
  </si>
  <si>
    <t>省交通运输厅34576万元（相应调减成品油价改资金安排）、省铁办21000万元、农业口扶贫8300万元。</t>
  </si>
  <si>
    <t>减：地方政府一般债务还本支出</t>
  </si>
  <si>
    <t>减：转贷地方政府债券支出</t>
  </si>
  <si>
    <t xml:space="preserve">否 </t>
  </si>
  <si>
    <t>备注：1.2019年预计完成305亿元，剔除省委党校土地补偿款等一次收入约30亿元因素影响，2020年省级一般公共预算收入同口径增长2%。</t>
  </si>
  <si>
    <t xml:space="preserve">      2.罚没收入、国有资源（资产）有偿使用收入、其他收入下降，主要是2019年包含一次性收入，基数较高。</t>
  </si>
  <si>
    <t xml:space="preserve">      3.产粮（油）大县奖励资金收入下降，主要是中央补助收入减少。</t>
  </si>
  <si>
    <t>2020年省级一般公共预算支出表</t>
  </si>
  <si>
    <t>比上年预算数增减</t>
  </si>
  <si>
    <t>9.共同财政事权转移支付</t>
  </si>
  <si>
    <t>五、调入其他资金</t>
  </si>
  <si>
    <t>税务部门经费基数上解</t>
  </si>
  <si>
    <t xml:space="preserve">   （一）税收返还支出</t>
  </si>
  <si>
    <t xml:space="preserve">   （二）一般性转移支付、专项转移支付支出</t>
  </si>
  <si>
    <t>5.资源枯竭城市转移支付补助支出</t>
  </si>
  <si>
    <t>8.重点生态功能区转移支付支出等</t>
  </si>
  <si>
    <t>10.平潭综合实验区财力补助</t>
  </si>
  <si>
    <t>9.结算补助支出</t>
  </si>
  <si>
    <t>（14）预留即征即奖等补助</t>
  </si>
  <si>
    <t>10. 其他一般性转移支付支出</t>
  </si>
  <si>
    <t>11.共同事权转移支付、专项转移支付</t>
  </si>
  <si>
    <t>18.共同事权转移支付</t>
  </si>
  <si>
    <t xml:space="preserve">      a.农村低保转移支付</t>
  </si>
  <si>
    <t xml:space="preserve">      b.城市低保转移支付</t>
  </si>
  <si>
    <t xml:space="preserve">      c.特困人员供养</t>
  </si>
  <si>
    <t xml:space="preserve">           孤儿与事实无人抚养儿童基本生活保障</t>
  </si>
  <si>
    <t>基础教育提升质量专项</t>
  </si>
  <si>
    <t>扩大学前教育资源专项</t>
  </si>
  <si>
    <t xml:space="preserve">   重点优抚对象和“革命五老”人员医疗救助</t>
  </si>
  <si>
    <t>(5)医疗卫生共同财政事权转移支付</t>
  </si>
  <si>
    <t xml:space="preserve">   基本公共卫生服务补助</t>
  </si>
  <si>
    <t xml:space="preserve">       城乡已婚低保妇女常见妇女病免费检查</t>
  </si>
  <si>
    <t xml:space="preserve">    新型农村合作医疗和城镇居民基本医疗保险转移支付</t>
  </si>
  <si>
    <t xml:space="preserve">   城乡医疗救助转移支付</t>
  </si>
  <si>
    <t xml:space="preserve">   其他中央医疗卫生共同事权转移支付</t>
  </si>
  <si>
    <t>3.村镇规划建设专项资金</t>
  </si>
  <si>
    <t>21.村级公益事业财政奖补</t>
  </si>
  <si>
    <t>备注：1.2019年新增一般债券调整预算增加本级支出10.84亿元，省本级支出调整后预算数622.5亿元，按此，2020年省本级支出增长2.2%。</t>
  </si>
  <si>
    <t xml:space="preserve">      2.产粮（油）大县奖励资金支出下降，主要是中央补助下降，相应减少对市县补助。</t>
  </si>
  <si>
    <t>附表10</t>
  </si>
  <si>
    <t>一、国有土地收益基金收入</t>
  </si>
  <si>
    <t>二、农业土地开发资金收入</t>
  </si>
  <si>
    <t>三、国有土地使用权出让收入</t>
  </si>
  <si>
    <t>四、彩票公益金收入</t>
  </si>
  <si>
    <t>五、城市基础设施配套费收入</t>
  </si>
  <si>
    <t>六、国家重大水利工程建设基金收入</t>
  </si>
  <si>
    <t>七、其他政府性基金收入</t>
  </si>
  <si>
    <t>备注：1.农业土地开发资金收入下降，主要是受部分地区预计土地供应和交易减少影响。
      2.城市基础设施配套费收入下降，主要是部分地区预计建设项目建筑面积减少。
      3.国家重大水利工程建设基金收入下降，主要是受从2019年7月1日起，国家重大水利工程建设基金征收标准降低50%翘尾因素影响。
      4.债务收入为财政部提前下达我省金额。</t>
  </si>
  <si>
    <t>附表11</t>
  </si>
  <si>
    <t>上年调整预算数</t>
  </si>
  <si>
    <t>当年预算数为上年调整预算数的％</t>
  </si>
  <si>
    <t>六、其他支出</t>
  </si>
  <si>
    <t>七、债务付息支出</t>
  </si>
  <si>
    <t>八、债务发行费用支出</t>
  </si>
  <si>
    <t>备注：1.文化体育与传媒支出下降，主要是省级国家电影事业发展专项资金预算收入下降，相应调减支出安排。
      2.社会保障和就业支出增加，主要是小型水库库区移民扶助基金收入我省2018年1月1日至2019年12月31日暂停征收该项收入，2020年恢复征收，相应安排支出。
      3.农林水支出下降，主要是省级大中型水库库区基金收入及国家重大水利工程建设基金预算收入下降，相应调减支出安排。
      4.交通运输支出下降，主要是省级港口建设费预算收入下降，相应调减支出安排。
      5.其他支出增长较快，主要是财政部提前下达新增专项债券额度636亿元，比上年增加311亿元，636亿元尚未明确具体支出用途，暂列其他支出科目。
      6.债务付息支出增长较快，主要是专项债券额度增加，相应调增利息支出安排。</t>
  </si>
  <si>
    <t>附表12</t>
  </si>
  <si>
    <t>一、港口建设费收入</t>
  </si>
  <si>
    <t>二、国家电影事业发展专项资金收入</t>
  </si>
  <si>
    <t>三、农业土地开发资金收入</t>
  </si>
  <si>
    <t>四、国有土地使用权出让收入</t>
  </si>
  <si>
    <t>五、大中型水库库区基金收入</t>
  </si>
  <si>
    <t>六、小型水库库区移民扶助基金收入</t>
  </si>
  <si>
    <t>七、彩票公益金收入</t>
  </si>
  <si>
    <t>八、国家重大水利工程建设基金收入</t>
  </si>
  <si>
    <t>九、彩票发行机构和彩票销售机构的业务费用</t>
  </si>
  <si>
    <t>十、其他政府性基金收入</t>
  </si>
  <si>
    <t>转移性收入</t>
  </si>
  <si>
    <t xml:space="preserve">      上级补助收入</t>
  </si>
  <si>
    <t xml:space="preserve">      调入资金</t>
  </si>
  <si>
    <t>备注：1.港口建设费收入下降，主要是上年港口货物吞吐量较多抬高基数。</t>
  </si>
  <si>
    <t xml:space="preserve">      2.国家重大水利工程建设基金收入下降，主要是从2019年7月1日起，国家重大水利工程建设基金征收标准降低50%。</t>
  </si>
  <si>
    <t xml:space="preserve">      3.小型水库库区移民扶助基金收入增长，主要是我省2018年1月1日至2019年12月31日暂停征收该项收入，2020年恢复征收。</t>
  </si>
  <si>
    <t xml:space="preserve">      4.调入资金增长较快，主要是调入专项收入用于专项债券还本付息。</t>
  </si>
  <si>
    <t xml:space="preserve">      5.2019年财政部提前下达福建地区新增专项债务限额290亿元，全年实际下达676亿元。</t>
  </si>
  <si>
    <t>附表13</t>
  </si>
  <si>
    <t>二、城乡社区支出</t>
  </si>
  <si>
    <t xml:space="preserve">         农业土地开发资金及对应专项债务收入安排
         的支出</t>
  </si>
  <si>
    <t>三、农林水支出</t>
  </si>
  <si>
    <t xml:space="preserve">         其他重大水利工程建设基金支出</t>
  </si>
  <si>
    <t>四、交通运输支出</t>
  </si>
  <si>
    <t xml:space="preserve">         航道维护</t>
  </si>
  <si>
    <t xml:space="preserve">         民航机场建设</t>
  </si>
  <si>
    <t xml:space="preserve">         政府收费公路专项债券收入安排的支出</t>
  </si>
  <si>
    <t>五、其他支出</t>
  </si>
  <si>
    <t xml:space="preserve">         福利彩票销售机构的业务费支出</t>
  </si>
  <si>
    <t xml:space="preserve">         体育彩票销售机构的业务费支出</t>
  </si>
  <si>
    <t xml:space="preserve">         用于社会福利的彩票公益金支出</t>
  </si>
  <si>
    <t xml:space="preserve">         用于体育事业的彩票公益金支出</t>
  </si>
  <si>
    <t>六、债务付息支出</t>
  </si>
  <si>
    <t>补助下级支出</t>
  </si>
  <si>
    <t xml:space="preserve">债务转贷支出 </t>
  </si>
  <si>
    <t>备注：1.资助城市影院、其他港口建设费安排的支出等下降，主要是加大对市县的转移支付补助，省本级支出相应减少。</t>
  </si>
  <si>
    <t xml:space="preserve">      2.民航机场建设增长较快，主要是受中央下达的民航发展基金中省本级项目支出增加影响。</t>
  </si>
  <si>
    <t xml:space="preserve">      3.政府收费公路专项债券收入安排的支出、其他政府性基金及对应专项债务收入安排的支出增长较快，主要是受省级加大对应债券发行规模影响。</t>
  </si>
  <si>
    <t xml:space="preserve">      4.用于社会福利的彩票公益金支出增长较快，主要是增加安排养老服务发展经费。</t>
  </si>
  <si>
    <t>附表14</t>
  </si>
  <si>
    <t>未落实到地区数</t>
  </si>
  <si>
    <t>2020年省级国有资本经营预算收入表</t>
  </si>
  <si>
    <t>企业</t>
  </si>
  <si>
    <t>预计可分配利润（金融企业股权预计分红等收益）</t>
  </si>
  <si>
    <t>企业上缴收益预计数</t>
  </si>
  <si>
    <t>一、省国资委监管企业</t>
  </si>
  <si>
    <t>福建省冶金（控股）有限责任公司</t>
  </si>
  <si>
    <t>福建省能源集团有限责任公司</t>
  </si>
  <si>
    <t>福建省投资开发集团有限责任公司            </t>
  </si>
  <si>
    <t>福建省高速公路集团有限公司</t>
  </si>
  <si>
    <t>福建建工集团有限责任公司</t>
  </si>
  <si>
    <t>福建省交通运输集团有限责任公司</t>
  </si>
  <si>
    <t>福建省国有资产管理有限公司</t>
  </si>
  <si>
    <t>福建省招标采购集团有限公司</t>
  </si>
  <si>
    <t>福建省水利投资开发集团有限公司</t>
  </si>
  <si>
    <t>福建省旅游发展集团有限公司</t>
  </si>
  <si>
    <t>福建省机电（控股）有限责任公司</t>
  </si>
  <si>
    <t>中国（福建）对外贸易中心集团有限责任公司</t>
  </si>
  <si>
    <t>福建省汽车工业集团有限公司</t>
  </si>
  <si>
    <t>福建省电子信息（集团）有限责任公司</t>
  </si>
  <si>
    <t>福建省船舶工业集团有限公司</t>
  </si>
  <si>
    <t>福建石油化工集团有限责任公司</t>
  </si>
  <si>
    <t>福建省轻纺（控股）有限责任公司</t>
  </si>
  <si>
    <t>二、省级金融企业</t>
  </si>
  <si>
    <t>（一）股利、股息收入</t>
  </si>
  <si>
    <t xml:space="preserve">    兴业银行</t>
  </si>
  <si>
    <t xml:space="preserve">    兴业证券</t>
  </si>
  <si>
    <t>（二）上年结转</t>
  </si>
  <si>
    <t>三、省级文化企业</t>
  </si>
  <si>
    <t>海峡出版发行集团</t>
  </si>
  <si>
    <t xml:space="preserve">    利润收入</t>
  </si>
  <si>
    <t>附表15</t>
  </si>
  <si>
    <t>四、其他国有资本经营预算收入</t>
  </si>
  <si>
    <t>备注：1.利润收入下降，主要是国有企业上缴利润下降。
      2.产权转让收入下降，主要是受平潭上年国有企业产权转让一次性收入抬高基数影响。</t>
  </si>
  <si>
    <t xml:space="preserve">      
</t>
  </si>
  <si>
    <t>附表16</t>
  </si>
  <si>
    <t xml:space="preserve">             调出资金</t>
  </si>
  <si>
    <t xml:space="preserve">             年终结余</t>
  </si>
  <si>
    <t>备注：1.解决历史遗留问题及改革成本支出减少，主要是省级拟安排该项支出减少。
      2.金融国有资本经营预算支出增长，主要是省级拟安排金融国有企业资本性支出增加。
      3.调出资金增长较多，主要是各地预计地方一般公共预算收入增幅较低，而刚性支出不减，为做好收支平衡，从国有资本经营预算中调出资金予以补充。</t>
  </si>
  <si>
    <t xml:space="preserve">                     </t>
  </si>
  <si>
    <t>附表17</t>
  </si>
  <si>
    <t xml:space="preserve">  其中：福建省冶金（控股）有限责任公司</t>
  </si>
  <si>
    <t xml:space="preserve"> 福建省能源集团有限责任公司</t>
  </si>
  <si>
    <t xml:space="preserve"> 福建省投资开发集团有限责任公司      </t>
  </si>
  <si>
    <t xml:space="preserve"> 福建省高速公路集团有限公司</t>
  </si>
  <si>
    <t xml:space="preserve"> 福建建工集团有限责任公司</t>
  </si>
  <si>
    <t xml:space="preserve"> 福建省交通运输集团有限责任公司</t>
  </si>
  <si>
    <t xml:space="preserve"> 福建省国有资产管理有限公司</t>
  </si>
  <si>
    <t xml:space="preserve"> 福建省招标采购集团有限公司</t>
  </si>
  <si>
    <t xml:space="preserve"> 福建省水利投资开发集团有限公司</t>
  </si>
  <si>
    <t xml:space="preserve"> 福建省旅游发展集团有限公司</t>
  </si>
  <si>
    <t xml:space="preserve"> 福建省机电（控股）有限责任公司</t>
  </si>
  <si>
    <t xml:space="preserve"> 中国（福建）对外贸易中心集团有限责任公司</t>
  </si>
  <si>
    <t xml:space="preserve"> 福建石油化工集团有限责任公司</t>
  </si>
  <si>
    <t xml:space="preserve"> 福建省电子信息（集团）有限责任公司</t>
  </si>
  <si>
    <t xml:space="preserve"> 海峡出版发行集团</t>
  </si>
  <si>
    <t xml:space="preserve">  其中：金融企业股利、股息收入</t>
  </si>
  <si>
    <t>本年收入合计</t>
  </si>
  <si>
    <t>备注：利润收入下降，主要是部分省属企业上缴利润下降。</t>
  </si>
  <si>
    <t>附表18</t>
  </si>
  <si>
    <t xml:space="preserve"> 其中：“三供一业”移交补助支出</t>
  </si>
  <si>
    <t xml:space="preserve"> 其中：国有经济结构调整支出</t>
  </si>
  <si>
    <t xml:space="preserve"> 其中：国有企业政策性补贴</t>
  </si>
  <si>
    <t xml:space="preserve"> 其中：资本性支出</t>
  </si>
  <si>
    <t xml:space="preserve">       其他金融国有资本经营预算支出</t>
  </si>
  <si>
    <t>本年支出合计</t>
  </si>
  <si>
    <t>备注：调出资金增长较快，主要是省国资委监管企业国有资本经营预算按30%比例调入一般公共预算5.6亿元、金融企业国有资本经营预算用于还本付息8.37亿元。</t>
  </si>
  <si>
    <t>附表19</t>
  </si>
  <si>
    <t>备注：1.企业职工基本养老保险基金收入增长较快，主要是预计中央调剂补助资金增加。
      2.2020年起生育保险和职工基本医疗保险合并实施，生育保险基金并入职工基本医疗保险基金，为方便对比，本表职工基本医疗保险基金2019年收入数包含了生育保险基金收入数。</t>
  </si>
  <si>
    <t>附表20</t>
  </si>
  <si>
    <t>备注：1.职工基本医疗保险基金2019年支出数与《2019年省级社会保险基金预算支出情况表》不一致，是因为2020年起生育保险和职工基本医疗保险合并实施，生育保险基金并入职工基本医疗保险基金，本表职工基本医疗保险基金2019年支出数包含了2019年生育保险基金支出数。
      2.工伤保险支出增长较快，主要是全省统一工伤保险待遇支出政策后，待遇支出增长较快。
      3.失业保险基金支出增长较快，主要是中央加大失业保险基金稳岗支持力度等促进就业的政策需持续实施。</t>
  </si>
  <si>
    <t>附表21</t>
  </si>
  <si>
    <t xml:space="preserve">    其中：保险费收入</t>
  </si>
  <si>
    <t xml:space="preserve">          利息收入</t>
  </si>
  <si>
    <t xml:space="preserve">          财政补贴收入</t>
  </si>
  <si>
    <t xml:space="preserve">          其他收入</t>
  </si>
  <si>
    <t xml:space="preserve">          转移收入</t>
  </si>
  <si>
    <t xml:space="preserve">         上级补助收入</t>
  </si>
  <si>
    <t xml:space="preserve">         动用历年结余</t>
  </si>
  <si>
    <t>二、机关事业单位基本养老保险基金收入</t>
  </si>
  <si>
    <t xml:space="preserve">          动用历年结余</t>
  </si>
  <si>
    <t>三、职工基本医疗保险基金收入</t>
  </si>
  <si>
    <t xml:space="preserve">          上级补助收入</t>
  </si>
  <si>
    <t xml:space="preserve">          下级上解收入</t>
  </si>
  <si>
    <t>四、工伤保险基金收入</t>
  </si>
  <si>
    <r>
      <rPr>
        <sz val="12"/>
        <rFont val="宋体"/>
        <family val="3"/>
        <charset val="134"/>
      </rPr>
      <t xml:space="preserve">备注：1.机关事业单位基本养老保险基金收入增长较快，主要是因为加大财政补助和动用上年结余力度。
    </t>
    </r>
    <r>
      <rPr>
        <sz val="12"/>
        <rFont val="宋体"/>
        <family val="3"/>
        <charset val="134"/>
      </rPr>
      <t xml:space="preserve"> </t>
    </r>
    <r>
      <rPr>
        <sz val="12"/>
        <rFont val="宋体"/>
        <family val="3"/>
        <charset val="134"/>
      </rPr>
      <t xml:space="preserve"> 2.工伤保险基金收入增长较快，主要是因为到期定期存款金额较大，利息收入增长较快。</t>
    </r>
  </si>
  <si>
    <t>附表22</t>
  </si>
  <si>
    <t xml:space="preserve">    其中：基本养老金</t>
  </si>
  <si>
    <t xml:space="preserve">          丧葬抚恤补助</t>
  </si>
  <si>
    <t xml:space="preserve">          转移支出</t>
  </si>
  <si>
    <t xml:space="preserve">          上解上级支出</t>
  </si>
  <si>
    <t xml:space="preserve">          其他支出</t>
  </si>
  <si>
    <t>二、机关事业单位基本养老保险基金支出</t>
  </si>
  <si>
    <t xml:space="preserve">    其中：基本养老金支出</t>
  </si>
  <si>
    <t>三、职工基本医疗保险基金支出</t>
  </si>
  <si>
    <t xml:space="preserve">    其中：基本医疗保险待遇支出</t>
  </si>
  <si>
    <t xml:space="preserve">          补助下级支出</t>
  </si>
  <si>
    <t>四、工伤保险基金支出</t>
  </si>
  <si>
    <t xml:space="preserve">    其中：工伤保险待遇</t>
  </si>
  <si>
    <t xml:space="preserve">          工伤预防费用支出</t>
  </si>
  <si>
    <t>备注：职工基本医疗保险基金支出增长较快，主要因为2020年调剂金规模随着保费收入增长而增加；2019年省级统筹调剂制度建立，第四季度调剂金需于2020年下拨，基数较低。</t>
  </si>
  <si>
    <t>附表23</t>
  </si>
  <si>
    <t>政府债务余额</t>
  </si>
  <si>
    <t>1. 2018年末一般债务余额</t>
  </si>
  <si>
    <t>2. 2019年新增一般债务额</t>
  </si>
  <si>
    <t>3. 2019年偿还一般债务本金</t>
  </si>
  <si>
    <t>4. 2019年末一般债务余额</t>
  </si>
  <si>
    <t>政府债务限额</t>
  </si>
  <si>
    <t>1．2018年一般债务限额</t>
  </si>
  <si>
    <t>2．2019年新增一般债务限额</t>
  </si>
  <si>
    <t>3. 因债权人不同意置换，中央收回限额</t>
  </si>
  <si>
    <t>4．2019年一般债务限额</t>
  </si>
  <si>
    <t>备注：2019年新增一般债务额、2019年偿还一般债务本金及2019年末一般债务余额数均为预计执行数。</t>
  </si>
  <si>
    <t>附表24</t>
  </si>
  <si>
    <t>3．2019年一般债务限额</t>
  </si>
  <si>
    <t>附表25</t>
  </si>
  <si>
    <t>1. 2018年末专项债务余额</t>
  </si>
  <si>
    <t>2. 2019年新增专项债务额</t>
  </si>
  <si>
    <t>3. 2019年偿还专项债务本金</t>
  </si>
  <si>
    <t>4. 2019年末专项债务余额</t>
  </si>
  <si>
    <t>1．2018年专项债务限额</t>
  </si>
  <si>
    <t>2．2019年新增专项债务限额</t>
  </si>
  <si>
    <t>4．2019年专项债务限额</t>
  </si>
  <si>
    <t>备注：2019年新增专项债务额、2019年偿还专项债务本金及2019年末专项债务余额数均为预计执行数。</t>
  </si>
  <si>
    <t>附表26</t>
  </si>
  <si>
    <t>0</t>
  </si>
  <si>
    <t>3．2019年专项债务限额</t>
  </si>
  <si>
    <t>2020年度省本级一般公共预算支出经济分类情况表</t>
    <phoneticPr fontId="132" type="noConversion"/>
  </si>
  <si>
    <t>2020年度省本级一般公共预算基本支出经济分类情况表</t>
    <phoneticPr fontId="132" type="noConversion"/>
  </si>
  <si>
    <t>2020年度省级一般公共预算对下税收返还和转移支付预算表（分项目）</t>
    <phoneticPr fontId="132" type="noConversion"/>
  </si>
  <si>
    <t>备注：2020年省级一般公共预算对下税收返还和转移支付预算表（分项目）中补助市县支出1164.65亿元，加上2020年省本级财力安排的转移支付112.49亿元，合计安排对市县转移支付1277.14亿元。</t>
    <phoneticPr fontId="132" type="noConversion"/>
  </si>
  <si>
    <t>2020年度省级政府性基金支出预算表</t>
    <phoneticPr fontId="132" type="noConversion"/>
  </si>
  <si>
    <t>2020年度省级政府性基金收入预算表</t>
    <phoneticPr fontId="132" type="noConversion"/>
  </si>
  <si>
    <t>2020年度省级一般公共预算收入预算表</t>
    <phoneticPr fontId="132" type="noConversion"/>
  </si>
  <si>
    <t>1.增值税和消费税税收返还支出</t>
    <phoneticPr fontId="132" type="noConversion"/>
  </si>
  <si>
    <t xml:space="preserve">备注：1.按照党中央、国务院有关文件及部门预算管理有关规定，“三公”经费包括因公出国（境）费用、公务用车购置及运行费和公务接待费。（1）因公出国（境）费用，指单位工作人员公务出国（境）的国际旅费、国外城市间交通费、住宿费、伙食费、培训费、公杂费等支出。（2）公务用车购置及运行费，指单位公务用车购置费(含车辆购置税、牌照费)及燃料费、维修费、过桥过路费、保险费、安全奖励费用等支出，公务用车指车改后单位按规定保留的用于履行公务的机动车辆，包括领导干部用车、一般公务用车和执法执勤用车等。（3）公务接待费，指单位按规定开支的各类公务接待（含外宾接待）费用。
      2.经汇总，2020年省本级使用一般公共预算拨款安排的“三公”经费预算数为41875万元，比上年预算数减少2204万元，下降5%。其中，因公出国（境）费用6427万元，与上年预算数相比下降2%；公务接待费9787万元，与上年预算数相比下降10.8%；公务用车购置费5320万元，与上年预算数相比下降5%；公务用车运行费20341万元，与上年预算数相比下降2.9%。“三公”经费预算下降的主要原因是为落实中央严格控制和压减一般性支出，从严安排“三公”经费预算的要求，按照不低于5%的幅度压减2020年度省级部门“三公”经费预算。    </t>
    <phoneticPr fontId="1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</si>
</sst>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0.000_ "/>
    <numFmt numFmtId="177" formatCode="_-\¥* #,##0_-;\-\¥* #,##0_-;_-\¥* &quot;-&quot;_-;_-@_-"/>
    <numFmt numFmtId="178" formatCode="0.0"/>
    <numFmt numFmtId="179" formatCode="0_ ;[Red]\-0\ "/>
    <numFmt numFmtId="180" formatCode="_(* #,##0.00_);_(* \(#,##0.00\);_(* &quot;-&quot;??_);_(@_)"/>
    <numFmt numFmtId="181" formatCode="_ \¥* #,##0.00_ ;_ \¥* \-#,##0.00_ ;_ \¥* &quot;-&quot;??_ ;_ @_ "/>
    <numFmt numFmtId="182" formatCode="0_ "/>
    <numFmt numFmtId="183" formatCode="#,##0.000_ "/>
    <numFmt numFmtId="184" formatCode="_(&quot;$&quot;* #,##0.00_);_(&quot;$&quot;* \(#,##0.00\);_(&quot;$&quot;* &quot;-&quot;??_);_(@_)"/>
    <numFmt numFmtId="185" formatCode="#,##0.0000000000000_ "/>
    <numFmt numFmtId="186" formatCode="0.0%"/>
    <numFmt numFmtId="187" formatCode="#,##0;\-#,##0;&quot;-&quot;"/>
    <numFmt numFmtId="188" formatCode="0_);[Red]\(0\)"/>
    <numFmt numFmtId="189" formatCode="\$#,##0.00;\(\$#,##0.00\)"/>
    <numFmt numFmtId="190" formatCode="\$#,##0;\(\$#,##0\)"/>
    <numFmt numFmtId="191" formatCode="yyyy&quot;年&quot;m&quot;月&quot;d&quot;日&quot;;@"/>
    <numFmt numFmtId="192" formatCode="_-* #,##0_-;\-* #,##0_-;_-* &quot;-&quot;_-;_-@_-"/>
    <numFmt numFmtId="193" formatCode="_-&quot;$&quot;* #,##0_-;\-&quot;$&quot;* #,##0_-;_-&quot;$&quot;* &quot;-&quot;_-;_-@_-"/>
    <numFmt numFmtId="194" formatCode="#,##0_ ;[Red]\-#,##0\ "/>
    <numFmt numFmtId="195" formatCode="_-* #,##0.0000_-;\-* #,##0.0000_-;_-* &quot;-&quot;??_-;_-@_-"/>
    <numFmt numFmtId="196" formatCode="#,##0;\(#,##0\)"/>
    <numFmt numFmtId="197" formatCode="0.00_ "/>
    <numFmt numFmtId="198" formatCode="0.0_ "/>
    <numFmt numFmtId="199" formatCode="0.00_);[Red]\(0.00\)"/>
    <numFmt numFmtId="200" formatCode="_-* #,##0.00_-;\-* #,##0.00_-;_-* &quot;-&quot;??_-;_-@_-"/>
  </numFmts>
  <fonts count="137">
    <font>
      <sz val="12"/>
      <name val="宋体"/>
      <charset val="134"/>
    </font>
    <font>
      <sz val="12"/>
      <name val="方正小标宋简体"/>
      <charset val="134"/>
    </font>
    <font>
      <sz val="16"/>
      <color theme="1"/>
      <name val="方正小标宋简体"/>
      <charset val="134"/>
    </font>
    <font>
      <sz val="11"/>
      <name val="宋体"/>
      <charset val="134"/>
    </font>
    <font>
      <sz val="11"/>
      <color theme="1"/>
      <name val="Arial"/>
      <family val="2"/>
    </font>
    <font>
      <sz val="11"/>
      <color theme="1"/>
      <name val="宋体"/>
      <charset val="134"/>
    </font>
    <font>
      <sz val="11"/>
      <color theme="1"/>
      <name val="黑体"/>
      <charset val="134"/>
    </font>
    <font>
      <sz val="11"/>
      <color theme="1"/>
      <name val="宋体"/>
      <charset val="134"/>
      <scheme val="minor"/>
    </font>
    <font>
      <sz val="11"/>
      <name val="宋体"/>
      <charset val="134"/>
      <scheme val="minor"/>
    </font>
    <font>
      <sz val="16"/>
      <color indexed="8"/>
      <name val="方正小标宋简体"/>
      <charset val="134"/>
    </font>
    <font>
      <sz val="12"/>
      <color indexed="9"/>
      <name val="宋体"/>
      <charset val="134"/>
    </font>
    <font>
      <sz val="11"/>
      <color indexed="8"/>
      <name val="黑体"/>
      <charset val="134"/>
    </font>
    <font>
      <sz val="11"/>
      <name val="黑体"/>
      <charset val="134"/>
    </font>
    <font>
      <b/>
      <sz val="11"/>
      <color indexed="8"/>
      <name val="宋体"/>
      <charset val="134"/>
    </font>
    <font>
      <sz val="11"/>
      <color indexed="8"/>
      <name val="宋体"/>
      <charset val="134"/>
    </font>
    <font>
      <b/>
      <sz val="12"/>
      <color indexed="8"/>
      <name val="宋体"/>
      <charset val="134"/>
    </font>
    <font>
      <b/>
      <sz val="11"/>
      <name val="宋体"/>
      <charset val="134"/>
    </font>
    <font>
      <sz val="10"/>
      <name val="宋体"/>
      <charset val="134"/>
    </font>
    <font>
      <sz val="12"/>
      <color indexed="8"/>
      <name val="黑体"/>
      <charset val="134"/>
    </font>
    <font>
      <sz val="12"/>
      <name val="黑体"/>
      <charset val="134"/>
    </font>
    <font>
      <b/>
      <sz val="12"/>
      <name val="宋体"/>
      <charset val="134"/>
    </font>
    <font>
      <sz val="12"/>
      <color indexed="8"/>
      <name val="宋体"/>
      <charset val="134"/>
    </font>
    <font>
      <sz val="16"/>
      <name val="方正小标宋简体"/>
      <charset val="134"/>
    </font>
    <font>
      <sz val="11"/>
      <color indexed="8"/>
      <name val="宋体"/>
      <charset val="134"/>
      <scheme val="minor"/>
    </font>
    <font>
      <b/>
      <sz val="11"/>
      <color indexed="8"/>
      <name val="宋体"/>
      <charset val="134"/>
      <scheme val="minor"/>
    </font>
    <font>
      <b/>
      <sz val="11"/>
      <name val="宋体"/>
      <charset val="134"/>
      <scheme val="minor"/>
    </font>
    <font>
      <sz val="11"/>
      <color rgb="FFFF0000"/>
      <name val="宋体"/>
      <charset val="134"/>
    </font>
    <font>
      <sz val="16"/>
      <color indexed="8"/>
      <name val="黑体"/>
      <charset val="134"/>
    </font>
    <font>
      <b/>
      <sz val="11"/>
      <name val="宋体"/>
      <charset val="134"/>
      <scheme val="major"/>
    </font>
    <font>
      <b/>
      <sz val="12"/>
      <name val="宋体"/>
      <charset val="134"/>
      <scheme val="minor"/>
    </font>
    <font>
      <sz val="12"/>
      <color indexed="8"/>
      <name val="宋体"/>
      <charset val="134"/>
      <scheme val="minor"/>
    </font>
    <font>
      <b/>
      <sz val="12"/>
      <color indexed="8"/>
      <name val="宋体"/>
      <charset val="134"/>
      <scheme val="minor"/>
    </font>
    <font>
      <sz val="12"/>
      <name val="华文楷体"/>
      <charset val="134"/>
    </font>
    <font>
      <sz val="12"/>
      <name val="宋体"/>
      <charset val="134"/>
      <scheme val="minor"/>
    </font>
    <font>
      <sz val="12"/>
      <name val="宋体"/>
      <charset val="134"/>
      <scheme val="major"/>
    </font>
    <font>
      <sz val="12"/>
      <color rgb="FFFF0000"/>
      <name val="宋体"/>
      <charset val="134"/>
      <scheme val="minor"/>
    </font>
    <font>
      <b/>
      <sz val="14"/>
      <name val="宋体"/>
      <charset val="134"/>
      <scheme val="major"/>
    </font>
    <font>
      <sz val="14"/>
      <name val="宋体"/>
      <charset val="134"/>
    </font>
    <font>
      <b/>
      <sz val="14"/>
      <name val="宋体"/>
      <charset val="134"/>
    </font>
    <font>
      <sz val="14"/>
      <name val="黑体"/>
      <charset val="134"/>
    </font>
    <font>
      <b/>
      <sz val="20"/>
      <name val="宋体"/>
      <charset val="134"/>
      <scheme val="major"/>
    </font>
    <font>
      <b/>
      <sz val="14"/>
      <name val="黑体"/>
      <charset val="134"/>
    </font>
    <font>
      <b/>
      <sz val="14"/>
      <name val="楷体"/>
      <charset val="134"/>
    </font>
    <font>
      <sz val="14"/>
      <name val="宋体"/>
      <charset val="134"/>
      <scheme val="major"/>
    </font>
    <font>
      <b/>
      <sz val="11"/>
      <name val="黑体"/>
      <charset val="134"/>
    </font>
    <font>
      <b/>
      <sz val="12"/>
      <name val="黑体"/>
      <charset val="134"/>
    </font>
    <font>
      <sz val="12"/>
      <color theme="1"/>
      <name val="宋体"/>
      <charset val="134"/>
      <scheme val="minor"/>
    </font>
    <font>
      <sz val="24"/>
      <name val="方正小标宋简体"/>
      <charset val="134"/>
    </font>
    <font>
      <b/>
      <sz val="16"/>
      <name val="宋体"/>
      <charset val="134"/>
      <scheme val="major"/>
    </font>
    <font>
      <sz val="16"/>
      <name val="宋体"/>
      <charset val="134"/>
      <scheme val="major"/>
    </font>
    <font>
      <b/>
      <sz val="12"/>
      <name val="宋体"/>
      <charset val="134"/>
      <scheme val="major"/>
    </font>
    <font>
      <b/>
      <sz val="16"/>
      <name val="宋体"/>
      <charset val="134"/>
    </font>
    <font>
      <b/>
      <sz val="12"/>
      <name val="楷体"/>
      <charset val="134"/>
    </font>
    <font>
      <sz val="22"/>
      <name val="方正小标宋简体"/>
      <charset val="134"/>
    </font>
    <font>
      <sz val="16"/>
      <name val="黑体"/>
      <charset val="134"/>
    </font>
    <font>
      <b/>
      <sz val="16"/>
      <name val="黑体"/>
      <charset val="134"/>
    </font>
    <font>
      <b/>
      <sz val="16"/>
      <name val="楷体"/>
      <charset val="134"/>
    </font>
    <font>
      <sz val="16"/>
      <name val="宋体"/>
      <charset val="134"/>
    </font>
    <font>
      <b/>
      <sz val="24"/>
      <name val="宋体"/>
      <charset val="134"/>
      <scheme val="major"/>
    </font>
    <font>
      <sz val="11"/>
      <name val="楷体"/>
      <charset val="134"/>
    </font>
    <font>
      <sz val="9"/>
      <color indexed="8"/>
      <name val="方正小标宋简体"/>
      <charset val="134"/>
    </font>
    <font>
      <b/>
      <sz val="11"/>
      <color indexed="8"/>
      <name val="楷体"/>
      <charset val="134"/>
    </font>
    <font>
      <sz val="9"/>
      <color indexed="8"/>
      <name val="宋体"/>
      <charset val="134"/>
    </font>
    <font>
      <sz val="11"/>
      <color indexed="8"/>
      <name val="楷体"/>
      <charset val="134"/>
    </font>
    <font>
      <sz val="9"/>
      <color indexed="8"/>
      <name val="楷体"/>
      <charset val="134"/>
    </font>
    <font>
      <sz val="11"/>
      <color indexed="8"/>
      <name val="华文楷体"/>
      <charset val="134"/>
    </font>
    <font>
      <sz val="11"/>
      <name val="宋体"/>
      <charset val="134"/>
      <scheme val="major"/>
    </font>
    <font>
      <sz val="12"/>
      <color rgb="FFFF0000"/>
      <name val="宋体"/>
      <charset val="134"/>
    </font>
    <font>
      <sz val="18"/>
      <color indexed="8"/>
      <name val="黑体"/>
      <charset val="134"/>
    </font>
    <font>
      <b/>
      <sz val="9"/>
      <name val="宋体"/>
      <charset val="134"/>
    </font>
    <font>
      <sz val="9"/>
      <name val="宋体"/>
      <charset val="134"/>
    </font>
    <font>
      <sz val="11"/>
      <color indexed="0"/>
      <name val="宋体"/>
      <charset val="134"/>
    </font>
    <font>
      <sz val="11"/>
      <name val="仿宋"/>
      <charset val="134"/>
    </font>
    <font>
      <b/>
      <sz val="11"/>
      <name val="仿宋"/>
      <charset val="134"/>
    </font>
    <font>
      <b/>
      <sz val="10"/>
      <name val="宋体"/>
      <charset val="134"/>
    </font>
    <font>
      <sz val="20"/>
      <name val="黑体"/>
      <charset val="134"/>
    </font>
    <font>
      <sz val="12"/>
      <name val="仿宋"/>
      <charset val="134"/>
    </font>
    <font>
      <sz val="12"/>
      <color indexed="0"/>
      <name val="宋体"/>
      <charset val="134"/>
    </font>
    <font>
      <sz val="18"/>
      <name val="黑体"/>
      <charset val="134"/>
    </font>
    <font>
      <sz val="20"/>
      <name val="方正小标宋简体"/>
      <charset val="134"/>
    </font>
    <font>
      <sz val="14"/>
      <name val="宋体"/>
      <charset val="134"/>
      <scheme val="minor"/>
    </font>
    <font>
      <sz val="16"/>
      <name val="宋体"/>
      <charset val="134"/>
      <scheme val="minor"/>
    </font>
    <font>
      <b/>
      <sz val="11"/>
      <color indexed="0"/>
      <name val="宋体"/>
      <charset val="134"/>
      <scheme val="minor"/>
    </font>
    <font>
      <sz val="11"/>
      <color indexed="0"/>
      <name val="宋体"/>
      <charset val="134"/>
      <scheme val="minor"/>
    </font>
    <font>
      <b/>
      <sz val="11"/>
      <color indexed="63"/>
      <name val="宋体"/>
      <charset val="134"/>
    </font>
    <font>
      <b/>
      <sz val="11"/>
      <color indexed="52"/>
      <name val="宋体"/>
      <charset val="134"/>
    </font>
    <font>
      <sz val="11"/>
      <color indexed="42"/>
      <name val="宋体"/>
      <charset val="134"/>
    </font>
    <font>
      <sz val="11"/>
      <color indexed="62"/>
      <name val="宋体"/>
      <charset val="134"/>
    </font>
    <font>
      <b/>
      <sz val="11"/>
      <color indexed="9"/>
      <name val="宋体"/>
      <charset val="134"/>
    </font>
    <font>
      <sz val="11"/>
      <color indexed="9"/>
      <name val="宋体"/>
      <charset val="134"/>
    </font>
    <font>
      <b/>
      <sz val="12"/>
      <name val="Arial"/>
      <family val="2"/>
    </font>
    <font>
      <sz val="12"/>
      <name val="Arial"/>
      <family val="2"/>
    </font>
    <font>
      <sz val="11"/>
      <color indexed="60"/>
      <name val="宋体"/>
      <charset val="134"/>
    </font>
    <font>
      <b/>
      <sz val="18"/>
      <color indexed="62"/>
      <name val="宋体"/>
      <charset val="134"/>
    </font>
    <font>
      <b/>
      <sz val="15"/>
      <color indexed="56"/>
      <name val="宋体"/>
      <charset val="134"/>
    </font>
    <font>
      <sz val="11"/>
      <color indexed="20"/>
      <name val="宋体"/>
      <charset val="134"/>
    </font>
    <font>
      <b/>
      <sz val="18"/>
      <color indexed="56"/>
      <name val="宋体"/>
      <charset val="134"/>
    </font>
    <font>
      <sz val="10"/>
      <name val="Arial"/>
      <family val="2"/>
    </font>
    <font>
      <b/>
      <sz val="11"/>
      <color indexed="56"/>
      <name val="宋体"/>
      <charset val="134"/>
    </font>
    <font>
      <b/>
      <sz val="11"/>
      <color indexed="62"/>
      <name val="宋体"/>
      <charset val="134"/>
    </font>
    <font>
      <i/>
      <sz val="11"/>
      <color indexed="23"/>
      <name val="宋体"/>
      <charset val="134"/>
    </font>
    <font>
      <b/>
      <sz val="18"/>
      <color theme="3"/>
      <name val="宋体"/>
      <charset val="134"/>
      <scheme val="major"/>
    </font>
    <font>
      <b/>
      <sz val="21"/>
      <name val="楷体_GB2312"/>
      <charset val="134"/>
    </font>
    <font>
      <sz val="11"/>
      <color indexed="10"/>
      <name val="宋体"/>
      <charset val="134"/>
    </font>
    <font>
      <sz val="11"/>
      <color indexed="17"/>
      <name val="宋体"/>
      <charset val="134"/>
    </font>
    <font>
      <b/>
      <sz val="18"/>
      <name val="Arial"/>
      <family val="2"/>
    </font>
    <font>
      <b/>
      <sz val="13"/>
      <color indexed="56"/>
      <name val="宋体"/>
      <charset val="134"/>
    </font>
    <font>
      <b/>
      <sz val="11"/>
      <color indexed="42"/>
      <name val="宋体"/>
      <charset val="134"/>
    </font>
    <font>
      <sz val="9"/>
      <color theme="1"/>
      <name val="宋体"/>
      <charset val="134"/>
    </font>
    <font>
      <b/>
      <sz val="15"/>
      <color indexed="54"/>
      <name val="宋体"/>
      <charset val="134"/>
    </font>
    <font>
      <b/>
      <sz val="15"/>
      <color indexed="62"/>
      <name val="宋体"/>
      <charset val="134"/>
    </font>
    <font>
      <sz val="12"/>
      <name val="Helv"/>
      <family val="2"/>
    </font>
    <font>
      <b/>
      <sz val="13"/>
      <color indexed="62"/>
      <name val="宋体"/>
      <charset val="134"/>
    </font>
    <font>
      <b/>
      <sz val="11"/>
      <color indexed="54"/>
      <name val="宋体"/>
      <charset val="134"/>
    </font>
    <font>
      <sz val="12"/>
      <name val="Courier"/>
      <family val="3"/>
    </font>
    <font>
      <b/>
      <sz val="13"/>
      <color indexed="54"/>
      <name val="宋体"/>
      <charset val="134"/>
    </font>
    <font>
      <sz val="10"/>
      <color indexed="8"/>
      <name val="Arial"/>
      <family val="2"/>
    </font>
    <font>
      <sz val="10"/>
      <name val="Times New Roman"/>
      <family val="1"/>
    </font>
    <font>
      <sz val="7"/>
      <name val="Small Fonts"/>
      <family val="2"/>
    </font>
    <font>
      <sz val="8"/>
      <name val="Times New Roman"/>
      <family val="1"/>
    </font>
    <font>
      <sz val="18"/>
      <color indexed="54"/>
      <name val="宋体"/>
      <charset val="134"/>
    </font>
    <font>
      <sz val="12"/>
      <color indexed="20"/>
      <name val="宋体"/>
      <charset val="134"/>
    </font>
    <font>
      <u/>
      <sz val="12"/>
      <color indexed="36"/>
      <name val="宋体"/>
      <charset val="134"/>
    </font>
    <font>
      <u/>
      <sz val="12"/>
      <color indexed="12"/>
      <name val="宋体"/>
      <charset val="134"/>
    </font>
    <font>
      <sz val="12"/>
      <color indexed="17"/>
      <name val="宋体"/>
      <charset val="134"/>
    </font>
    <font>
      <sz val="11"/>
      <color indexed="52"/>
      <name val="宋体"/>
      <charset val="134"/>
    </font>
    <font>
      <sz val="10"/>
      <name val="MS Sans Serif"/>
      <family val="2"/>
    </font>
    <font>
      <sz val="12"/>
      <name val="奔覆眉"/>
      <charset val="134"/>
    </font>
    <font>
      <sz val="12"/>
      <name val="宋体"/>
      <family val="3"/>
      <charset val="134"/>
    </font>
    <font>
      <sz val="11"/>
      <name val="宋体"/>
      <family val="3"/>
      <charset val="134"/>
    </font>
    <font>
      <sz val="14"/>
      <name val="宋体"/>
      <family val="3"/>
      <charset val="134"/>
    </font>
    <font>
      <sz val="11"/>
      <color indexed="10"/>
      <name val="宋体"/>
      <family val="3"/>
      <charset val="134"/>
    </font>
    <font>
      <sz val="9"/>
      <name val="宋体"/>
      <family val="3"/>
      <charset val="134"/>
    </font>
    <font>
      <sz val="14"/>
      <name val="宋体"/>
      <family val="3"/>
      <charset val="134"/>
      <scheme val="minor"/>
    </font>
    <font>
      <sz val="16"/>
      <name val="方正小标宋简体"/>
      <family val="3"/>
      <charset val="134"/>
    </font>
    <font>
      <sz val="16"/>
      <color indexed="8"/>
      <name val="方正小标宋简体"/>
      <family val="3"/>
      <charset val="134"/>
    </font>
    <font>
      <sz val="11"/>
      <name val="宋体"/>
      <family val="3"/>
      <charset val="134"/>
      <scheme val="minor"/>
    </font>
  </fonts>
  <fills count="3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rgb="FF92D050"/>
        <bgColor indexed="64"/>
      </patternFill>
    </fill>
    <fill>
      <patternFill patternType="solid">
        <fgColor theme="0" tint="-0.249977111117893"/>
        <bgColor indexed="64"/>
      </patternFill>
    </fill>
    <fill>
      <patternFill patternType="solid">
        <fgColor indexed="9"/>
        <bgColor indexed="64"/>
      </patternFill>
    </fill>
    <fill>
      <patternFill patternType="solid">
        <fgColor indexed="42"/>
        <bgColor indexed="64"/>
      </patternFill>
    </fill>
    <fill>
      <patternFill patternType="solid">
        <fgColor indexed="26"/>
        <bgColor indexed="64"/>
      </patternFill>
    </fill>
    <fill>
      <patternFill patternType="solid">
        <fgColor indexed="51"/>
        <bgColor indexed="64"/>
      </patternFill>
    </fill>
    <fill>
      <patternFill patternType="solid">
        <fgColor indexed="47"/>
        <bgColor indexed="64"/>
      </patternFill>
    </fill>
    <fill>
      <patternFill patternType="solid">
        <fgColor indexed="22"/>
        <bgColor indexed="64"/>
      </patternFill>
    </fill>
    <fill>
      <patternFill patternType="solid">
        <fgColor indexed="29"/>
        <bgColor indexed="64"/>
      </patternFill>
    </fill>
    <fill>
      <patternFill patternType="solid">
        <fgColor indexed="46"/>
        <bgColor indexed="64"/>
      </patternFill>
    </fill>
    <fill>
      <patternFill patternType="solid">
        <fgColor indexed="55"/>
        <bgColor indexed="64"/>
      </patternFill>
    </fill>
    <fill>
      <patternFill patternType="solid">
        <fgColor indexed="36"/>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27"/>
        <bgColor indexed="64"/>
      </patternFill>
    </fill>
    <fill>
      <patternFill patternType="solid">
        <fgColor indexed="57"/>
        <bgColor indexed="64"/>
      </patternFill>
    </fill>
    <fill>
      <patternFill patternType="solid">
        <fgColor indexed="45"/>
        <bgColor indexed="64"/>
      </patternFill>
    </fill>
    <fill>
      <patternFill patternType="solid">
        <fgColor indexed="52"/>
        <bgColor indexed="64"/>
      </patternFill>
    </fill>
    <fill>
      <patternFill patternType="solid">
        <fgColor indexed="44"/>
        <bgColor indexed="64"/>
      </patternFill>
    </fill>
    <fill>
      <patternFill patternType="solid">
        <fgColor indexed="43"/>
        <bgColor indexed="64"/>
      </patternFill>
    </fill>
    <fill>
      <patternFill patternType="solid">
        <fgColor indexed="31"/>
        <bgColor indexed="64"/>
      </patternFill>
    </fill>
    <fill>
      <patternFill patternType="solid">
        <fgColor indexed="49"/>
        <bgColor indexed="64"/>
      </patternFill>
    </fill>
    <fill>
      <patternFill patternType="solid">
        <fgColor indexed="53"/>
        <bgColor indexed="64"/>
      </patternFill>
    </fill>
    <fill>
      <patternFill patternType="solid">
        <fgColor indexed="54"/>
        <bgColor indexed="64"/>
      </patternFill>
    </fill>
    <fill>
      <patternFill patternType="solid">
        <fgColor indexed="62"/>
        <bgColor indexed="64"/>
      </patternFill>
    </fill>
  </fills>
  <borders count="35">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auto="1"/>
      </left>
      <right/>
      <top/>
      <bottom/>
      <diagonal/>
    </border>
    <border>
      <left style="thin">
        <color indexed="0"/>
      </left>
      <right/>
      <top style="thin">
        <color indexed="0"/>
      </top>
      <bottom style="thin">
        <color indexed="0"/>
      </bottom>
      <diagonal/>
    </border>
    <border>
      <left style="thin">
        <color indexed="0"/>
      </left>
      <right/>
      <top/>
      <bottom style="thin">
        <color indexed="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double">
        <color auto="1"/>
      </bottom>
      <diagonal/>
    </border>
    <border>
      <left/>
      <right/>
      <top/>
      <bottom style="thick">
        <color indexed="62"/>
      </bottom>
      <diagonal/>
    </border>
    <border>
      <left/>
      <right/>
      <top style="thin">
        <color indexed="49"/>
      </top>
      <bottom style="double">
        <color indexed="49"/>
      </bottom>
      <diagonal/>
    </border>
    <border>
      <left/>
      <right/>
      <top/>
      <bottom style="medium">
        <color indexed="49"/>
      </bottom>
      <diagonal/>
    </border>
    <border>
      <left/>
      <right/>
      <top style="thin">
        <color indexed="62"/>
      </top>
      <bottom style="double">
        <color indexed="62"/>
      </bottom>
      <diagonal/>
    </border>
    <border>
      <left/>
      <right/>
      <top/>
      <bottom style="thick">
        <color indexed="22"/>
      </bottom>
      <diagonal/>
    </border>
    <border>
      <left/>
      <right/>
      <top/>
      <bottom style="thick">
        <color indexed="49"/>
      </bottom>
      <diagonal/>
    </border>
    <border>
      <left/>
      <right/>
      <top/>
      <bottom style="medium">
        <color indexed="30"/>
      </bottom>
      <diagonal/>
    </border>
    <border>
      <left/>
      <right/>
      <top/>
      <bottom style="thick">
        <color indexed="44"/>
      </bottom>
      <diagonal/>
    </border>
    <border>
      <left/>
      <right/>
      <top/>
      <bottom style="medium">
        <color indexed="44"/>
      </bottom>
      <diagonal/>
    </border>
    <border>
      <left/>
      <right/>
      <top style="medium">
        <color auto="1"/>
      </top>
      <bottom style="medium">
        <color auto="1"/>
      </bottom>
      <diagonal/>
    </border>
    <border>
      <left/>
      <right/>
      <top/>
      <bottom style="double">
        <color indexed="52"/>
      </bottom>
      <diagonal/>
    </border>
  </borders>
  <cellStyleXfs count="11916">
    <xf numFmtId="0" fontId="0" fillId="0" borderId="0">
      <alignment vertical="center"/>
    </xf>
    <xf numFmtId="43" fontId="128" fillId="0" borderId="0" applyFont="0" applyFill="0" applyBorder="0" applyAlignment="0" applyProtection="0">
      <alignment vertical="center"/>
    </xf>
    <xf numFmtId="0" fontId="14" fillId="12" borderId="0" applyNumberFormat="0" applyBorder="0" applyAlignment="0" applyProtection="0">
      <alignment vertical="center"/>
    </xf>
    <xf numFmtId="0" fontId="88" fillId="16" borderId="22" applyNumberFormat="0" applyAlignment="0" applyProtection="0">
      <alignment vertical="center"/>
    </xf>
    <xf numFmtId="0" fontId="14" fillId="15" borderId="0" applyNumberFormat="0" applyBorder="0" applyAlignment="0" applyProtection="0">
      <alignment vertical="center"/>
    </xf>
    <xf numFmtId="0" fontId="128" fillId="0" borderId="0"/>
    <xf numFmtId="0" fontId="128" fillId="0" borderId="0"/>
    <xf numFmtId="0" fontId="91" fillId="0" borderId="23" applyProtection="0">
      <alignment vertical="center"/>
    </xf>
    <xf numFmtId="0" fontId="89" fillId="17" borderId="0" applyNumberFormat="0" applyBorder="0" applyAlignment="0" applyProtection="0">
      <alignment vertical="center"/>
    </xf>
    <xf numFmtId="0" fontId="14" fillId="14" borderId="0" applyNumberFormat="0" applyBorder="0" applyAlignment="0" applyProtection="0">
      <alignment vertical="center"/>
    </xf>
    <xf numFmtId="0" fontId="128" fillId="0" borderId="0">
      <alignment vertical="center"/>
    </xf>
    <xf numFmtId="0" fontId="89" fillId="18" borderId="0" applyNumberFormat="0" applyBorder="0" applyAlignment="0" applyProtection="0">
      <alignment vertical="center"/>
    </xf>
    <xf numFmtId="0" fontId="128" fillId="10" borderId="19" applyNumberFormat="0" applyFont="0" applyAlignment="0" applyProtection="0">
      <alignment vertical="center"/>
    </xf>
    <xf numFmtId="0" fontId="14" fillId="12" borderId="0" applyNumberFormat="0" applyBorder="0" applyAlignment="0" applyProtection="0">
      <alignment vertical="center"/>
    </xf>
    <xf numFmtId="0" fontId="128" fillId="0" borderId="0"/>
    <xf numFmtId="0" fontId="14" fillId="14" borderId="0" applyNumberFormat="0" applyBorder="0" applyAlignment="0" applyProtection="0">
      <alignment vertical="center"/>
    </xf>
    <xf numFmtId="0" fontId="128" fillId="0" borderId="0"/>
    <xf numFmtId="0" fontId="14" fillId="19" borderId="0" applyNumberFormat="0" applyBorder="0" applyAlignment="0" applyProtection="0">
      <alignment vertical="center"/>
    </xf>
    <xf numFmtId="0" fontId="87" fillId="12" borderId="21" applyNumberFormat="0" applyAlignment="0" applyProtection="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4" fillId="13" borderId="0" applyNumberFormat="0" applyBorder="0" applyAlignment="0" applyProtection="0">
      <alignment vertical="center"/>
    </xf>
    <xf numFmtId="0" fontId="84" fillId="8" borderId="20" applyNumberFormat="0" applyAlignment="0" applyProtection="0">
      <alignment vertical="center"/>
    </xf>
    <xf numFmtId="0" fontId="14" fillId="13" borderId="0" applyNumberFormat="0" applyBorder="0" applyAlignment="0" applyProtection="0">
      <alignment vertical="center"/>
    </xf>
    <xf numFmtId="0" fontId="128" fillId="0" borderId="0">
      <alignment vertical="center"/>
    </xf>
    <xf numFmtId="0" fontId="14" fillId="12" borderId="0" applyNumberFormat="0" applyBorder="0" applyAlignment="0" applyProtection="0">
      <alignment vertical="center"/>
    </xf>
    <xf numFmtId="0" fontId="128" fillId="0" borderId="0">
      <alignment vertical="center"/>
    </xf>
    <xf numFmtId="0" fontId="84" fillId="13" borderId="20" applyNumberFormat="0" applyAlignment="0" applyProtection="0">
      <alignment vertical="center"/>
    </xf>
    <xf numFmtId="0" fontId="89" fillId="14" borderId="0" applyNumberFormat="0" applyBorder="0" applyAlignment="0" applyProtection="0">
      <alignment vertical="center"/>
    </xf>
    <xf numFmtId="0" fontId="14" fillId="26" borderId="0" applyNumberFormat="0" applyBorder="0" applyAlignment="0" applyProtection="0">
      <alignment vertical="center"/>
    </xf>
    <xf numFmtId="0" fontId="128" fillId="0" borderId="0"/>
    <xf numFmtId="0" fontId="84" fillId="13" borderId="20" applyNumberFormat="0" applyAlignment="0" applyProtection="0">
      <alignment vertical="center"/>
    </xf>
    <xf numFmtId="0" fontId="128" fillId="0" borderId="0">
      <alignment vertical="center"/>
    </xf>
    <xf numFmtId="0" fontId="128" fillId="0" borderId="0"/>
    <xf numFmtId="0" fontId="14" fillId="14" borderId="0" applyNumberFormat="0" applyBorder="0" applyAlignment="0" applyProtection="0">
      <alignment vertical="center"/>
    </xf>
    <xf numFmtId="0" fontId="128" fillId="0" borderId="0"/>
    <xf numFmtId="0" fontId="86" fillId="28" borderId="0" applyNumberFormat="0" applyBorder="0" applyAlignment="0" applyProtection="0">
      <alignment vertical="center"/>
    </xf>
    <xf numFmtId="0" fontId="128" fillId="0" borderId="0">
      <alignment vertical="center"/>
    </xf>
    <xf numFmtId="0" fontId="14" fillId="14" borderId="0" applyNumberFormat="0" applyBorder="0" applyAlignment="0" applyProtection="0">
      <alignment vertical="center"/>
    </xf>
    <xf numFmtId="0" fontId="89" fillId="14" borderId="0" applyNumberFormat="0" applyBorder="0" applyAlignment="0" applyProtection="0">
      <alignment vertical="center"/>
    </xf>
    <xf numFmtId="0" fontId="128" fillId="0" borderId="0"/>
    <xf numFmtId="0" fontId="128" fillId="0" borderId="0"/>
    <xf numFmtId="0" fontId="128" fillId="0" borderId="0"/>
    <xf numFmtId="0" fontId="128" fillId="0" borderId="0"/>
    <xf numFmtId="0" fontId="3" fillId="0" borderId="1">
      <alignment horizontal="distributed" vertical="center" wrapText="1"/>
    </xf>
    <xf numFmtId="0" fontId="128" fillId="0" borderId="0"/>
    <xf numFmtId="0" fontId="94" fillId="0" borderId="24" applyNumberFormat="0" applyFill="0" applyAlignment="0" applyProtection="0">
      <alignment vertical="center"/>
    </xf>
    <xf numFmtId="0" fontId="91" fillId="0" borderId="23" applyProtection="0"/>
    <xf numFmtId="0" fontId="89" fillId="14" borderId="0" applyNumberFormat="0" applyBorder="0" applyAlignment="0" applyProtection="0">
      <alignment vertical="center"/>
    </xf>
    <xf numFmtId="0" fontId="14" fillId="14" borderId="0" applyNumberFormat="0" applyBorder="0" applyAlignment="0" applyProtection="0">
      <alignment vertical="center"/>
    </xf>
    <xf numFmtId="0" fontId="128" fillId="0" borderId="0"/>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128" fillId="0" borderId="0"/>
    <xf numFmtId="0" fontId="89" fillId="29" borderId="0" applyNumberFormat="0" applyBorder="0" applyAlignment="0" applyProtection="0">
      <alignment vertical="center"/>
    </xf>
    <xf numFmtId="0" fontId="86" fillId="28"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28" fillId="0" borderId="0"/>
    <xf numFmtId="0" fontId="84" fillId="13" borderId="20" applyNumberFormat="0" applyAlignment="0" applyProtection="0">
      <alignment vertical="center"/>
    </xf>
    <xf numFmtId="0" fontId="14" fillId="23" borderId="0" applyNumberFormat="0" applyBorder="0" applyAlignment="0" applyProtection="0">
      <alignment vertical="center"/>
    </xf>
    <xf numFmtId="0" fontId="86" fillId="20" borderId="0" applyNumberFormat="0" applyBorder="0" applyAlignment="0" applyProtection="0">
      <alignment vertical="center"/>
    </xf>
    <xf numFmtId="0" fontId="14" fillId="10" borderId="0" applyNumberFormat="0" applyBorder="0" applyAlignment="0" applyProtection="0">
      <alignment vertical="center"/>
    </xf>
    <xf numFmtId="0" fontId="85" fillId="13" borderId="21" applyNumberFormat="0" applyAlignment="0" applyProtection="0">
      <alignment vertical="center"/>
    </xf>
    <xf numFmtId="0" fontId="128" fillId="0" borderId="0">
      <alignment vertical="center"/>
    </xf>
    <xf numFmtId="0" fontId="128" fillId="0" borderId="0">
      <alignment vertical="center"/>
    </xf>
    <xf numFmtId="0" fontId="128" fillId="0" borderId="0">
      <alignment vertical="center"/>
    </xf>
    <xf numFmtId="0" fontId="14" fillId="11" borderId="0" applyNumberFormat="0" applyBorder="0" applyAlignment="0" applyProtection="0">
      <alignment vertical="center"/>
    </xf>
    <xf numFmtId="0" fontId="128" fillId="0" borderId="0"/>
    <xf numFmtId="0" fontId="128" fillId="10" borderId="19" applyNumberFormat="0" applyFont="0" applyAlignment="0" applyProtection="0">
      <alignment vertical="center"/>
    </xf>
    <xf numFmtId="0" fontId="14" fillId="26" borderId="0" applyNumberFormat="0" applyBorder="0" applyAlignment="0" applyProtection="0">
      <alignment vertical="center"/>
    </xf>
    <xf numFmtId="0" fontId="14" fillId="21" borderId="0" applyNumberFormat="0" applyBorder="0" applyAlignment="0" applyProtection="0">
      <alignment vertical="center"/>
    </xf>
    <xf numFmtId="0" fontId="84" fillId="8" borderId="20" applyNumberFormat="0" applyAlignment="0" applyProtection="0">
      <alignment vertical="center"/>
    </xf>
    <xf numFmtId="0" fontId="14" fillId="11" borderId="0" applyNumberFormat="0" applyBorder="0" applyAlignment="0" applyProtection="0">
      <alignment vertical="center"/>
    </xf>
    <xf numFmtId="0" fontId="128" fillId="0" borderId="0">
      <alignment vertical="center"/>
    </xf>
    <xf numFmtId="0" fontId="96" fillId="0" borderId="0" applyNumberFormat="0" applyFill="0" applyBorder="0" applyAlignment="0" applyProtection="0">
      <alignment vertical="center"/>
    </xf>
    <xf numFmtId="0" fontId="14" fillId="13" borderId="0" applyNumberFormat="0" applyBorder="0" applyAlignment="0" applyProtection="0">
      <alignment vertical="center"/>
    </xf>
    <xf numFmtId="0" fontId="84" fillId="13" borderId="20" applyNumberFormat="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14" fillId="27" borderId="0" applyNumberFormat="0" applyBorder="0" applyAlignment="0" applyProtection="0">
      <alignment vertical="center"/>
    </xf>
    <xf numFmtId="0" fontId="89" fillId="19" borderId="0" applyNumberFormat="0" applyBorder="0" applyAlignment="0" applyProtection="0">
      <alignment vertical="center"/>
    </xf>
    <xf numFmtId="0" fontId="14" fillId="27" borderId="0" applyNumberFormat="0" applyBorder="0" applyAlignment="0" applyProtection="0">
      <alignment vertical="center"/>
    </xf>
    <xf numFmtId="0" fontId="128" fillId="0" borderId="0">
      <alignment vertical="center"/>
    </xf>
    <xf numFmtId="0" fontId="128" fillId="0" borderId="0">
      <alignment vertical="center"/>
    </xf>
    <xf numFmtId="0" fontId="93" fillId="0" borderId="0" applyNumberFormat="0" applyFill="0" applyBorder="0" applyAlignment="0" applyProtection="0">
      <alignment vertical="center"/>
    </xf>
    <xf numFmtId="0" fontId="14" fillId="13" borderId="0" applyNumberFormat="0" applyBorder="0" applyAlignment="0" applyProtection="0">
      <alignment vertical="center"/>
    </xf>
    <xf numFmtId="9" fontId="128" fillId="0" borderId="0" applyFont="0" applyFill="0" applyBorder="0" applyAlignment="0" applyProtection="0">
      <alignment vertical="center"/>
    </xf>
    <xf numFmtId="0" fontId="128" fillId="0" borderId="0"/>
    <xf numFmtId="0" fontId="128" fillId="0" borderId="0"/>
    <xf numFmtId="0" fontId="128" fillId="0" borderId="0"/>
    <xf numFmtId="0" fontId="91" fillId="0" borderId="23" applyProtection="0">
      <alignment vertical="center"/>
    </xf>
    <xf numFmtId="0" fontId="128" fillId="0" borderId="0"/>
    <xf numFmtId="0" fontId="128" fillId="0" borderId="0"/>
    <xf numFmtId="0" fontId="97" fillId="0" borderId="0">
      <alignment vertical="center"/>
    </xf>
    <xf numFmtId="0" fontId="87" fillId="12" borderId="21" applyNumberFormat="0" applyAlignment="0" applyProtection="0">
      <alignment vertical="center"/>
    </xf>
    <xf numFmtId="43" fontId="128" fillId="0" borderId="0" applyFont="0" applyFill="0" applyBorder="0" applyAlignment="0" applyProtection="0">
      <alignment vertical="center"/>
    </xf>
    <xf numFmtId="0" fontId="14" fillId="15" borderId="0" applyNumberFormat="0" applyBorder="0" applyAlignment="0" applyProtection="0">
      <alignment vertical="center"/>
    </xf>
    <xf numFmtId="0" fontId="89" fillId="18" borderId="0" applyNumberFormat="0" applyBorder="0" applyAlignment="0" applyProtection="0">
      <alignment vertical="center"/>
    </xf>
    <xf numFmtId="0" fontId="14" fillId="10" borderId="0" applyNumberFormat="0" applyBorder="0" applyAlignment="0" applyProtection="0">
      <alignment vertical="center"/>
    </xf>
    <xf numFmtId="0" fontId="128" fillId="0" borderId="0"/>
    <xf numFmtId="0" fontId="128" fillId="0" borderId="0"/>
    <xf numFmtId="43" fontId="128" fillId="0" borderId="0" applyFont="0" applyFill="0" applyBorder="0" applyAlignment="0" applyProtection="0">
      <alignment vertical="center"/>
    </xf>
    <xf numFmtId="0" fontId="14" fillId="13" borderId="0" applyNumberFormat="0" applyBorder="0" applyAlignment="0" applyProtection="0">
      <alignment vertical="center"/>
    </xf>
    <xf numFmtId="0" fontId="14" fillId="21" borderId="0" applyNumberFormat="0" applyBorder="0" applyAlignment="0" applyProtection="0">
      <alignment vertical="center"/>
    </xf>
    <xf numFmtId="0" fontId="93" fillId="0" borderId="0" applyNumberFormat="0" applyFill="0" applyBorder="0" applyAlignment="0" applyProtection="0">
      <alignment vertical="center"/>
    </xf>
    <xf numFmtId="0" fontId="3" fillId="0" borderId="1">
      <alignment horizontal="distributed" vertical="center" wrapText="1"/>
    </xf>
    <xf numFmtId="0" fontId="14" fillId="19" borderId="0" applyNumberFormat="0" applyBorder="0" applyAlignment="0" applyProtection="0">
      <alignment vertical="center"/>
    </xf>
    <xf numFmtId="43" fontId="128" fillId="0" borderId="0" applyFont="0" applyFill="0" applyBorder="0" applyAlignment="0" applyProtection="0">
      <alignment vertical="center"/>
    </xf>
    <xf numFmtId="9" fontId="128" fillId="0" borderId="0" applyFont="0" applyFill="0" applyBorder="0" applyAlignment="0" applyProtection="0">
      <alignment vertical="center"/>
    </xf>
    <xf numFmtId="0" fontId="89" fillId="24" borderId="0" applyNumberFormat="0" applyBorder="0" applyAlignment="0" applyProtection="0">
      <alignment vertical="center"/>
    </xf>
    <xf numFmtId="0" fontId="128" fillId="0" borderId="0"/>
    <xf numFmtId="0" fontId="89" fillId="19" borderId="0" applyNumberFormat="0" applyBorder="0" applyAlignment="0" applyProtection="0">
      <alignment vertical="center"/>
    </xf>
    <xf numFmtId="0" fontId="95" fillId="23" borderId="0" applyNumberFormat="0" applyBorder="0" applyAlignment="0" applyProtection="0">
      <alignment vertical="center"/>
    </xf>
    <xf numFmtId="0" fontId="85" fillId="13" borderId="21" applyNumberFormat="0" applyAlignment="0" applyProtection="0">
      <alignment vertical="center"/>
    </xf>
    <xf numFmtId="0" fontId="87" fillId="12" borderId="21" applyNumberFormat="0" applyAlignment="0" applyProtection="0">
      <alignment vertical="center"/>
    </xf>
    <xf numFmtId="0" fontId="128" fillId="0" borderId="0"/>
    <xf numFmtId="0" fontId="128" fillId="0" borderId="0"/>
    <xf numFmtId="0" fontId="128" fillId="0" borderId="0"/>
    <xf numFmtId="0" fontId="14" fillId="15" borderId="0" applyNumberFormat="0" applyBorder="0" applyAlignment="0" applyProtection="0">
      <alignment vertical="center"/>
    </xf>
    <xf numFmtId="0" fontId="89" fillId="22" borderId="0" applyNumberFormat="0" applyBorder="0" applyAlignment="0" applyProtection="0">
      <alignment vertical="center"/>
    </xf>
    <xf numFmtId="0" fontId="92" fillId="26" borderId="0" applyNumberFormat="0" applyBorder="0" applyAlignment="0" applyProtection="0">
      <alignment vertical="center"/>
    </xf>
    <xf numFmtId="0" fontId="14" fillId="12" borderId="0" applyNumberFormat="0" applyBorder="0" applyAlignment="0" applyProtection="0">
      <alignment vertical="center"/>
    </xf>
    <xf numFmtId="0" fontId="14" fillId="8" borderId="0" applyNumberFormat="0" applyBorder="0" applyAlignment="0" applyProtection="0">
      <alignment vertical="center"/>
    </xf>
    <xf numFmtId="0" fontId="86" fillId="13" borderId="0" applyNumberFormat="0" applyBorder="0" applyAlignment="0" applyProtection="0">
      <alignment vertical="center"/>
    </xf>
    <xf numFmtId="0" fontId="14" fillId="12" borderId="0" applyNumberFormat="0" applyBorder="0" applyAlignment="0" applyProtection="0">
      <alignment vertical="center"/>
    </xf>
    <xf numFmtId="0" fontId="128" fillId="0" borderId="0">
      <alignment vertical="center"/>
    </xf>
    <xf numFmtId="0" fontId="128" fillId="0" borderId="0"/>
    <xf numFmtId="43" fontId="128" fillId="0" borderId="0" applyFont="0" applyFill="0" applyBorder="0" applyAlignment="0" applyProtection="0"/>
    <xf numFmtId="178" fontId="3" fillId="0" borderId="1">
      <alignment vertical="center"/>
      <protection locked="0"/>
    </xf>
    <xf numFmtId="0" fontId="89" fillId="24" borderId="0" applyNumberFormat="0" applyBorder="0" applyAlignment="0" applyProtection="0">
      <alignment vertical="center"/>
    </xf>
    <xf numFmtId="0" fontId="92" fillId="26" borderId="0" applyNumberFormat="0" applyBorder="0" applyAlignment="0" applyProtection="0">
      <alignment vertical="center"/>
    </xf>
    <xf numFmtId="0" fontId="14" fillId="21" borderId="0" applyNumberFormat="0" applyBorder="0" applyAlignment="0" applyProtection="0">
      <alignment vertical="center"/>
    </xf>
    <xf numFmtId="0" fontId="89" fillId="14" borderId="0" applyNumberFormat="0" applyBorder="0" applyAlignment="0" applyProtection="0">
      <alignment vertical="center"/>
    </xf>
    <xf numFmtId="9" fontId="128" fillId="0" borderId="0" applyFont="0" applyFill="0" applyBorder="0" applyAlignment="0" applyProtection="0">
      <alignment vertical="center"/>
    </xf>
    <xf numFmtId="0" fontId="128" fillId="0" borderId="0"/>
    <xf numFmtId="0" fontId="128" fillId="0" borderId="0"/>
    <xf numFmtId="0" fontId="128" fillId="0" borderId="0"/>
    <xf numFmtId="0" fontId="93" fillId="0" borderId="0" applyNumberFormat="0" applyFill="0" applyBorder="0" applyAlignment="0" applyProtection="0">
      <alignment vertical="center"/>
    </xf>
    <xf numFmtId="0" fontId="128" fillId="0" borderId="0">
      <alignment vertical="center"/>
    </xf>
    <xf numFmtId="0" fontId="87" fillId="12" borderId="21" applyNumberFormat="0" applyAlignment="0" applyProtection="0">
      <alignment vertical="center"/>
    </xf>
    <xf numFmtId="0" fontId="14" fillId="25" borderId="0" applyNumberFormat="0" applyBorder="0" applyAlignment="0" applyProtection="0">
      <alignment vertical="center"/>
    </xf>
    <xf numFmtId="0" fontId="128" fillId="0" borderId="0">
      <alignment vertical="center"/>
    </xf>
    <xf numFmtId="0" fontId="89" fillId="14" borderId="0" applyNumberFormat="0" applyBorder="0" applyAlignment="0" applyProtection="0">
      <alignment vertical="center"/>
    </xf>
    <xf numFmtId="0" fontId="128" fillId="0" borderId="0"/>
    <xf numFmtId="0" fontId="128" fillId="0" borderId="0"/>
    <xf numFmtId="0" fontId="14" fillId="23" borderId="0" applyNumberFormat="0" applyBorder="0" applyAlignment="0" applyProtection="0">
      <alignment vertical="center"/>
    </xf>
    <xf numFmtId="0" fontId="14" fillId="8" borderId="0" applyNumberFormat="0" applyBorder="0" applyAlignment="0" applyProtection="0">
      <alignment vertical="center"/>
    </xf>
    <xf numFmtId="0" fontId="128" fillId="0" borderId="0"/>
    <xf numFmtId="0" fontId="14" fillId="12" borderId="0" applyNumberFormat="0" applyBorder="0" applyAlignment="0" applyProtection="0">
      <alignment vertical="center"/>
    </xf>
    <xf numFmtId="0" fontId="86" fillId="20" borderId="0" applyNumberFormat="0" applyBorder="0" applyAlignment="0" applyProtection="0">
      <alignment vertical="center"/>
    </xf>
    <xf numFmtId="0" fontId="128" fillId="0" borderId="0"/>
    <xf numFmtId="0" fontId="14" fillId="9" borderId="0" applyNumberFormat="0" applyBorder="0" applyAlignment="0" applyProtection="0">
      <alignment vertical="center"/>
    </xf>
    <xf numFmtId="0" fontId="128" fillId="0" borderId="0">
      <alignment vertical="center"/>
    </xf>
    <xf numFmtId="0" fontId="87" fillId="12" borderId="21" applyNumberFormat="0" applyAlignment="0" applyProtection="0">
      <alignment vertical="center"/>
    </xf>
    <xf numFmtId="0" fontId="14" fillId="14" borderId="0" applyNumberFormat="0" applyBorder="0" applyAlignment="0" applyProtection="0">
      <alignment vertical="center"/>
    </xf>
    <xf numFmtId="0" fontId="128" fillId="0" borderId="0"/>
    <xf numFmtId="0" fontId="100" fillId="0" borderId="0" applyNumberFormat="0" applyFill="0" applyBorder="0" applyAlignment="0" applyProtection="0">
      <alignment vertical="center"/>
    </xf>
    <xf numFmtId="0" fontId="128" fillId="0" borderId="0">
      <alignment vertical="center"/>
    </xf>
    <xf numFmtId="0" fontId="128" fillId="0" borderId="0">
      <alignment vertical="center"/>
    </xf>
    <xf numFmtId="0" fontId="89" fillId="18" borderId="0" applyNumberFormat="0" applyBorder="0" applyAlignment="0" applyProtection="0">
      <alignment vertical="center"/>
    </xf>
    <xf numFmtId="0" fontId="14" fillId="8" borderId="0" applyNumberFormat="0" applyBorder="0" applyAlignment="0" applyProtection="0">
      <alignment vertical="center"/>
    </xf>
    <xf numFmtId="0" fontId="128" fillId="0" borderId="0"/>
    <xf numFmtId="0" fontId="128" fillId="0" borderId="0"/>
    <xf numFmtId="0" fontId="97" fillId="0" borderId="0">
      <alignment vertical="center"/>
    </xf>
    <xf numFmtId="0" fontId="91" fillId="0" borderId="23" applyProtection="0">
      <alignment vertical="center"/>
    </xf>
    <xf numFmtId="0" fontId="97" fillId="0" borderId="0">
      <alignment vertical="center"/>
    </xf>
    <xf numFmtId="43" fontId="128" fillId="0" borderId="0" applyFont="0" applyFill="0" applyBorder="0" applyAlignment="0" applyProtection="0"/>
    <xf numFmtId="0" fontId="14" fillId="15" borderId="0" applyNumberFormat="0" applyBorder="0" applyAlignment="0" applyProtection="0">
      <alignment vertical="center"/>
    </xf>
    <xf numFmtId="0" fontId="128" fillId="0" borderId="0">
      <alignment vertical="center"/>
    </xf>
    <xf numFmtId="0" fontId="97" fillId="0" borderId="0">
      <alignment vertical="center"/>
    </xf>
    <xf numFmtId="0" fontId="128" fillId="0" borderId="0">
      <alignment vertical="center"/>
    </xf>
    <xf numFmtId="0" fontId="128" fillId="0" borderId="0">
      <alignment vertical="center"/>
    </xf>
    <xf numFmtId="0" fontId="97" fillId="0" borderId="0">
      <alignment vertical="center"/>
    </xf>
    <xf numFmtId="0" fontId="128" fillId="0" borderId="0">
      <alignment vertical="center"/>
    </xf>
    <xf numFmtId="0" fontId="128" fillId="0" borderId="0">
      <alignment vertical="center"/>
    </xf>
    <xf numFmtId="0" fontId="14" fillId="11" borderId="0" applyNumberFormat="0" applyBorder="0" applyAlignment="0" applyProtection="0">
      <alignment vertical="center"/>
    </xf>
    <xf numFmtId="0" fontId="84" fillId="13" borderId="20" applyNumberFormat="0" applyAlignment="0" applyProtection="0">
      <alignment vertical="center"/>
    </xf>
    <xf numFmtId="0" fontId="128" fillId="0" borderId="0"/>
    <xf numFmtId="43" fontId="128" fillId="0" borderId="0" applyFont="0" applyFill="0" applyBorder="0" applyAlignment="0" applyProtection="0"/>
    <xf numFmtId="0" fontId="89" fillId="18" borderId="0" applyNumberFormat="0" applyBorder="0" applyAlignment="0" applyProtection="0">
      <alignment vertical="center"/>
    </xf>
    <xf numFmtId="0" fontId="128" fillId="10" borderId="19" applyNumberFormat="0" applyFont="0" applyAlignment="0" applyProtection="0">
      <alignment vertical="center"/>
    </xf>
    <xf numFmtId="0" fontId="128" fillId="0" borderId="0">
      <alignment vertical="center"/>
    </xf>
    <xf numFmtId="0" fontId="128" fillId="0" borderId="0"/>
    <xf numFmtId="0" fontId="84" fillId="8" borderId="20" applyNumberFormat="0" applyAlignment="0" applyProtection="0">
      <alignment vertical="center"/>
    </xf>
    <xf numFmtId="0" fontId="128" fillId="0" borderId="0">
      <alignment vertical="center"/>
    </xf>
    <xf numFmtId="0" fontId="128" fillId="0" borderId="0"/>
    <xf numFmtId="0" fontId="128" fillId="0" borderId="0"/>
    <xf numFmtId="0" fontId="14" fillId="14" borderId="0" applyNumberFormat="0" applyBorder="0" applyAlignment="0" applyProtection="0">
      <alignment vertical="center"/>
    </xf>
    <xf numFmtId="0" fontId="128" fillId="0" borderId="0">
      <alignment vertical="center"/>
    </xf>
    <xf numFmtId="0" fontId="14" fillId="8" borderId="0" applyNumberFormat="0" applyBorder="0" applyAlignment="0" applyProtection="0">
      <alignment vertical="center"/>
    </xf>
    <xf numFmtId="0" fontId="128" fillId="0" borderId="0"/>
    <xf numFmtId="0" fontId="128" fillId="0" borderId="0"/>
    <xf numFmtId="0" fontId="128" fillId="0" borderId="0"/>
    <xf numFmtId="0" fontId="128" fillId="10" borderId="19" applyNumberFormat="0" applyFont="0" applyAlignment="0" applyProtection="0">
      <alignment vertical="center"/>
    </xf>
    <xf numFmtId="0" fontId="128" fillId="0" borderId="0">
      <alignment vertical="center"/>
    </xf>
    <xf numFmtId="0" fontId="14" fillId="14" borderId="0" applyNumberFormat="0" applyBorder="0" applyAlignment="0" applyProtection="0">
      <alignment vertical="center"/>
    </xf>
    <xf numFmtId="0" fontId="128" fillId="0" borderId="0"/>
    <xf numFmtId="0" fontId="128" fillId="0" borderId="0">
      <alignment vertical="center"/>
    </xf>
    <xf numFmtId="0" fontId="14" fillId="12" borderId="0" applyNumberFormat="0" applyBorder="0" applyAlignment="0" applyProtection="0">
      <alignment vertical="center"/>
    </xf>
    <xf numFmtId="0" fontId="86" fillId="20" borderId="0" applyNumberFormat="0" applyBorder="0" applyAlignment="0" applyProtection="0">
      <alignment vertical="center"/>
    </xf>
    <xf numFmtId="0" fontId="128" fillId="0" borderId="0">
      <alignment vertical="center"/>
    </xf>
    <xf numFmtId="0" fontId="14" fillId="25" borderId="0" applyNumberFormat="0" applyBorder="0" applyAlignment="0" applyProtection="0">
      <alignment vertical="center"/>
    </xf>
    <xf numFmtId="0" fontId="128" fillId="10" borderId="19" applyNumberFormat="0" applyFont="0" applyAlignment="0" applyProtection="0">
      <alignment vertical="center"/>
    </xf>
    <xf numFmtId="0" fontId="128" fillId="0" borderId="0"/>
    <xf numFmtId="0" fontId="128" fillId="0" borderId="0"/>
    <xf numFmtId="0" fontId="128" fillId="0" borderId="0"/>
    <xf numFmtId="0" fontId="89" fillId="17" borderId="0" applyNumberFormat="0" applyBorder="0" applyAlignment="0" applyProtection="0">
      <alignment vertical="center"/>
    </xf>
    <xf numFmtId="0" fontId="14" fillId="12" borderId="0" applyNumberFormat="0" applyBorder="0" applyAlignment="0" applyProtection="0">
      <alignment vertical="center"/>
    </xf>
    <xf numFmtId="0" fontId="128" fillId="0" borderId="0">
      <alignment vertical="center"/>
    </xf>
    <xf numFmtId="0" fontId="97" fillId="0" borderId="0"/>
    <xf numFmtId="0" fontId="97" fillId="0" borderId="0"/>
    <xf numFmtId="0" fontId="128" fillId="0" borderId="0">
      <alignment vertical="center"/>
    </xf>
    <xf numFmtId="9" fontId="128" fillId="0" borderId="0" applyFont="0" applyFill="0" applyBorder="0" applyAlignment="0" applyProtection="0">
      <alignment vertical="center"/>
    </xf>
    <xf numFmtId="0" fontId="128" fillId="0" borderId="0"/>
    <xf numFmtId="0" fontId="128" fillId="0" borderId="0">
      <alignment vertical="center"/>
    </xf>
    <xf numFmtId="0" fontId="128" fillId="0" borderId="0">
      <alignment vertical="center"/>
    </xf>
    <xf numFmtId="0" fontId="14" fillId="15" borderId="0" applyNumberFormat="0" applyBorder="0" applyAlignment="0" applyProtection="0">
      <alignment vertical="center"/>
    </xf>
    <xf numFmtId="0" fontId="14" fillId="10" borderId="0" applyNumberFormat="0" applyBorder="0" applyAlignment="0" applyProtection="0">
      <alignment vertical="center"/>
    </xf>
    <xf numFmtId="0" fontId="128" fillId="0" borderId="0">
      <alignment vertical="center"/>
    </xf>
    <xf numFmtId="0" fontId="128" fillId="0" borderId="0">
      <alignment vertical="center"/>
    </xf>
    <xf numFmtId="0" fontId="128" fillId="10" borderId="19" applyNumberFormat="0" applyFont="0" applyAlignment="0" applyProtection="0">
      <alignment vertical="center"/>
    </xf>
    <xf numFmtId="0" fontId="128" fillId="0" borderId="0"/>
    <xf numFmtId="0" fontId="128" fillId="0" borderId="0"/>
    <xf numFmtId="0" fontId="128" fillId="0" borderId="0"/>
    <xf numFmtId="0" fontId="128" fillId="0" borderId="0"/>
    <xf numFmtId="0" fontId="128" fillId="0" borderId="0"/>
    <xf numFmtId="0" fontId="128" fillId="0" borderId="0">
      <alignment vertical="center"/>
    </xf>
    <xf numFmtId="0" fontId="128" fillId="0" borderId="0"/>
    <xf numFmtId="0" fontId="14" fillId="12" borderId="0" applyNumberFormat="0" applyBorder="0" applyAlignment="0" applyProtection="0">
      <alignment vertical="center"/>
    </xf>
    <xf numFmtId="0" fontId="128" fillId="0" borderId="0">
      <alignment vertical="center"/>
    </xf>
    <xf numFmtId="0" fontId="89" fillId="17" borderId="0" applyNumberFormat="0" applyBorder="0" applyAlignment="0" applyProtection="0">
      <alignment vertical="center"/>
    </xf>
    <xf numFmtId="0" fontId="87" fillId="12" borderId="21" applyNumberFormat="0" applyAlignment="0" applyProtection="0">
      <alignment vertical="center"/>
    </xf>
    <xf numFmtId="0" fontId="128" fillId="0" borderId="0"/>
    <xf numFmtId="0" fontId="128" fillId="0" borderId="0"/>
    <xf numFmtId="0" fontId="84" fillId="13" borderId="20" applyNumberFormat="0" applyAlignment="0" applyProtection="0">
      <alignment vertical="center"/>
    </xf>
    <xf numFmtId="0" fontId="128" fillId="0" borderId="0"/>
    <xf numFmtId="0" fontId="14" fillId="12" borderId="0" applyNumberFormat="0" applyBorder="0" applyAlignment="0" applyProtection="0">
      <alignment vertical="center"/>
    </xf>
    <xf numFmtId="0" fontId="128" fillId="0" borderId="0">
      <alignment vertical="center"/>
    </xf>
    <xf numFmtId="0" fontId="89" fillId="24" borderId="0" applyNumberFormat="0" applyBorder="0" applyAlignment="0" applyProtection="0">
      <alignment vertical="center"/>
    </xf>
    <xf numFmtId="0" fontId="128" fillId="10" borderId="19" applyNumberFormat="0" applyFont="0" applyAlignment="0" applyProtection="0">
      <alignment vertical="center"/>
    </xf>
    <xf numFmtId="0" fontId="128"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97" fillId="0" borderId="0"/>
    <xf numFmtId="0" fontId="97" fillId="0" borderId="0"/>
    <xf numFmtId="0" fontId="14" fillId="9" borderId="0" applyNumberFormat="0" applyBorder="0" applyAlignment="0" applyProtection="0">
      <alignment vertical="center"/>
    </xf>
    <xf numFmtId="0" fontId="128" fillId="0" borderId="0">
      <alignment vertical="center"/>
    </xf>
    <xf numFmtId="9" fontId="128" fillId="0" borderId="0" applyFont="0" applyFill="0" applyBorder="0" applyAlignment="0" applyProtection="0">
      <alignment vertical="center"/>
    </xf>
    <xf numFmtId="0" fontId="128" fillId="0" borderId="0"/>
    <xf numFmtId="0" fontId="128" fillId="0" borderId="0">
      <alignment vertical="center"/>
    </xf>
    <xf numFmtId="0" fontId="128" fillId="0" borderId="0">
      <alignment vertical="center"/>
    </xf>
    <xf numFmtId="0" fontId="128" fillId="0" borderId="0"/>
    <xf numFmtId="0" fontId="128" fillId="0" borderId="0">
      <alignment vertical="center"/>
    </xf>
    <xf numFmtId="0" fontId="128" fillId="0" borderId="0">
      <alignment vertical="center"/>
    </xf>
    <xf numFmtId="0" fontId="128" fillId="0" borderId="0"/>
    <xf numFmtId="0" fontId="128" fillId="0" borderId="0"/>
    <xf numFmtId="0" fontId="128" fillId="0" borderId="0">
      <alignment vertical="center"/>
    </xf>
    <xf numFmtId="0" fontId="128" fillId="0" borderId="0">
      <alignment vertical="center"/>
    </xf>
    <xf numFmtId="0" fontId="14" fillId="8" borderId="0" applyNumberFormat="0" applyBorder="0" applyAlignment="0" applyProtection="0">
      <alignment vertical="center"/>
    </xf>
    <xf numFmtId="0" fontId="84" fillId="13" borderId="20" applyNumberFormat="0" applyAlignment="0" applyProtection="0">
      <alignment vertical="center"/>
    </xf>
    <xf numFmtId="0" fontId="128" fillId="0" borderId="0">
      <alignment vertical="center"/>
    </xf>
    <xf numFmtId="0" fontId="97" fillId="0" borderId="0"/>
    <xf numFmtId="0" fontId="97" fillId="0" borderId="0"/>
    <xf numFmtId="0" fontId="14" fillId="15" borderId="0" applyNumberFormat="0" applyBorder="0" applyAlignment="0" applyProtection="0">
      <alignment vertical="center"/>
    </xf>
    <xf numFmtId="0" fontId="128" fillId="0" borderId="0">
      <alignment vertical="center"/>
    </xf>
    <xf numFmtId="0" fontId="14" fillId="12" borderId="0" applyNumberFormat="0" applyBorder="0" applyAlignment="0" applyProtection="0">
      <alignment vertical="center"/>
    </xf>
    <xf numFmtId="0" fontId="128" fillId="0" borderId="0"/>
    <xf numFmtId="0" fontId="128" fillId="0" borderId="0">
      <alignment vertical="center"/>
    </xf>
    <xf numFmtId="0" fontId="128" fillId="0" borderId="0"/>
    <xf numFmtId="0" fontId="89" fillId="17" borderId="0" applyNumberFormat="0" applyBorder="0" applyAlignment="0" applyProtection="0">
      <alignment vertical="center"/>
    </xf>
    <xf numFmtId="0" fontId="128" fillId="0" borderId="0"/>
    <xf numFmtId="0" fontId="128" fillId="0" borderId="0"/>
    <xf numFmtId="0" fontId="87" fillId="12" borderId="21" applyNumberFormat="0" applyAlignment="0" applyProtection="0">
      <alignment vertical="center"/>
    </xf>
    <xf numFmtId="0" fontId="128" fillId="0" borderId="0">
      <alignment vertical="center"/>
    </xf>
    <xf numFmtId="0" fontId="128" fillId="0" borderId="0"/>
    <xf numFmtId="0" fontId="14" fillId="13" borderId="0" applyNumberFormat="0" applyBorder="0" applyAlignment="0" applyProtection="0">
      <alignment vertical="center"/>
    </xf>
    <xf numFmtId="0" fontId="128" fillId="0" borderId="0"/>
    <xf numFmtId="0" fontId="89" fillId="17" borderId="0" applyNumberFormat="0" applyBorder="0" applyAlignment="0" applyProtection="0">
      <alignment vertical="center"/>
    </xf>
    <xf numFmtId="0" fontId="14" fillId="27" borderId="0" applyNumberFormat="0" applyBorder="0" applyAlignment="0" applyProtection="0">
      <alignment vertical="center"/>
    </xf>
    <xf numFmtId="0" fontId="128" fillId="0" borderId="0">
      <alignment vertical="center"/>
    </xf>
    <xf numFmtId="0" fontId="97" fillId="0" borderId="0"/>
    <xf numFmtId="0" fontId="97" fillId="0" borderId="0"/>
    <xf numFmtId="0" fontId="128" fillId="0" borderId="0">
      <alignment vertical="center"/>
    </xf>
    <xf numFmtId="0" fontId="128" fillId="0" borderId="0"/>
    <xf numFmtId="0" fontId="86" fillId="28" borderId="0" applyNumberFormat="0" applyBorder="0" applyAlignment="0" applyProtection="0">
      <alignment vertical="center"/>
    </xf>
    <xf numFmtId="0" fontId="14" fillId="12" borderId="0" applyNumberFormat="0" applyBorder="0" applyAlignment="0" applyProtection="0">
      <alignment vertical="center"/>
    </xf>
    <xf numFmtId="0" fontId="84" fillId="13" borderId="20" applyNumberFormat="0" applyAlignment="0" applyProtection="0">
      <alignment vertical="center"/>
    </xf>
    <xf numFmtId="0" fontId="128" fillId="0" borderId="0"/>
    <xf numFmtId="0" fontId="14" fillId="23" borderId="0" applyNumberFormat="0" applyBorder="0" applyAlignment="0" applyProtection="0">
      <alignment vertical="center"/>
    </xf>
    <xf numFmtId="0" fontId="128" fillId="0" borderId="0"/>
    <xf numFmtId="0" fontId="97" fillId="0" borderId="0"/>
    <xf numFmtId="0" fontId="97" fillId="0" borderId="0"/>
    <xf numFmtId="0" fontId="128" fillId="0" borderId="0">
      <alignment vertical="center"/>
    </xf>
    <xf numFmtId="0" fontId="128" fillId="0" borderId="0"/>
    <xf numFmtId="0" fontId="128" fillId="0" borderId="0"/>
    <xf numFmtId="0" fontId="128" fillId="0" borderId="0"/>
    <xf numFmtId="0" fontId="14" fillId="27" borderId="0" applyNumberFormat="0" applyBorder="0" applyAlignment="0" applyProtection="0">
      <alignment vertical="center"/>
    </xf>
    <xf numFmtId="0" fontId="128" fillId="0" borderId="0"/>
    <xf numFmtId="0" fontId="89" fillId="17" borderId="0" applyNumberFormat="0" applyBorder="0" applyAlignment="0" applyProtection="0">
      <alignment vertical="center"/>
    </xf>
    <xf numFmtId="0" fontId="14" fillId="9" borderId="0" applyNumberFormat="0" applyBorder="0" applyAlignment="0" applyProtection="0">
      <alignment vertical="center"/>
    </xf>
    <xf numFmtId="0" fontId="128" fillId="0" borderId="0">
      <alignment vertical="center"/>
    </xf>
    <xf numFmtId="0" fontId="97" fillId="0" borderId="0"/>
    <xf numFmtId="0" fontId="128" fillId="0" borderId="0"/>
    <xf numFmtId="0" fontId="14" fillId="9" borderId="0" applyNumberFormat="0" applyBorder="0" applyAlignment="0" applyProtection="0">
      <alignment vertical="center"/>
    </xf>
    <xf numFmtId="0" fontId="128" fillId="0" borderId="0"/>
    <xf numFmtId="0" fontId="84" fillId="13" borderId="20" applyNumberFormat="0" applyAlignment="0" applyProtection="0">
      <alignment vertical="center"/>
    </xf>
    <xf numFmtId="0" fontId="14" fillId="12" borderId="0" applyNumberFormat="0" applyBorder="0" applyAlignment="0" applyProtection="0">
      <alignment vertical="center"/>
    </xf>
    <xf numFmtId="0" fontId="128" fillId="0" borderId="0"/>
    <xf numFmtId="0" fontId="128" fillId="0" borderId="0">
      <alignment vertical="center"/>
    </xf>
    <xf numFmtId="0" fontId="128" fillId="0" borderId="0">
      <alignment vertical="center"/>
    </xf>
    <xf numFmtId="0" fontId="128" fillId="0" borderId="0">
      <alignment vertical="center"/>
    </xf>
    <xf numFmtId="0" fontId="128" fillId="0" borderId="0"/>
    <xf numFmtId="0" fontId="128" fillId="0" borderId="0"/>
    <xf numFmtId="0" fontId="128" fillId="0" borderId="0">
      <alignment vertical="center"/>
    </xf>
    <xf numFmtId="0" fontId="14" fillId="10" borderId="0" applyNumberFormat="0" applyBorder="0" applyAlignment="0" applyProtection="0">
      <alignment vertical="center"/>
    </xf>
    <xf numFmtId="0" fontId="128" fillId="0" borderId="0"/>
    <xf numFmtId="0" fontId="84" fillId="13" borderId="20" applyNumberFormat="0" applyAlignment="0" applyProtection="0">
      <alignment vertical="center"/>
    </xf>
    <xf numFmtId="0" fontId="128" fillId="0" borderId="0">
      <alignment vertical="center"/>
    </xf>
    <xf numFmtId="0" fontId="128" fillId="0" borderId="0"/>
    <xf numFmtId="0" fontId="89" fillId="18" borderId="0" applyNumberFormat="0" applyBorder="0" applyAlignment="0" applyProtection="0">
      <alignment vertical="center"/>
    </xf>
    <xf numFmtId="0" fontId="84" fillId="13" borderId="20" applyNumberFormat="0" applyAlignment="0" applyProtection="0">
      <alignment vertical="center"/>
    </xf>
    <xf numFmtId="0" fontId="128" fillId="0" borderId="0"/>
    <xf numFmtId="0" fontId="14" fillId="10" borderId="0" applyNumberFormat="0" applyBorder="0" applyAlignment="0" applyProtection="0">
      <alignment vertical="center"/>
    </xf>
    <xf numFmtId="0" fontId="128" fillId="0" borderId="0"/>
    <xf numFmtId="0" fontId="98" fillId="0" borderId="0" applyNumberFormat="0" applyFill="0" applyBorder="0" applyAlignment="0" applyProtection="0">
      <alignment vertical="center"/>
    </xf>
    <xf numFmtId="0" fontId="128" fillId="0" borderId="0"/>
    <xf numFmtId="0" fontId="128" fillId="0" borderId="0">
      <alignment vertical="center"/>
    </xf>
    <xf numFmtId="0" fontId="89" fillId="28" borderId="0" applyNumberFormat="0" applyBorder="0" applyAlignment="0" applyProtection="0">
      <alignment vertical="center"/>
    </xf>
    <xf numFmtId="0" fontId="128" fillId="0" borderId="0"/>
    <xf numFmtId="0" fontId="86" fillId="12" borderId="0" applyNumberFormat="0" applyBorder="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0" fontId="128" fillId="0" borderId="0">
      <alignment vertical="center"/>
    </xf>
    <xf numFmtId="0" fontId="14" fillId="14" borderId="0" applyNumberFormat="0" applyBorder="0" applyAlignment="0" applyProtection="0">
      <alignment vertical="center"/>
    </xf>
    <xf numFmtId="0" fontId="128" fillId="0" borderId="0"/>
    <xf numFmtId="0" fontId="14" fillId="0" borderId="0"/>
    <xf numFmtId="0" fontId="84" fillId="8" borderId="20" applyNumberFormat="0" applyAlignment="0" applyProtection="0">
      <alignment vertical="center"/>
    </xf>
    <xf numFmtId="0" fontId="128" fillId="0" borderId="0"/>
    <xf numFmtId="0" fontId="89" fillId="28" borderId="0" applyNumberFormat="0" applyBorder="0" applyAlignment="0" applyProtection="0">
      <alignment vertical="center"/>
    </xf>
    <xf numFmtId="0" fontId="128" fillId="0" borderId="0">
      <alignment vertical="center"/>
    </xf>
    <xf numFmtId="0" fontId="128" fillId="0" borderId="0">
      <alignment vertical="center"/>
    </xf>
    <xf numFmtId="0" fontId="128" fillId="0" borderId="0"/>
    <xf numFmtId="0" fontId="89" fillId="28" borderId="0" applyNumberFormat="0" applyBorder="0" applyAlignment="0" applyProtection="0">
      <alignment vertical="center"/>
    </xf>
    <xf numFmtId="0" fontId="84" fillId="13" borderId="20" applyNumberFormat="0" applyAlignment="0" applyProtection="0">
      <alignment vertical="center"/>
    </xf>
    <xf numFmtId="0" fontId="128" fillId="0" borderId="0"/>
    <xf numFmtId="0" fontId="88" fillId="16" borderId="22" applyNumberFormat="0" applyAlignment="0" applyProtection="0">
      <alignment vertical="center"/>
    </xf>
    <xf numFmtId="0" fontId="14" fillId="25" borderId="0" applyNumberFormat="0" applyBorder="0" applyAlignment="0" applyProtection="0">
      <alignment vertical="center"/>
    </xf>
    <xf numFmtId="0" fontId="128" fillId="10" borderId="19" applyNumberFormat="0" applyFont="0" applyAlignment="0" applyProtection="0">
      <alignment vertical="center"/>
    </xf>
    <xf numFmtId="0" fontId="128" fillId="0" borderId="0">
      <alignment vertical="center"/>
    </xf>
    <xf numFmtId="0" fontId="128" fillId="0" borderId="0">
      <alignment vertical="center"/>
    </xf>
    <xf numFmtId="0" fontId="128" fillId="0" borderId="0">
      <alignment vertical="center"/>
    </xf>
    <xf numFmtId="0" fontId="128" fillId="0" borderId="0"/>
    <xf numFmtId="0" fontId="14" fillId="25" borderId="0" applyNumberFormat="0" applyBorder="0" applyAlignment="0" applyProtection="0">
      <alignment vertical="center"/>
    </xf>
    <xf numFmtId="0" fontId="128" fillId="0" borderId="0"/>
    <xf numFmtId="0" fontId="128" fillId="0" borderId="0"/>
    <xf numFmtId="0" fontId="14" fillId="27" borderId="0" applyNumberFormat="0" applyBorder="0" applyAlignment="0" applyProtection="0">
      <alignment vertical="center"/>
    </xf>
    <xf numFmtId="0" fontId="128" fillId="0" borderId="0"/>
    <xf numFmtId="0" fontId="89" fillId="28" borderId="0" applyNumberFormat="0" applyBorder="0" applyAlignment="0" applyProtection="0">
      <alignment vertical="center"/>
    </xf>
    <xf numFmtId="0" fontId="89" fillId="14" borderId="0" applyNumberFormat="0" applyBorder="0" applyAlignment="0" applyProtection="0">
      <alignment vertical="center"/>
    </xf>
    <xf numFmtId="0" fontId="128" fillId="0" borderId="0"/>
    <xf numFmtId="0" fontId="100"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4" fillId="21" borderId="0" applyNumberFormat="0" applyBorder="0" applyAlignment="0" applyProtection="0">
      <alignment vertical="center"/>
    </xf>
    <xf numFmtId="0" fontId="128" fillId="0" borderId="0"/>
    <xf numFmtId="0" fontId="128" fillId="0" borderId="0"/>
    <xf numFmtId="0" fontId="128" fillId="0" borderId="0"/>
    <xf numFmtId="0" fontId="14" fillId="13" borderId="0" applyNumberFormat="0" applyBorder="0" applyAlignment="0" applyProtection="0">
      <alignment vertical="center"/>
    </xf>
    <xf numFmtId="0" fontId="128" fillId="0" borderId="0">
      <alignment vertical="center"/>
    </xf>
    <xf numFmtId="0" fontId="14" fillId="19" borderId="0" applyNumberFormat="0" applyBorder="0" applyAlignment="0" applyProtection="0">
      <alignment vertical="center"/>
    </xf>
    <xf numFmtId="0" fontId="95" fillId="23" borderId="0" applyNumberFormat="0" applyBorder="0" applyAlignment="0" applyProtection="0">
      <alignment vertical="center"/>
    </xf>
    <xf numFmtId="0" fontId="128" fillId="0" borderId="0"/>
    <xf numFmtId="0" fontId="89" fillId="28" borderId="0" applyNumberFormat="0" applyBorder="0" applyAlignment="0" applyProtection="0">
      <alignment vertical="center"/>
    </xf>
    <xf numFmtId="0" fontId="128" fillId="0" borderId="0">
      <alignment vertical="center"/>
    </xf>
    <xf numFmtId="0" fontId="128" fillId="0" borderId="0"/>
    <xf numFmtId="0" fontId="14" fillId="13" borderId="0" applyNumberFormat="0" applyBorder="0" applyAlignment="0" applyProtection="0">
      <alignment vertical="center"/>
    </xf>
    <xf numFmtId="0" fontId="128" fillId="0" borderId="0">
      <alignment vertical="center"/>
    </xf>
    <xf numFmtId="0" fontId="128" fillId="0" borderId="0"/>
    <xf numFmtId="0" fontId="128" fillId="10" borderId="19" applyNumberFormat="0" applyFont="0" applyAlignment="0" applyProtection="0">
      <alignment vertical="center"/>
    </xf>
    <xf numFmtId="0" fontId="128" fillId="0" borderId="0"/>
    <xf numFmtId="0" fontId="86" fillId="28" borderId="0" applyNumberFormat="0" applyBorder="0" applyAlignment="0" applyProtection="0">
      <alignment vertical="center"/>
    </xf>
    <xf numFmtId="0" fontId="128" fillId="0" borderId="0"/>
    <xf numFmtId="0" fontId="128" fillId="0" borderId="0">
      <alignment vertical="center"/>
    </xf>
    <xf numFmtId="0" fontId="128" fillId="0" borderId="0">
      <alignment vertical="center"/>
    </xf>
    <xf numFmtId="0" fontId="14" fillId="25" borderId="0" applyNumberFormat="0" applyBorder="0" applyAlignment="0" applyProtection="0">
      <alignment vertical="center"/>
    </xf>
    <xf numFmtId="0" fontId="85" fillId="8" borderId="21" applyNumberFormat="0" applyAlignment="0" applyProtection="0">
      <alignment vertical="center"/>
    </xf>
    <xf numFmtId="0" fontId="128" fillId="0" borderId="0"/>
    <xf numFmtId="0" fontId="89" fillId="28" borderId="0" applyNumberFormat="0" applyBorder="0" applyAlignment="0" applyProtection="0">
      <alignment vertical="center"/>
    </xf>
    <xf numFmtId="0" fontId="128" fillId="10" borderId="19" applyNumberFormat="0" applyFont="0" applyAlignment="0" applyProtection="0">
      <alignment vertical="center"/>
    </xf>
    <xf numFmtId="0" fontId="128" fillId="0" borderId="0">
      <alignment vertical="center"/>
    </xf>
    <xf numFmtId="0" fontId="86" fillId="30" borderId="0" applyNumberFormat="0" applyBorder="0" applyAlignment="0" applyProtection="0">
      <alignment vertical="center"/>
    </xf>
    <xf numFmtId="0" fontId="128" fillId="0" borderId="0"/>
    <xf numFmtId="0" fontId="128" fillId="0" borderId="0">
      <alignment vertical="center"/>
    </xf>
    <xf numFmtId="0" fontId="14" fillId="11" borderId="0" applyNumberFormat="0" applyBorder="0" applyAlignment="0" applyProtection="0">
      <alignment vertical="center"/>
    </xf>
    <xf numFmtId="0" fontId="128" fillId="0" borderId="0"/>
    <xf numFmtId="0" fontId="14" fillId="12" borderId="0" applyNumberFormat="0" applyBorder="0" applyAlignment="0" applyProtection="0">
      <alignment vertical="center"/>
    </xf>
    <xf numFmtId="0" fontId="128" fillId="0" borderId="0">
      <alignment vertical="center"/>
    </xf>
    <xf numFmtId="0" fontId="14" fillId="27" borderId="0" applyNumberFormat="0" applyBorder="0" applyAlignment="0" applyProtection="0">
      <alignment vertical="center"/>
    </xf>
    <xf numFmtId="0" fontId="128" fillId="0" borderId="0"/>
    <xf numFmtId="0" fontId="3" fillId="0" borderId="1">
      <alignment horizontal="distributed" vertical="center" wrapText="1"/>
    </xf>
    <xf numFmtId="0" fontId="128" fillId="0" borderId="0"/>
    <xf numFmtId="0" fontId="128" fillId="0" borderId="0"/>
    <xf numFmtId="0" fontId="128" fillId="0" borderId="0"/>
    <xf numFmtId="0" fontId="128" fillId="0" borderId="0"/>
    <xf numFmtId="0" fontId="128" fillId="0" borderId="0">
      <alignment vertical="center"/>
    </xf>
    <xf numFmtId="0" fontId="128" fillId="0" borderId="0"/>
    <xf numFmtId="0" fontId="89" fillId="28" borderId="0" applyNumberFormat="0" applyBorder="0" applyAlignment="0" applyProtection="0">
      <alignment vertical="center"/>
    </xf>
    <xf numFmtId="0" fontId="128" fillId="0" borderId="0"/>
    <xf numFmtId="0" fontId="89" fillId="28" borderId="0" applyNumberFormat="0" applyBorder="0" applyAlignment="0" applyProtection="0">
      <alignment vertical="center"/>
    </xf>
    <xf numFmtId="0" fontId="128" fillId="0" borderId="0">
      <alignment vertical="center"/>
    </xf>
    <xf numFmtId="0" fontId="89" fillId="28" borderId="0" applyNumberFormat="0" applyBorder="0" applyAlignment="0" applyProtection="0">
      <alignment vertical="center"/>
    </xf>
    <xf numFmtId="0" fontId="128" fillId="0" borderId="0"/>
    <xf numFmtId="0" fontId="3" fillId="0" borderId="1">
      <alignment horizontal="distributed" vertical="center" wrapText="1"/>
    </xf>
    <xf numFmtId="0" fontId="128" fillId="0" borderId="0"/>
    <xf numFmtId="0" fontId="89" fillId="18" borderId="0" applyNumberFormat="0" applyBorder="0" applyAlignment="0" applyProtection="0">
      <alignment vertical="center"/>
    </xf>
    <xf numFmtId="0" fontId="128" fillId="0" borderId="0">
      <alignment vertical="center"/>
    </xf>
    <xf numFmtId="0" fontId="14" fillId="27" borderId="0" applyNumberFormat="0" applyBorder="0" applyAlignment="0" applyProtection="0">
      <alignment vertical="center"/>
    </xf>
    <xf numFmtId="0" fontId="89" fillId="20" borderId="0" applyNumberFormat="0" applyBorder="0" applyAlignment="0" applyProtection="0">
      <alignment vertical="center"/>
    </xf>
    <xf numFmtId="0" fontId="128" fillId="0" borderId="0"/>
    <xf numFmtId="0" fontId="128" fillId="0" borderId="0">
      <alignment vertical="center"/>
    </xf>
    <xf numFmtId="0" fontId="128" fillId="0" borderId="0"/>
    <xf numFmtId="0" fontId="128" fillId="0" borderId="0"/>
    <xf numFmtId="0" fontId="128" fillId="0" borderId="0">
      <alignment vertical="center"/>
    </xf>
    <xf numFmtId="0" fontId="128" fillId="0" borderId="0"/>
    <xf numFmtId="0" fontId="14" fillId="25" borderId="0" applyNumberFormat="0" applyBorder="0" applyAlignment="0" applyProtection="0">
      <alignment vertical="center"/>
    </xf>
    <xf numFmtId="0" fontId="128" fillId="0" borderId="0"/>
    <xf numFmtId="0" fontId="14" fillId="13" borderId="0" applyNumberFormat="0" applyBorder="0" applyAlignment="0" applyProtection="0">
      <alignment vertical="center"/>
    </xf>
    <xf numFmtId="0" fontId="85" fillId="13" borderId="21" applyNumberFormat="0" applyAlignment="0" applyProtection="0">
      <alignment vertical="center"/>
    </xf>
    <xf numFmtId="0" fontId="14" fillId="8" borderId="0" applyNumberFormat="0" applyBorder="0" applyAlignment="0" applyProtection="0">
      <alignment vertical="center"/>
    </xf>
    <xf numFmtId="0" fontId="128" fillId="0" borderId="0"/>
    <xf numFmtId="0" fontId="92" fillId="26" borderId="0" applyNumberFormat="0" applyBorder="0" applyAlignment="0" applyProtection="0">
      <alignment vertical="center"/>
    </xf>
    <xf numFmtId="0" fontId="128" fillId="0" borderId="0"/>
    <xf numFmtId="0" fontId="100" fillId="0" borderId="0" applyNumberFormat="0" applyFill="0" applyBorder="0" applyAlignment="0" applyProtection="0">
      <alignment vertical="center"/>
    </xf>
    <xf numFmtId="0" fontId="86" fillId="14" borderId="0" applyNumberFormat="0" applyBorder="0" applyAlignment="0" applyProtection="0">
      <alignment vertical="center"/>
    </xf>
    <xf numFmtId="0" fontId="128" fillId="0" borderId="0">
      <alignment vertical="center"/>
    </xf>
    <xf numFmtId="0" fontId="87" fillId="12" borderId="21" applyNumberFormat="0" applyAlignment="0" applyProtection="0">
      <alignment vertical="center"/>
    </xf>
    <xf numFmtId="0" fontId="128" fillId="0" borderId="0">
      <alignment vertical="center"/>
    </xf>
    <xf numFmtId="0" fontId="128" fillId="0" borderId="0">
      <alignment vertical="center"/>
    </xf>
    <xf numFmtId="0" fontId="14" fillId="8" borderId="0" applyNumberFormat="0" applyBorder="0" applyAlignment="0" applyProtection="0">
      <alignment vertical="center"/>
    </xf>
    <xf numFmtId="0" fontId="128" fillId="10" borderId="19" applyNumberFormat="0" applyFont="0" applyAlignment="0" applyProtection="0">
      <alignment vertical="center"/>
    </xf>
    <xf numFmtId="0" fontId="128" fillId="0" borderId="0"/>
    <xf numFmtId="0" fontId="128" fillId="0" borderId="0">
      <alignment vertical="center"/>
    </xf>
    <xf numFmtId="0" fontId="87" fillId="12" borderId="21" applyNumberFormat="0" applyAlignment="0" applyProtection="0">
      <alignment vertical="center"/>
    </xf>
    <xf numFmtId="0" fontId="128" fillId="0" borderId="0">
      <alignment vertical="center"/>
    </xf>
    <xf numFmtId="0" fontId="128" fillId="0" borderId="0"/>
    <xf numFmtId="0" fontId="89" fillId="18" borderId="0" applyNumberFormat="0" applyBorder="0" applyAlignment="0" applyProtection="0">
      <alignment vertical="center"/>
    </xf>
    <xf numFmtId="0" fontId="84" fillId="13" borderId="20" applyNumberFormat="0" applyAlignment="0" applyProtection="0">
      <alignment vertical="center"/>
    </xf>
    <xf numFmtId="0" fontId="128" fillId="0" borderId="0"/>
    <xf numFmtId="0" fontId="86" fillId="12" borderId="0" applyNumberFormat="0" applyBorder="0" applyAlignment="0" applyProtection="0">
      <alignment vertical="center"/>
    </xf>
    <xf numFmtId="0" fontId="89" fillId="14" borderId="0" applyNumberFormat="0" applyBorder="0" applyAlignment="0" applyProtection="0">
      <alignment vertical="center"/>
    </xf>
    <xf numFmtId="0" fontId="128" fillId="0" borderId="0"/>
    <xf numFmtId="0" fontId="128" fillId="0" borderId="0"/>
    <xf numFmtId="0" fontId="86" fillId="12" borderId="0" applyNumberFormat="0" applyBorder="0" applyAlignment="0" applyProtection="0">
      <alignment vertical="center"/>
    </xf>
    <xf numFmtId="0" fontId="128" fillId="0" borderId="0">
      <alignment vertical="center"/>
    </xf>
    <xf numFmtId="9" fontId="128" fillId="0" borderId="0" applyFont="0" applyFill="0" applyBorder="0" applyAlignment="0" applyProtection="0">
      <alignment vertical="center"/>
    </xf>
    <xf numFmtId="0" fontId="128" fillId="0" borderId="0"/>
    <xf numFmtId="0" fontId="89" fillId="24" borderId="0" applyNumberFormat="0" applyBorder="0" applyAlignment="0" applyProtection="0">
      <alignment vertical="center"/>
    </xf>
    <xf numFmtId="0" fontId="128" fillId="0" borderId="0">
      <alignment vertical="center"/>
    </xf>
    <xf numFmtId="0" fontId="128" fillId="0" borderId="0">
      <alignment vertical="center"/>
    </xf>
    <xf numFmtId="0" fontId="88" fillId="16" borderId="22" applyNumberFormat="0" applyAlignment="0" applyProtection="0">
      <alignment vertical="center"/>
    </xf>
    <xf numFmtId="0" fontId="128" fillId="0" borderId="0"/>
    <xf numFmtId="0" fontId="89" fillId="24" borderId="0" applyNumberFormat="0" applyBorder="0" applyAlignment="0" applyProtection="0">
      <alignment vertical="center"/>
    </xf>
    <xf numFmtId="0" fontId="128" fillId="0" borderId="0"/>
    <xf numFmtId="0" fontId="128" fillId="0" borderId="0">
      <alignment vertical="center"/>
    </xf>
    <xf numFmtId="0" fontId="89" fillId="18" borderId="0" applyNumberFormat="0" applyBorder="0" applyAlignment="0" applyProtection="0">
      <alignment vertical="center"/>
    </xf>
    <xf numFmtId="0" fontId="128" fillId="0" borderId="0"/>
    <xf numFmtId="0" fontId="128" fillId="0" borderId="0"/>
    <xf numFmtId="0" fontId="14" fillId="25" borderId="0" applyNumberFormat="0" applyBorder="0" applyAlignment="0" applyProtection="0">
      <alignment vertical="center"/>
    </xf>
    <xf numFmtId="0" fontId="128" fillId="0" borderId="0">
      <alignment vertical="center"/>
    </xf>
    <xf numFmtId="0" fontId="14" fillId="25" borderId="0" applyNumberFormat="0" applyBorder="0" applyAlignment="0" applyProtection="0">
      <alignment vertical="center"/>
    </xf>
    <xf numFmtId="0" fontId="86" fillId="12" borderId="0" applyNumberFormat="0" applyBorder="0" applyAlignment="0" applyProtection="0">
      <alignment vertical="center"/>
    </xf>
    <xf numFmtId="0" fontId="128" fillId="0" borderId="0"/>
    <xf numFmtId="0" fontId="128" fillId="0" borderId="0"/>
    <xf numFmtId="0" fontId="128" fillId="0" borderId="0">
      <alignment vertical="center"/>
    </xf>
    <xf numFmtId="0" fontId="128" fillId="0" borderId="0">
      <alignment vertical="center"/>
    </xf>
    <xf numFmtId="0" fontId="128" fillId="0" borderId="0">
      <alignment vertical="center"/>
    </xf>
    <xf numFmtId="0" fontId="14" fillId="25" borderId="0" applyNumberFormat="0" applyBorder="0" applyAlignment="0" applyProtection="0">
      <alignment vertical="center"/>
    </xf>
    <xf numFmtId="0" fontId="128" fillId="0" borderId="0">
      <alignment vertical="center"/>
    </xf>
    <xf numFmtId="0" fontId="128" fillId="0" borderId="0">
      <alignment vertical="center"/>
    </xf>
    <xf numFmtId="0" fontId="128" fillId="0" borderId="0">
      <alignment vertical="center"/>
    </xf>
    <xf numFmtId="0" fontId="128" fillId="0" borderId="0"/>
    <xf numFmtId="0" fontId="128" fillId="0" borderId="0"/>
    <xf numFmtId="0" fontId="128" fillId="0" borderId="0"/>
    <xf numFmtId="0" fontId="128" fillId="0" borderId="0">
      <alignment vertical="center"/>
    </xf>
    <xf numFmtId="0" fontId="128" fillId="0" borderId="0">
      <alignment vertical="center"/>
    </xf>
    <xf numFmtId="0" fontId="14" fillId="10" borderId="0" applyNumberFormat="0" applyBorder="0" applyAlignment="0" applyProtection="0">
      <alignment vertical="center"/>
    </xf>
    <xf numFmtId="0" fontId="128" fillId="0" borderId="0"/>
    <xf numFmtId="0" fontId="14" fillId="10" borderId="0" applyNumberFormat="0" applyBorder="0" applyAlignment="0" applyProtection="0">
      <alignment vertical="center"/>
    </xf>
    <xf numFmtId="0" fontId="89" fillId="17" borderId="0" applyNumberFormat="0" applyBorder="0" applyAlignment="0" applyProtection="0">
      <alignment vertical="center"/>
    </xf>
    <xf numFmtId="0" fontId="128" fillId="0" borderId="0"/>
    <xf numFmtId="0" fontId="128" fillId="0" borderId="0">
      <alignment vertical="center"/>
    </xf>
    <xf numFmtId="0" fontId="128" fillId="0" borderId="0"/>
    <xf numFmtId="0" fontId="128" fillId="0" borderId="0"/>
    <xf numFmtId="0" fontId="14" fillId="21"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28" fillId="0" borderId="0"/>
    <xf numFmtId="0" fontId="128" fillId="0" borderId="0"/>
    <xf numFmtId="0" fontId="128" fillId="0" borderId="0"/>
    <xf numFmtId="0" fontId="128" fillId="10" borderId="19" applyNumberFormat="0" applyFont="0" applyAlignment="0" applyProtection="0">
      <alignment vertical="center"/>
    </xf>
    <xf numFmtId="0" fontId="14" fillId="8" borderId="0" applyNumberFormat="0" applyBorder="0" applyAlignment="0" applyProtection="0">
      <alignment vertical="center"/>
    </xf>
    <xf numFmtId="0" fontId="128" fillId="0" borderId="0">
      <alignment vertical="center"/>
    </xf>
    <xf numFmtId="0" fontId="87" fillId="12" borderId="21" applyNumberFormat="0" applyAlignment="0" applyProtection="0">
      <alignment vertical="center"/>
    </xf>
    <xf numFmtId="0" fontId="128" fillId="0" borderId="0">
      <alignment vertical="center"/>
    </xf>
    <xf numFmtId="0" fontId="128" fillId="0" borderId="0"/>
    <xf numFmtId="0" fontId="86" fillId="14" borderId="0" applyNumberFormat="0" applyBorder="0" applyAlignment="0" applyProtection="0">
      <alignment vertical="center"/>
    </xf>
    <xf numFmtId="0" fontId="89" fillId="19" borderId="0" applyNumberFormat="0" applyBorder="0" applyAlignment="0" applyProtection="0">
      <alignment vertical="center"/>
    </xf>
    <xf numFmtId="0" fontId="128" fillId="0" borderId="0">
      <alignment vertical="center"/>
    </xf>
    <xf numFmtId="0" fontId="14" fillId="9" borderId="0" applyNumberFormat="0" applyBorder="0" applyAlignment="0" applyProtection="0">
      <alignment vertical="center"/>
    </xf>
    <xf numFmtId="0" fontId="128" fillId="0" borderId="0"/>
    <xf numFmtId="0" fontId="128" fillId="0" borderId="0">
      <alignment vertical="center"/>
    </xf>
    <xf numFmtId="0" fontId="14" fillId="9" borderId="0" applyNumberFormat="0" applyBorder="0" applyAlignment="0" applyProtection="0">
      <alignment vertical="center"/>
    </xf>
    <xf numFmtId="0" fontId="128" fillId="0" borderId="0"/>
    <xf numFmtId="0" fontId="89" fillId="14" borderId="0" applyNumberFormat="0" applyBorder="0" applyAlignment="0" applyProtection="0">
      <alignment vertical="center"/>
    </xf>
    <xf numFmtId="0" fontId="128" fillId="0" borderId="0"/>
    <xf numFmtId="0" fontId="14" fillId="25" borderId="0" applyNumberFormat="0" applyBorder="0" applyAlignment="0" applyProtection="0">
      <alignment vertical="center"/>
    </xf>
    <xf numFmtId="0" fontId="95" fillId="23" borderId="0" applyNumberFormat="0" applyBorder="0" applyAlignment="0" applyProtection="0">
      <alignment vertical="center"/>
    </xf>
    <xf numFmtId="0" fontId="89" fillId="14" borderId="0" applyNumberFormat="0" applyBorder="0" applyAlignment="0" applyProtection="0">
      <alignment vertical="center"/>
    </xf>
    <xf numFmtId="0" fontId="128" fillId="0" borderId="0"/>
    <xf numFmtId="0" fontId="14" fillId="21" borderId="0" applyNumberFormat="0" applyBorder="0" applyAlignment="0" applyProtection="0">
      <alignment vertical="center"/>
    </xf>
    <xf numFmtId="0" fontId="84" fillId="13" borderId="20" applyNumberFormat="0" applyAlignment="0" applyProtection="0">
      <alignment vertical="center"/>
    </xf>
    <xf numFmtId="0" fontId="128" fillId="0" borderId="0"/>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0" fontId="128" fillId="0" borderId="0"/>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alignment vertical="center"/>
    </xf>
    <xf numFmtId="0" fontId="14" fillId="14" borderId="0" applyNumberFormat="0" applyBorder="0" applyAlignment="0" applyProtection="0">
      <alignment vertical="center"/>
    </xf>
    <xf numFmtId="0" fontId="128" fillId="0" borderId="0"/>
    <xf numFmtId="0" fontId="128" fillId="0" borderId="0"/>
    <xf numFmtId="0" fontId="14" fillId="14" borderId="0" applyNumberFormat="0" applyBorder="0" applyAlignment="0" applyProtection="0">
      <alignment vertical="center"/>
    </xf>
    <xf numFmtId="0" fontId="89" fillId="17" borderId="0" applyNumberFormat="0" applyBorder="0" applyAlignment="0" applyProtection="0">
      <alignment vertical="center"/>
    </xf>
    <xf numFmtId="0" fontId="128" fillId="0" borderId="0">
      <alignment vertical="center"/>
    </xf>
    <xf numFmtId="0" fontId="128" fillId="0" borderId="0">
      <alignment vertical="center"/>
    </xf>
    <xf numFmtId="0" fontId="14" fillId="10" borderId="0" applyNumberFormat="0" applyBorder="0" applyAlignment="0" applyProtection="0">
      <alignment vertical="center"/>
    </xf>
    <xf numFmtId="0" fontId="128" fillId="0" borderId="0"/>
    <xf numFmtId="0" fontId="128" fillId="0" borderId="0"/>
    <xf numFmtId="0" fontId="89" fillId="14" borderId="0" applyNumberFormat="0" applyBorder="0" applyAlignment="0" applyProtection="0">
      <alignment vertical="center"/>
    </xf>
    <xf numFmtId="0" fontId="128" fillId="0" borderId="0"/>
    <xf numFmtId="0" fontId="14" fillId="10" borderId="0" applyNumberFormat="0" applyBorder="0" applyAlignment="0" applyProtection="0">
      <alignment vertical="center"/>
    </xf>
    <xf numFmtId="0" fontId="128" fillId="0" borderId="0"/>
    <xf numFmtId="0" fontId="3" fillId="0" borderId="1">
      <alignment horizontal="distributed" vertical="center" wrapText="1"/>
    </xf>
    <xf numFmtId="0" fontId="128" fillId="0" borderId="0"/>
    <xf numFmtId="0" fontId="14" fillId="25" borderId="0" applyNumberFormat="0" applyBorder="0" applyAlignment="0" applyProtection="0">
      <alignment vertical="center"/>
    </xf>
    <xf numFmtId="0" fontId="3" fillId="0" borderId="1">
      <alignment horizontal="distributed" vertical="center" wrapText="1"/>
    </xf>
    <xf numFmtId="0" fontId="128" fillId="0" borderId="0">
      <alignment vertical="center"/>
    </xf>
    <xf numFmtId="0" fontId="128" fillId="0" borderId="0">
      <alignment vertical="center"/>
    </xf>
    <xf numFmtId="0" fontId="93"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28" fillId="0" borderId="0">
      <alignment vertical="center"/>
    </xf>
    <xf numFmtId="0" fontId="128" fillId="0" borderId="0"/>
    <xf numFmtId="0" fontId="102" fillId="0" borderId="0">
      <alignment horizontal="centerContinuous" vertical="center"/>
    </xf>
    <xf numFmtId="0" fontId="100" fillId="0" borderId="0" applyNumberFormat="0" applyFill="0" applyBorder="0" applyAlignment="0" applyProtection="0">
      <alignment vertical="center"/>
    </xf>
    <xf numFmtId="0" fontId="128" fillId="0" borderId="0">
      <alignment vertical="center"/>
    </xf>
    <xf numFmtId="0" fontId="128" fillId="0" borderId="0"/>
    <xf numFmtId="0" fontId="128" fillId="0" borderId="0"/>
    <xf numFmtId="0" fontId="128" fillId="0" borderId="0">
      <alignment vertical="center"/>
    </xf>
    <xf numFmtId="0" fontId="3" fillId="0" borderId="1">
      <alignment horizontal="distributed" vertical="center" wrapText="1"/>
    </xf>
    <xf numFmtId="0" fontId="128" fillId="0" borderId="0"/>
    <xf numFmtId="0" fontId="128" fillId="10" borderId="19" applyNumberFormat="0" applyFont="0" applyAlignment="0" applyProtection="0">
      <alignment vertical="center"/>
    </xf>
    <xf numFmtId="0" fontId="14" fillId="9" borderId="0" applyNumberFormat="0" applyBorder="0" applyAlignment="0" applyProtection="0">
      <alignment vertical="center"/>
    </xf>
    <xf numFmtId="0" fontId="14" fillId="10" borderId="19" applyNumberFormat="0" applyFont="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89" fillId="22" borderId="0" applyNumberFormat="0" applyBorder="0" applyAlignment="0" applyProtection="0">
      <alignment vertical="center"/>
    </xf>
    <xf numFmtId="0" fontId="89" fillId="14" borderId="0" applyNumberFormat="0" applyBorder="0" applyAlignment="0" applyProtection="0">
      <alignment vertical="center"/>
    </xf>
    <xf numFmtId="0" fontId="128" fillId="0" borderId="0"/>
    <xf numFmtId="0" fontId="3" fillId="0" borderId="1">
      <alignment horizontal="distributed" vertical="center" wrapText="1"/>
    </xf>
    <xf numFmtId="0" fontId="128" fillId="0" borderId="0"/>
    <xf numFmtId="0" fontId="86" fillId="12" borderId="0" applyNumberFormat="0" applyBorder="0" applyAlignment="0" applyProtection="0">
      <alignment vertical="center"/>
    </xf>
    <xf numFmtId="0" fontId="87" fillId="12" borderId="21" applyNumberFormat="0" applyAlignment="0" applyProtection="0">
      <alignment vertical="center"/>
    </xf>
    <xf numFmtId="0" fontId="128" fillId="0" borderId="0">
      <alignment vertical="center"/>
    </xf>
    <xf numFmtId="0" fontId="86" fillId="14" borderId="0" applyNumberFormat="0" applyBorder="0" applyAlignment="0" applyProtection="0">
      <alignment vertical="center"/>
    </xf>
    <xf numFmtId="0" fontId="128" fillId="0" borderId="0">
      <alignment vertical="center"/>
    </xf>
    <xf numFmtId="0" fontId="128" fillId="0" borderId="0"/>
    <xf numFmtId="0" fontId="14" fillId="25" borderId="0" applyNumberFormat="0" applyBorder="0" applyAlignment="0" applyProtection="0">
      <alignment vertical="center"/>
    </xf>
    <xf numFmtId="0" fontId="128" fillId="0" borderId="0">
      <alignment vertical="center"/>
    </xf>
    <xf numFmtId="0" fontId="14" fillId="14" borderId="0" applyNumberFormat="0" applyBorder="0" applyAlignment="0" applyProtection="0">
      <alignment vertical="center"/>
    </xf>
    <xf numFmtId="0" fontId="128" fillId="0" borderId="0"/>
    <xf numFmtId="0" fontId="14" fillId="19" borderId="0" applyNumberFormat="0" applyBorder="0" applyAlignment="0" applyProtection="0">
      <alignment vertical="center"/>
    </xf>
    <xf numFmtId="0" fontId="3" fillId="0" borderId="1">
      <alignment horizontal="distributed" vertical="center" wrapText="1"/>
    </xf>
    <xf numFmtId="0" fontId="128" fillId="0" borderId="0">
      <alignment vertical="center"/>
    </xf>
    <xf numFmtId="0" fontId="128" fillId="0" borderId="0"/>
    <xf numFmtId="0" fontId="128" fillId="0" borderId="0"/>
    <xf numFmtId="0" fontId="128" fillId="0" borderId="0"/>
    <xf numFmtId="0" fontId="128" fillId="0" borderId="0"/>
    <xf numFmtId="0" fontId="128" fillId="0" borderId="0">
      <alignment vertical="center"/>
    </xf>
    <xf numFmtId="0" fontId="84" fillId="8" borderId="20" applyNumberFormat="0" applyAlignment="0" applyProtection="0">
      <alignment vertical="center"/>
    </xf>
    <xf numFmtId="0" fontId="14" fillId="21" borderId="0" applyNumberFormat="0" applyBorder="0" applyAlignment="0" applyProtection="0">
      <alignment vertical="center"/>
    </xf>
    <xf numFmtId="0" fontId="128" fillId="0" borderId="0"/>
    <xf numFmtId="0" fontId="14" fillId="26" borderId="0" applyNumberFormat="0" applyBorder="0" applyAlignment="0" applyProtection="0">
      <alignment vertical="center"/>
    </xf>
    <xf numFmtId="0" fontId="84" fillId="13" borderId="20" applyNumberFormat="0" applyAlignment="0" applyProtection="0">
      <alignment vertical="center"/>
    </xf>
    <xf numFmtId="0" fontId="128" fillId="0" borderId="0">
      <alignment vertical="center"/>
    </xf>
    <xf numFmtId="0" fontId="128" fillId="0" borderId="0">
      <alignment vertical="center"/>
    </xf>
    <xf numFmtId="0" fontId="84" fillId="13" borderId="20" applyNumberFormat="0" applyAlignment="0" applyProtection="0">
      <alignment vertical="center"/>
    </xf>
    <xf numFmtId="0" fontId="128" fillId="0" borderId="0"/>
    <xf numFmtId="0" fontId="128" fillId="0" borderId="0"/>
    <xf numFmtId="0" fontId="128" fillId="0" borderId="0"/>
    <xf numFmtId="0" fontId="128" fillId="0" borderId="0"/>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0" fontId="14" fillId="15" borderId="0" applyNumberFormat="0" applyBorder="0" applyAlignment="0" applyProtection="0">
      <alignment vertical="center"/>
    </xf>
    <xf numFmtId="0" fontId="87" fillId="12" borderId="21" applyNumberFormat="0" applyAlignment="0" applyProtection="0">
      <alignment vertical="center"/>
    </xf>
    <xf numFmtId="0" fontId="89" fillId="17" borderId="0" applyNumberFormat="0" applyBorder="0" applyAlignment="0" applyProtection="0">
      <alignment vertical="center"/>
    </xf>
    <xf numFmtId="0" fontId="89" fillId="19" borderId="0" applyNumberFormat="0" applyBorder="0" applyAlignment="0" applyProtection="0">
      <alignment vertical="center"/>
    </xf>
    <xf numFmtId="0" fontId="128" fillId="0" borderId="0"/>
    <xf numFmtId="0" fontId="14" fillId="13" borderId="0" applyNumberFormat="0" applyBorder="0" applyAlignment="0" applyProtection="0">
      <alignment vertical="center"/>
    </xf>
    <xf numFmtId="0" fontId="128" fillId="0" borderId="0">
      <alignment vertical="center"/>
    </xf>
    <xf numFmtId="0" fontId="14" fillId="25" borderId="0" applyNumberFormat="0" applyBorder="0" applyAlignment="0" applyProtection="0">
      <alignment vertical="center"/>
    </xf>
    <xf numFmtId="0" fontId="128" fillId="0" borderId="0"/>
    <xf numFmtId="0" fontId="128" fillId="0" borderId="0">
      <alignment vertical="center"/>
    </xf>
    <xf numFmtId="0" fontId="14" fillId="25" borderId="0" applyNumberFormat="0" applyBorder="0" applyAlignment="0" applyProtection="0">
      <alignment vertical="center"/>
    </xf>
    <xf numFmtId="0" fontId="128" fillId="0" borderId="0"/>
    <xf numFmtId="0" fontId="128" fillId="0" borderId="0"/>
    <xf numFmtId="0" fontId="128" fillId="0" borderId="0">
      <alignment vertical="center"/>
    </xf>
    <xf numFmtId="0" fontId="128" fillId="0" borderId="0">
      <alignment vertical="center"/>
    </xf>
    <xf numFmtId="0" fontId="128" fillId="0" borderId="0"/>
    <xf numFmtId="0" fontId="128" fillId="0" borderId="0"/>
    <xf numFmtId="0" fontId="128" fillId="0" borderId="0">
      <alignment vertical="center"/>
    </xf>
    <xf numFmtId="0" fontId="86" fillId="14" borderId="0" applyNumberFormat="0" applyBorder="0" applyAlignment="0" applyProtection="0">
      <alignment vertical="center"/>
    </xf>
    <xf numFmtId="0" fontId="128" fillId="0" borderId="0">
      <alignment vertical="center"/>
    </xf>
    <xf numFmtId="0" fontId="128" fillId="0" borderId="0">
      <alignment vertical="center"/>
    </xf>
    <xf numFmtId="0" fontId="128" fillId="0" borderId="0"/>
    <xf numFmtId="0" fontId="128" fillId="0" borderId="0"/>
    <xf numFmtId="0" fontId="128" fillId="0" borderId="0"/>
    <xf numFmtId="0" fontId="14" fillId="13" borderId="0" applyNumberFormat="0" applyBorder="0" applyAlignment="0" applyProtection="0">
      <alignment vertical="center"/>
    </xf>
    <xf numFmtId="0" fontId="94" fillId="0" borderId="24" applyNumberFormat="0" applyFill="0" applyAlignment="0" applyProtection="0">
      <alignment vertical="center"/>
    </xf>
    <xf numFmtId="0" fontId="128" fillId="0" borderId="0">
      <alignment vertical="center"/>
    </xf>
    <xf numFmtId="0" fontId="97" fillId="0" borderId="0"/>
    <xf numFmtId="0" fontId="14" fillId="11" borderId="0" applyNumberFormat="0" applyBorder="0" applyAlignment="0" applyProtection="0">
      <alignment vertical="center"/>
    </xf>
    <xf numFmtId="0" fontId="89" fillId="17" borderId="0" applyNumberFormat="0" applyBorder="0" applyAlignment="0" applyProtection="0">
      <alignment vertical="center"/>
    </xf>
    <xf numFmtId="0" fontId="128" fillId="0" borderId="0">
      <alignment vertical="center"/>
    </xf>
    <xf numFmtId="0" fontId="128" fillId="0" borderId="0"/>
    <xf numFmtId="0" fontId="3" fillId="0" borderId="1">
      <alignment horizontal="distributed" vertical="center" wrapText="1"/>
    </xf>
    <xf numFmtId="0" fontId="128" fillId="0" borderId="0">
      <alignment vertical="center"/>
    </xf>
    <xf numFmtId="0" fontId="14" fillId="11" borderId="0" applyNumberFormat="0" applyBorder="0" applyAlignment="0" applyProtection="0">
      <alignment vertical="center"/>
    </xf>
    <xf numFmtId="0" fontId="97" fillId="0" borderId="0">
      <alignment vertical="center"/>
    </xf>
    <xf numFmtId="0" fontId="14" fillId="8" borderId="0" applyNumberFormat="0" applyBorder="0" applyAlignment="0" applyProtection="0">
      <alignment vertical="center"/>
    </xf>
    <xf numFmtId="0" fontId="128" fillId="0" borderId="0"/>
    <xf numFmtId="0" fontId="128" fillId="0" borderId="0">
      <alignment vertical="center"/>
    </xf>
    <xf numFmtId="0" fontId="128" fillId="0" borderId="0"/>
    <xf numFmtId="0" fontId="89" fillId="14" borderId="0" applyNumberFormat="0" applyBorder="0" applyAlignment="0" applyProtection="0">
      <alignment vertical="center"/>
    </xf>
    <xf numFmtId="0" fontId="128" fillId="0" borderId="0">
      <alignment vertical="center"/>
    </xf>
    <xf numFmtId="0" fontId="14" fillId="10" borderId="0" applyNumberFormat="0" applyBorder="0" applyAlignment="0" applyProtection="0">
      <alignment vertical="center"/>
    </xf>
    <xf numFmtId="0" fontId="14" fillId="15" borderId="0" applyNumberFormat="0" applyBorder="0" applyAlignment="0" applyProtection="0">
      <alignment vertical="center"/>
    </xf>
    <xf numFmtId="0" fontId="84" fillId="13" borderId="20" applyNumberFormat="0" applyAlignment="0" applyProtection="0">
      <alignment vertical="center"/>
    </xf>
    <xf numFmtId="0" fontId="128" fillId="0" borderId="0">
      <alignment vertical="center"/>
    </xf>
    <xf numFmtId="0" fontId="14" fillId="10" borderId="0" applyNumberFormat="0" applyBorder="0" applyAlignment="0" applyProtection="0">
      <alignment vertical="center"/>
    </xf>
    <xf numFmtId="0" fontId="128" fillId="0" borderId="0"/>
    <xf numFmtId="0" fontId="86" fillId="22" borderId="0" applyNumberFormat="0" applyBorder="0" applyAlignment="0" applyProtection="0">
      <alignment vertical="center"/>
    </xf>
    <xf numFmtId="0" fontId="89" fillId="14" borderId="0" applyNumberFormat="0" applyBorder="0" applyAlignment="0" applyProtection="0">
      <alignment vertical="center"/>
    </xf>
    <xf numFmtId="0" fontId="128" fillId="0" borderId="0"/>
    <xf numFmtId="0" fontId="14" fillId="21" borderId="0" applyNumberFormat="0" applyBorder="0" applyAlignment="0" applyProtection="0">
      <alignment vertical="center"/>
    </xf>
    <xf numFmtId="0" fontId="94" fillId="0" borderId="24" applyNumberFormat="0" applyFill="0" applyAlignment="0" applyProtection="0">
      <alignment vertical="center"/>
    </xf>
    <xf numFmtId="0" fontId="128" fillId="0" borderId="0">
      <alignment vertical="center"/>
    </xf>
    <xf numFmtId="0" fontId="128" fillId="0" borderId="0"/>
    <xf numFmtId="0" fontId="86" fillId="14" borderId="0" applyNumberFormat="0" applyBorder="0" applyAlignment="0" applyProtection="0">
      <alignment vertical="center"/>
    </xf>
    <xf numFmtId="0" fontId="86" fillId="26" borderId="0" applyNumberFormat="0" applyBorder="0" applyAlignment="0" applyProtection="0">
      <alignment vertical="center"/>
    </xf>
    <xf numFmtId="43" fontId="14" fillId="0" borderId="0" applyFont="0" applyFill="0" applyBorder="0" applyAlignment="0" applyProtection="0">
      <alignment vertical="center"/>
    </xf>
    <xf numFmtId="0" fontId="128" fillId="0" borderId="0"/>
    <xf numFmtId="0" fontId="128" fillId="0" borderId="0"/>
    <xf numFmtId="0" fontId="128" fillId="10" borderId="19" applyNumberFormat="0" applyFont="0" applyAlignment="0" applyProtection="0">
      <alignment vertical="center"/>
    </xf>
    <xf numFmtId="0" fontId="14" fillId="21" borderId="0" applyNumberFormat="0" applyBorder="0" applyAlignment="0" applyProtection="0">
      <alignment vertical="center"/>
    </xf>
    <xf numFmtId="0" fontId="89" fillId="18" borderId="0" applyNumberFormat="0" applyBorder="0" applyAlignment="0" applyProtection="0">
      <alignment vertical="center"/>
    </xf>
    <xf numFmtId="0" fontId="128" fillId="0" borderId="0">
      <alignment vertical="center"/>
    </xf>
    <xf numFmtId="0" fontId="128" fillId="0" borderId="0">
      <alignment vertical="center"/>
    </xf>
    <xf numFmtId="0" fontId="128" fillId="0" borderId="0"/>
    <xf numFmtId="0" fontId="128" fillId="0" borderId="0">
      <alignment vertical="center"/>
    </xf>
    <xf numFmtId="43" fontId="128" fillId="0" borderId="0" applyFont="0" applyFill="0" applyBorder="0" applyAlignment="0" applyProtection="0"/>
    <xf numFmtId="0" fontId="128" fillId="0" borderId="0"/>
    <xf numFmtId="0" fontId="86" fillId="14" borderId="0" applyNumberFormat="0" applyBorder="0" applyAlignment="0" applyProtection="0">
      <alignment vertical="center"/>
    </xf>
    <xf numFmtId="0" fontId="89" fillId="19" borderId="0" applyNumberFormat="0" applyBorder="0" applyAlignment="0" applyProtection="0">
      <alignment vertical="center"/>
    </xf>
    <xf numFmtId="0" fontId="91" fillId="0" borderId="23" applyProtection="0"/>
    <xf numFmtId="0" fontId="128" fillId="0" borderId="0">
      <alignment vertical="center"/>
    </xf>
    <xf numFmtId="0" fontId="3" fillId="0" borderId="1">
      <alignment horizontal="distributed" vertical="center" wrapText="1"/>
    </xf>
    <xf numFmtId="0" fontId="128" fillId="0" borderId="0"/>
    <xf numFmtId="0" fontId="128" fillId="0" borderId="0"/>
    <xf numFmtId="0" fontId="14" fillId="25" borderId="0" applyNumberFormat="0" applyBorder="0" applyAlignment="0" applyProtection="0">
      <alignment vertical="center"/>
    </xf>
    <xf numFmtId="0" fontId="14" fillId="12" borderId="0" applyNumberFormat="0" applyBorder="0" applyAlignment="0" applyProtection="0">
      <alignment vertical="center"/>
    </xf>
    <xf numFmtId="0" fontId="86" fillId="13" borderId="0" applyNumberFormat="0" applyBorder="0" applyAlignment="0" applyProtection="0">
      <alignment vertical="center"/>
    </xf>
    <xf numFmtId="0" fontId="128" fillId="0" borderId="0"/>
    <xf numFmtId="0" fontId="3" fillId="0" borderId="1">
      <alignment horizontal="distributed" vertical="center" wrapText="1"/>
    </xf>
    <xf numFmtId="0" fontId="128" fillId="0" borderId="0">
      <alignment vertical="center"/>
    </xf>
    <xf numFmtId="0" fontId="128" fillId="0" borderId="0"/>
    <xf numFmtId="0" fontId="14" fillId="14" borderId="0" applyNumberFormat="0" applyBorder="0" applyAlignment="0" applyProtection="0">
      <alignment vertical="center"/>
    </xf>
    <xf numFmtId="0" fontId="87" fillId="12" borderId="21" applyNumberFormat="0" applyAlignment="0" applyProtection="0">
      <alignment vertical="center"/>
    </xf>
    <xf numFmtId="0" fontId="128" fillId="0" borderId="0">
      <alignment vertical="center"/>
    </xf>
    <xf numFmtId="0" fontId="128" fillId="0" borderId="0"/>
    <xf numFmtId="0" fontId="128" fillId="0" borderId="0">
      <alignment vertical="center"/>
    </xf>
    <xf numFmtId="0" fontId="128" fillId="0" borderId="0">
      <alignment vertical="center"/>
    </xf>
    <xf numFmtId="0" fontId="128" fillId="0" borderId="0"/>
    <xf numFmtId="0" fontId="128" fillId="0" borderId="0">
      <alignment vertical="center"/>
    </xf>
    <xf numFmtId="0" fontId="86" fillId="28" borderId="0" applyNumberFormat="0" applyBorder="0" applyAlignment="0" applyProtection="0">
      <alignment vertical="center"/>
    </xf>
    <xf numFmtId="0" fontId="128" fillId="0" borderId="0"/>
    <xf numFmtId="0" fontId="14" fillId="21" borderId="0" applyNumberFormat="0" applyBorder="0" applyAlignment="0" applyProtection="0">
      <alignment vertical="center"/>
    </xf>
    <xf numFmtId="0" fontId="87" fillId="12" borderId="21" applyNumberFormat="0" applyAlignment="0" applyProtection="0">
      <alignment vertical="center"/>
    </xf>
    <xf numFmtId="0" fontId="128" fillId="0" borderId="0">
      <alignment vertical="center"/>
    </xf>
    <xf numFmtId="0" fontId="14" fillId="19" borderId="0" applyNumberFormat="0" applyBorder="0" applyAlignment="0" applyProtection="0">
      <alignment vertical="center"/>
    </xf>
    <xf numFmtId="0" fontId="104" fillId="9" borderId="0" applyNumberFormat="0" applyBorder="0" applyAlignment="0" applyProtection="0">
      <alignment vertical="center"/>
    </xf>
    <xf numFmtId="0" fontId="128" fillId="0" borderId="0"/>
    <xf numFmtId="0" fontId="128" fillId="0" borderId="0">
      <alignment vertical="center"/>
    </xf>
    <xf numFmtId="0" fontId="14" fillId="26" borderId="0" applyNumberFormat="0" applyBorder="0" applyAlignment="0" applyProtection="0">
      <alignment vertical="center"/>
    </xf>
    <xf numFmtId="0" fontId="128" fillId="0" borderId="0"/>
    <xf numFmtId="0" fontId="3" fillId="0" borderId="1">
      <alignment horizontal="distributed" vertical="center" wrapText="1"/>
    </xf>
    <xf numFmtId="0" fontId="128" fillId="0" borderId="0">
      <alignment vertical="center"/>
    </xf>
    <xf numFmtId="0" fontId="128" fillId="0" borderId="0"/>
    <xf numFmtId="0" fontId="14" fillId="26" borderId="0" applyNumberFormat="0" applyBorder="0" applyAlignment="0" applyProtection="0">
      <alignment vertical="center"/>
    </xf>
    <xf numFmtId="0" fontId="3" fillId="0" borderId="1">
      <alignment horizontal="distributed" vertical="center" wrapText="1"/>
    </xf>
    <xf numFmtId="0" fontId="128" fillId="0" borderId="0">
      <alignment vertical="center"/>
    </xf>
    <xf numFmtId="0" fontId="128" fillId="0" borderId="0"/>
    <xf numFmtId="0" fontId="14" fillId="8" borderId="0" applyNumberFormat="0" applyBorder="0" applyAlignment="0" applyProtection="0">
      <alignment vertical="center"/>
    </xf>
    <xf numFmtId="0" fontId="128" fillId="0" borderId="0">
      <alignment vertical="center"/>
    </xf>
    <xf numFmtId="0" fontId="128" fillId="10" borderId="19" applyNumberFormat="0" applyFont="0" applyAlignment="0" applyProtection="0">
      <alignment vertical="center"/>
    </xf>
    <xf numFmtId="0" fontId="14" fillId="19" borderId="0" applyNumberFormat="0" applyBorder="0" applyAlignment="0" applyProtection="0">
      <alignment vertical="center"/>
    </xf>
    <xf numFmtId="0" fontId="3" fillId="0" borderId="1">
      <alignment horizontal="distributed" vertical="center" wrapText="1"/>
    </xf>
    <xf numFmtId="0" fontId="128" fillId="0" borderId="0"/>
    <xf numFmtId="0" fontId="14" fillId="8" borderId="0" applyNumberFormat="0" applyBorder="0" applyAlignment="0" applyProtection="0">
      <alignment vertical="center"/>
    </xf>
    <xf numFmtId="0" fontId="128" fillId="0" borderId="0"/>
    <xf numFmtId="0" fontId="89" fillId="31" borderId="0" applyNumberFormat="0" applyBorder="0" applyAlignment="0" applyProtection="0">
      <alignment vertical="center"/>
    </xf>
    <xf numFmtId="0" fontId="3" fillId="0" borderId="1">
      <alignment horizontal="distributed" vertical="center" wrapText="1"/>
    </xf>
    <xf numFmtId="0" fontId="97" fillId="0" borderId="0"/>
    <xf numFmtId="0" fontId="97" fillId="0" borderId="0"/>
    <xf numFmtId="0" fontId="128" fillId="0" borderId="0">
      <alignment vertical="center"/>
    </xf>
    <xf numFmtId="0" fontId="14" fillId="8" borderId="0" applyNumberFormat="0" applyBorder="0" applyAlignment="0" applyProtection="0">
      <alignment vertical="center"/>
    </xf>
    <xf numFmtId="0" fontId="89" fillId="17" borderId="0" applyNumberFormat="0" applyBorder="0" applyAlignment="0" applyProtection="0">
      <alignment vertical="center"/>
    </xf>
    <xf numFmtId="0" fontId="128" fillId="0" borderId="0">
      <alignment vertical="center"/>
    </xf>
    <xf numFmtId="0" fontId="14" fillId="13" borderId="0" applyNumberFormat="0" applyBorder="0" applyAlignment="0" applyProtection="0">
      <alignment vertical="center"/>
    </xf>
    <xf numFmtId="0" fontId="128" fillId="10" borderId="19" applyNumberFormat="0" applyFont="0" applyAlignment="0" applyProtection="0">
      <alignment vertical="center"/>
    </xf>
    <xf numFmtId="0" fontId="14" fillId="19" borderId="0" applyNumberFormat="0" applyBorder="0" applyAlignment="0" applyProtection="0">
      <alignment vertical="center"/>
    </xf>
    <xf numFmtId="0" fontId="3" fillId="0" borderId="1">
      <alignment horizontal="distributed" vertical="center" wrapText="1"/>
    </xf>
    <xf numFmtId="0" fontId="128" fillId="0" borderId="0"/>
    <xf numFmtId="0" fontId="14" fillId="8" borderId="0" applyNumberFormat="0" applyBorder="0" applyAlignment="0" applyProtection="0">
      <alignment vertical="center"/>
    </xf>
    <xf numFmtId="0" fontId="89" fillId="17" borderId="0" applyNumberFormat="0" applyBorder="0" applyAlignment="0" applyProtection="0">
      <alignment vertical="center"/>
    </xf>
    <xf numFmtId="0" fontId="128" fillId="0" borderId="0"/>
    <xf numFmtId="0" fontId="128" fillId="0" borderId="0"/>
    <xf numFmtId="0" fontId="128" fillId="0" borderId="0">
      <alignment vertical="center"/>
    </xf>
    <xf numFmtId="0" fontId="128" fillId="0" borderId="0"/>
    <xf numFmtId="0" fontId="128" fillId="0" borderId="0"/>
    <xf numFmtId="0" fontId="14" fillId="12" borderId="0" applyNumberFormat="0" applyBorder="0" applyAlignment="0" applyProtection="0">
      <alignment vertical="center"/>
    </xf>
    <xf numFmtId="0" fontId="86" fillId="14" borderId="0" applyNumberFormat="0" applyBorder="0" applyAlignment="0" applyProtection="0">
      <alignment vertical="center"/>
    </xf>
    <xf numFmtId="0" fontId="89" fillId="19" borderId="0" applyNumberFormat="0" applyBorder="0" applyAlignment="0" applyProtection="0">
      <alignment vertical="center"/>
    </xf>
    <xf numFmtId="0" fontId="128" fillId="0" borderId="0"/>
    <xf numFmtId="0" fontId="84" fillId="13" borderId="20" applyNumberFormat="0" applyAlignment="0" applyProtection="0">
      <alignment vertical="center"/>
    </xf>
    <xf numFmtId="0" fontId="128" fillId="0" borderId="0">
      <alignment vertical="center"/>
    </xf>
    <xf numFmtId="0" fontId="128" fillId="0" borderId="0">
      <alignment vertical="center"/>
    </xf>
    <xf numFmtId="0" fontId="14" fillId="21" borderId="0" applyNumberFormat="0" applyBorder="0" applyAlignment="0" applyProtection="0">
      <alignment vertical="center"/>
    </xf>
    <xf numFmtId="0" fontId="14" fillId="19" borderId="0" applyNumberFormat="0" applyBorder="0" applyAlignment="0" applyProtection="0">
      <alignment vertical="center"/>
    </xf>
    <xf numFmtId="0" fontId="128" fillId="0" borderId="0"/>
    <xf numFmtId="0" fontId="14" fillId="10" borderId="0" applyNumberFormat="0" applyBorder="0" applyAlignment="0" applyProtection="0">
      <alignment vertical="center"/>
    </xf>
    <xf numFmtId="0" fontId="128" fillId="0" borderId="0">
      <alignment vertical="center"/>
    </xf>
    <xf numFmtId="0" fontId="14" fillId="12" borderId="0" applyNumberFormat="0" applyBorder="0" applyAlignment="0" applyProtection="0">
      <alignment vertical="center"/>
    </xf>
    <xf numFmtId="0" fontId="128" fillId="0" borderId="0">
      <alignment vertical="center"/>
    </xf>
    <xf numFmtId="9" fontId="128" fillId="0" borderId="0" applyFont="0" applyFill="0" applyBorder="0" applyAlignment="0" applyProtection="0">
      <alignment vertical="center"/>
    </xf>
    <xf numFmtId="0" fontId="128" fillId="0" borderId="0"/>
    <xf numFmtId="0" fontId="14" fillId="12" borderId="0" applyNumberFormat="0" applyBorder="0" applyAlignment="0" applyProtection="0">
      <alignment vertical="center"/>
    </xf>
    <xf numFmtId="0" fontId="128" fillId="0" borderId="0"/>
    <xf numFmtId="0" fontId="14" fillId="10" borderId="0" applyNumberFormat="0" applyBorder="0" applyAlignment="0" applyProtection="0">
      <alignment vertical="center"/>
    </xf>
    <xf numFmtId="0" fontId="128" fillId="0" borderId="0"/>
    <xf numFmtId="0" fontId="84" fillId="13" borderId="20" applyNumberFormat="0" applyAlignment="0" applyProtection="0">
      <alignment vertical="center"/>
    </xf>
    <xf numFmtId="0" fontId="128" fillId="0" borderId="0"/>
    <xf numFmtId="9" fontId="128" fillId="0" borderId="0" applyFont="0" applyFill="0" applyBorder="0" applyAlignment="0" applyProtection="0">
      <alignment vertical="center"/>
    </xf>
    <xf numFmtId="0" fontId="14" fillId="10" borderId="0" applyNumberFormat="0" applyBorder="0" applyAlignment="0" applyProtection="0">
      <alignment vertical="center"/>
    </xf>
    <xf numFmtId="0" fontId="97" fillId="0" borderId="0"/>
    <xf numFmtId="0" fontId="128" fillId="0" borderId="0">
      <alignment vertical="center"/>
    </xf>
    <xf numFmtId="0" fontId="14" fillId="12" borderId="0" applyNumberFormat="0" applyBorder="0" applyAlignment="0" applyProtection="0">
      <alignment vertical="center"/>
    </xf>
    <xf numFmtId="0" fontId="89" fillId="17" borderId="0" applyNumberFormat="0" applyBorder="0" applyAlignment="0" applyProtection="0">
      <alignment vertical="center"/>
    </xf>
    <xf numFmtId="0" fontId="128" fillId="0" borderId="0">
      <alignment vertical="center"/>
    </xf>
    <xf numFmtId="0" fontId="103" fillId="0" borderId="0" applyNumberFormat="0" applyFill="0" applyBorder="0" applyAlignment="0" applyProtection="0">
      <alignment vertical="center"/>
    </xf>
    <xf numFmtId="9" fontId="128" fillId="0" borderId="0" applyFont="0" applyFill="0" applyBorder="0" applyAlignment="0" applyProtection="0">
      <alignment vertical="center"/>
    </xf>
    <xf numFmtId="0" fontId="128" fillId="0" borderId="0"/>
    <xf numFmtId="0" fontId="14" fillId="10" borderId="0" applyNumberFormat="0" applyBorder="0" applyAlignment="0" applyProtection="0">
      <alignment vertical="center"/>
    </xf>
    <xf numFmtId="0" fontId="128" fillId="0" borderId="0"/>
    <xf numFmtId="0" fontId="128" fillId="10" borderId="19" applyNumberFormat="0" applyFont="0" applyAlignment="0" applyProtection="0">
      <alignment vertical="center"/>
    </xf>
    <xf numFmtId="0" fontId="128" fillId="0" borderId="0"/>
    <xf numFmtId="0" fontId="128" fillId="0" borderId="0">
      <alignment vertical="center"/>
    </xf>
    <xf numFmtId="0" fontId="128" fillId="0" borderId="0">
      <alignment vertical="center"/>
    </xf>
    <xf numFmtId="0" fontId="128" fillId="0" borderId="0"/>
    <xf numFmtId="0" fontId="128" fillId="0" borderId="0">
      <alignment vertical="center"/>
    </xf>
    <xf numFmtId="0" fontId="128" fillId="0" borderId="0"/>
    <xf numFmtId="0" fontId="87" fillId="12" borderId="21" applyNumberFormat="0" applyAlignment="0" applyProtection="0">
      <alignment vertical="center"/>
    </xf>
    <xf numFmtId="0" fontId="86" fillId="30" borderId="0" applyNumberFormat="0" applyBorder="0" applyAlignment="0" applyProtection="0">
      <alignment vertical="center"/>
    </xf>
    <xf numFmtId="0" fontId="128" fillId="0" borderId="0">
      <alignment vertical="center"/>
    </xf>
    <xf numFmtId="0" fontId="128" fillId="0" borderId="0"/>
    <xf numFmtId="0" fontId="86" fillId="30" borderId="0" applyNumberFormat="0" applyBorder="0" applyAlignment="0" applyProtection="0">
      <alignment vertical="center"/>
    </xf>
    <xf numFmtId="0" fontId="128" fillId="0" borderId="0"/>
    <xf numFmtId="0" fontId="128" fillId="0" borderId="0"/>
    <xf numFmtId="0" fontId="128" fillId="0" borderId="0">
      <alignment vertical="center"/>
    </xf>
    <xf numFmtId="0" fontId="128" fillId="0" borderId="0">
      <alignment vertical="center"/>
    </xf>
    <xf numFmtId="0" fontId="14" fillId="8" borderId="0" applyNumberFormat="0" applyBorder="0" applyAlignment="0" applyProtection="0">
      <alignment vertical="center"/>
    </xf>
    <xf numFmtId="0" fontId="128" fillId="0" borderId="0"/>
    <xf numFmtId="0" fontId="14" fillId="13" borderId="0" applyNumberFormat="0" applyBorder="0" applyAlignment="0" applyProtection="0">
      <alignment vertical="center"/>
    </xf>
    <xf numFmtId="0" fontId="128" fillId="0" borderId="0">
      <alignment vertical="center"/>
    </xf>
    <xf numFmtId="0" fontId="128" fillId="0" borderId="0"/>
    <xf numFmtId="0" fontId="14" fillId="21" borderId="0" applyNumberFormat="0" applyBorder="0" applyAlignment="0" applyProtection="0">
      <alignment vertical="center"/>
    </xf>
    <xf numFmtId="0" fontId="105" fillId="0" borderId="0" applyProtection="0">
      <alignment vertical="center"/>
    </xf>
    <xf numFmtId="0" fontId="84" fillId="13" borderId="20" applyNumberFormat="0" applyAlignment="0" applyProtection="0">
      <alignment vertical="center"/>
    </xf>
    <xf numFmtId="0" fontId="128" fillId="0" borderId="0">
      <alignment vertical="center"/>
    </xf>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0" fontId="128" fillId="0" borderId="0"/>
    <xf numFmtId="0" fontId="14" fillId="15" borderId="0" applyNumberFormat="0" applyBorder="0" applyAlignment="0" applyProtection="0">
      <alignment vertical="center"/>
    </xf>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0" fontId="90" fillId="0" borderId="0" applyProtection="0">
      <alignment vertical="center"/>
    </xf>
    <xf numFmtId="0" fontId="128" fillId="0" borderId="0"/>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0" fontId="106" fillId="0" borderId="28" applyNumberFormat="0" applyFill="0" applyAlignment="0" applyProtection="0">
      <alignment vertical="center"/>
    </xf>
    <xf numFmtId="0" fontId="87" fillId="12" borderId="21" applyNumberFormat="0" applyAlignment="0" applyProtection="0">
      <alignment vertical="center"/>
    </xf>
    <xf numFmtId="0" fontId="128" fillId="0" borderId="0">
      <alignment vertical="center"/>
    </xf>
    <xf numFmtId="0" fontId="128" fillId="0" borderId="0"/>
    <xf numFmtId="0" fontId="14" fillId="27" borderId="0" applyNumberFormat="0" applyBorder="0" applyAlignment="0" applyProtection="0">
      <alignment vertical="center"/>
    </xf>
    <xf numFmtId="0" fontId="85" fillId="13" borderId="21" applyNumberFormat="0" applyAlignment="0" applyProtection="0">
      <alignment vertical="center"/>
    </xf>
    <xf numFmtId="0" fontId="89" fillId="19" borderId="0" applyNumberFormat="0" applyBorder="0" applyAlignment="0" applyProtection="0">
      <alignment vertical="center"/>
    </xf>
    <xf numFmtId="0" fontId="128" fillId="0" borderId="0">
      <alignment vertical="center"/>
    </xf>
    <xf numFmtId="0" fontId="128" fillId="0" borderId="0">
      <alignment vertical="center"/>
    </xf>
    <xf numFmtId="0" fontId="128" fillId="0" borderId="0">
      <alignment vertical="center"/>
    </xf>
    <xf numFmtId="0" fontId="128" fillId="0" borderId="0"/>
    <xf numFmtId="0" fontId="84" fillId="13" borderId="20" applyNumberFormat="0" applyAlignment="0" applyProtection="0">
      <alignment vertical="center"/>
    </xf>
    <xf numFmtId="0" fontId="128" fillId="0" borderId="0">
      <alignment vertical="center"/>
    </xf>
    <xf numFmtId="0" fontId="14" fillId="10" borderId="19" applyNumberFormat="0" applyFont="0" applyAlignment="0" applyProtection="0">
      <alignment vertical="center"/>
    </xf>
    <xf numFmtId="0" fontId="128" fillId="0" borderId="0"/>
    <xf numFmtId="0" fontId="14" fillId="25" borderId="0" applyNumberFormat="0" applyBorder="0" applyAlignment="0" applyProtection="0">
      <alignment vertical="center"/>
    </xf>
    <xf numFmtId="0" fontId="128" fillId="0" borderId="0"/>
    <xf numFmtId="0" fontId="106" fillId="0" borderId="28" applyNumberFormat="0" applyFill="0" applyAlignment="0" applyProtection="0">
      <alignment vertical="center"/>
    </xf>
    <xf numFmtId="0" fontId="107" fillId="16" borderId="22" applyNumberFormat="0" applyAlignment="0" applyProtection="0">
      <alignment vertical="center"/>
    </xf>
    <xf numFmtId="0" fontId="128" fillId="0" borderId="0"/>
    <xf numFmtId="0" fontId="14" fillId="9" borderId="0" applyNumberFormat="0" applyBorder="0" applyAlignment="0" applyProtection="0">
      <alignment vertical="center"/>
    </xf>
    <xf numFmtId="0" fontId="128" fillId="0" borderId="0">
      <alignment vertical="center"/>
    </xf>
    <xf numFmtId="0" fontId="128" fillId="0" borderId="0">
      <alignment vertical="center"/>
    </xf>
    <xf numFmtId="0" fontId="128" fillId="0" borderId="0"/>
    <xf numFmtId="0" fontId="128" fillId="0" borderId="0">
      <alignment vertical="center"/>
    </xf>
    <xf numFmtId="0" fontId="128" fillId="0" borderId="0">
      <alignment vertical="center"/>
    </xf>
    <xf numFmtId="0" fontId="128" fillId="0" borderId="0">
      <alignment vertical="center"/>
    </xf>
    <xf numFmtId="0" fontId="14" fillId="14" borderId="0" applyNumberFormat="0" applyBorder="0" applyAlignment="0" applyProtection="0">
      <alignment vertical="center"/>
    </xf>
    <xf numFmtId="0" fontId="128" fillId="0" borderId="0"/>
    <xf numFmtId="0" fontId="89" fillId="14" borderId="0" applyNumberFormat="0" applyBorder="0" applyAlignment="0" applyProtection="0">
      <alignment vertical="center"/>
    </xf>
    <xf numFmtId="0" fontId="128" fillId="0" borderId="0">
      <alignment vertical="center"/>
    </xf>
    <xf numFmtId="1" fontId="3" fillId="0" borderId="1">
      <alignment vertical="center"/>
      <protection locked="0"/>
    </xf>
    <xf numFmtId="0" fontId="106" fillId="0" borderId="28" applyNumberFormat="0" applyFill="0" applyAlignment="0" applyProtection="0">
      <alignment vertical="center"/>
    </xf>
    <xf numFmtId="0" fontId="84" fillId="13" borderId="20" applyNumberFormat="0" applyAlignment="0" applyProtection="0">
      <alignment vertical="center"/>
    </xf>
    <xf numFmtId="0" fontId="128" fillId="0" borderId="0"/>
    <xf numFmtId="0" fontId="3" fillId="0" borderId="1">
      <alignment horizontal="distributed" vertical="center" wrapText="1"/>
    </xf>
    <xf numFmtId="0" fontId="128" fillId="0" borderId="0"/>
    <xf numFmtId="0" fontId="89" fillId="17" borderId="0" applyNumberFormat="0" applyBorder="0" applyAlignment="0" applyProtection="0">
      <alignment vertical="center"/>
    </xf>
    <xf numFmtId="0" fontId="128" fillId="0" borderId="0"/>
    <xf numFmtId="0" fontId="128" fillId="0" borderId="0"/>
    <xf numFmtId="9" fontId="7" fillId="0" borderId="0" applyFont="0" applyFill="0" applyBorder="0" applyAlignment="0" applyProtection="0">
      <alignment vertical="center"/>
    </xf>
    <xf numFmtId="0" fontId="84" fillId="13" borderId="20" applyNumberFormat="0" applyAlignment="0" applyProtection="0">
      <alignment vertical="center"/>
    </xf>
    <xf numFmtId="0" fontId="128" fillId="0" borderId="0">
      <alignment vertical="center"/>
    </xf>
    <xf numFmtId="0" fontId="3" fillId="0" borderId="1">
      <alignment horizontal="distributed" vertical="center" wrapText="1"/>
    </xf>
    <xf numFmtId="0" fontId="84" fillId="13" borderId="20" applyNumberFormat="0" applyAlignment="0" applyProtection="0">
      <alignment vertical="center"/>
    </xf>
    <xf numFmtId="0" fontId="128" fillId="0" borderId="0"/>
    <xf numFmtId="0" fontId="3" fillId="0" borderId="1">
      <alignment horizontal="distributed" vertical="center" wrapText="1"/>
    </xf>
    <xf numFmtId="0" fontId="128" fillId="0" borderId="0"/>
    <xf numFmtId="0" fontId="14" fillId="15" borderId="0" applyNumberFormat="0" applyBorder="0" applyAlignment="0" applyProtection="0">
      <alignment vertical="center"/>
    </xf>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14" fillId="25" borderId="0" applyNumberFormat="0" applyBorder="0" applyAlignment="0" applyProtection="0">
      <alignment vertical="center"/>
    </xf>
    <xf numFmtId="0" fontId="87" fillId="12" borderId="21" applyNumberFormat="0" applyAlignment="0" applyProtection="0">
      <alignment vertical="center"/>
    </xf>
    <xf numFmtId="0" fontId="128" fillId="0" borderId="0">
      <alignment vertical="center"/>
    </xf>
    <xf numFmtId="0" fontId="128" fillId="0" borderId="0"/>
    <xf numFmtId="0" fontId="14" fillId="12" borderId="0" applyNumberFormat="0" applyBorder="0" applyAlignment="0" applyProtection="0">
      <alignment vertical="center"/>
    </xf>
    <xf numFmtId="0" fontId="128" fillId="0" borderId="0"/>
    <xf numFmtId="0" fontId="128" fillId="0" borderId="0"/>
    <xf numFmtId="0" fontId="14" fillId="8" borderId="0" applyNumberFormat="0" applyBorder="0" applyAlignment="0" applyProtection="0">
      <alignment vertical="center"/>
    </xf>
    <xf numFmtId="0" fontId="87" fillId="12" borderId="21" applyNumberFormat="0" applyAlignment="0" applyProtection="0">
      <alignment vertical="center"/>
    </xf>
    <xf numFmtId="0" fontId="128" fillId="0" borderId="0">
      <alignment vertical="center"/>
    </xf>
    <xf numFmtId="0" fontId="87" fillId="12" borderId="21" applyNumberFormat="0" applyAlignment="0" applyProtection="0">
      <alignment vertical="center"/>
    </xf>
    <xf numFmtId="0" fontId="128" fillId="0" borderId="0"/>
    <xf numFmtId="9" fontId="128" fillId="0" borderId="0" applyFont="0" applyFill="0" applyBorder="0" applyAlignment="0" applyProtection="0">
      <alignment vertical="center"/>
    </xf>
    <xf numFmtId="0" fontId="87" fillId="12" borderId="21" applyNumberFormat="0" applyAlignment="0" applyProtection="0">
      <alignment vertical="center"/>
    </xf>
    <xf numFmtId="0" fontId="128" fillId="0" borderId="0">
      <alignment vertical="center"/>
    </xf>
    <xf numFmtId="0" fontId="87" fillId="12" borderId="21" applyNumberFormat="0" applyAlignment="0" applyProtection="0">
      <alignment vertical="center"/>
    </xf>
    <xf numFmtId="0" fontId="128" fillId="0" borderId="0"/>
    <xf numFmtId="9" fontId="128" fillId="0" borderId="0" applyFont="0" applyFill="0" applyBorder="0" applyAlignment="0" applyProtection="0">
      <alignment vertical="center"/>
    </xf>
    <xf numFmtId="0" fontId="87" fillId="12" borderId="21" applyNumberFormat="0" applyAlignment="0" applyProtection="0">
      <alignment vertical="center"/>
    </xf>
    <xf numFmtId="0" fontId="97" fillId="0" borderId="0"/>
    <xf numFmtId="0" fontId="14" fillId="13" borderId="0" applyNumberFormat="0" applyBorder="0" applyAlignment="0" applyProtection="0">
      <alignment vertical="center"/>
    </xf>
    <xf numFmtId="0" fontId="128" fillId="0" borderId="0"/>
    <xf numFmtId="0" fontId="86" fillId="14" borderId="0" applyNumberFormat="0" applyBorder="0" applyAlignment="0" applyProtection="0">
      <alignment vertical="center"/>
    </xf>
    <xf numFmtId="0" fontId="89" fillId="17" borderId="0" applyNumberFormat="0" applyBorder="0" applyAlignment="0" applyProtection="0">
      <alignment vertical="center"/>
    </xf>
    <xf numFmtId="0" fontId="128" fillId="0" borderId="0">
      <alignment vertical="center"/>
    </xf>
    <xf numFmtId="0" fontId="128" fillId="0" borderId="0">
      <alignment vertical="center"/>
    </xf>
    <xf numFmtId="0" fontId="128" fillId="0" borderId="0"/>
    <xf numFmtId="0" fontId="93" fillId="0" borderId="0" applyNumberFormat="0" applyFill="0" applyBorder="0" applyAlignment="0" applyProtection="0">
      <alignment vertical="center"/>
    </xf>
    <xf numFmtId="0" fontId="128" fillId="0" borderId="0"/>
    <xf numFmtId="0" fontId="128" fillId="0" borderId="0"/>
    <xf numFmtId="0" fontId="14" fillId="15" borderId="0" applyNumberFormat="0" applyBorder="0" applyAlignment="0" applyProtection="0">
      <alignment vertical="center"/>
    </xf>
    <xf numFmtId="0" fontId="3" fillId="0" borderId="1">
      <alignment horizontal="distributed" vertical="center" wrapText="1"/>
    </xf>
    <xf numFmtId="0" fontId="128" fillId="0" borderId="0">
      <alignment vertical="center"/>
    </xf>
    <xf numFmtId="0" fontId="14" fillId="11" borderId="0" applyNumberFormat="0" applyBorder="0" applyAlignment="0" applyProtection="0">
      <alignment vertical="center"/>
    </xf>
    <xf numFmtId="0" fontId="89" fillId="17" borderId="0" applyNumberFormat="0" applyBorder="0" applyAlignment="0" applyProtection="0">
      <alignment vertical="center"/>
    </xf>
    <xf numFmtId="0" fontId="128" fillId="0" borderId="0"/>
    <xf numFmtId="0" fontId="85" fillId="13" borderId="21" applyNumberFormat="0" applyAlignment="0" applyProtection="0">
      <alignment vertical="center"/>
    </xf>
    <xf numFmtId="0" fontId="128" fillId="0" borderId="0"/>
    <xf numFmtId="0" fontId="14" fillId="27" borderId="0" applyNumberFormat="0" applyBorder="0" applyAlignment="0" applyProtection="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4" fillId="9" borderId="0" applyNumberFormat="0" applyBorder="0" applyAlignment="0" applyProtection="0">
      <alignment vertical="center"/>
    </xf>
    <xf numFmtId="0" fontId="14" fillId="15" borderId="0" applyNumberFormat="0" applyBorder="0" applyAlignment="0" applyProtection="0">
      <alignment vertical="center"/>
    </xf>
    <xf numFmtId="0" fontId="97" fillId="0" borderId="0"/>
    <xf numFmtId="0" fontId="97" fillId="0" borderId="0"/>
    <xf numFmtId="0" fontId="128" fillId="0" borderId="0">
      <alignment vertical="center"/>
    </xf>
    <xf numFmtId="0" fontId="128" fillId="10" borderId="19" applyNumberFormat="0" applyFont="0" applyAlignment="0" applyProtection="0">
      <alignment vertical="center"/>
    </xf>
    <xf numFmtId="0" fontId="128" fillId="0" borderId="0">
      <alignment vertical="center"/>
    </xf>
    <xf numFmtId="0" fontId="128" fillId="0" borderId="0"/>
    <xf numFmtId="0" fontId="14" fillId="15" borderId="0" applyNumberFormat="0" applyBorder="0" applyAlignment="0" applyProtection="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xf numFmtId="0" fontId="128" fillId="0" borderId="0"/>
    <xf numFmtId="0" fontId="89" fillId="19" borderId="0" applyNumberFormat="0" applyBorder="0" applyAlignment="0" applyProtection="0">
      <alignment vertical="center"/>
    </xf>
    <xf numFmtId="0" fontId="128" fillId="0" borderId="0">
      <alignment vertical="center"/>
    </xf>
    <xf numFmtId="0" fontId="128" fillId="0" borderId="0">
      <alignment vertical="center"/>
    </xf>
    <xf numFmtId="0" fontId="128" fillId="0" borderId="0"/>
    <xf numFmtId="0" fontId="128" fillId="0" borderId="0"/>
    <xf numFmtId="0" fontId="128" fillId="0" borderId="0"/>
    <xf numFmtId="0" fontId="128" fillId="0" borderId="0"/>
    <xf numFmtId="0" fontId="128" fillId="0" borderId="0"/>
    <xf numFmtId="0" fontId="128" fillId="0" borderId="0">
      <alignment vertical="center"/>
    </xf>
    <xf numFmtId="0" fontId="128" fillId="0" borderId="0">
      <alignment vertical="center"/>
    </xf>
    <xf numFmtId="0" fontId="128" fillId="0" borderId="0"/>
    <xf numFmtId="0" fontId="108" fillId="0" borderId="0">
      <alignment vertical="center"/>
    </xf>
    <xf numFmtId="0" fontId="128" fillId="0" borderId="0"/>
    <xf numFmtId="0" fontId="128" fillId="0" borderId="0"/>
    <xf numFmtId="0" fontId="128" fillId="0" borderId="0"/>
    <xf numFmtId="0" fontId="14" fillId="12" borderId="0" applyNumberFormat="0" applyBorder="0" applyAlignment="0" applyProtection="0">
      <alignment vertical="center"/>
    </xf>
    <xf numFmtId="0" fontId="128" fillId="0" borderId="0"/>
    <xf numFmtId="0" fontId="128" fillId="0" borderId="0"/>
    <xf numFmtId="0" fontId="14" fillId="15" borderId="0" applyNumberFormat="0" applyBorder="0" applyAlignment="0" applyProtection="0">
      <alignment vertical="center"/>
    </xf>
    <xf numFmtId="0" fontId="128" fillId="0" borderId="0">
      <alignment vertical="center"/>
    </xf>
    <xf numFmtId="0" fontId="128" fillId="0" borderId="0">
      <alignment vertical="center"/>
    </xf>
    <xf numFmtId="0" fontId="128" fillId="0" borderId="0">
      <alignment vertical="center"/>
    </xf>
    <xf numFmtId="0" fontId="128" fillId="0" borderId="0"/>
    <xf numFmtId="0" fontId="128" fillId="0" borderId="0"/>
    <xf numFmtId="0" fontId="89" fillId="17" borderId="0" applyNumberFormat="0" applyBorder="0" applyAlignment="0" applyProtection="0">
      <alignment vertical="center"/>
    </xf>
    <xf numFmtId="0" fontId="128" fillId="0" borderId="0"/>
    <xf numFmtId="0" fontId="128" fillId="0" borderId="0">
      <alignment vertical="center"/>
    </xf>
    <xf numFmtId="0" fontId="128" fillId="0" borderId="0">
      <alignment vertical="center"/>
    </xf>
    <xf numFmtId="0" fontId="89" fillId="24" borderId="0" applyNumberFormat="0" applyBorder="0" applyAlignment="0" applyProtection="0">
      <alignment vertical="center"/>
    </xf>
    <xf numFmtId="0" fontId="128" fillId="0" borderId="0">
      <alignment vertical="center"/>
    </xf>
    <xf numFmtId="0" fontId="128" fillId="0" borderId="0">
      <alignment vertical="center"/>
    </xf>
    <xf numFmtId="0" fontId="14" fillId="15" borderId="0" applyNumberFormat="0" applyBorder="0" applyAlignment="0" applyProtection="0">
      <alignment vertical="center"/>
    </xf>
    <xf numFmtId="0" fontId="97" fillId="0" borderId="0"/>
    <xf numFmtId="0" fontId="97" fillId="0" borderId="0"/>
    <xf numFmtId="0" fontId="128" fillId="0" borderId="0">
      <alignment vertical="center"/>
    </xf>
    <xf numFmtId="0" fontId="128" fillId="0" borderId="0">
      <alignment vertical="center"/>
    </xf>
    <xf numFmtId="0" fontId="128" fillId="0" borderId="0"/>
    <xf numFmtId="0" fontId="14" fillId="27" borderId="0" applyNumberFormat="0" applyBorder="0" applyAlignment="0" applyProtection="0">
      <alignment vertical="center"/>
    </xf>
    <xf numFmtId="0" fontId="89" fillId="17" borderId="0" applyNumberFormat="0" applyBorder="0" applyAlignment="0" applyProtection="0">
      <alignment vertical="center"/>
    </xf>
    <xf numFmtId="0" fontId="109" fillId="0" borderId="29" applyNumberFormat="0" applyFill="0" applyAlignment="0" applyProtection="0">
      <alignment vertical="center"/>
    </xf>
    <xf numFmtId="0" fontId="128" fillId="0" borderId="0"/>
    <xf numFmtId="2" fontId="91" fillId="0" borderId="0" applyProtection="0">
      <alignment vertical="center"/>
    </xf>
    <xf numFmtId="0" fontId="128" fillId="10" borderId="19" applyNumberFormat="0" applyFont="0" applyAlignment="0" applyProtection="0">
      <alignment vertical="center"/>
    </xf>
    <xf numFmtId="0" fontId="128" fillId="0" borderId="0">
      <alignment vertical="center"/>
    </xf>
    <xf numFmtId="0" fontId="14" fillId="25" borderId="0" applyNumberFormat="0" applyBorder="0" applyAlignment="0" applyProtection="0">
      <alignment vertical="center"/>
    </xf>
    <xf numFmtId="0" fontId="128" fillId="0" borderId="0"/>
    <xf numFmtId="0" fontId="14" fillId="12" borderId="0" applyNumberFormat="0" applyBorder="0" applyAlignment="0" applyProtection="0">
      <alignment vertical="center"/>
    </xf>
    <xf numFmtId="0" fontId="89" fillId="17" borderId="0" applyNumberFormat="0" applyBorder="0" applyAlignment="0" applyProtection="0">
      <alignment vertical="center"/>
    </xf>
    <xf numFmtId="0" fontId="128" fillId="0" borderId="0">
      <alignment vertical="center"/>
    </xf>
    <xf numFmtId="0" fontId="14" fillId="12" borderId="0" applyNumberFormat="0" applyBorder="0" applyAlignment="0" applyProtection="0">
      <alignment vertical="center"/>
    </xf>
    <xf numFmtId="0" fontId="14" fillId="25" borderId="0" applyNumberFormat="0" applyBorder="0" applyAlignment="0" applyProtection="0">
      <alignment vertical="center"/>
    </xf>
    <xf numFmtId="0" fontId="128" fillId="0" borderId="0"/>
    <xf numFmtId="0" fontId="14" fillId="27" borderId="0" applyNumberFormat="0" applyBorder="0" applyAlignment="0" applyProtection="0">
      <alignment vertical="center"/>
    </xf>
    <xf numFmtId="0" fontId="14" fillId="9" borderId="0" applyNumberFormat="0" applyBorder="0" applyAlignment="0" applyProtection="0">
      <alignment vertical="center"/>
    </xf>
    <xf numFmtId="0" fontId="128" fillId="0" borderId="0"/>
    <xf numFmtId="0" fontId="14" fillId="23" borderId="0" applyNumberFormat="0" applyBorder="0" applyAlignment="0" applyProtection="0">
      <alignment vertical="center"/>
    </xf>
    <xf numFmtId="0" fontId="14" fillId="10" borderId="0" applyNumberFormat="0" applyBorder="0" applyAlignment="0" applyProtection="0">
      <alignment vertical="center"/>
    </xf>
    <xf numFmtId="0" fontId="128" fillId="0" borderId="0">
      <alignment vertical="center"/>
    </xf>
    <xf numFmtId="0" fontId="84" fillId="13" borderId="20" applyNumberFormat="0" applyAlignment="0" applyProtection="0">
      <alignment vertical="center"/>
    </xf>
    <xf numFmtId="0" fontId="128" fillId="0" borderId="0"/>
    <xf numFmtId="0" fontId="14" fillId="8" borderId="0" applyNumberFormat="0" applyBorder="0" applyAlignment="0" applyProtection="0">
      <alignment vertical="center"/>
    </xf>
    <xf numFmtId="0" fontId="128" fillId="0" borderId="0"/>
    <xf numFmtId="0" fontId="14" fillId="21" borderId="0" applyNumberFormat="0" applyBorder="0" applyAlignment="0" applyProtection="0">
      <alignment vertical="center"/>
    </xf>
    <xf numFmtId="0" fontId="89" fillId="24" borderId="0" applyNumberFormat="0" applyBorder="0" applyAlignment="0" applyProtection="0">
      <alignment vertical="center"/>
    </xf>
    <xf numFmtId="0" fontId="128" fillId="0" borderId="0">
      <alignment vertical="center"/>
    </xf>
    <xf numFmtId="0" fontId="89" fillId="24" borderId="0" applyNumberFormat="0" applyBorder="0" applyAlignment="0" applyProtection="0">
      <alignment vertical="center"/>
    </xf>
    <xf numFmtId="0" fontId="128" fillId="0" borderId="0"/>
    <xf numFmtId="0" fontId="14" fillId="12" borderId="0" applyNumberFormat="0" applyBorder="0" applyAlignment="0" applyProtection="0">
      <alignment vertical="center"/>
    </xf>
    <xf numFmtId="0" fontId="89" fillId="24" borderId="0" applyNumberFormat="0" applyBorder="0" applyAlignment="0" applyProtection="0">
      <alignment vertical="center"/>
    </xf>
    <xf numFmtId="0" fontId="128"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10" borderId="19" applyNumberFormat="0" applyFont="0" applyAlignment="0" applyProtection="0">
      <alignment vertical="center"/>
    </xf>
    <xf numFmtId="0" fontId="128" fillId="0" borderId="0"/>
    <xf numFmtId="0" fontId="128" fillId="0" borderId="0"/>
    <xf numFmtId="0" fontId="128" fillId="0" borderId="0">
      <alignment vertical="center"/>
    </xf>
    <xf numFmtId="0" fontId="128" fillId="0" borderId="0">
      <alignment vertical="center"/>
    </xf>
    <xf numFmtId="0" fontId="128" fillId="0" borderId="0"/>
    <xf numFmtId="0" fontId="128" fillId="0" borderId="0"/>
    <xf numFmtId="0" fontId="128" fillId="0" borderId="0"/>
    <xf numFmtId="0" fontId="85" fillId="13" borderId="21" applyNumberFormat="0" applyAlignment="0" applyProtection="0">
      <alignment vertical="center"/>
    </xf>
    <xf numFmtId="0" fontId="86" fillId="28" borderId="0" applyNumberFormat="0" applyBorder="0" applyAlignment="0" applyProtection="0">
      <alignment vertical="center"/>
    </xf>
    <xf numFmtId="0" fontId="128" fillId="0" borderId="0"/>
    <xf numFmtId="0" fontId="128" fillId="0" borderId="0"/>
    <xf numFmtId="0" fontId="87" fillId="12" borderId="21" applyNumberFormat="0" applyAlignment="0" applyProtection="0">
      <alignment vertical="center"/>
    </xf>
    <xf numFmtId="0" fontId="14" fillId="10" borderId="0" applyNumberFormat="0" applyBorder="0" applyAlignment="0" applyProtection="0">
      <alignment vertical="center"/>
    </xf>
    <xf numFmtId="0" fontId="128" fillId="0" borderId="0">
      <alignment vertical="center"/>
    </xf>
    <xf numFmtId="0" fontId="89" fillId="17" borderId="0" applyNumberFormat="0" applyBorder="0" applyAlignment="0" applyProtection="0">
      <alignment vertical="center"/>
    </xf>
    <xf numFmtId="0" fontId="128" fillId="0" borderId="0"/>
    <xf numFmtId="0" fontId="89" fillId="14" borderId="0" applyNumberFormat="0" applyBorder="0" applyAlignment="0" applyProtection="0">
      <alignment vertical="center"/>
    </xf>
    <xf numFmtId="0" fontId="89" fillId="17" borderId="0" applyNumberFormat="0" applyBorder="0" applyAlignment="0" applyProtection="0">
      <alignment vertical="center"/>
    </xf>
    <xf numFmtId="0" fontId="128" fillId="0" borderId="0"/>
    <xf numFmtId="9" fontId="14" fillId="0" borderId="0" applyFont="0" applyFill="0" applyBorder="0" applyAlignment="0" applyProtection="0">
      <alignment vertical="center"/>
    </xf>
    <xf numFmtId="0" fontId="128" fillId="0" borderId="0"/>
    <xf numFmtId="0" fontId="14" fillId="11" borderId="0" applyNumberFormat="0" applyBorder="0" applyAlignment="0" applyProtection="0">
      <alignment vertical="center"/>
    </xf>
    <xf numFmtId="0" fontId="89" fillId="17" borderId="0" applyNumberFormat="0" applyBorder="0" applyAlignment="0" applyProtection="0">
      <alignment vertical="center"/>
    </xf>
    <xf numFmtId="0" fontId="128" fillId="0" borderId="0">
      <alignment vertical="center"/>
    </xf>
    <xf numFmtId="0" fontId="86" fillId="28" borderId="0" applyNumberFormat="0" applyBorder="0" applyAlignment="0" applyProtection="0">
      <alignment vertical="center"/>
    </xf>
    <xf numFmtId="1" fontId="3" fillId="0" borderId="1">
      <alignment vertical="center"/>
      <protection locked="0"/>
    </xf>
    <xf numFmtId="0" fontId="128" fillId="0" borderId="0">
      <alignment vertical="center"/>
    </xf>
    <xf numFmtId="1" fontId="3" fillId="0" borderId="1">
      <alignment vertical="center"/>
      <protection locked="0"/>
    </xf>
    <xf numFmtId="0" fontId="128" fillId="0" borderId="0"/>
    <xf numFmtId="0" fontId="128" fillId="0" borderId="0">
      <alignment vertical="center"/>
    </xf>
    <xf numFmtId="0" fontId="128" fillId="0" borderId="0"/>
    <xf numFmtId="0" fontId="89" fillId="14" borderId="0" applyNumberFormat="0" applyBorder="0" applyAlignment="0" applyProtection="0">
      <alignment vertical="center"/>
    </xf>
    <xf numFmtId="0" fontId="128" fillId="0" borderId="0"/>
    <xf numFmtId="0" fontId="89" fillId="31" borderId="0" applyNumberFormat="0" applyBorder="0" applyAlignment="0" applyProtection="0">
      <alignment vertical="center"/>
    </xf>
    <xf numFmtId="0" fontId="128" fillId="0" borderId="0"/>
    <xf numFmtId="0" fontId="128" fillId="0" borderId="0">
      <alignment vertical="center"/>
    </xf>
    <xf numFmtId="0" fontId="86" fillId="28" borderId="0" applyNumberFormat="0" applyBorder="0" applyAlignment="0" applyProtection="0">
      <alignment vertical="center"/>
    </xf>
    <xf numFmtId="0" fontId="128" fillId="0" borderId="0">
      <alignment vertical="center"/>
    </xf>
    <xf numFmtId="0" fontId="14" fillId="14" borderId="0" applyNumberFormat="0" applyBorder="0" applyAlignment="0" applyProtection="0">
      <alignment vertical="center"/>
    </xf>
    <xf numFmtId="0" fontId="128" fillId="0" borderId="0"/>
    <xf numFmtId="0" fontId="89" fillId="14" borderId="0" applyNumberFormat="0" applyBorder="0" applyAlignment="0" applyProtection="0">
      <alignment vertical="center"/>
    </xf>
    <xf numFmtId="0" fontId="128" fillId="0" borderId="0">
      <alignment vertical="center"/>
    </xf>
    <xf numFmtId="0" fontId="14" fillId="12" borderId="0" applyNumberFormat="0" applyBorder="0" applyAlignment="0" applyProtection="0">
      <alignment vertical="center"/>
    </xf>
    <xf numFmtId="0" fontId="128" fillId="0" borderId="0"/>
    <xf numFmtId="0" fontId="128" fillId="0" borderId="0">
      <alignment vertical="center"/>
    </xf>
    <xf numFmtId="0" fontId="128" fillId="0" borderId="0"/>
    <xf numFmtId="0" fontId="14" fillId="12" borderId="0" applyNumberFormat="0" applyBorder="0" applyAlignment="0" applyProtection="0">
      <alignment vertical="center"/>
    </xf>
    <xf numFmtId="0" fontId="128" fillId="10" borderId="19" applyNumberFormat="0" applyFont="0" applyAlignment="0" applyProtection="0">
      <alignment vertical="center"/>
    </xf>
    <xf numFmtId="0" fontId="128" fillId="0" borderId="0"/>
    <xf numFmtId="0" fontId="89" fillId="29" borderId="0" applyNumberFormat="0" applyBorder="0" applyAlignment="0" applyProtection="0">
      <alignment vertical="center"/>
    </xf>
    <xf numFmtId="0" fontId="85" fillId="13" borderId="21" applyNumberFormat="0" applyAlignment="0" applyProtection="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14" fillId="23" borderId="0" applyNumberFormat="0" applyBorder="0" applyAlignment="0" applyProtection="0">
      <alignment vertical="center"/>
    </xf>
    <xf numFmtId="0" fontId="14" fillId="25" borderId="0" applyNumberFormat="0" applyBorder="0" applyAlignment="0" applyProtection="0">
      <alignment vertical="center"/>
    </xf>
    <xf numFmtId="0" fontId="14" fillId="11" borderId="0" applyNumberFormat="0" applyBorder="0" applyAlignment="0" applyProtection="0">
      <alignment vertical="center"/>
    </xf>
    <xf numFmtId="0" fontId="128" fillId="0" borderId="0">
      <alignment vertical="center"/>
    </xf>
    <xf numFmtId="0" fontId="89" fillId="14" borderId="0" applyNumberFormat="0" applyBorder="0" applyAlignment="0" applyProtection="0">
      <alignment vertical="center"/>
    </xf>
    <xf numFmtId="0" fontId="92" fillId="26" borderId="0" applyNumberFormat="0" applyBorder="0" applyAlignment="0" applyProtection="0">
      <alignment vertical="center"/>
    </xf>
    <xf numFmtId="0" fontId="128" fillId="0" borderId="0"/>
    <xf numFmtId="0" fontId="128" fillId="0" borderId="0">
      <alignment vertical="center"/>
    </xf>
    <xf numFmtId="0" fontId="128" fillId="0" borderId="0">
      <alignment vertical="center"/>
    </xf>
    <xf numFmtId="0" fontId="128" fillId="0" borderId="0">
      <alignment vertical="center"/>
    </xf>
    <xf numFmtId="0" fontId="128" fillId="0" borderId="0"/>
    <xf numFmtId="0" fontId="84" fillId="13" borderId="20" applyNumberFormat="0" applyAlignment="0" applyProtection="0">
      <alignment vertical="center"/>
    </xf>
    <xf numFmtId="0" fontId="128" fillId="0" borderId="0">
      <alignment vertical="center"/>
    </xf>
    <xf numFmtId="0" fontId="89" fillId="18" borderId="0" applyNumberFormat="0" applyBorder="0" applyAlignment="0" applyProtection="0">
      <alignment vertical="center"/>
    </xf>
    <xf numFmtId="0" fontId="128" fillId="0" borderId="0"/>
    <xf numFmtId="0" fontId="128" fillId="0" borderId="0">
      <alignment vertical="center"/>
    </xf>
    <xf numFmtId="0" fontId="89" fillId="18" borderId="0" applyNumberFormat="0" applyBorder="0" applyAlignment="0" applyProtection="0">
      <alignment vertical="center"/>
    </xf>
    <xf numFmtId="0" fontId="128" fillId="0" borderId="0"/>
    <xf numFmtId="0" fontId="14" fillId="19" borderId="0" applyNumberFormat="0" applyBorder="0" applyAlignment="0" applyProtection="0">
      <alignment vertical="center"/>
    </xf>
    <xf numFmtId="0" fontId="128" fillId="0" borderId="0"/>
    <xf numFmtId="0" fontId="128" fillId="0" borderId="0">
      <alignment vertical="center"/>
    </xf>
    <xf numFmtId="0" fontId="128" fillId="0" borderId="0">
      <alignment vertical="center"/>
    </xf>
    <xf numFmtId="0" fontId="128" fillId="0" borderId="0"/>
    <xf numFmtId="0" fontId="128" fillId="0" borderId="0">
      <alignment vertical="center"/>
    </xf>
    <xf numFmtId="0" fontId="86" fillId="28" borderId="0" applyNumberFormat="0" applyBorder="0" applyAlignment="0" applyProtection="0">
      <alignment vertical="center"/>
    </xf>
    <xf numFmtId="0" fontId="128" fillId="0" borderId="0"/>
    <xf numFmtId="0" fontId="128" fillId="0" borderId="0"/>
    <xf numFmtId="0" fontId="86" fillId="28" borderId="0" applyNumberFormat="0" applyBorder="0" applyAlignment="0" applyProtection="0">
      <alignment vertical="center"/>
    </xf>
    <xf numFmtId="0" fontId="128" fillId="0" borderId="0"/>
    <xf numFmtId="0" fontId="84" fillId="13" borderId="20" applyNumberFormat="0" applyAlignment="0" applyProtection="0">
      <alignment vertical="center"/>
    </xf>
    <xf numFmtId="0" fontId="128" fillId="0" borderId="0">
      <alignment vertical="center"/>
    </xf>
    <xf numFmtId="0" fontId="128" fillId="0" borderId="0"/>
    <xf numFmtId="0" fontId="89" fillId="28" borderId="0" applyNumberFormat="0" applyBorder="0" applyAlignment="0" applyProtection="0">
      <alignment vertical="center"/>
    </xf>
    <xf numFmtId="0" fontId="128" fillId="0" borderId="0">
      <alignment vertical="center"/>
    </xf>
    <xf numFmtId="0" fontId="89" fillId="28" borderId="0" applyNumberFormat="0" applyBorder="0" applyAlignment="0" applyProtection="0">
      <alignment vertical="center"/>
    </xf>
    <xf numFmtId="0" fontId="128" fillId="0" borderId="0"/>
    <xf numFmtId="0" fontId="89" fillId="28" borderId="0" applyNumberFormat="0" applyBorder="0" applyAlignment="0" applyProtection="0">
      <alignment vertical="center"/>
    </xf>
    <xf numFmtId="0" fontId="128" fillId="0" borderId="0"/>
    <xf numFmtId="0" fontId="86" fillId="20" borderId="0" applyNumberFormat="0" applyBorder="0" applyAlignment="0" applyProtection="0">
      <alignment vertical="center"/>
    </xf>
    <xf numFmtId="0" fontId="14" fillId="23" borderId="0" applyNumberFormat="0" applyBorder="0" applyAlignment="0" applyProtection="0">
      <alignment vertical="center"/>
    </xf>
    <xf numFmtId="0" fontId="128" fillId="0" borderId="0"/>
    <xf numFmtId="0" fontId="128" fillId="0" borderId="0"/>
    <xf numFmtId="0" fontId="87" fillId="12" borderId="21" applyNumberFormat="0" applyAlignment="0" applyProtection="0">
      <alignment vertical="center"/>
    </xf>
    <xf numFmtId="0" fontId="85" fillId="13" borderId="21" applyNumberFormat="0" applyAlignment="0" applyProtection="0">
      <alignment vertical="center"/>
    </xf>
    <xf numFmtId="0" fontId="89" fillId="19" borderId="0" applyNumberFormat="0" applyBorder="0" applyAlignment="0" applyProtection="0">
      <alignment vertical="center"/>
    </xf>
    <xf numFmtId="0" fontId="14" fillId="10" borderId="19" applyNumberFormat="0" applyFont="0" applyAlignment="0" applyProtection="0">
      <alignment vertical="center"/>
    </xf>
    <xf numFmtId="0" fontId="128" fillId="0" borderId="0">
      <alignment vertical="center"/>
    </xf>
    <xf numFmtId="0" fontId="128" fillId="0" borderId="0"/>
    <xf numFmtId="0" fontId="128" fillId="0" borderId="0"/>
    <xf numFmtId="0" fontId="89" fillId="17" borderId="0" applyNumberFormat="0" applyBorder="0" applyAlignment="0" applyProtection="0">
      <alignment vertical="center"/>
    </xf>
    <xf numFmtId="0" fontId="110" fillId="0" borderId="29" applyNumberFormat="0" applyFill="0" applyAlignment="0" applyProtection="0">
      <alignment vertical="center"/>
    </xf>
    <xf numFmtId="0" fontId="128" fillId="0" borderId="0">
      <alignment vertical="center"/>
    </xf>
    <xf numFmtId="0" fontId="14" fillId="12" borderId="0" applyNumberFormat="0" applyBorder="0" applyAlignment="0" applyProtection="0">
      <alignment vertical="center"/>
    </xf>
    <xf numFmtId="0" fontId="128" fillId="0" borderId="0"/>
    <xf numFmtId="0" fontId="89" fillId="17" borderId="0" applyNumberFormat="0" applyBorder="0" applyAlignment="0" applyProtection="0">
      <alignment vertical="center"/>
    </xf>
    <xf numFmtId="0" fontId="94" fillId="0" borderId="24" applyNumberFormat="0" applyFill="0" applyAlignment="0" applyProtection="0">
      <alignment vertical="center"/>
    </xf>
    <xf numFmtId="0" fontId="128" fillId="0" borderId="0">
      <alignment vertical="center"/>
    </xf>
    <xf numFmtId="0" fontId="128" fillId="0" borderId="0">
      <alignment vertical="center"/>
    </xf>
    <xf numFmtId="0" fontId="14" fillId="12" borderId="0" applyNumberFormat="0" applyBorder="0" applyAlignment="0" applyProtection="0">
      <alignment vertical="center"/>
    </xf>
    <xf numFmtId="0" fontId="84" fillId="13" borderId="20" applyNumberFormat="0" applyAlignment="0" applyProtection="0">
      <alignment vertical="center"/>
    </xf>
    <xf numFmtId="0" fontId="128" fillId="0" borderId="0"/>
    <xf numFmtId="0" fontId="128" fillId="0" borderId="0"/>
    <xf numFmtId="0" fontId="128" fillId="0" borderId="0"/>
    <xf numFmtId="0" fontId="128" fillId="0" borderId="0">
      <alignment vertical="center"/>
    </xf>
    <xf numFmtId="0" fontId="89" fillId="24" borderId="0" applyNumberFormat="0" applyBorder="0" applyAlignment="0" applyProtection="0">
      <alignment vertical="center"/>
    </xf>
    <xf numFmtId="9" fontId="128" fillId="0" borderId="0" applyFont="0" applyFill="0" applyBorder="0" applyAlignment="0" applyProtection="0">
      <alignment vertical="center"/>
    </xf>
    <xf numFmtId="0" fontId="128" fillId="0" borderId="0"/>
    <xf numFmtId="181" fontId="128" fillId="0" borderId="0" applyFont="0" applyFill="0" applyBorder="0" applyAlignment="0" applyProtection="0">
      <alignment vertical="center"/>
    </xf>
    <xf numFmtId="0" fontId="89" fillId="19" borderId="0" applyNumberFormat="0" applyBorder="0" applyAlignment="0" applyProtection="0">
      <alignment vertical="center"/>
    </xf>
    <xf numFmtId="0" fontId="128" fillId="0" borderId="0">
      <alignment vertical="center"/>
    </xf>
    <xf numFmtId="0" fontId="128" fillId="0" borderId="0">
      <alignment vertical="center"/>
    </xf>
    <xf numFmtId="0" fontId="87" fillId="12" borderId="21" applyNumberFormat="0" applyAlignment="0" applyProtection="0">
      <alignment vertical="center"/>
    </xf>
    <xf numFmtId="0" fontId="128" fillId="0" borderId="0">
      <alignment vertical="center"/>
    </xf>
    <xf numFmtId="0" fontId="128" fillId="0" borderId="0"/>
    <xf numFmtId="0" fontId="87" fillId="12" borderId="21" applyNumberFormat="0" applyAlignment="0" applyProtection="0">
      <alignment vertical="center"/>
    </xf>
    <xf numFmtId="0" fontId="128" fillId="0" borderId="0">
      <alignment vertical="center"/>
    </xf>
    <xf numFmtId="0" fontId="84" fillId="13" borderId="20" applyNumberFormat="0" applyAlignment="0" applyProtection="0">
      <alignment vertical="center"/>
    </xf>
    <xf numFmtId="0" fontId="128" fillId="0" borderId="0">
      <alignment vertical="center"/>
    </xf>
    <xf numFmtId="0" fontId="87" fillId="12" borderId="21" applyNumberFormat="0" applyAlignment="0" applyProtection="0">
      <alignment vertical="center"/>
    </xf>
    <xf numFmtId="0" fontId="86" fillId="30" borderId="0" applyNumberFormat="0" applyBorder="0" applyAlignment="0" applyProtection="0">
      <alignment vertical="center"/>
    </xf>
    <xf numFmtId="0" fontId="128" fillId="0" borderId="0">
      <alignment vertical="center"/>
    </xf>
    <xf numFmtId="0" fontId="14" fillId="10" borderId="19" applyNumberFormat="0" applyFont="0" applyAlignment="0" applyProtection="0">
      <alignment vertical="center"/>
    </xf>
    <xf numFmtId="0" fontId="128" fillId="0" borderId="0"/>
    <xf numFmtId="0" fontId="87" fillId="12" borderId="21" applyNumberFormat="0" applyAlignment="0" applyProtection="0">
      <alignment vertical="center"/>
    </xf>
    <xf numFmtId="0" fontId="86" fillId="30" borderId="0" applyNumberFormat="0" applyBorder="0" applyAlignment="0" applyProtection="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84" fillId="8" borderId="20" applyNumberFormat="0" applyAlignment="0" applyProtection="0">
      <alignment vertical="center"/>
    </xf>
    <xf numFmtId="0" fontId="14" fillId="15" borderId="0" applyNumberFormat="0" applyBorder="0" applyAlignment="0" applyProtection="0">
      <alignment vertical="center"/>
    </xf>
    <xf numFmtId="0" fontId="128" fillId="0" borderId="0"/>
    <xf numFmtId="0" fontId="84" fillId="13" borderId="20" applyNumberFormat="0" applyAlignment="0" applyProtection="0">
      <alignment vertical="center"/>
    </xf>
    <xf numFmtId="0" fontId="128" fillId="0" borderId="0">
      <alignment vertical="center"/>
    </xf>
    <xf numFmtId="0" fontId="84" fillId="8" borderId="20" applyNumberFormat="0" applyAlignment="0" applyProtection="0">
      <alignment vertical="center"/>
    </xf>
    <xf numFmtId="0" fontId="14" fillId="15" borderId="0" applyNumberFormat="0" applyBorder="0" applyAlignment="0" applyProtection="0">
      <alignment vertical="center"/>
    </xf>
    <xf numFmtId="0" fontId="128" fillId="0" borderId="0"/>
    <xf numFmtId="0" fontId="87" fillId="12" borderId="21" applyNumberFormat="0" applyAlignment="0" applyProtection="0">
      <alignment vertical="center"/>
    </xf>
    <xf numFmtId="0" fontId="86" fillId="30" borderId="0" applyNumberFormat="0" applyBorder="0" applyAlignment="0" applyProtection="0">
      <alignment vertical="center"/>
    </xf>
    <xf numFmtId="0" fontId="89" fillId="19" borderId="0" applyNumberFormat="0" applyBorder="0" applyAlignment="0" applyProtection="0">
      <alignment vertical="center"/>
    </xf>
    <xf numFmtId="0" fontId="14" fillId="10" borderId="19" applyNumberFormat="0" applyFont="0" applyAlignment="0" applyProtection="0">
      <alignment vertical="center"/>
    </xf>
    <xf numFmtId="0" fontId="128" fillId="0" borderId="0"/>
    <xf numFmtId="0" fontId="128" fillId="10" borderId="19" applyNumberFormat="0" applyFont="0" applyAlignment="0" applyProtection="0">
      <alignment vertical="center"/>
    </xf>
    <xf numFmtId="0" fontId="128" fillId="0" borderId="0"/>
    <xf numFmtId="0" fontId="86" fillId="28" borderId="0" applyNumberFormat="0" applyBorder="0" applyAlignment="0" applyProtection="0">
      <alignment vertical="center"/>
    </xf>
    <xf numFmtId="0" fontId="3" fillId="0" borderId="1">
      <alignment horizontal="distributed" vertical="center" wrapText="1"/>
    </xf>
    <xf numFmtId="0" fontId="128" fillId="0" borderId="0">
      <alignment vertical="center"/>
    </xf>
    <xf numFmtId="0" fontId="98" fillId="0" borderId="30" applyNumberFormat="0" applyFill="0" applyAlignment="0" applyProtection="0">
      <alignment vertical="center"/>
    </xf>
    <xf numFmtId="0" fontId="128" fillId="0" borderId="0">
      <alignment vertical="center"/>
    </xf>
    <xf numFmtId="0" fontId="128" fillId="0" borderId="0"/>
    <xf numFmtId="0" fontId="14" fillId="15" borderId="0" applyNumberFormat="0" applyBorder="0" applyAlignment="0" applyProtection="0">
      <alignment vertical="center"/>
    </xf>
    <xf numFmtId="0" fontId="87" fillId="12" borderId="21" applyNumberFormat="0" applyAlignment="0" applyProtection="0">
      <alignment vertical="center"/>
    </xf>
    <xf numFmtId="0" fontId="85" fillId="8" borderId="21" applyNumberFormat="0" applyAlignment="0" applyProtection="0">
      <alignment vertical="center"/>
    </xf>
    <xf numFmtId="0" fontId="86" fillId="26" borderId="0" applyNumberFormat="0" applyBorder="0" applyAlignment="0" applyProtection="0">
      <alignment vertical="center"/>
    </xf>
    <xf numFmtId="0" fontId="128" fillId="0" borderId="0">
      <alignment vertical="center"/>
    </xf>
    <xf numFmtId="0" fontId="128" fillId="0" borderId="0"/>
    <xf numFmtId="0" fontId="84" fillId="13" borderId="20" applyNumberFormat="0" applyAlignment="0" applyProtection="0">
      <alignment vertical="center"/>
    </xf>
    <xf numFmtId="0" fontId="128" fillId="0" borderId="0"/>
    <xf numFmtId="0" fontId="128" fillId="0" borderId="0"/>
    <xf numFmtId="0" fontId="128" fillId="0" borderId="0">
      <alignment vertical="center"/>
    </xf>
    <xf numFmtId="0" fontId="128" fillId="0" borderId="0">
      <alignment vertical="center"/>
    </xf>
    <xf numFmtId="0" fontId="14" fillId="14" borderId="0" applyNumberFormat="0" applyBorder="0" applyAlignment="0" applyProtection="0">
      <alignment vertical="center"/>
    </xf>
    <xf numFmtId="0" fontId="128" fillId="0" borderId="0"/>
    <xf numFmtId="0" fontId="86" fillId="28" borderId="0" applyNumberFormat="0" applyBorder="0" applyAlignment="0" applyProtection="0">
      <alignment vertical="center"/>
    </xf>
    <xf numFmtId="0" fontId="128" fillId="0" borderId="0"/>
    <xf numFmtId="0" fontId="86" fillId="14" borderId="0" applyNumberFormat="0" applyBorder="0" applyAlignment="0" applyProtection="0">
      <alignment vertical="center"/>
    </xf>
    <xf numFmtId="0" fontId="86" fillId="26" borderId="0" applyNumberFormat="0" applyBorder="0" applyAlignment="0" applyProtection="0">
      <alignment vertical="center"/>
    </xf>
    <xf numFmtId="0" fontId="86" fillId="12" borderId="0" applyNumberFormat="0" applyBorder="0" applyAlignment="0" applyProtection="0">
      <alignment vertical="center"/>
    </xf>
    <xf numFmtId="0" fontId="84" fillId="13" borderId="20" applyNumberFormat="0" applyAlignment="0" applyProtection="0">
      <alignment vertical="center"/>
    </xf>
    <xf numFmtId="0" fontId="128" fillId="0" borderId="0">
      <alignment vertical="center"/>
    </xf>
    <xf numFmtId="0" fontId="84" fillId="13" borderId="20" applyNumberFormat="0" applyAlignment="0" applyProtection="0">
      <alignment vertical="center"/>
    </xf>
    <xf numFmtId="0" fontId="128" fillId="0" borderId="0"/>
    <xf numFmtId="0" fontId="128" fillId="0" borderId="0"/>
    <xf numFmtId="0" fontId="14" fillId="15" borderId="0" applyNumberFormat="0" applyBorder="0" applyAlignment="0" applyProtection="0">
      <alignment vertical="center"/>
    </xf>
    <xf numFmtId="0" fontId="3" fillId="0" borderId="1">
      <alignment horizontal="distributed" vertical="center" wrapText="1"/>
    </xf>
    <xf numFmtId="0" fontId="128" fillId="0" borderId="0">
      <alignment vertical="center"/>
    </xf>
    <xf numFmtId="0" fontId="128" fillId="0" borderId="0">
      <alignment vertical="center"/>
    </xf>
    <xf numFmtId="0" fontId="14" fillId="13" borderId="0" applyNumberFormat="0" applyBorder="0" applyAlignment="0" applyProtection="0">
      <alignment vertical="center"/>
    </xf>
    <xf numFmtId="0" fontId="128" fillId="0" borderId="0"/>
    <xf numFmtId="0" fontId="14" fillId="13" borderId="0" applyNumberFormat="0" applyBorder="0" applyAlignment="0" applyProtection="0">
      <alignment vertical="center"/>
    </xf>
    <xf numFmtId="0" fontId="128" fillId="0" borderId="0">
      <alignment vertical="center"/>
    </xf>
    <xf numFmtId="0" fontId="128" fillId="0" borderId="0"/>
    <xf numFmtId="0" fontId="128" fillId="0" borderId="0"/>
    <xf numFmtId="0" fontId="14" fillId="13" borderId="0" applyNumberFormat="0" applyBorder="0" applyAlignment="0" applyProtection="0">
      <alignment vertical="center"/>
    </xf>
    <xf numFmtId="0" fontId="128" fillId="0" borderId="0">
      <alignment vertical="center"/>
    </xf>
    <xf numFmtId="0" fontId="89" fillId="14" borderId="0" applyNumberFormat="0" applyBorder="0" applyAlignment="0" applyProtection="0">
      <alignment vertical="center"/>
    </xf>
    <xf numFmtId="0" fontId="128" fillId="0" borderId="0"/>
    <xf numFmtId="0" fontId="128" fillId="0" borderId="0">
      <alignment vertical="center"/>
    </xf>
    <xf numFmtId="0" fontId="128" fillId="0" borderId="0">
      <alignment vertical="center"/>
    </xf>
    <xf numFmtId="0" fontId="14" fillId="23" borderId="0" applyNumberFormat="0" applyBorder="0" applyAlignment="0" applyProtection="0">
      <alignment vertical="center"/>
    </xf>
    <xf numFmtId="0" fontId="14" fillId="25" borderId="0" applyNumberFormat="0" applyBorder="0" applyAlignment="0" applyProtection="0">
      <alignment vertical="center"/>
    </xf>
    <xf numFmtId="0" fontId="85" fillId="13" borderId="21" applyNumberFormat="0" applyAlignment="0" applyProtection="0">
      <alignment vertical="center"/>
    </xf>
    <xf numFmtId="0" fontId="128" fillId="0" borderId="0">
      <alignment vertical="center"/>
    </xf>
    <xf numFmtId="0" fontId="85" fillId="13" borderId="21" applyNumberFormat="0" applyAlignment="0" applyProtection="0">
      <alignment vertical="center"/>
    </xf>
    <xf numFmtId="0" fontId="128" fillId="0" borderId="0"/>
    <xf numFmtId="0" fontId="14" fillId="14" borderId="0" applyNumberFormat="0" applyBorder="0" applyAlignment="0" applyProtection="0">
      <alignment vertical="center"/>
    </xf>
    <xf numFmtId="0" fontId="84" fillId="8" borderId="20" applyNumberFormat="0" applyAlignment="0" applyProtection="0">
      <alignment vertical="center"/>
    </xf>
    <xf numFmtId="0" fontId="85" fillId="13" borderId="21" applyNumberFormat="0" applyAlignment="0" applyProtection="0">
      <alignment vertical="center"/>
    </xf>
    <xf numFmtId="0" fontId="128" fillId="0" borderId="0">
      <alignment vertical="center"/>
    </xf>
    <xf numFmtId="0" fontId="14" fillId="15" borderId="0" applyNumberFormat="0" applyBorder="0" applyAlignment="0" applyProtection="0">
      <alignment vertical="center"/>
    </xf>
    <xf numFmtId="0" fontId="84" fillId="8" borderId="20" applyNumberFormat="0" applyAlignment="0" applyProtection="0">
      <alignment vertical="center"/>
    </xf>
    <xf numFmtId="0" fontId="85" fillId="13" borderId="21" applyNumberFormat="0" applyAlignment="0" applyProtection="0">
      <alignment vertical="center"/>
    </xf>
    <xf numFmtId="0" fontId="128" fillId="0" borderId="0"/>
    <xf numFmtId="0" fontId="85" fillId="13" borderId="21" applyNumberFormat="0" applyAlignment="0" applyProtection="0">
      <alignment vertical="center"/>
    </xf>
    <xf numFmtId="0" fontId="128" fillId="0" borderId="0">
      <alignment vertical="center"/>
    </xf>
    <xf numFmtId="0" fontId="14" fillId="15" borderId="0" applyNumberFormat="0" applyBorder="0" applyAlignment="0" applyProtection="0">
      <alignment vertical="center"/>
    </xf>
    <xf numFmtId="0" fontId="84" fillId="8" borderId="20" applyNumberFormat="0" applyAlignment="0" applyProtection="0">
      <alignment vertical="center"/>
    </xf>
    <xf numFmtId="0" fontId="85" fillId="13" borderId="21" applyNumberFormat="0" applyAlignment="0" applyProtection="0">
      <alignment vertical="center"/>
    </xf>
    <xf numFmtId="0" fontId="128" fillId="0" borderId="0"/>
    <xf numFmtId="0" fontId="14" fillId="26" borderId="0" applyNumberFormat="0" applyBorder="0" applyAlignment="0" applyProtection="0">
      <alignment vertical="center"/>
    </xf>
    <xf numFmtId="0" fontId="85" fillId="13" borderId="21" applyNumberFormat="0" applyAlignment="0" applyProtection="0">
      <alignment vertical="center"/>
    </xf>
    <xf numFmtId="0" fontId="128" fillId="0" borderId="0"/>
    <xf numFmtId="181" fontId="128" fillId="0" borderId="0" applyFont="0" applyFill="0" applyBorder="0" applyAlignment="0" applyProtection="0"/>
    <xf numFmtId="0" fontId="14" fillId="13" borderId="0" applyNumberFormat="0" applyBorder="0" applyAlignment="0" applyProtection="0">
      <alignment vertical="center"/>
    </xf>
    <xf numFmtId="0" fontId="128" fillId="0" borderId="0"/>
    <xf numFmtId="9" fontId="128" fillId="0" borderId="0" applyFont="0" applyFill="0" applyBorder="0" applyAlignment="0" applyProtection="0">
      <alignment vertical="center"/>
    </xf>
    <xf numFmtId="0" fontId="128" fillId="0" borderId="0">
      <alignment vertical="center"/>
    </xf>
    <xf numFmtId="0" fontId="85" fillId="8" borderId="21" applyNumberFormat="0" applyAlignment="0" applyProtection="0">
      <alignment vertical="center"/>
    </xf>
    <xf numFmtId="0" fontId="128" fillId="0" borderId="0">
      <alignment vertical="center"/>
    </xf>
    <xf numFmtId="0" fontId="85" fillId="8" borderId="21" applyNumberFormat="0" applyAlignment="0" applyProtection="0">
      <alignment vertical="center"/>
    </xf>
    <xf numFmtId="0" fontId="128" fillId="0" borderId="0"/>
    <xf numFmtId="0" fontId="85" fillId="8" borderId="21" applyNumberFormat="0" applyAlignment="0" applyProtection="0">
      <alignment vertical="center"/>
    </xf>
    <xf numFmtId="0" fontId="128" fillId="0" borderId="0">
      <alignment vertical="center"/>
    </xf>
    <xf numFmtId="0" fontId="84" fillId="8" borderId="20" applyNumberFormat="0" applyAlignment="0" applyProtection="0">
      <alignment vertical="center"/>
    </xf>
    <xf numFmtId="0" fontId="85" fillId="8" borderId="21" applyNumberFormat="0" applyAlignment="0" applyProtection="0">
      <alignment vertical="center"/>
    </xf>
    <xf numFmtId="0" fontId="128" fillId="0" borderId="0"/>
    <xf numFmtId="0" fontId="3" fillId="0" borderId="1">
      <alignment horizontal="distributed" vertical="center" wrapText="1"/>
    </xf>
    <xf numFmtId="0" fontId="85" fillId="8" borderId="21" applyNumberFormat="0" applyAlignment="0" applyProtection="0">
      <alignment vertical="center"/>
    </xf>
    <xf numFmtId="0" fontId="128" fillId="0" borderId="0"/>
    <xf numFmtId="0" fontId="128" fillId="0" borderId="0"/>
    <xf numFmtId="0" fontId="14" fillId="12" borderId="0" applyNumberFormat="0" applyBorder="0" applyAlignment="0" applyProtection="0">
      <alignment vertical="center"/>
    </xf>
    <xf numFmtId="0" fontId="128" fillId="0" borderId="0">
      <alignment vertical="center"/>
    </xf>
    <xf numFmtId="0" fontId="111" fillId="0" borderId="0">
      <alignment vertical="center"/>
    </xf>
    <xf numFmtId="0" fontId="84" fillId="8" borderId="20" applyNumberFormat="0" applyAlignment="0" applyProtection="0">
      <alignment vertical="center"/>
    </xf>
    <xf numFmtId="0" fontId="128" fillId="0" borderId="0"/>
    <xf numFmtId="0" fontId="89" fillId="24" borderId="0" applyNumberFormat="0" applyBorder="0" applyAlignment="0" applyProtection="0">
      <alignment vertical="center"/>
    </xf>
    <xf numFmtId="0" fontId="3" fillId="0" borderId="1">
      <alignment horizontal="distributed" vertical="center" wrapText="1"/>
    </xf>
    <xf numFmtId="0" fontId="128" fillId="0" borderId="0">
      <alignment vertical="center"/>
    </xf>
    <xf numFmtId="0" fontId="89" fillId="24" borderId="0" applyNumberFormat="0" applyBorder="0" applyAlignment="0" applyProtection="0">
      <alignment vertical="center"/>
    </xf>
    <xf numFmtId="0" fontId="128" fillId="0" borderId="0"/>
    <xf numFmtId="0" fontId="89" fillId="24" borderId="0" applyNumberFormat="0" applyBorder="0" applyAlignment="0" applyProtection="0">
      <alignment vertical="center"/>
    </xf>
    <xf numFmtId="0" fontId="3" fillId="0" borderId="1">
      <alignment horizontal="distributed" vertical="center" wrapText="1"/>
    </xf>
    <xf numFmtId="0" fontId="128" fillId="0" borderId="0"/>
    <xf numFmtId="0" fontId="14" fillId="23" borderId="0" applyNumberFormat="0" applyBorder="0" applyAlignment="0" applyProtection="0">
      <alignment vertical="center"/>
    </xf>
    <xf numFmtId="0" fontId="128" fillId="0" borderId="0"/>
    <xf numFmtId="0" fontId="14" fillId="8" borderId="0" applyNumberFormat="0" applyBorder="0" applyAlignment="0" applyProtection="0">
      <alignment vertical="center"/>
    </xf>
    <xf numFmtId="0" fontId="89" fillId="17" borderId="0" applyNumberFormat="0" applyBorder="0" applyAlignment="0" applyProtection="0">
      <alignment vertical="center"/>
    </xf>
    <xf numFmtId="0" fontId="128" fillId="0" borderId="0"/>
    <xf numFmtId="0" fontId="86" fillId="30" borderId="0" applyNumberFormat="0" applyBorder="0" applyAlignment="0" applyProtection="0">
      <alignment vertical="center"/>
    </xf>
    <xf numFmtId="0" fontId="97" fillId="0" borderId="0">
      <alignment vertical="center"/>
    </xf>
    <xf numFmtId="0" fontId="128" fillId="0" borderId="0">
      <alignment vertical="center"/>
    </xf>
    <xf numFmtId="0" fontId="84" fillId="8" borderId="20" applyNumberFormat="0" applyAlignment="0" applyProtection="0">
      <alignment vertical="center"/>
    </xf>
    <xf numFmtId="0" fontId="128" fillId="0" borderId="0"/>
    <xf numFmtId="0" fontId="128" fillId="0" borderId="0">
      <alignment vertical="center"/>
    </xf>
    <xf numFmtId="0" fontId="128" fillId="0" borderId="0"/>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0" fontId="128" fillId="0" borderId="0"/>
    <xf numFmtId="0" fontId="14" fillId="25" borderId="0" applyNumberFormat="0" applyBorder="0" applyAlignment="0" applyProtection="0">
      <alignment vertical="center"/>
    </xf>
    <xf numFmtId="0" fontId="128" fillId="0" borderId="0"/>
    <xf numFmtId="0" fontId="89" fillId="24" borderId="0" applyNumberFormat="0" applyBorder="0" applyAlignment="0" applyProtection="0">
      <alignment vertical="center"/>
    </xf>
    <xf numFmtId="0" fontId="128" fillId="0" borderId="0"/>
    <xf numFmtId="0" fontId="128" fillId="0" borderId="0">
      <alignment vertical="center"/>
    </xf>
    <xf numFmtId="0" fontId="128" fillId="0" borderId="0">
      <alignment vertical="center"/>
    </xf>
    <xf numFmtId="0" fontId="14" fillId="12" borderId="0" applyNumberFormat="0" applyBorder="0" applyAlignment="0" applyProtection="0">
      <alignment vertical="center"/>
    </xf>
    <xf numFmtId="0" fontId="128" fillId="0" borderId="0"/>
    <xf numFmtId="0" fontId="128" fillId="0" borderId="0">
      <alignment vertical="center"/>
    </xf>
    <xf numFmtId="0" fontId="128" fillId="0" borderId="0"/>
    <xf numFmtId="0" fontId="14" fillId="12" borderId="0" applyNumberFormat="0" applyBorder="0" applyAlignment="0" applyProtection="0">
      <alignment vertical="center"/>
    </xf>
    <xf numFmtId="0" fontId="128" fillId="0" borderId="0">
      <alignment vertical="center"/>
    </xf>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0" fontId="128" fillId="0" borderId="0"/>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0" fontId="128" fillId="0" borderId="0"/>
    <xf numFmtId="0" fontId="128" fillId="0" borderId="0">
      <alignment vertical="center"/>
    </xf>
    <xf numFmtId="0" fontId="128" fillId="0" borderId="0">
      <alignment vertical="center"/>
    </xf>
    <xf numFmtId="0" fontId="128" fillId="0" borderId="0"/>
    <xf numFmtId="0" fontId="128" fillId="0" borderId="0"/>
    <xf numFmtId="0" fontId="128" fillId="0" borderId="0"/>
    <xf numFmtId="0" fontId="128" fillId="0" borderId="0">
      <alignment vertical="center"/>
    </xf>
    <xf numFmtId="0" fontId="128" fillId="0" borderId="0">
      <alignment vertical="center"/>
    </xf>
    <xf numFmtId="0" fontId="89" fillId="20" borderId="0" applyNumberFormat="0" applyBorder="0" applyAlignment="0" applyProtection="0">
      <alignment vertical="center"/>
    </xf>
    <xf numFmtId="0" fontId="14" fillId="27" borderId="0" applyNumberFormat="0" applyBorder="0" applyAlignment="0" applyProtection="0">
      <alignment vertical="center"/>
    </xf>
    <xf numFmtId="0" fontId="128" fillId="0" borderId="0"/>
    <xf numFmtId="0" fontId="89" fillId="20" borderId="0" applyNumberFormat="0" applyBorder="0" applyAlignment="0" applyProtection="0">
      <alignment vertical="center"/>
    </xf>
    <xf numFmtId="0" fontId="14" fillId="27" borderId="0" applyNumberFormat="0" applyBorder="0" applyAlignment="0" applyProtection="0">
      <alignment vertical="center"/>
    </xf>
    <xf numFmtId="0" fontId="14" fillId="21" borderId="0" applyNumberFormat="0" applyBorder="0" applyAlignment="0" applyProtection="0">
      <alignment vertical="center"/>
    </xf>
    <xf numFmtId="0" fontId="128" fillId="0" borderId="0">
      <alignment vertical="center"/>
    </xf>
    <xf numFmtId="0" fontId="89" fillId="20" borderId="0" applyNumberFormat="0" applyBorder="0" applyAlignment="0" applyProtection="0">
      <alignment vertical="center"/>
    </xf>
    <xf numFmtId="0" fontId="14" fillId="27" borderId="0" applyNumberFormat="0" applyBorder="0" applyAlignment="0" applyProtection="0">
      <alignment vertical="center"/>
    </xf>
    <xf numFmtId="0" fontId="84" fillId="13" borderId="20" applyNumberFormat="0" applyAlignment="0" applyProtection="0">
      <alignment vertical="center"/>
    </xf>
    <xf numFmtId="0" fontId="14" fillId="13" borderId="0" applyNumberFormat="0" applyBorder="0" applyAlignment="0" applyProtection="0">
      <alignment vertical="center"/>
    </xf>
    <xf numFmtId="0" fontId="128" fillId="0" borderId="0"/>
    <xf numFmtId="0" fontId="89" fillId="20" borderId="0" applyNumberFormat="0" applyBorder="0" applyAlignment="0" applyProtection="0">
      <alignment vertical="center"/>
    </xf>
    <xf numFmtId="0" fontId="14" fillId="27" borderId="0" applyNumberFormat="0" applyBorder="0" applyAlignment="0" applyProtection="0">
      <alignment vertical="center"/>
    </xf>
    <xf numFmtId="0" fontId="128" fillId="0" borderId="0">
      <alignment vertical="center"/>
    </xf>
    <xf numFmtId="0" fontId="128" fillId="0" borderId="0"/>
    <xf numFmtId="0" fontId="86" fillId="20" borderId="0" applyNumberFormat="0" applyBorder="0" applyAlignment="0" applyProtection="0">
      <alignment vertical="center"/>
    </xf>
    <xf numFmtId="0" fontId="14" fillId="23" borderId="0" applyNumberFormat="0" applyBorder="0" applyAlignment="0" applyProtection="0">
      <alignment vertical="center"/>
    </xf>
    <xf numFmtId="0" fontId="128" fillId="0" borderId="0">
      <alignment vertical="center"/>
    </xf>
    <xf numFmtId="0" fontId="14" fillId="25" borderId="0" applyNumberFormat="0" applyBorder="0" applyAlignment="0" applyProtection="0">
      <alignment vertical="center"/>
    </xf>
    <xf numFmtId="0" fontId="128" fillId="0" borderId="0"/>
    <xf numFmtId="0" fontId="86" fillId="20" borderId="0" applyNumberFormat="0" applyBorder="0" applyAlignment="0" applyProtection="0">
      <alignment vertical="center"/>
    </xf>
    <xf numFmtId="0" fontId="14" fillId="9" borderId="0" applyNumberFormat="0" applyBorder="0" applyAlignment="0" applyProtection="0">
      <alignment vertical="center"/>
    </xf>
    <xf numFmtId="0" fontId="128" fillId="0" borderId="0">
      <alignment vertical="center"/>
    </xf>
    <xf numFmtId="0" fontId="14" fillId="25" borderId="0" applyNumberFormat="0" applyBorder="0" applyAlignment="0" applyProtection="0">
      <alignment vertical="center"/>
    </xf>
    <xf numFmtId="0" fontId="128" fillId="0" borderId="0"/>
    <xf numFmtId="0" fontId="14" fillId="15" borderId="0" applyNumberFormat="0" applyBorder="0" applyAlignment="0" applyProtection="0">
      <alignment vertical="center"/>
    </xf>
    <xf numFmtId="0" fontId="128" fillId="0" borderId="0"/>
    <xf numFmtId="0" fontId="128" fillId="0" borderId="0">
      <alignment vertical="center"/>
    </xf>
    <xf numFmtId="0" fontId="98" fillId="0" borderId="0" applyNumberFormat="0" applyFill="0" applyBorder="0" applyAlignment="0" applyProtection="0">
      <alignment vertical="center"/>
    </xf>
    <xf numFmtId="0" fontId="128" fillId="0" borderId="0">
      <alignment vertical="center"/>
    </xf>
    <xf numFmtId="0" fontId="98" fillId="0" borderId="0" applyNumberFormat="0" applyFill="0" applyBorder="0" applyAlignment="0" applyProtection="0">
      <alignment vertical="center"/>
    </xf>
    <xf numFmtId="0" fontId="128" fillId="0" borderId="0"/>
    <xf numFmtId="0" fontId="14" fillId="25" borderId="0" applyNumberFormat="0" applyBorder="0" applyAlignment="0" applyProtection="0">
      <alignment vertical="center"/>
    </xf>
    <xf numFmtId="0" fontId="84" fillId="13" borderId="20" applyNumberFormat="0" applyAlignment="0" applyProtection="0">
      <alignment vertical="center"/>
    </xf>
    <xf numFmtId="0" fontId="86" fillId="12" borderId="0" applyNumberFormat="0" applyBorder="0" applyAlignment="0" applyProtection="0">
      <alignment vertical="center"/>
    </xf>
    <xf numFmtId="0" fontId="98" fillId="0" borderId="0" applyNumberFormat="0" applyFill="0" applyBorder="0" applyAlignment="0" applyProtection="0">
      <alignment vertical="center"/>
    </xf>
    <xf numFmtId="0" fontId="128" fillId="0" borderId="0">
      <alignment vertical="center"/>
    </xf>
    <xf numFmtId="0" fontId="98" fillId="0" borderId="0" applyNumberFormat="0" applyFill="0" applyBorder="0" applyAlignment="0" applyProtection="0">
      <alignment vertical="center"/>
    </xf>
    <xf numFmtId="0" fontId="128" fillId="0" borderId="0"/>
    <xf numFmtId="0" fontId="14" fillId="25" borderId="0" applyNumberFormat="0" applyBorder="0" applyAlignment="0" applyProtection="0">
      <alignment vertical="center"/>
    </xf>
    <xf numFmtId="0" fontId="128" fillId="0" borderId="0">
      <alignment vertical="center"/>
    </xf>
    <xf numFmtId="0" fontId="128" fillId="0" borderId="0"/>
    <xf numFmtId="0" fontId="128" fillId="0" borderId="0">
      <alignment vertical="center"/>
    </xf>
    <xf numFmtId="0" fontId="128" fillId="0" borderId="0"/>
    <xf numFmtId="0" fontId="14" fillId="25" borderId="0" applyNumberFormat="0" applyBorder="0" applyAlignment="0" applyProtection="0">
      <alignment vertical="center"/>
    </xf>
    <xf numFmtId="0" fontId="128" fillId="0" borderId="0"/>
    <xf numFmtId="0" fontId="14" fillId="12" borderId="0" applyNumberFormat="0" applyBorder="0" applyAlignment="0" applyProtection="0">
      <alignment vertical="center"/>
    </xf>
    <xf numFmtId="0" fontId="128" fillId="0" borderId="0"/>
    <xf numFmtId="0" fontId="128" fillId="0" borderId="0">
      <alignment vertical="center"/>
    </xf>
    <xf numFmtId="0" fontId="98" fillId="0" borderId="0" applyNumberFormat="0" applyFill="0" applyBorder="0" applyAlignment="0" applyProtection="0">
      <alignment vertical="center"/>
    </xf>
    <xf numFmtId="0" fontId="128" fillId="0" borderId="0">
      <alignment vertical="center"/>
    </xf>
    <xf numFmtId="0" fontId="98" fillId="0" borderId="0" applyNumberFormat="0" applyFill="0" applyBorder="0" applyAlignment="0" applyProtection="0">
      <alignment vertical="center"/>
    </xf>
    <xf numFmtId="0" fontId="128" fillId="0" borderId="0"/>
    <xf numFmtId="0" fontId="14" fillId="25" borderId="0" applyNumberFormat="0" applyBorder="0" applyAlignment="0" applyProtection="0">
      <alignment vertical="center"/>
    </xf>
    <xf numFmtId="0" fontId="98" fillId="0" borderId="0" applyNumberFormat="0" applyFill="0" applyBorder="0" applyAlignment="0" applyProtection="0">
      <alignment vertical="center"/>
    </xf>
    <xf numFmtId="0" fontId="128" fillId="0" borderId="0">
      <alignment vertical="center"/>
    </xf>
    <xf numFmtId="0" fontId="98" fillId="0" borderId="0" applyNumberFormat="0" applyFill="0" applyBorder="0" applyAlignment="0" applyProtection="0">
      <alignment vertical="center"/>
    </xf>
    <xf numFmtId="0" fontId="128" fillId="0" borderId="0"/>
    <xf numFmtId="0" fontId="14" fillId="25" borderId="0" applyNumberFormat="0" applyBorder="0" applyAlignment="0" applyProtection="0">
      <alignment vertical="center"/>
    </xf>
    <xf numFmtId="0" fontId="128" fillId="0" borderId="0"/>
    <xf numFmtId="0" fontId="128" fillId="0" borderId="0">
      <alignment vertical="center"/>
    </xf>
    <xf numFmtId="0" fontId="99" fillId="0" borderId="0" applyNumberFormat="0" applyFill="0" applyBorder="0" applyAlignment="0" applyProtection="0">
      <alignment vertical="center"/>
    </xf>
    <xf numFmtId="0" fontId="128" fillId="0" borderId="0">
      <alignment vertical="center"/>
    </xf>
    <xf numFmtId="0" fontId="99" fillId="0" borderId="0" applyNumberFormat="0" applyFill="0" applyBorder="0" applyAlignment="0" applyProtection="0">
      <alignment vertical="center"/>
    </xf>
    <xf numFmtId="0" fontId="128" fillId="0" borderId="0"/>
    <xf numFmtId="0" fontId="14" fillId="25" borderId="0" applyNumberFormat="0" applyBorder="0" applyAlignment="0" applyProtection="0">
      <alignment vertical="center"/>
    </xf>
    <xf numFmtId="0" fontId="128" fillId="0" borderId="0">
      <alignment vertical="center"/>
    </xf>
    <xf numFmtId="0" fontId="14" fillId="8" borderId="0" applyNumberFormat="0" applyBorder="0" applyAlignment="0" applyProtection="0">
      <alignment vertical="center"/>
    </xf>
    <xf numFmtId="0" fontId="128" fillId="0" borderId="0"/>
    <xf numFmtId="0" fontId="14" fillId="8" borderId="0" applyNumberFormat="0" applyBorder="0" applyAlignment="0" applyProtection="0">
      <alignment vertical="center"/>
    </xf>
    <xf numFmtId="0" fontId="128" fillId="0" borderId="0">
      <alignment vertical="center"/>
    </xf>
    <xf numFmtId="0" fontId="128" fillId="0" borderId="0"/>
    <xf numFmtId="0" fontId="14" fillId="26" borderId="0" applyNumberFormat="0" applyBorder="0" applyAlignment="0" applyProtection="0">
      <alignment vertical="center"/>
    </xf>
    <xf numFmtId="0" fontId="14" fillId="25" borderId="0" applyNumberFormat="0" applyBorder="0" applyAlignment="0" applyProtection="0">
      <alignment vertical="center"/>
    </xf>
    <xf numFmtId="0" fontId="128" fillId="0" borderId="0"/>
    <xf numFmtId="0" fontId="14" fillId="13" borderId="0" applyNumberFormat="0" applyBorder="0" applyAlignment="0" applyProtection="0">
      <alignment vertical="center"/>
    </xf>
    <xf numFmtId="0" fontId="128" fillId="0" borderId="0"/>
    <xf numFmtId="0" fontId="90" fillId="0" borderId="11">
      <alignment horizontal="left" vertical="center"/>
    </xf>
    <xf numFmtId="0" fontId="128" fillId="0" borderId="0">
      <alignment vertical="center"/>
    </xf>
    <xf numFmtId="0" fontId="99" fillId="0" borderId="0" applyNumberFormat="0" applyFill="0" applyBorder="0" applyAlignment="0" applyProtection="0">
      <alignment vertical="center"/>
    </xf>
    <xf numFmtId="0" fontId="128" fillId="0" borderId="0"/>
    <xf numFmtId="0" fontId="14" fillId="9" borderId="0" applyNumberFormat="0" applyBorder="0" applyAlignment="0" applyProtection="0">
      <alignment vertical="center"/>
    </xf>
    <xf numFmtId="0" fontId="86" fillId="12" borderId="0" applyNumberFormat="0" applyBorder="0" applyAlignment="0" applyProtection="0">
      <alignment vertical="center"/>
    </xf>
    <xf numFmtId="0" fontId="128" fillId="0" borderId="0">
      <alignment vertical="center"/>
    </xf>
    <xf numFmtId="0" fontId="113" fillId="0" borderId="0" applyNumberFormat="0" applyFill="0" applyBorder="0" applyAlignment="0" applyProtection="0">
      <alignment vertical="center"/>
    </xf>
    <xf numFmtId="0" fontId="128" fillId="0" borderId="0"/>
    <xf numFmtId="0" fontId="128" fillId="0" borderId="0">
      <alignment vertical="center"/>
    </xf>
    <xf numFmtId="0" fontId="128" fillId="0" borderId="0"/>
    <xf numFmtId="0" fontId="14" fillId="14" borderId="0" applyNumberFormat="0" applyBorder="0" applyAlignment="0" applyProtection="0">
      <alignment vertical="center"/>
    </xf>
    <xf numFmtId="0" fontId="128" fillId="0" borderId="0"/>
    <xf numFmtId="0" fontId="14" fillId="14" borderId="0" applyNumberFormat="0" applyBorder="0" applyAlignment="0" applyProtection="0">
      <alignment vertical="center"/>
    </xf>
    <xf numFmtId="0" fontId="128" fillId="0" borderId="0"/>
    <xf numFmtId="0" fontId="3" fillId="0" borderId="1">
      <alignment horizontal="distributed" vertical="center" wrapText="1"/>
    </xf>
    <xf numFmtId="0" fontId="128" fillId="0" borderId="0">
      <alignment vertical="center"/>
    </xf>
    <xf numFmtId="0" fontId="86" fillId="14" borderId="0" applyNumberFormat="0" applyBorder="0" applyAlignment="0" applyProtection="0">
      <alignment vertical="center"/>
    </xf>
    <xf numFmtId="0" fontId="128" fillId="0" borderId="0">
      <alignment vertical="center"/>
    </xf>
    <xf numFmtId="0" fontId="93" fillId="0" borderId="0" applyNumberFormat="0" applyFill="0" applyBorder="0" applyAlignment="0" applyProtection="0">
      <alignment vertical="center"/>
    </xf>
    <xf numFmtId="0" fontId="128" fillId="0" borderId="0"/>
    <xf numFmtId="0" fontId="93" fillId="0" borderId="0" applyNumberFormat="0" applyFill="0" applyBorder="0" applyAlignment="0" applyProtection="0">
      <alignment vertical="center"/>
    </xf>
    <xf numFmtId="0" fontId="128" fillId="0" borderId="0">
      <alignment vertical="center"/>
    </xf>
    <xf numFmtId="0" fontId="93" fillId="0" borderId="0" applyNumberFormat="0" applyFill="0" applyBorder="0" applyAlignment="0" applyProtection="0">
      <alignment vertical="center"/>
    </xf>
    <xf numFmtId="0" fontId="128" fillId="0" borderId="0"/>
    <xf numFmtId="0" fontId="93" fillId="0" borderId="0" applyNumberFormat="0" applyFill="0" applyBorder="0" applyAlignment="0" applyProtection="0">
      <alignment vertical="center"/>
    </xf>
    <xf numFmtId="0" fontId="128" fillId="0" borderId="0">
      <alignment vertical="center"/>
    </xf>
    <xf numFmtId="0" fontId="93" fillId="0" borderId="0" applyNumberFormat="0" applyFill="0" applyBorder="0" applyAlignment="0" applyProtection="0">
      <alignment vertical="center"/>
    </xf>
    <xf numFmtId="0" fontId="128" fillId="0" borderId="0"/>
    <xf numFmtId="0" fontId="14" fillId="9" borderId="0" applyNumberFormat="0" applyBorder="0" applyAlignment="0" applyProtection="0">
      <alignment vertical="center"/>
    </xf>
    <xf numFmtId="0" fontId="128" fillId="0" borderId="0">
      <alignment vertical="center"/>
    </xf>
    <xf numFmtId="0" fontId="99" fillId="0" borderId="26" applyNumberFormat="0" applyFill="0" applyAlignment="0" applyProtection="0">
      <alignment vertical="center"/>
    </xf>
    <xf numFmtId="0" fontId="96" fillId="0" borderId="0" applyNumberFormat="0" applyFill="0" applyBorder="0" applyAlignment="0" applyProtection="0">
      <alignment vertical="center"/>
    </xf>
    <xf numFmtId="0" fontId="128" fillId="0" borderId="0"/>
    <xf numFmtId="0" fontId="128" fillId="0" borderId="0"/>
    <xf numFmtId="0" fontId="128" fillId="0" borderId="0"/>
    <xf numFmtId="0" fontId="3" fillId="0" borderId="1">
      <alignment horizontal="distributed" vertical="center" wrapText="1"/>
    </xf>
    <xf numFmtId="0" fontId="128" fillId="0" borderId="0">
      <alignment vertical="center"/>
    </xf>
    <xf numFmtId="0" fontId="86" fillId="14" borderId="0" applyNumberFormat="0" applyBorder="0" applyAlignment="0" applyProtection="0">
      <alignment vertical="center"/>
    </xf>
    <xf numFmtId="0" fontId="128" fillId="0" borderId="0">
      <alignment vertical="center"/>
    </xf>
    <xf numFmtId="0" fontId="128" fillId="0" borderId="0"/>
    <xf numFmtId="0" fontId="14" fillId="9" borderId="0" applyNumberFormat="0" applyBorder="0" applyAlignment="0" applyProtection="0">
      <alignment vertical="center"/>
    </xf>
    <xf numFmtId="0" fontId="128" fillId="0" borderId="0">
      <alignment vertical="center"/>
    </xf>
    <xf numFmtId="0" fontId="128" fillId="0" borderId="0"/>
    <xf numFmtId="0" fontId="14" fillId="10" borderId="0" applyNumberFormat="0" applyBorder="0" applyAlignment="0" applyProtection="0">
      <alignment vertical="center"/>
    </xf>
    <xf numFmtId="0" fontId="128" fillId="0" borderId="0"/>
    <xf numFmtId="0" fontId="128" fillId="0" borderId="0">
      <alignment vertical="center"/>
    </xf>
    <xf numFmtId="0" fontId="14" fillId="12" borderId="0" applyNumberFormat="0" applyBorder="0" applyAlignment="0" applyProtection="0">
      <alignment vertical="center"/>
    </xf>
    <xf numFmtId="0" fontId="128" fillId="0" borderId="0">
      <alignment vertical="center"/>
    </xf>
    <xf numFmtId="0" fontId="128" fillId="0" borderId="0"/>
    <xf numFmtId="0" fontId="14" fillId="15" borderId="0" applyNumberFormat="0" applyBorder="0" applyAlignment="0" applyProtection="0">
      <alignment vertical="center"/>
    </xf>
    <xf numFmtId="0" fontId="128" fillId="0" borderId="0">
      <alignment vertical="center"/>
    </xf>
    <xf numFmtId="0" fontId="128" fillId="0" borderId="0"/>
    <xf numFmtId="0" fontId="128" fillId="0" borderId="0">
      <alignment vertical="center"/>
    </xf>
    <xf numFmtId="0" fontId="14" fillId="12" borderId="0" applyNumberFormat="0" applyBorder="0" applyAlignment="0" applyProtection="0">
      <alignment vertical="center"/>
    </xf>
    <xf numFmtId="0" fontId="89" fillId="28" borderId="0" applyNumberFormat="0" applyBorder="0" applyAlignment="0" applyProtection="0">
      <alignment vertical="center"/>
    </xf>
    <xf numFmtId="0" fontId="128" fillId="0" borderId="0">
      <alignment vertical="center"/>
    </xf>
    <xf numFmtId="0" fontId="128" fillId="0" borderId="0"/>
    <xf numFmtId="0" fontId="14" fillId="15" borderId="0" applyNumberFormat="0" applyBorder="0" applyAlignment="0" applyProtection="0">
      <alignment vertical="center"/>
    </xf>
    <xf numFmtId="0" fontId="128" fillId="0" borderId="0">
      <alignment vertical="center"/>
    </xf>
    <xf numFmtId="0" fontId="13" fillId="0" borderId="27" applyNumberFormat="0" applyFill="0" applyAlignment="0" applyProtection="0">
      <alignment vertical="center"/>
    </xf>
    <xf numFmtId="0" fontId="128" fillId="0" borderId="0"/>
    <xf numFmtId="0" fontId="14" fillId="8" borderId="0" applyNumberFormat="0" applyBorder="0" applyAlignment="0" applyProtection="0">
      <alignment vertical="center"/>
    </xf>
    <xf numFmtId="0" fontId="85" fillId="13" borderId="21" applyNumberFormat="0" applyAlignment="0" applyProtection="0">
      <alignment vertical="center"/>
    </xf>
    <xf numFmtId="0" fontId="14" fillId="13" borderId="0" applyNumberFormat="0" applyBorder="0" applyAlignment="0" applyProtection="0">
      <alignment vertical="center"/>
    </xf>
    <xf numFmtId="0" fontId="128" fillId="0" borderId="0"/>
    <xf numFmtId="0" fontId="128" fillId="0" borderId="0">
      <alignment vertical="center"/>
    </xf>
    <xf numFmtId="0" fontId="89" fillId="28" borderId="0" applyNumberFormat="0" applyBorder="0" applyAlignment="0" applyProtection="0">
      <alignment vertical="center"/>
    </xf>
    <xf numFmtId="0" fontId="128" fillId="0" borderId="0"/>
    <xf numFmtId="0" fontId="128" fillId="0" borderId="0">
      <alignment vertical="center"/>
    </xf>
    <xf numFmtId="0" fontId="14" fillId="13" borderId="0" applyNumberFormat="0" applyBorder="0" applyAlignment="0" applyProtection="0">
      <alignment vertical="center"/>
    </xf>
    <xf numFmtId="0" fontId="14" fillId="25" borderId="0" applyNumberFormat="0" applyBorder="0" applyAlignment="0" applyProtection="0">
      <alignment vertical="center"/>
    </xf>
    <xf numFmtId="0" fontId="104" fillId="9" borderId="0" applyNumberFormat="0" applyBorder="0" applyAlignment="0" applyProtection="0">
      <alignment vertical="center"/>
    </xf>
    <xf numFmtId="0" fontId="128" fillId="0" borderId="0"/>
    <xf numFmtId="0" fontId="128" fillId="0" borderId="0">
      <alignment vertical="center"/>
    </xf>
    <xf numFmtId="0" fontId="14" fillId="13" borderId="0" applyNumberFormat="0" applyBorder="0" applyAlignment="0" applyProtection="0">
      <alignment vertical="center"/>
    </xf>
    <xf numFmtId="0" fontId="128" fillId="0" borderId="0"/>
    <xf numFmtId="0" fontId="128" fillId="0" borderId="0"/>
    <xf numFmtId="0" fontId="14" fillId="19" borderId="0" applyNumberFormat="0" applyBorder="0" applyAlignment="0" applyProtection="0">
      <alignment vertical="center"/>
    </xf>
    <xf numFmtId="0" fontId="86" fillId="30" borderId="0" applyNumberFormat="0" applyBorder="0" applyAlignment="0" applyProtection="0">
      <alignment vertical="center"/>
    </xf>
    <xf numFmtId="0" fontId="128" fillId="0" borderId="0"/>
    <xf numFmtId="0" fontId="128" fillId="10" borderId="19" applyNumberFormat="0" applyFont="0" applyAlignment="0" applyProtection="0">
      <alignment vertical="center"/>
    </xf>
    <xf numFmtId="0" fontId="89" fillId="28" borderId="0" applyNumberFormat="0" applyBorder="0" applyAlignment="0" applyProtection="0">
      <alignment vertical="center"/>
    </xf>
    <xf numFmtId="0" fontId="128" fillId="0" borderId="0"/>
    <xf numFmtId="0" fontId="14" fillId="11" borderId="0" applyNumberFormat="0" applyBorder="0" applyAlignment="0" applyProtection="0">
      <alignment vertical="center"/>
    </xf>
    <xf numFmtId="0" fontId="128" fillId="10" borderId="19" applyNumberFormat="0" applyFont="0" applyAlignment="0" applyProtection="0">
      <alignment vertical="center"/>
    </xf>
    <xf numFmtId="0" fontId="89" fillId="28" borderId="0" applyNumberFormat="0" applyBorder="0" applyAlignment="0" applyProtection="0">
      <alignment vertical="center"/>
    </xf>
    <xf numFmtId="0" fontId="87" fillId="12" borderId="21" applyNumberFormat="0" applyAlignment="0" applyProtection="0">
      <alignment vertical="center"/>
    </xf>
    <xf numFmtId="0" fontId="86" fillId="30" borderId="0" applyNumberFormat="0" applyBorder="0" applyAlignment="0" applyProtection="0">
      <alignment vertical="center"/>
    </xf>
    <xf numFmtId="0" fontId="128" fillId="0" borderId="0">
      <alignment vertical="center"/>
    </xf>
    <xf numFmtId="0" fontId="112" fillId="0" borderId="28" applyNumberFormat="0" applyFill="0" applyAlignment="0" applyProtection="0">
      <alignment vertical="center"/>
    </xf>
    <xf numFmtId="0" fontId="86" fillId="30" borderId="0" applyNumberFormat="0" applyBorder="0" applyAlignment="0" applyProtection="0">
      <alignment vertical="center"/>
    </xf>
    <xf numFmtId="0" fontId="128" fillId="0" borderId="0"/>
    <xf numFmtId="0" fontId="112" fillId="0" borderId="28" applyNumberFormat="0" applyFill="0" applyAlignment="0" applyProtection="0">
      <alignment vertical="center"/>
    </xf>
    <xf numFmtId="0" fontId="89" fillId="28" borderId="0" applyNumberFormat="0" applyBorder="0" applyAlignment="0" applyProtection="0">
      <alignment vertical="center"/>
    </xf>
    <xf numFmtId="0" fontId="128" fillId="0" borderId="0">
      <alignment vertical="center"/>
    </xf>
    <xf numFmtId="0" fontId="112" fillId="0" borderId="28" applyNumberFormat="0" applyFill="0" applyAlignment="0" applyProtection="0">
      <alignment vertical="center"/>
    </xf>
    <xf numFmtId="0" fontId="128" fillId="0" borderId="0"/>
    <xf numFmtId="0" fontId="89" fillId="28" borderId="0" applyNumberFormat="0" applyBorder="0" applyAlignment="0" applyProtection="0">
      <alignment vertical="center"/>
    </xf>
    <xf numFmtId="0" fontId="128" fillId="0" borderId="0"/>
    <xf numFmtId="0" fontId="14" fillId="11" borderId="0" applyNumberFormat="0" applyBorder="0" applyAlignment="0" applyProtection="0">
      <alignment vertical="center"/>
    </xf>
    <xf numFmtId="0" fontId="85" fillId="8" borderId="21" applyNumberFormat="0" applyAlignment="0" applyProtection="0">
      <alignment vertical="center"/>
    </xf>
    <xf numFmtId="0" fontId="104" fillId="9" borderId="0" applyNumberFormat="0" applyBorder="0" applyAlignment="0" applyProtection="0">
      <alignment vertical="center"/>
    </xf>
    <xf numFmtId="0" fontId="128" fillId="0" borderId="0"/>
    <xf numFmtId="0" fontId="14" fillId="21" borderId="0" applyNumberFormat="0" applyBorder="0" applyAlignment="0" applyProtection="0">
      <alignment vertical="center"/>
    </xf>
    <xf numFmtId="0" fontId="89" fillId="17" borderId="0" applyNumberFormat="0" applyBorder="0" applyAlignment="0" applyProtection="0">
      <alignment vertical="center"/>
    </xf>
    <xf numFmtId="0" fontId="87" fillId="12" borderId="21" applyNumberFormat="0" applyAlignment="0" applyProtection="0">
      <alignment vertical="center"/>
    </xf>
    <xf numFmtId="0" fontId="89" fillId="17" borderId="0" applyNumberFormat="0" applyBorder="0" applyAlignment="0" applyProtection="0">
      <alignment vertical="center"/>
    </xf>
    <xf numFmtId="0" fontId="97" fillId="0" borderId="0"/>
    <xf numFmtId="0" fontId="97" fillId="0" borderId="0">
      <alignment vertical="center"/>
    </xf>
    <xf numFmtId="0" fontId="89" fillId="24" borderId="0" applyNumberFormat="0" applyBorder="0" applyAlignment="0" applyProtection="0">
      <alignment vertical="center"/>
    </xf>
    <xf numFmtId="0" fontId="14" fillId="8" borderId="0" applyNumberFormat="0" applyBorder="0" applyAlignment="0" applyProtection="0">
      <alignment vertical="center"/>
    </xf>
    <xf numFmtId="0" fontId="86" fillId="28" borderId="0" applyNumberFormat="0" applyBorder="0" applyAlignment="0" applyProtection="0">
      <alignment vertical="center"/>
    </xf>
    <xf numFmtId="0" fontId="85" fillId="8" borderId="21" applyNumberFormat="0" applyAlignment="0" applyProtection="0">
      <alignment vertical="center"/>
    </xf>
    <xf numFmtId="0" fontId="14" fillId="8" borderId="0" applyNumberFormat="0" applyBorder="0" applyAlignment="0" applyProtection="0">
      <alignment vertical="center"/>
    </xf>
    <xf numFmtId="0" fontId="14" fillId="27" borderId="0" applyNumberFormat="0" applyBorder="0" applyAlignment="0" applyProtection="0">
      <alignment vertical="center"/>
    </xf>
    <xf numFmtId="0" fontId="86" fillId="14" borderId="0" applyNumberFormat="0" applyBorder="0" applyAlignment="0" applyProtection="0">
      <alignment vertical="center"/>
    </xf>
    <xf numFmtId="0" fontId="14" fillId="8" borderId="0" applyNumberFormat="0" applyBorder="0" applyAlignment="0" applyProtection="0">
      <alignment vertical="center"/>
    </xf>
    <xf numFmtId="0" fontId="89" fillId="18" borderId="0" applyNumberFormat="0" applyBorder="0" applyAlignment="0" applyProtection="0">
      <alignment vertical="center"/>
    </xf>
    <xf numFmtId="0" fontId="14" fillId="8" borderId="0" applyNumberFormat="0" applyBorder="0" applyAlignment="0" applyProtection="0">
      <alignment vertical="center"/>
    </xf>
    <xf numFmtId="0" fontId="89" fillId="18" borderId="0" applyNumberFormat="0" applyBorder="0" applyAlignment="0" applyProtection="0">
      <alignment vertical="center"/>
    </xf>
    <xf numFmtId="0" fontId="14" fillId="27" borderId="0" applyNumberFormat="0" applyBorder="0" applyAlignment="0" applyProtection="0">
      <alignment vertical="center"/>
    </xf>
    <xf numFmtId="0" fontId="14" fillId="23"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9" fontId="128" fillId="0" borderId="0" applyFont="0" applyFill="0" applyBorder="0" applyAlignment="0" applyProtection="0">
      <alignment vertical="center"/>
    </xf>
    <xf numFmtId="0" fontId="14" fillId="27" borderId="0" applyNumberFormat="0" applyBorder="0" applyAlignment="0" applyProtection="0">
      <alignment vertical="center"/>
    </xf>
    <xf numFmtId="0" fontId="14" fillId="15" borderId="0" applyNumberFormat="0" applyBorder="0" applyAlignment="0" applyProtection="0">
      <alignment vertical="center"/>
    </xf>
    <xf numFmtId="0" fontId="14" fillId="21" borderId="0" applyNumberFormat="0" applyBorder="0" applyAlignment="0" applyProtection="0">
      <alignment vertical="center"/>
    </xf>
    <xf numFmtId="0" fontId="14" fillId="27" borderId="0" applyNumberFormat="0" applyBorder="0" applyAlignment="0" applyProtection="0">
      <alignment vertical="center"/>
    </xf>
    <xf numFmtId="0" fontId="14" fillId="11" borderId="0" applyNumberFormat="0" applyBorder="0" applyAlignment="0" applyProtection="0">
      <alignment vertical="center"/>
    </xf>
    <xf numFmtId="0" fontId="86" fillId="13" borderId="0" applyNumberFormat="0" applyBorder="0" applyAlignment="0" applyProtection="0">
      <alignment vertical="center"/>
    </xf>
    <xf numFmtId="0" fontId="14" fillId="27" borderId="0" applyNumberFormat="0" applyBorder="0" applyAlignment="0" applyProtection="0">
      <alignment vertical="center"/>
    </xf>
    <xf numFmtId="0" fontId="14" fillId="11" borderId="0" applyNumberFormat="0" applyBorder="0" applyAlignment="0" applyProtection="0">
      <alignment vertical="center"/>
    </xf>
    <xf numFmtId="0" fontId="128" fillId="10" borderId="19" applyNumberFormat="0" applyFont="0" applyAlignment="0" applyProtection="0">
      <alignment vertical="center"/>
    </xf>
    <xf numFmtId="0" fontId="86" fillId="13" borderId="0" applyNumberFormat="0" applyBorder="0" applyAlignment="0" applyProtection="0">
      <alignment vertical="center"/>
    </xf>
    <xf numFmtId="0" fontId="13" fillId="0" borderId="27" applyNumberFormat="0" applyFill="0" applyAlignment="0" applyProtection="0">
      <alignment vertical="center"/>
    </xf>
    <xf numFmtId="0" fontId="14" fillId="27" borderId="0" applyNumberFormat="0" applyBorder="0" applyAlignment="0" applyProtection="0">
      <alignment vertical="center"/>
    </xf>
    <xf numFmtId="0" fontId="84" fillId="13" borderId="20" applyNumberFormat="0" applyAlignment="0" applyProtection="0">
      <alignment vertical="center"/>
    </xf>
    <xf numFmtId="0" fontId="14" fillId="11" borderId="0" applyNumberFormat="0" applyBorder="0" applyAlignment="0" applyProtection="0">
      <alignment vertical="center"/>
    </xf>
    <xf numFmtId="0" fontId="89" fillId="14" borderId="0" applyNumberFormat="0" applyBorder="0" applyAlignment="0" applyProtection="0">
      <alignment vertical="center"/>
    </xf>
    <xf numFmtId="0" fontId="86" fillId="13"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3" fillId="0" borderId="27" applyNumberFormat="0" applyFill="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89" fillId="19"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86" fillId="13" borderId="0" applyNumberFormat="0" applyBorder="0" applyAlignment="0" applyProtection="0">
      <alignment vertical="center"/>
    </xf>
    <xf numFmtId="0" fontId="87" fillId="12" borderId="21" applyNumberFormat="0" applyAlignment="0" applyProtection="0">
      <alignment vertical="center"/>
    </xf>
    <xf numFmtId="0" fontId="14" fillId="27"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19" borderId="0" applyNumberFormat="0" applyBorder="0" applyAlignment="0" applyProtection="0">
      <alignment vertical="center"/>
    </xf>
    <xf numFmtId="0" fontId="14" fillId="21" borderId="0" applyNumberFormat="0" applyBorder="0" applyAlignment="0" applyProtection="0">
      <alignment vertical="center"/>
    </xf>
    <xf numFmtId="0" fontId="14" fillId="8" borderId="0" applyNumberFormat="0" applyBorder="0" applyAlignment="0" applyProtection="0">
      <alignment vertical="center"/>
    </xf>
    <xf numFmtId="0" fontId="14" fillId="26" borderId="0" applyNumberFormat="0" applyBorder="0" applyAlignment="0" applyProtection="0">
      <alignment vertical="center"/>
    </xf>
    <xf numFmtId="0" fontId="14" fillId="8" borderId="0" applyNumberFormat="0" applyBorder="0" applyAlignment="0" applyProtection="0">
      <alignment vertical="center"/>
    </xf>
    <xf numFmtId="0" fontId="128" fillId="0" borderId="0"/>
    <xf numFmtId="0" fontId="14" fillId="12" borderId="0" applyNumberFormat="0" applyBorder="0" applyAlignment="0" applyProtection="0">
      <alignment vertical="center"/>
    </xf>
    <xf numFmtId="0" fontId="86" fillId="13"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84" fillId="13" borderId="20" applyNumberFormat="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85" fillId="13" borderId="21" applyNumberFormat="0" applyAlignment="0" applyProtection="0">
      <alignment vertical="center"/>
    </xf>
    <xf numFmtId="0" fontId="14" fillId="8" borderId="0" applyNumberFormat="0" applyBorder="0" applyAlignment="0" applyProtection="0">
      <alignment vertical="center"/>
    </xf>
    <xf numFmtId="0" fontId="14" fillId="27" borderId="0" applyNumberFormat="0" applyBorder="0" applyAlignment="0" applyProtection="0">
      <alignment vertical="center"/>
    </xf>
    <xf numFmtId="0" fontId="84" fillId="8" borderId="20" applyNumberFormat="0" applyAlignment="0" applyProtection="0">
      <alignment vertical="center"/>
    </xf>
    <xf numFmtId="0" fontId="85" fillId="13" borderId="21" applyNumberFormat="0" applyAlignment="0" applyProtection="0">
      <alignment vertical="center"/>
    </xf>
    <xf numFmtId="0" fontId="14" fillId="14" borderId="0" applyNumberFormat="0" applyBorder="0" applyAlignment="0" applyProtection="0">
      <alignment vertical="center"/>
    </xf>
    <xf numFmtId="0" fontId="14" fillId="27" borderId="0" applyNumberFormat="0" applyBorder="0" applyAlignment="0" applyProtection="0">
      <alignment vertical="center"/>
    </xf>
    <xf numFmtId="0" fontId="14" fillId="12" borderId="0" applyNumberFormat="0" applyBorder="0" applyAlignment="0" applyProtection="0">
      <alignment vertical="center"/>
    </xf>
    <xf numFmtId="0" fontId="14" fillId="27" borderId="0" applyNumberFormat="0" applyBorder="0" applyAlignment="0" applyProtection="0">
      <alignment vertical="center"/>
    </xf>
    <xf numFmtId="0" fontId="14" fillId="8" borderId="0" applyNumberFormat="0" applyBorder="0" applyAlignment="0" applyProtection="0">
      <alignment vertical="center"/>
    </xf>
    <xf numFmtId="0" fontId="89" fillId="28" borderId="0" applyNumberFormat="0" applyBorder="0" applyAlignment="0" applyProtection="0">
      <alignment vertical="center"/>
    </xf>
    <xf numFmtId="0" fontId="14" fillId="8" borderId="0" applyNumberFormat="0" applyBorder="0" applyAlignment="0" applyProtection="0">
      <alignment vertical="center"/>
    </xf>
    <xf numFmtId="0" fontId="14" fillId="0" borderId="0"/>
    <xf numFmtId="0" fontId="14" fillId="8" borderId="0" applyNumberFormat="0" applyBorder="0" applyAlignment="0" applyProtection="0">
      <alignment vertical="center"/>
    </xf>
    <xf numFmtId="0" fontId="87" fillId="12" borderId="21" applyNumberFormat="0" applyAlignment="0" applyProtection="0">
      <alignment vertical="center"/>
    </xf>
    <xf numFmtId="0" fontId="13" fillId="0" borderId="27" applyNumberFormat="0" applyFill="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85" fillId="13" borderId="21" applyNumberFormat="0" applyAlignment="0" applyProtection="0">
      <alignment vertical="center"/>
    </xf>
    <xf numFmtId="0" fontId="14" fillId="13" borderId="0" applyNumberFormat="0" applyBorder="0" applyAlignment="0" applyProtection="0">
      <alignment vertical="center"/>
    </xf>
    <xf numFmtId="0" fontId="14" fillId="8" borderId="0" applyNumberFormat="0" applyBorder="0" applyAlignment="0" applyProtection="0">
      <alignment vertical="center"/>
    </xf>
    <xf numFmtId="0" fontId="14" fillId="25" borderId="0" applyNumberFormat="0" applyBorder="0" applyAlignment="0" applyProtection="0">
      <alignment vertical="center"/>
    </xf>
    <xf numFmtId="0" fontId="14" fillId="8" borderId="0" applyNumberFormat="0" applyBorder="0" applyAlignment="0" applyProtection="0">
      <alignment vertical="center"/>
    </xf>
    <xf numFmtId="0" fontId="14" fillId="25" borderId="0" applyNumberFormat="0" applyBorder="0" applyAlignment="0" applyProtection="0">
      <alignment vertical="center"/>
    </xf>
    <xf numFmtId="0" fontId="85" fillId="13" borderId="21" applyNumberFormat="0" applyAlignment="0" applyProtection="0">
      <alignment vertical="center"/>
    </xf>
    <xf numFmtId="0" fontId="14" fillId="8" borderId="0" applyNumberFormat="0" applyBorder="0" applyAlignment="0" applyProtection="0">
      <alignment vertical="center"/>
    </xf>
    <xf numFmtId="0" fontId="3" fillId="0" borderId="1">
      <alignment horizontal="distributed" vertical="center" wrapText="1"/>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13" borderId="0" applyNumberFormat="0" applyBorder="0" applyAlignment="0" applyProtection="0">
      <alignment vertical="center"/>
    </xf>
    <xf numFmtId="0" fontId="14" fillId="27"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88" fillId="16" borderId="22" applyNumberFormat="0" applyAlignment="0" applyProtection="0">
      <alignment vertical="center"/>
    </xf>
    <xf numFmtId="0" fontId="14" fillId="27" borderId="0" applyNumberFormat="0" applyBorder="0" applyAlignment="0" applyProtection="0">
      <alignment vertical="center"/>
    </xf>
    <xf numFmtId="0" fontId="90" fillId="0" borderId="11">
      <alignment horizontal="lef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85" fillId="13" borderId="21" applyNumberFormat="0" applyAlignment="0" applyProtection="0">
      <alignment vertical="center"/>
    </xf>
    <xf numFmtId="0" fontId="14" fillId="14" borderId="0" applyNumberFormat="0" applyBorder="0" applyAlignment="0" applyProtection="0">
      <alignment vertical="center"/>
    </xf>
    <xf numFmtId="0" fontId="14" fillId="8" borderId="0" applyNumberFormat="0" applyBorder="0" applyAlignment="0" applyProtection="0">
      <alignment vertical="center"/>
    </xf>
    <xf numFmtId="0" fontId="14" fillId="14" borderId="0" applyNumberFormat="0" applyBorder="0" applyAlignment="0" applyProtection="0">
      <alignment vertical="center"/>
    </xf>
    <xf numFmtId="0" fontId="128" fillId="10" borderId="19" applyNumberFormat="0" applyFont="0" applyAlignment="0" applyProtection="0">
      <alignment vertical="center"/>
    </xf>
    <xf numFmtId="0" fontId="14" fillId="8" borderId="0" applyNumberFormat="0" applyBorder="0" applyAlignment="0" applyProtection="0">
      <alignment vertical="center"/>
    </xf>
    <xf numFmtId="0" fontId="14" fillId="14" borderId="0" applyNumberFormat="0" applyBorder="0" applyAlignment="0" applyProtection="0">
      <alignment vertical="center"/>
    </xf>
    <xf numFmtId="0" fontId="14" fillId="27" borderId="0" applyNumberFormat="0" applyBorder="0" applyAlignment="0" applyProtection="0">
      <alignment vertical="center"/>
    </xf>
    <xf numFmtId="0" fontId="85" fillId="13" borderId="21" applyNumberFormat="0" applyAlignment="0" applyProtection="0">
      <alignment vertical="center"/>
    </xf>
    <xf numFmtId="0" fontId="89" fillId="19"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89" fillId="20" borderId="0" applyNumberFormat="0" applyBorder="0" applyAlignment="0" applyProtection="0">
      <alignment vertical="center"/>
    </xf>
    <xf numFmtId="0" fontId="14" fillId="27" borderId="0" applyNumberFormat="0" applyBorder="0" applyAlignment="0" applyProtection="0">
      <alignment vertical="center"/>
    </xf>
    <xf numFmtId="0" fontId="89" fillId="20" borderId="0" applyNumberFormat="0" applyBorder="0" applyAlignment="0" applyProtection="0">
      <alignment vertical="center"/>
    </xf>
    <xf numFmtId="0" fontId="14" fillId="27" borderId="0" applyNumberFormat="0" applyBorder="0" applyAlignment="0" applyProtection="0">
      <alignment vertical="center"/>
    </xf>
    <xf numFmtId="0" fontId="89" fillId="20"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15" borderId="0" applyNumberFormat="0" applyBorder="0" applyAlignment="0" applyProtection="0">
      <alignment vertical="center"/>
    </xf>
    <xf numFmtId="0" fontId="14" fillId="27" borderId="0" applyNumberFormat="0" applyBorder="0" applyAlignment="0" applyProtection="0">
      <alignment vertical="center"/>
    </xf>
    <xf numFmtId="0" fontId="91" fillId="0" borderId="0" applyProtection="0"/>
    <xf numFmtId="0" fontId="3" fillId="0" borderId="1">
      <alignment horizontal="distributed" vertical="center" wrapText="1"/>
    </xf>
    <xf numFmtId="0" fontId="89" fillId="20" borderId="0" applyNumberFormat="0" applyBorder="0" applyAlignment="0" applyProtection="0">
      <alignment vertical="center"/>
    </xf>
    <xf numFmtId="0" fontId="88" fillId="16" borderId="22" applyNumberFormat="0" applyAlignment="0" applyProtection="0">
      <alignment vertical="center"/>
    </xf>
    <xf numFmtId="0" fontId="14" fillId="27" borderId="0" applyNumberFormat="0" applyBorder="0" applyAlignment="0" applyProtection="0">
      <alignment vertical="center"/>
    </xf>
    <xf numFmtId="0" fontId="89" fillId="17" borderId="0" applyNumberFormat="0" applyBorder="0" applyAlignment="0" applyProtection="0">
      <alignment vertical="center"/>
    </xf>
    <xf numFmtId="0" fontId="88" fillId="16" borderId="22" applyNumberFormat="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3"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11"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28" fillId="10" borderId="19" applyNumberFormat="0" applyFont="0" applyAlignment="0" applyProtection="0">
      <alignment vertical="center"/>
    </xf>
    <xf numFmtId="0" fontId="14" fillId="21" borderId="0" applyNumberFormat="0" applyBorder="0" applyAlignment="0" applyProtection="0">
      <alignment vertical="center"/>
    </xf>
    <xf numFmtId="0" fontId="89" fillId="18" borderId="0" applyNumberFormat="0" applyBorder="0" applyAlignment="0" applyProtection="0">
      <alignment vertical="center"/>
    </xf>
    <xf numFmtId="0" fontId="89" fillId="20" borderId="0" applyNumberFormat="0" applyBorder="0" applyAlignment="0" applyProtection="0">
      <alignment vertical="center"/>
    </xf>
    <xf numFmtId="0" fontId="14" fillId="27" borderId="0" applyNumberFormat="0" applyBorder="0" applyAlignment="0" applyProtection="0">
      <alignment vertical="center"/>
    </xf>
    <xf numFmtId="0" fontId="89" fillId="20" borderId="0" applyNumberFormat="0" applyBorder="0" applyAlignment="0" applyProtection="0">
      <alignment vertical="center"/>
    </xf>
    <xf numFmtId="0" fontId="14" fillId="27" borderId="0" applyNumberFormat="0" applyBorder="0" applyAlignment="0" applyProtection="0">
      <alignment vertical="center"/>
    </xf>
    <xf numFmtId="0" fontId="107" fillId="16" borderId="22" applyNumberFormat="0" applyAlignment="0" applyProtection="0">
      <alignment vertical="center"/>
    </xf>
    <xf numFmtId="0" fontId="14" fillId="27" borderId="0" applyNumberFormat="0" applyBorder="0" applyAlignment="0" applyProtection="0">
      <alignment vertical="center"/>
    </xf>
    <xf numFmtId="0" fontId="85" fillId="8" borderId="21" applyNumberFormat="0" applyAlignment="0" applyProtection="0">
      <alignment vertical="center"/>
    </xf>
    <xf numFmtId="0" fontId="14" fillId="27" borderId="0" applyNumberFormat="0" applyBorder="0" applyAlignment="0" applyProtection="0">
      <alignment vertical="center"/>
    </xf>
    <xf numFmtId="0" fontId="89" fillId="20" borderId="0" applyNumberFormat="0" applyBorder="0" applyAlignment="0" applyProtection="0">
      <alignment vertical="center"/>
    </xf>
    <xf numFmtId="0" fontId="14" fillId="27" borderId="0" applyNumberFormat="0" applyBorder="0" applyAlignment="0" applyProtection="0">
      <alignment vertical="center"/>
    </xf>
    <xf numFmtId="0" fontId="128" fillId="10" borderId="19" applyNumberFormat="0" applyFont="0" applyAlignment="0" applyProtection="0">
      <alignment vertical="center"/>
    </xf>
    <xf numFmtId="0" fontId="14" fillId="27" borderId="0" applyNumberFormat="0" applyBorder="0" applyAlignment="0" applyProtection="0">
      <alignment vertical="center"/>
    </xf>
    <xf numFmtId="0" fontId="14" fillId="11"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12" borderId="0" applyNumberFormat="0" applyBorder="0" applyAlignment="0" applyProtection="0">
      <alignment vertical="center"/>
    </xf>
    <xf numFmtId="0" fontId="128" fillId="10" borderId="19" applyNumberFormat="0" applyFont="0" applyAlignment="0" applyProtection="0">
      <alignment vertical="center"/>
    </xf>
    <xf numFmtId="0" fontId="14" fillId="27" borderId="0" applyNumberFormat="0" applyBorder="0" applyAlignment="0" applyProtection="0">
      <alignment vertical="center"/>
    </xf>
    <xf numFmtId="0" fontId="14" fillId="11"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89" fillId="20" borderId="0" applyNumberFormat="0" applyBorder="0" applyAlignment="0" applyProtection="0">
      <alignment vertical="center"/>
    </xf>
    <xf numFmtId="0" fontId="14" fillId="27" borderId="0" applyNumberFormat="0" applyBorder="0" applyAlignment="0" applyProtection="0">
      <alignment vertical="center"/>
    </xf>
    <xf numFmtId="181" fontId="128" fillId="0" borderId="0" applyFont="0" applyFill="0" applyBorder="0" applyAlignment="0" applyProtection="0">
      <alignment vertical="center"/>
    </xf>
    <xf numFmtId="0" fontId="13" fillId="0" borderId="25" applyNumberFormat="0" applyFill="0" applyAlignment="0" applyProtection="0">
      <alignment vertical="center"/>
    </xf>
    <xf numFmtId="0" fontId="14" fillId="27" borderId="0" applyNumberFormat="0" applyBorder="0" applyAlignment="0" applyProtection="0">
      <alignment vertical="center"/>
    </xf>
    <xf numFmtId="181" fontId="128" fillId="0" borderId="0" applyFont="0" applyFill="0" applyBorder="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4" fillId="27" borderId="0" applyNumberFormat="0" applyBorder="0" applyAlignment="0" applyProtection="0">
      <alignment vertical="center"/>
    </xf>
    <xf numFmtId="0" fontId="89" fillId="20"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3" borderId="0" applyNumberFormat="0" applyBorder="0" applyAlignment="0" applyProtection="0">
      <alignment vertical="center"/>
    </xf>
    <xf numFmtId="0" fontId="14" fillId="12" borderId="0" applyNumberFormat="0" applyBorder="0" applyAlignment="0" applyProtection="0">
      <alignment vertical="center"/>
    </xf>
    <xf numFmtId="0" fontId="14" fillId="27" borderId="0" applyNumberFormat="0" applyBorder="0" applyAlignment="0" applyProtection="0">
      <alignment vertical="center"/>
    </xf>
    <xf numFmtId="0" fontId="14" fillId="11" borderId="0" applyNumberFormat="0" applyBorder="0" applyAlignment="0" applyProtection="0">
      <alignment vertical="center"/>
    </xf>
    <xf numFmtId="0" fontId="14" fillId="27" borderId="0" applyNumberFormat="0" applyBorder="0" applyAlignment="0" applyProtection="0">
      <alignment vertical="center"/>
    </xf>
    <xf numFmtId="9" fontId="128" fillId="0" borderId="0" applyFont="0" applyFill="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12" borderId="0" applyNumberFormat="0" applyBorder="0" applyAlignment="0" applyProtection="0">
      <alignment vertical="center"/>
    </xf>
    <xf numFmtId="0" fontId="128" fillId="10" borderId="19" applyNumberFormat="0" applyFont="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89" fillId="14" borderId="0" applyNumberFormat="0" applyBorder="0" applyAlignment="0" applyProtection="0">
      <alignment vertical="center"/>
    </xf>
    <xf numFmtId="9" fontId="128" fillId="0" borderId="0" applyFont="0" applyFill="0" applyBorder="0" applyAlignment="0" applyProtection="0">
      <alignment vertical="center"/>
    </xf>
    <xf numFmtId="0" fontId="14" fillId="27" borderId="0" applyNumberFormat="0" applyBorder="0" applyAlignment="0" applyProtection="0">
      <alignment vertical="center"/>
    </xf>
    <xf numFmtId="0" fontId="89" fillId="19" borderId="0" applyNumberFormat="0" applyBorder="0" applyAlignment="0" applyProtection="0">
      <alignment vertical="center"/>
    </xf>
    <xf numFmtId="0" fontId="14" fillId="27" borderId="0" applyNumberFormat="0" applyBorder="0" applyAlignment="0" applyProtection="0">
      <alignment vertical="center"/>
    </xf>
    <xf numFmtId="0" fontId="89" fillId="19" borderId="0" applyNumberFormat="0" applyBorder="0" applyAlignment="0" applyProtection="0">
      <alignment vertical="center"/>
    </xf>
    <xf numFmtId="0" fontId="14" fillId="27" borderId="0" applyNumberFormat="0" applyBorder="0" applyAlignment="0" applyProtection="0">
      <alignment vertical="center"/>
    </xf>
    <xf numFmtId="0" fontId="89" fillId="19" borderId="0" applyNumberFormat="0" applyBorder="0" applyAlignment="0" applyProtection="0">
      <alignment vertical="center"/>
    </xf>
    <xf numFmtId="0" fontId="14" fillId="27" borderId="0" applyNumberFormat="0" applyBorder="0" applyAlignment="0" applyProtection="0">
      <alignment vertical="center"/>
    </xf>
    <xf numFmtId="0" fontId="14" fillId="12" borderId="0" applyNumberFormat="0" applyBorder="0" applyAlignment="0" applyProtection="0">
      <alignment vertical="center"/>
    </xf>
    <xf numFmtId="0" fontId="89" fillId="19" borderId="0" applyNumberFormat="0" applyBorder="0" applyAlignment="0" applyProtection="0">
      <alignment vertical="center"/>
    </xf>
    <xf numFmtId="0" fontId="14" fillId="27" borderId="0" applyNumberFormat="0" applyBorder="0" applyAlignment="0" applyProtection="0">
      <alignment vertical="center"/>
    </xf>
    <xf numFmtId="0" fontId="89" fillId="19" borderId="0" applyNumberFormat="0" applyBorder="0" applyAlignment="0" applyProtection="0">
      <alignment vertical="center"/>
    </xf>
    <xf numFmtId="0" fontId="14" fillId="27" borderId="0" applyNumberFormat="0" applyBorder="0" applyAlignment="0" applyProtection="0">
      <alignment vertical="center"/>
    </xf>
    <xf numFmtId="0" fontId="14" fillId="12" borderId="0" applyNumberFormat="0" applyBorder="0" applyAlignment="0" applyProtection="0">
      <alignment vertical="center"/>
    </xf>
    <xf numFmtId="0" fontId="89" fillId="19" borderId="0" applyNumberFormat="0" applyBorder="0" applyAlignment="0" applyProtection="0">
      <alignment vertical="center"/>
    </xf>
    <xf numFmtId="0" fontId="14" fillId="27" borderId="0" applyNumberFormat="0" applyBorder="0" applyAlignment="0" applyProtection="0">
      <alignment vertical="center"/>
    </xf>
    <xf numFmtId="0" fontId="89" fillId="20" borderId="0" applyNumberFormat="0" applyBorder="0" applyAlignment="0" applyProtection="0">
      <alignment vertical="center"/>
    </xf>
    <xf numFmtId="0" fontId="14" fillId="27" borderId="0" applyNumberFormat="0" applyBorder="0" applyAlignment="0" applyProtection="0">
      <alignment vertical="center"/>
    </xf>
    <xf numFmtId="0" fontId="14" fillId="8" borderId="0" applyNumberFormat="0" applyBorder="0" applyAlignment="0" applyProtection="0">
      <alignment vertical="center"/>
    </xf>
    <xf numFmtId="0" fontId="14" fillId="27" borderId="0" applyNumberFormat="0" applyBorder="0" applyAlignment="0" applyProtection="0">
      <alignment vertical="center"/>
    </xf>
    <xf numFmtId="0" fontId="89" fillId="17" borderId="0" applyNumberFormat="0" applyBorder="0" applyAlignment="0" applyProtection="0">
      <alignment vertical="center"/>
    </xf>
    <xf numFmtId="0" fontId="14" fillId="27" borderId="0" applyNumberFormat="0" applyBorder="0" applyAlignment="0" applyProtection="0">
      <alignment vertical="center"/>
    </xf>
    <xf numFmtId="0" fontId="14" fillId="12" borderId="0" applyNumberFormat="0" applyBorder="0" applyAlignment="0" applyProtection="0">
      <alignment vertical="center"/>
    </xf>
    <xf numFmtId="0" fontId="89" fillId="17" borderId="0" applyNumberFormat="0" applyBorder="0" applyAlignment="0" applyProtection="0">
      <alignment vertical="center"/>
    </xf>
    <xf numFmtId="0" fontId="14" fillId="27" borderId="0" applyNumberFormat="0" applyBorder="0" applyAlignment="0" applyProtection="0">
      <alignment vertical="center"/>
    </xf>
    <xf numFmtId="0" fontId="89" fillId="17" borderId="0" applyNumberFormat="0" applyBorder="0" applyAlignment="0" applyProtection="0">
      <alignment vertical="center"/>
    </xf>
    <xf numFmtId="0" fontId="14" fillId="27" borderId="0" applyNumberFormat="0" applyBorder="0" applyAlignment="0" applyProtection="0">
      <alignment vertical="center"/>
    </xf>
    <xf numFmtId="0" fontId="14" fillId="25" borderId="0" applyNumberFormat="0" applyBorder="0" applyAlignment="0" applyProtection="0">
      <alignment vertical="center"/>
    </xf>
    <xf numFmtId="0" fontId="14" fillId="27" borderId="0" applyNumberFormat="0" applyBorder="0" applyAlignment="0" applyProtection="0">
      <alignment vertical="center"/>
    </xf>
    <xf numFmtId="0" fontId="89" fillId="28" borderId="0" applyNumberFormat="0" applyBorder="0" applyAlignment="0" applyProtection="0">
      <alignment vertical="center"/>
    </xf>
    <xf numFmtId="0" fontId="14" fillId="27" borderId="0" applyNumberFormat="0" applyBorder="0" applyAlignment="0" applyProtection="0">
      <alignment vertical="center"/>
    </xf>
    <xf numFmtId="0" fontId="89" fillId="28" borderId="0" applyNumberFormat="0" applyBorder="0" applyAlignment="0" applyProtection="0">
      <alignment vertical="center"/>
    </xf>
    <xf numFmtId="0" fontId="89" fillId="22" borderId="0" applyNumberFormat="0" applyBorder="0" applyAlignment="0" applyProtection="0">
      <alignment vertical="center"/>
    </xf>
    <xf numFmtId="0" fontId="14" fillId="27"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89" fillId="19"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89" fillId="19" borderId="0" applyNumberFormat="0" applyBorder="0" applyAlignment="0" applyProtection="0">
      <alignment vertical="center"/>
    </xf>
    <xf numFmtId="0" fontId="89" fillId="17" borderId="0" applyNumberFormat="0" applyBorder="0" applyAlignment="0" applyProtection="0">
      <alignment vertical="center"/>
    </xf>
    <xf numFmtId="0" fontId="3" fillId="0" borderId="1">
      <alignment horizontal="distributed" vertical="center" wrapText="1"/>
    </xf>
    <xf numFmtId="0" fontId="14" fillId="27" borderId="0" applyNumberFormat="0" applyBorder="0" applyAlignment="0" applyProtection="0">
      <alignment vertical="center"/>
    </xf>
    <xf numFmtId="0" fontId="89" fillId="28" borderId="0" applyNumberFormat="0" applyBorder="0" applyAlignment="0" applyProtection="0">
      <alignment vertical="center"/>
    </xf>
    <xf numFmtId="0" fontId="89" fillId="17" borderId="0" applyNumberFormat="0" applyBorder="0" applyAlignment="0" applyProtection="0">
      <alignment vertical="center"/>
    </xf>
    <xf numFmtId="0" fontId="14" fillId="8" borderId="0" applyNumberFormat="0" applyBorder="0" applyAlignment="0" applyProtection="0">
      <alignment vertical="center"/>
    </xf>
    <xf numFmtId="0" fontId="14" fillId="23" borderId="0" applyNumberFormat="0" applyBorder="0" applyAlignment="0" applyProtection="0">
      <alignment vertical="center"/>
    </xf>
    <xf numFmtId="0" fontId="115" fillId="0" borderId="31" applyNumberFormat="0" applyFill="0" applyAlignment="0" applyProtection="0">
      <alignment vertical="center"/>
    </xf>
    <xf numFmtId="0" fontId="14" fillId="8"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23" borderId="0" applyNumberFormat="0" applyBorder="0" applyAlignment="0" applyProtection="0">
      <alignment vertical="center"/>
    </xf>
    <xf numFmtId="0" fontId="14" fillId="12" borderId="0" applyNumberFormat="0" applyBorder="0" applyAlignment="0" applyProtection="0">
      <alignment vertical="center"/>
    </xf>
    <xf numFmtId="0" fontId="99" fillId="0" borderId="26" applyNumberFormat="0" applyFill="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3" fillId="0" borderId="1">
      <alignment horizontal="distributed" vertical="center" wrapText="1"/>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6" borderId="0" applyNumberFormat="0" applyBorder="0" applyAlignment="0" applyProtection="0">
      <alignment vertical="center"/>
    </xf>
    <xf numFmtId="0" fontId="14" fillId="23" borderId="0" applyNumberFormat="0" applyBorder="0" applyAlignment="0" applyProtection="0">
      <alignment vertical="center"/>
    </xf>
    <xf numFmtId="0" fontId="14" fillId="26"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4" borderId="0" applyNumberFormat="0" applyBorder="0" applyAlignment="0" applyProtection="0">
      <alignment vertical="center"/>
    </xf>
    <xf numFmtId="0" fontId="14" fillId="23" borderId="0" applyNumberFormat="0" applyBorder="0" applyAlignment="0" applyProtection="0">
      <alignment vertical="center"/>
    </xf>
    <xf numFmtId="0" fontId="86" fillId="28" borderId="0" applyNumberFormat="0" applyBorder="0" applyAlignment="0" applyProtection="0">
      <alignment vertical="center"/>
    </xf>
    <xf numFmtId="0" fontId="14" fillId="23" borderId="0" applyNumberFormat="0" applyBorder="0" applyAlignment="0" applyProtection="0">
      <alignment vertical="center"/>
    </xf>
    <xf numFmtId="0" fontId="86" fillId="28" borderId="0" applyNumberFormat="0" applyBorder="0" applyAlignment="0" applyProtection="0">
      <alignment vertical="center"/>
    </xf>
    <xf numFmtId="0" fontId="113" fillId="0" borderId="32" applyNumberFormat="0" applyFill="0" applyAlignment="0" applyProtection="0">
      <alignment vertical="center"/>
    </xf>
    <xf numFmtId="0" fontId="89" fillId="16" borderId="0" applyNumberFormat="0" applyBorder="0" applyAlignment="0" applyProtection="0">
      <alignment vertical="center"/>
    </xf>
    <xf numFmtId="0" fontId="14" fillId="23" borderId="0" applyNumberFormat="0" applyBorder="0" applyAlignment="0" applyProtection="0">
      <alignment vertical="center"/>
    </xf>
    <xf numFmtId="0" fontId="86" fillId="2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6" borderId="0" applyNumberFormat="0" applyBorder="0" applyAlignment="0" applyProtection="0">
      <alignment vertical="center"/>
    </xf>
    <xf numFmtId="0" fontId="14" fillId="23" borderId="0" applyNumberFormat="0" applyBorder="0" applyAlignment="0" applyProtection="0">
      <alignment vertical="center"/>
    </xf>
    <xf numFmtId="0" fontId="14" fillId="12" borderId="0" applyNumberFormat="0" applyBorder="0" applyAlignment="0" applyProtection="0">
      <alignment vertical="center"/>
    </xf>
    <xf numFmtId="0" fontId="14" fillId="23" borderId="0" applyNumberFormat="0" applyBorder="0" applyAlignment="0" applyProtection="0">
      <alignment vertical="center"/>
    </xf>
    <xf numFmtId="0" fontId="14" fillId="12" borderId="0" applyNumberFormat="0" applyBorder="0" applyAlignment="0" applyProtection="0">
      <alignment vertical="center"/>
    </xf>
    <xf numFmtId="0" fontId="86" fillId="2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86" fillId="28" borderId="0" applyNumberFormat="0" applyBorder="0" applyAlignment="0" applyProtection="0">
      <alignment vertical="center"/>
    </xf>
    <xf numFmtId="178" fontId="3" fillId="0" borderId="1">
      <alignment vertical="center"/>
      <protection locked="0"/>
    </xf>
    <xf numFmtId="0" fontId="7" fillId="0" borderId="0"/>
    <xf numFmtId="0" fontId="14" fillId="23" borderId="0" applyNumberFormat="0" applyBorder="0" applyAlignment="0" applyProtection="0">
      <alignment vertical="center"/>
    </xf>
    <xf numFmtId="0" fontId="14" fillId="12" borderId="0" applyNumberFormat="0" applyBorder="0" applyAlignment="0" applyProtection="0">
      <alignment vertical="center"/>
    </xf>
    <xf numFmtId="0" fontId="14" fillId="26" borderId="0" applyNumberFormat="0" applyBorder="0" applyAlignment="0" applyProtection="0">
      <alignment vertical="center"/>
    </xf>
    <xf numFmtId="0" fontId="14" fillId="12" borderId="0" applyNumberFormat="0" applyBorder="0" applyAlignment="0" applyProtection="0">
      <alignment vertical="center"/>
    </xf>
    <xf numFmtId="0" fontId="14" fillId="26" borderId="0" applyNumberFormat="0" applyBorder="0" applyAlignment="0" applyProtection="0">
      <alignment vertical="center"/>
    </xf>
    <xf numFmtId="0" fontId="14" fillId="12" borderId="0" applyNumberFormat="0" applyBorder="0" applyAlignment="0" applyProtection="0">
      <alignment vertical="center"/>
    </xf>
    <xf numFmtId="0" fontId="89" fillId="14" borderId="0" applyNumberFormat="0" applyBorder="0" applyAlignment="0" applyProtection="0">
      <alignment vertical="center"/>
    </xf>
    <xf numFmtId="0" fontId="14" fillId="12" borderId="0" applyNumberFormat="0" applyBorder="0" applyAlignment="0" applyProtection="0">
      <alignment vertical="center"/>
    </xf>
    <xf numFmtId="0" fontId="89" fillId="14" borderId="0" applyNumberFormat="0" applyBorder="0" applyAlignment="0" applyProtection="0">
      <alignment vertical="center"/>
    </xf>
    <xf numFmtId="0" fontId="86" fillId="28" borderId="0" applyNumberFormat="0" applyBorder="0" applyAlignment="0" applyProtection="0">
      <alignment vertical="center"/>
    </xf>
    <xf numFmtId="0" fontId="3" fillId="0" borderId="1">
      <alignment horizontal="distributed" vertical="center" wrapText="1"/>
    </xf>
    <xf numFmtId="0" fontId="14" fillId="12" borderId="0" applyNumberFormat="0" applyBorder="0" applyAlignment="0" applyProtection="0">
      <alignment vertical="center"/>
    </xf>
    <xf numFmtId="0" fontId="100" fillId="0" borderId="0" applyNumberFormat="0" applyFill="0" applyBorder="0" applyAlignment="0" applyProtection="0">
      <alignment vertical="center"/>
    </xf>
    <xf numFmtId="0" fontId="14" fillId="14" borderId="0" applyNumberFormat="0" applyBorder="0" applyAlignment="0" applyProtection="0">
      <alignment vertical="center"/>
    </xf>
    <xf numFmtId="0" fontId="86" fillId="28" borderId="0" applyNumberFormat="0" applyBorder="0" applyAlignment="0" applyProtection="0">
      <alignment vertical="center"/>
    </xf>
    <xf numFmtId="0" fontId="14" fillId="12" borderId="0" applyNumberFormat="0" applyBorder="0" applyAlignment="0" applyProtection="0">
      <alignment vertical="center"/>
    </xf>
    <xf numFmtId="0" fontId="86" fillId="28" borderId="0" applyNumberFormat="0" applyBorder="0" applyAlignment="0" applyProtection="0">
      <alignment vertical="center"/>
    </xf>
    <xf numFmtId="0" fontId="14" fillId="12" borderId="0" applyNumberFormat="0" applyBorder="0" applyAlignment="0" applyProtection="0">
      <alignment vertical="center"/>
    </xf>
    <xf numFmtId="0" fontId="89" fillId="14" borderId="0" applyNumberFormat="0" applyBorder="0" applyAlignment="0" applyProtection="0">
      <alignment vertical="center"/>
    </xf>
    <xf numFmtId="0" fontId="14" fillId="12" borderId="0" applyNumberFormat="0" applyBorder="0" applyAlignment="0" applyProtection="0">
      <alignment vertical="center"/>
    </xf>
    <xf numFmtId="0" fontId="89" fillId="14"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86" fillId="14" borderId="0" applyNumberFormat="0" applyBorder="0" applyAlignment="0" applyProtection="0">
      <alignment vertical="center"/>
    </xf>
    <xf numFmtId="0" fontId="89" fillId="19" borderId="0" applyNumberFormat="0" applyBorder="0" applyAlignment="0" applyProtection="0">
      <alignment vertical="center"/>
    </xf>
    <xf numFmtId="0" fontId="14" fillId="23" borderId="0" applyNumberFormat="0" applyBorder="0" applyAlignment="0" applyProtection="0">
      <alignment vertical="center"/>
    </xf>
    <xf numFmtId="0" fontId="107" fillId="16" borderId="22" applyNumberFormat="0" applyAlignment="0" applyProtection="0">
      <alignment vertical="center"/>
    </xf>
    <xf numFmtId="0" fontId="14" fillId="23" borderId="0" applyNumberFormat="0" applyBorder="0" applyAlignment="0" applyProtection="0">
      <alignment vertical="center"/>
    </xf>
    <xf numFmtId="0" fontId="107" fillId="16" borderId="22" applyNumberFormat="0" applyAlignment="0" applyProtection="0">
      <alignment vertical="center"/>
    </xf>
    <xf numFmtId="0" fontId="14" fillId="23"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8" fillId="16" borderId="22" applyNumberFormat="0" applyAlignment="0" applyProtection="0">
      <alignment vertical="center"/>
    </xf>
    <xf numFmtId="0" fontId="14" fillId="12" borderId="0" applyNumberFormat="0" applyBorder="0" applyAlignment="0" applyProtection="0">
      <alignment vertical="center"/>
    </xf>
    <xf numFmtId="0" fontId="3" fillId="0" borderId="1">
      <alignment horizontal="distributed" vertical="center" wrapText="1"/>
    </xf>
    <xf numFmtId="0" fontId="88" fillId="16" borderId="22" applyNumberFormat="0" applyAlignment="0" applyProtection="0">
      <alignment vertical="center"/>
    </xf>
    <xf numFmtId="0" fontId="14" fillId="12" borderId="0" applyNumberFormat="0" applyBorder="0" applyAlignment="0" applyProtection="0">
      <alignment vertical="center"/>
    </xf>
    <xf numFmtId="0" fontId="128" fillId="10" borderId="19" applyNumberFormat="0" applyFont="0" applyAlignment="0" applyProtection="0">
      <alignment vertical="center"/>
    </xf>
    <xf numFmtId="0" fontId="14" fillId="14" borderId="0" applyNumberFormat="0" applyBorder="0" applyAlignment="0" applyProtection="0">
      <alignment vertical="center"/>
    </xf>
    <xf numFmtId="0" fontId="87" fillId="12" borderId="21" applyNumberFormat="0" applyAlignment="0" applyProtection="0">
      <alignment vertical="center"/>
    </xf>
    <xf numFmtId="0" fontId="3" fillId="0" borderId="1">
      <alignment horizontal="distributed" vertical="center" wrapText="1"/>
    </xf>
    <xf numFmtId="0" fontId="14" fillId="12" borderId="0" applyNumberFormat="0" applyBorder="0" applyAlignment="0" applyProtection="0">
      <alignment vertical="center"/>
    </xf>
    <xf numFmtId="0" fontId="14" fillId="26" borderId="0" applyNumberFormat="0" applyBorder="0" applyAlignment="0" applyProtection="0">
      <alignment vertical="center"/>
    </xf>
    <xf numFmtId="0" fontId="86" fillId="28" borderId="0" applyNumberFormat="0" applyBorder="0" applyAlignment="0" applyProtection="0">
      <alignment vertical="center"/>
    </xf>
    <xf numFmtId="0" fontId="14" fillId="12" borderId="0" applyNumberFormat="0" applyBorder="0" applyAlignment="0" applyProtection="0">
      <alignment vertical="center"/>
    </xf>
    <xf numFmtId="0" fontId="14" fillId="26" borderId="0" applyNumberFormat="0" applyBorder="0" applyAlignment="0" applyProtection="0">
      <alignment vertical="center"/>
    </xf>
    <xf numFmtId="0" fontId="86" fillId="28"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89" fillId="14" borderId="0" applyNumberFormat="0" applyBorder="0" applyAlignment="0" applyProtection="0">
      <alignment vertical="center"/>
    </xf>
    <xf numFmtId="0" fontId="14" fillId="23" borderId="0" applyNumberFormat="0" applyBorder="0" applyAlignment="0" applyProtection="0">
      <alignment vertical="center"/>
    </xf>
    <xf numFmtId="0" fontId="86" fillId="2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2" borderId="0" applyNumberFormat="0" applyBorder="0" applyAlignment="0" applyProtection="0">
      <alignment vertical="center"/>
    </xf>
    <xf numFmtId="0" fontId="14" fillId="19"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21"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87" fillId="12" borderId="21" applyNumberFormat="0" applyAlignment="0" applyProtection="0">
      <alignment vertical="center"/>
    </xf>
    <xf numFmtId="0" fontId="14" fillId="23" borderId="0" applyNumberFormat="0" applyBorder="0" applyAlignment="0" applyProtection="0">
      <alignment vertical="center"/>
    </xf>
    <xf numFmtId="0" fontId="86" fillId="14" borderId="0" applyNumberFormat="0" applyBorder="0" applyAlignment="0" applyProtection="0">
      <alignment vertical="center"/>
    </xf>
    <xf numFmtId="0" fontId="89" fillId="19" borderId="0" applyNumberFormat="0" applyBorder="0" applyAlignment="0" applyProtection="0">
      <alignment vertical="center"/>
    </xf>
    <xf numFmtId="0" fontId="14" fillId="23"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43" fontId="128" fillId="0" borderId="0" applyFont="0" applyFill="0" applyBorder="0" applyAlignment="0" applyProtection="0">
      <alignment vertical="center"/>
    </xf>
    <xf numFmtId="0" fontId="14" fillId="21" borderId="0" applyNumberFormat="0" applyBorder="0" applyAlignment="0" applyProtection="0">
      <alignment vertical="center"/>
    </xf>
    <xf numFmtId="0" fontId="14" fillId="12" borderId="0" applyNumberFormat="0" applyBorder="0" applyAlignment="0" applyProtection="0">
      <alignment vertical="center"/>
    </xf>
    <xf numFmtId="0" fontId="14" fillId="25"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1" fontId="3" fillId="0" borderId="1">
      <alignment vertical="center"/>
      <protection locked="0"/>
    </xf>
    <xf numFmtId="0" fontId="14" fillId="15" borderId="0" applyNumberFormat="0" applyBorder="0" applyAlignment="0" applyProtection="0">
      <alignment vertical="center"/>
    </xf>
    <xf numFmtId="0" fontId="128" fillId="10" borderId="19" applyNumberFormat="0" applyFont="0" applyAlignment="0" applyProtection="0">
      <alignment vertical="center"/>
    </xf>
    <xf numFmtId="0" fontId="89" fillId="18" borderId="0" applyNumberFormat="0" applyBorder="0" applyAlignment="0" applyProtection="0">
      <alignment vertical="center"/>
    </xf>
    <xf numFmtId="0" fontId="86" fillId="20" borderId="0" applyNumberFormat="0" applyBorder="0" applyAlignment="0" applyProtection="0">
      <alignment vertical="center"/>
    </xf>
    <xf numFmtId="0" fontId="14" fillId="23" borderId="0" applyNumberFormat="0" applyBorder="0" applyAlignment="0" applyProtection="0">
      <alignment vertical="center"/>
    </xf>
    <xf numFmtId="0" fontId="86" fillId="20" borderId="0" applyNumberFormat="0" applyBorder="0" applyAlignment="0" applyProtection="0">
      <alignment vertical="center"/>
    </xf>
    <xf numFmtId="0" fontId="14" fillId="23" borderId="0" applyNumberFormat="0" applyBorder="0" applyAlignment="0" applyProtection="0">
      <alignment vertical="center"/>
    </xf>
    <xf numFmtId="0" fontId="86" fillId="20"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9" borderId="0" applyNumberFormat="0" applyBorder="0" applyAlignment="0" applyProtection="0">
      <alignment vertical="center"/>
    </xf>
    <xf numFmtId="0" fontId="14" fillId="23" borderId="0" applyNumberFormat="0" applyBorder="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3" fillId="0" borderId="1">
      <alignment horizontal="distributed" vertical="center" wrapText="1"/>
    </xf>
    <xf numFmtId="0" fontId="86" fillId="20" borderId="0" applyNumberFormat="0" applyBorder="0" applyAlignment="0" applyProtection="0">
      <alignment vertical="center"/>
    </xf>
    <xf numFmtId="0" fontId="88" fillId="16" borderId="22" applyNumberFormat="0" applyAlignment="0" applyProtection="0">
      <alignment vertical="center"/>
    </xf>
    <xf numFmtId="0" fontId="14" fillId="23" borderId="0" applyNumberFormat="0" applyBorder="0" applyAlignment="0" applyProtection="0">
      <alignment vertical="center"/>
    </xf>
    <xf numFmtId="0" fontId="89" fillId="2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87" fillId="12" borderId="21" applyNumberFormat="0" applyAlignment="0" applyProtection="0">
      <alignment vertical="center"/>
    </xf>
    <xf numFmtId="0" fontId="14" fillId="23" borderId="0" applyNumberFormat="0" applyBorder="0" applyAlignment="0" applyProtection="0">
      <alignment vertical="center"/>
    </xf>
    <xf numFmtId="0" fontId="14" fillId="25" borderId="0" applyNumberFormat="0" applyBorder="0" applyAlignment="0" applyProtection="0">
      <alignment vertical="center"/>
    </xf>
    <xf numFmtId="0" fontId="86" fillId="20" borderId="0" applyNumberFormat="0" applyBorder="0" applyAlignment="0" applyProtection="0">
      <alignment vertical="center"/>
    </xf>
    <xf numFmtId="0" fontId="85" fillId="13" borderId="21" applyNumberFormat="0" applyAlignment="0" applyProtection="0">
      <alignment vertical="center"/>
    </xf>
    <xf numFmtId="0" fontId="14" fillId="23" borderId="0" applyNumberFormat="0" applyBorder="0" applyAlignment="0" applyProtection="0">
      <alignment vertical="center"/>
    </xf>
    <xf numFmtId="0" fontId="86" fillId="20" borderId="0" applyNumberFormat="0" applyBorder="0" applyAlignment="0" applyProtection="0">
      <alignment vertical="center"/>
    </xf>
    <xf numFmtId="0" fontId="14" fillId="23" borderId="0" applyNumberFormat="0" applyBorder="0" applyAlignment="0" applyProtection="0">
      <alignment vertical="center"/>
    </xf>
    <xf numFmtId="0" fontId="128" fillId="10" borderId="19" applyNumberFormat="0" applyFont="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86" fillId="20"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1"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89" fillId="20" borderId="0" applyNumberFormat="0" applyBorder="0" applyAlignment="0" applyProtection="0">
      <alignment vertical="center"/>
    </xf>
    <xf numFmtId="0" fontId="128" fillId="0" borderId="0"/>
    <xf numFmtId="0" fontId="7" fillId="0" borderId="0">
      <alignment vertical="center"/>
    </xf>
    <xf numFmtId="0" fontId="86" fillId="28" borderId="0" applyNumberFormat="0" applyBorder="0" applyAlignment="0" applyProtection="0">
      <alignment vertical="center"/>
    </xf>
    <xf numFmtId="0" fontId="14" fillId="23" borderId="0" applyNumberFormat="0" applyBorder="0" applyAlignment="0" applyProtection="0">
      <alignment vertical="center"/>
    </xf>
    <xf numFmtId="0" fontId="14" fillId="12" borderId="0" applyNumberFormat="0" applyBorder="0" applyAlignment="0" applyProtection="0">
      <alignment vertical="center"/>
    </xf>
    <xf numFmtId="0" fontId="14" fillId="25" borderId="0" applyNumberFormat="0" applyBorder="0" applyAlignment="0" applyProtection="0">
      <alignment vertical="center"/>
    </xf>
    <xf numFmtId="0" fontId="14" fillId="23" borderId="0" applyNumberFormat="0" applyBorder="0" applyAlignment="0" applyProtection="0">
      <alignment vertical="center"/>
    </xf>
    <xf numFmtId="0" fontId="128" fillId="0" borderId="0"/>
    <xf numFmtId="0" fontId="14" fillId="25" borderId="0" applyNumberFormat="0" applyBorder="0" applyAlignment="0" applyProtection="0">
      <alignment vertical="center"/>
    </xf>
    <xf numFmtId="0" fontId="14" fillId="23" borderId="0" applyNumberFormat="0" applyBorder="0" applyAlignment="0" applyProtection="0">
      <alignment vertical="center"/>
    </xf>
    <xf numFmtId="0" fontId="104" fillId="9" borderId="0" applyNumberFormat="0" applyBorder="0" applyAlignment="0" applyProtection="0">
      <alignment vertical="center"/>
    </xf>
    <xf numFmtId="0" fontId="14" fillId="12" borderId="0" applyNumberFormat="0" applyBorder="0" applyAlignment="0" applyProtection="0">
      <alignment vertical="center"/>
    </xf>
    <xf numFmtId="0" fontId="7" fillId="0" borderId="0"/>
    <xf numFmtId="0" fontId="7" fillId="0" borderId="0">
      <alignment vertical="center"/>
    </xf>
    <xf numFmtId="0" fontId="86" fillId="2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86" fillId="20"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28" fillId="10" borderId="19" applyNumberFormat="0" applyFont="0" applyAlignment="0" applyProtection="0">
      <alignment vertical="center"/>
    </xf>
    <xf numFmtId="0" fontId="14" fillId="23" borderId="0" applyNumberFormat="0" applyBorder="0" applyAlignment="0" applyProtection="0">
      <alignment vertical="center"/>
    </xf>
    <xf numFmtId="0" fontId="14" fillId="15" borderId="0" applyNumberFormat="0" applyBorder="0" applyAlignment="0" applyProtection="0">
      <alignment vertical="center"/>
    </xf>
    <xf numFmtId="0" fontId="86" fillId="20"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85" fillId="13" borderId="21" applyNumberFormat="0" applyAlignment="0" applyProtection="0">
      <alignment vertical="center"/>
    </xf>
    <xf numFmtId="0" fontId="14" fillId="23" borderId="0" applyNumberFormat="0" applyBorder="0" applyAlignment="0" applyProtection="0">
      <alignment vertical="center"/>
    </xf>
    <xf numFmtId="0" fontId="14" fillId="12" borderId="0" applyNumberFormat="0" applyBorder="0" applyAlignment="0" applyProtection="0">
      <alignment vertical="center"/>
    </xf>
    <xf numFmtId="0" fontId="14" fillId="23" borderId="0" applyNumberFormat="0" applyBorder="0" applyAlignment="0" applyProtection="0">
      <alignment vertical="center"/>
    </xf>
    <xf numFmtId="0" fontId="14" fillId="12" borderId="0" applyNumberFormat="0" applyBorder="0" applyAlignment="0" applyProtection="0">
      <alignment vertical="center"/>
    </xf>
    <xf numFmtId="0" fontId="3" fillId="0" borderId="1">
      <alignment horizontal="distributed" vertical="center" wrapText="1"/>
    </xf>
    <xf numFmtId="0" fontId="14" fillId="23" borderId="0" applyNumberFormat="0" applyBorder="0" applyAlignment="0" applyProtection="0">
      <alignment vertical="center"/>
    </xf>
    <xf numFmtId="0" fontId="14" fillId="10" borderId="19" applyNumberFormat="0" applyFont="0" applyAlignment="0" applyProtection="0">
      <alignment vertical="center"/>
    </xf>
    <xf numFmtId="0" fontId="14" fillId="11" borderId="0" applyNumberFormat="0" applyBorder="0" applyAlignment="0" applyProtection="0">
      <alignment vertical="center"/>
    </xf>
    <xf numFmtId="0" fontId="3" fillId="0" borderId="1">
      <alignment horizontal="distributed" vertical="center" wrapText="1"/>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5" borderId="0" applyNumberFormat="0" applyBorder="0" applyAlignment="0" applyProtection="0">
      <alignment vertical="center"/>
    </xf>
    <xf numFmtId="0" fontId="90" fillId="0" borderId="0" applyProtection="0">
      <alignment vertical="center"/>
    </xf>
    <xf numFmtId="0" fontId="89" fillId="20" borderId="0" applyNumberFormat="0" applyBorder="0" applyAlignment="0" applyProtection="0">
      <alignment vertical="center"/>
    </xf>
    <xf numFmtId="0" fontId="14" fillId="23" borderId="0" applyNumberFormat="0" applyBorder="0" applyAlignment="0" applyProtection="0">
      <alignment vertical="center"/>
    </xf>
    <xf numFmtId="0" fontId="89" fillId="20"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1" borderId="0" applyNumberFormat="0" applyBorder="0" applyAlignment="0" applyProtection="0">
      <alignment vertical="center"/>
    </xf>
    <xf numFmtId="0" fontId="14" fillId="25" borderId="0" applyNumberFormat="0" applyBorder="0" applyAlignment="0" applyProtection="0">
      <alignment vertical="center"/>
    </xf>
    <xf numFmtId="0" fontId="14" fillId="23" borderId="0" applyNumberFormat="0" applyBorder="0" applyAlignment="0" applyProtection="0">
      <alignment vertical="center"/>
    </xf>
    <xf numFmtId="0" fontId="89" fillId="14"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28" fillId="10" borderId="19" applyNumberFormat="0" applyFont="0" applyAlignment="0" applyProtection="0">
      <alignment vertical="center"/>
    </xf>
    <xf numFmtId="0" fontId="14" fillId="12" borderId="0" applyNumberFormat="0" applyBorder="0" applyAlignment="0" applyProtection="0">
      <alignment vertical="center"/>
    </xf>
    <xf numFmtId="0" fontId="86" fillId="28" borderId="0" applyNumberFormat="0" applyBorder="0" applyAlignment="0" applyProtection="0">
      <alignment vertical="center"/>
    </xf>
    <xf numFmtId="0" fontId="89" fillId="24" borderId="0" applyNumberFormat="0" applyBorder="0" applyAlignment="0" applyProtection="0">
      <alignment vertical="center"/>
    </xf>
    <xf numFmtId="0" fontId="89" fillId="20" borderId="0" applyNumberFormat="0" applyBorder="0" applyAlignment="0" applyProtection="0">
      <alignment vertical="center"/>
    </xf>
    <xf numFmtId="0" fontId="85" fillId="13" borderId="21" applyNumberFormat="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9" borderId="0" applyNumberFormat="0" applyBorder="0" applyAlignment="0" applyProtection="0">
      <alignment vertical="center"/>
    </xf>
    <xf numFmtId="0" fontId="14" fillId="23" borderId="0" applyNumberFormat="0" applyBorder="0" applyAlignment="0" applyProtection="0">
      <alignment vertical="center"/>
    </xf>
    <xf numFmtId="0" fontId="89" fillId="17" borderId="0" applyNumberFormat="0" applyBorder="0" applyAlignment="0" applyProtection="0">
      <alignment vertical="center"/>
    </xf>
    <xf numFmtId="0" fontId="14" fillId="12" borderId="0" applyNumberFormat="0" applyBorder="0" applyAlignment="0" applyProtection="0">
      <alignment vertical="center"/>
    </xf>
    <xf numFmtId="0" fontId="86" fillId="26" borderId="0" applyNumberFormat="0" applyBorder="0" applyAlignment="0" applyProtection="0">
      <alignment vertical="center"/>
    </xf>
    <xf numFmtId="0" fontId="14" fillId="12" borderId="0" applyNumberFormat="0" applyBorder="0" applyAlignment="0" applyProtection="0">
      <alignment vertical="center"/>
    </xf>
    <xf numFmtId="0" fontId="14" fillId="27" borderId="0" applyNumberFormat="0" applyBorder="0" applyAlignment="0" applyProtection="0">
      <alignment vertical="center"/>
    </xf>
    <xf numFmtId="0" fontId="14" fillId="12" borderId="0" applyNumberFormat="0" applyBorder="0" applyAlignment="0" applyProtection="0">
      <alignment vertical="center"/>
    </xf>
    <xf numFmtId="0" fontId="14" fillId="23" borderId="0" applyNumberFormat="0" applyBorder="0" applyAlignment="0" applyProtection="0">
      <alignment vertical="center"/>
    </xf>
    <xf numFmtId="0" fontId="86" fillId="20" borderId="0" applyNumberFormat="0" applyBorder="0" applyAlignment="0" applyProtection="0">
      <alignment vertical="center"/>
    </xf>
    <xf numFmtId="0" fontId="85" fillId="13" borderId="21" applyNumberFormat="0" applyAlignment="0" applyProtection="0">
      <alignment vertical="center"/>
    </xf>
    <xf numFmtId="0" fontId="14" fillId="12" borderId="0" applyNumberFormat="0" applyBorder="0" applyAlignment="0" applyProtection="0">
      <alignment vertical="center"/>
    </xf>
    <xf numFmtId="0" fontId="89" fillId="18" borderId="0" applyNumberFormat="0" applyBorder="0" applyAlignment="0" applyProtection="0">
      <alignment vertical="center"/>
    </xf>
    <xf numFmtId="0" fontId="14" fillId="12" borderId="0" applyNumberFormat="0" applyBorder="0" applyAlignment="0" applyProtection="0">
      <alignment vertical="center"/>
    </xf>
    <xf numFmtId="0" fontId="89" fillId="18" borderId="0" applyNumberFormat="0" applyBorder="0" applyAlignment="0" applyProtection="0">
      <alignment vertical="center"/>
    </xf>
    <xf numFmtId="0" fontId="14" fillId="12" borderId="0" applyNumberFormat="0" applyBorder="0" applyAlignment="0" applyProtection="0">
      <alignment vertical="center"/>
    </xf>
    <xf numFmtId="0" fontId="89" fillId="18" borderId="0" applyNumberFormat="0" applyBorder="0" applyAlignment="0" applyProtection="0">
      <alignment vertical="center"/>
    </xf>
    <xf numFmtId="0" fontId="14" fillId="12" borderId="0" applyNumberFormat="0" applyBorder="0" applyAlignment="0" applyProtection="0">
      <alignment vertical="center"/>
    </xf>
    <xf numFmtId="0" fontId="85" fillId="8" borderId="21" applyNumberFormat="0" applyAlignment="0" applyProtection="0">
      <alignment vertical="center"/>
    </xf>
    <xf numFmtId="0" fontId="89" fillId="19"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23" borderId="0" applyNumberFormat="0" applyBorder="0" applyAlignment="0" applyProtection="0">
      <alignment vertical="center"/>
    </xf>
    <xf numFmtId="0" fontId="85" fillId="13" borderId="21" applyNumberFormat="0" applyAlignment="0" applyProtection="0">
      <alignment vertical="center"/>
    </xf>
    <xf numFmtId="0" fontId="14" fillId="23" borderId="0" applyNumberFormat="0" applyBorder="0" applyAlignment="0" applyProtection="0">
      <alignment vertical="center"/>
    </xf>
    <xf numFmtId="0" fontId="86" fillId="28" borderId="0" applyNumberFormat="0" applyBorder="0" applyAlignment="0" applyProtection="0">
      <alignment vertical="center"/>
    </xf>
    <xf numFmtId="0" fontId="14" fillId="9" borderId="0" applyNumberFormat="0" applyBorder="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14" fillId="10" borderId="0" applyNumberFormat="0" applyBorder="0" applyAlignment="0" applyProtection="0">
      <alignment vertical="center"/>
    </xf>
    <xf numFmtId="0" fontId="86" fillId="14" borderId="0" applyNumberFormat="0" applyBorder="0" applyAlignment="0" applyProtection="0">
      <alignment vertical="center"/>
    </xf>
    <xf numFmtId="0" fontId="14" fillId="9" borderId="0" applyNumberFormat="0" applyBorder="0" applyAlignment="0" applyProtection="0">
      <alignment vertical="center"/>
    </xf>
    <xf numFmtId="0" fontId="14" fillId="13" borderId="0" applyNumberFormat="0" applyBorder="0" applyAlignment="0" applyProtection="0">
      <alignment vertical="center"/>
    </xf>
    <xf numFmtId="0" fontId="14" fillId="9" borderId="0" applyNumberFormat="0" applyBorder="0" applyAlignment="0" applyProtection="0">
      <alignment vertical="center"/>
    </xf>
    <xf numFmtId="0" fontId="14" fillId="13" borderId="0" applyNumberFormat="0" applyBorder="0" applyAlignment="0" applyProtection="0">
      <alignment vertical="center"/>
    </xf>
    <xf numFmtId="9" fontId="128" fillId="0" borderId="0" applyFont="0" applyFill="0" applyBorder="0" applyAlignment="0" applyProtection="0"/>
    <xf numFmtId="0" fontId="3" fillId="0" borderId="1">
      <alignment horizontal="distributed" vertical="center" wrapText="1"/>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86" fillId="28" borderId="0" applyNumberFormat="0" applyBorder="0" applyAlignment="0" applyProtection="0">
      <alignment vertical="center"/>
    </xf>
    <xf numFmtId="0" fontId="14" fillId="9" borderId="0" applyNumberFormat="0" applyBorder="0" applyAlignment="0" applyProtection="0">
      <alignment vertical="center"/>
    </xf>
    <xf numFmtId="0" fontId="84" fillId="8" borderId="20" applyNumberFormat="0" applyAlignment="0" applyProtection="0">
      <alignment vertical="center"/>
    </xf>
    <xf numFmtId="0" fontId="86" fillId="28" borderId="0" applyNumberFormat="0" applyBorder="0" applyAlignment="0" applyProtection="0">
      <alignment vertical="center"/>
    </xf>
    <xf numFmtId="43" fontId="128" fillId="0" borderId="0" applyFont="0" applyFill="0" applyBorder="0" applyAlignment="0" applyProtection="0"/>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86" fillId="12" borderId="0" applyNumberFormat="0" applyBorder="0" applyAlignment="0" applyProtection="0">
      <alignment vertical="center"/>
    </xf>
    <xf numFmtId="0" fontId="92" fillId="26" borderId="0" applyNumberFormat="0" applyBorder="0" applyAlignment="0" applyProtection="0">
      <alignment vertical="center"/>
    </xf>
    <xf numFmtId="0" fontId="14" fillId="9" borderId="0" applyNumberFormat="0" applyBorder="0" applyAlignment="0" applyProtection="0">
      <alignment vertical="center"/>
    </xf>
    <xf numFmtId="0" fontId="86" fillId="12"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13" borderId="0" applyNumberFormat="0" applyBorder="0" applyAlignment="0" applyProtection="0">
      <alignment vertical="center"/>
    </xf>
    <xf numFmtId="9" fontId="128" fillId="0" borderId="0" applyFont="0" applyFill="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86" fillId="12"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9" fontId="128" fillId="0" borderId="0" applyFont="0" applyFill="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89" fillId="17" borderId="0" applyNumberFormat="0" applyBorder="0" applyAlignment="0" applyProtection="0">
      <alignment vertical="center"/>
    </xf>
    <xf numFmtId="0" fontId="86" fillId="12"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84" fillId="13" borderId="20" applyNumberFormat="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8"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89" fillId="2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86" fillId="28"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0"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2" borderId="0" applyNumberFormat="0" applyBorder="0" applyAlignment="0" applyProtection="0">
      <alignment vertical="center"/>
    </xf>
    <xf numFmtId="0" fontId="86" fillId="28" borderId="0" applyNumberFormat="0" applyBorder="0" applyAlignment="0" applyProtection="0">
      <alignment vertical="center"/>
    </xf>
    <xf numFmtId="0" fontId="14" fillId="10"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91" fillId="0" borderId="23"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89" fillId="14" borderId="0" applyNumberFormat="0" applyBorder="0" applyAlignment="0" applyProtection="0">
      <alignment vertical="center"/>
    </xf>
    <xf numFmtId="0" fontId="86" fillId="20" borderId="0" applyNumberFormat="0" applyBorder="0" applyAlignment="0" applyProtection="0">
      <alignment vertical="center"/>
    </xf>
    <xf numFmtId="0" fontId="14" fillId="9" borderId="0" applyNumberFormat="0" applyBorder="0" applyAlignment="0" applyProtection="0">
      <alignment vertical="center"/>
    </xf>
    <xf numFmtId="0" fontId="86" fillId="20" borderId="0" applyNumberFormat="0" applyBorder="0" applyAlignment="0" applyProtection="0">
      <alignment vertical="center"/>
    </xf>
    <xf numFmtId="0" fontId="14" fillId="9" borderId="0" applyNumberFormat="0" applyBorder="0" applyAlignment="0" applyProtection="0">
      <alignment vertical="center"/>
    </xf>
    <xf numFmtId="0" fontId="89" fillId="18" borderId="0" applyNumberFormat="0" applyBorder="0" applyAlignment="0" applyProtection="0">
      <alignment vertical="center"/>
    </xf>
    <xf numFmtId="0" fontId="86" fillId="20" borderId="0" applyNumberFormat="0" applyBorder="0" applyAlignment="0" applyProtection="0">
      <alignment vertical="center"/>
    </xf>
    <xf numFmtId="0" fontId="14" fillId="9" borderId="0" applyNumberFormat="0" applyBorder="0" applyAlignment="0" applyProtection="0">
      <alignment vertical="center"/>
    </xf>
    <xf numFmtId="9" fontId="14" fillId="0" borderId="0" applyFont="0" applyFill="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84" fillId="8" borderId="20" applyNumberFormat="0" applyAlignment="0" applyProtection="0">
      <alignment vertical="center"/>
    </xf>
    <xf numFmtId="0" fontId="14" fillId="9" borderId="0" applyNumberFormat="0" applyBorder="0" applyAlignment="0" applyProtection="0">
      <alignment vertical="center"/>
    </xf>
    <xf numFmtId="0" fontId="84" fillId="8" borderId="20"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89" fillId="24" borderId="0" applyNumberFormat="0" applyBorder="0" applyAlignment="0" applyProtection="0">
      <alignment vertical="center"/>
    </xf>
    <xf numFmtId="0" fontId="14" fillId="9"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86" fillId="14" borderId="0" applyNumberFormat="0" applyBorder="0" applyAlignment="0" applyProtection="0">
      <alignment vertical="center"/>
    </xf>
    <xf numFmtId="0" fontId="14" fillId="9" borderId="0" applyNumberFormat="0" applyBorder="0" applyAlignment="0" applyProtection="0">
      <alignment vertical="center"/>
    </xf>
    <xf numFmtId="0" fontId="86" fillId="20" borderId="0" applyNumberFormat="0" applyBorder="0" applyAlignment="0" applyProtection="0">
      <alignment vertical="center"/>
    </xf>
    <xf numFmtId="0" fontId="14" fillId="9" borderId="0" applyNumberFormat="0" applyBorder="0" applyAlignment="0" applyProtection="0">
      <alignment vertical="center"/>
    </xf>
    <xf numFmtId="9" fontId="128" fillId="0" borderId="0" applyFont="0" applyFill="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26" borderId="0" applyNumberFormat="0" applyBorder="0" applyAlignment="0" applyProtection="0">
      <alignment vertical="center"/>
    </xf>
    <xf numFmtId="0" fontId="89" fillId="31" borderId="0" applyNumberFormat="0" applyBorder="0" applyAlignment="0" applyProtection="0">
      <alignment vertical="center"/>
    </xf>
    <xf numFmtId="0" fontId="14" fillId="15"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84" fillId="13" borderId="20" applyNumberFormat="0" applyAlignment="0" applyProtection="0">
      <alignment vertical="center"/>
    </xf>
    <xf numFmtId="0" fontId="14" fillId="12" borderId="0" applyNumberFormat="0" applyBorder="0" applyAlignment="0" applyProtection="0">
      <alignment vertical="center"/>
    </xf>
    <xf numFmtId="9" fontId="128" fillId="0" borderId="0" applyFont="0" applyFill="0" applyBorder="0" applyAlignment="0" applyProtection="0">
      <alignment vertical="center"/>
    </xf>
    <xf numFmtId="0" fontId="128" fillId="10" borderId="19" applyNumberFormat="0" applyFont="0" applyAlignment="0" applyProtection="0">
      <alignment vertical="center"/>
    </xf>
    <xf numFmtId="0" fontId="14" fillId="9" borderId="0" applyNumberFormat="0" applyBorder="0" applyAlignment="0" applyProtection="0">
      <alignment vertical="center"/>
    </xf>
    <xf numFmtId="0" fontId="14" fillId="10" borderId="19" applyNumberFormat="0" applyFont="0" applyAlignment="0" applyProtection="0">
      <alignment vertical="center"/>
    </xf>
    <xf numFmtId="0" fontId="14" fillId="11" borderId="0" applyNumberFormat="0" applyBorder="0" applyAlignment="0" applyProtection="0">
      <alignment vertical="center"/>
    </xf>
    <xf numFmtId="0" fontId="89" fillId="17"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89" fillId="22" borderId="0" applyNumberFormat="0" applyBorder="0" applyAlignment="0" applyProtection="0">
      <alignment vertical="center"/>
    </xf>
    <xf numFmtId="0" fontId="14" fillId="15" borderId="0" applyNumberFormat="0" applyBorder="0" applyAlignment="0" applyProtection="0">
      <alignment vertical="center"/>
    </xf>
    <xf numFmtId="0" fontId="14" fillId="9" borderId="0" applyNumberFormat="0" applyBorder="0" applyAlignment="0" applyProtection="0">
      <alignment vertical="center"/>
    </xf>
    <xf numFmtId="0" fontId="14" fillId="15" borderId="0" applyNumberFormat="0" applyBorder="0" applyAlignment="0" applyProtection="0">
      <alignment vertical="center"/>
    </xf>
    <xf numFmtId="0" fontId="14" fillId="9" borderId="0" applyNumberFormat="0" applyBorder="0" applyAlignment="0" applyProtection="0">
      <alignment vertical="center"/>
    </xf>
    <xf numFmtId="0" fontId="14" fillId="15" borderId="0" applyNumberFormat="0" applyBorder="0" applyAlignment="0" applyProtection="0">
      <alignment vertical="center"/>
    </xf>
    <xf numFmtId="0" fontId="84" fillId="13" borderId="20" applyNumberFormat="0" applyAlignment="0" applyProtection="0">
      <alignment vertical="center"/>
    </xf>
    <xf numFmtId="0" fontId="14" fillId="9" borderId="0" applyNumberFormat="0" applyBorder="0" applyAlignment="0" applyProtection="0">
      <alignment vertical="center"/>
    </xf>
    <xf numFmtId="0" fontId="14" fillId="15" borderId="0" applyNumberFormat="0" applyBorder="0" applyAlignment="0" applyProtection="0">
      <alignment vertical="center"/>
    </xf>
    <xf numFmtId="0" fontId="84" fillId="13" borderId="20" applyNumberFormat="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15" borderId="0" applyNumberFormat="0" applyBorder="0" applyAlignment="0" applyProtection="0">
      <alignment vertical="center"/>
    </xf>
    <xf numFmtId="0" fontId="86" fillId="20"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9" fontId="128" fillId="0" borderId="0" applyFont="0" applyFill="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84" fillId="13" borderId="20" applyNumberFormat="0" applyAlignment="0" applyProtection="0">
      <alignment vertical="center"/>
    </xf>
    <xf numFmtId="0" fontId="128" fillId="0" borderId="0">
      <alignment vertical="center"/>
    </xf>
    <xf numFmtId="0" fontId="89" fillId="1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86" fillId="20"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28" fillId="0" borderId="0">
      <alignment vertical="center"/>
    </xf>
    <xf numFmtId="0" fontId="14" fillId="9" borderId="0" applyNumberFormat="0" applyBorder="0" applyAlignment="0" applyProtection="0">
      <alignment vertical="center"/>
    </xf>
    <xf numFmtId="180" fontId="128" fillId="0" borderId="0" applyFont="0" applyFill="0" applyBorder="0" applyAlignment="0" applyProtection="0">
      <alignment vertical="center"/>
    </xf>
    <xf numFmtId="0" fontId="14" fillId="9" borderId="0" applyNumberFormat="0" applyBorder="0" applyAlignment="0" applyProtection="0">
      <alignment vertical="center"/>
    </xf>
    <xf numFmtId="0" fontId="86" fillId="22"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9" fontId="14" fillId="0" borderId="0" applyFont="0" applyFill="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9" fontId="128" fillId="0" borderId="0" applyFont="0" applyFill="0" applyBorder="0" applyAlignment="0" applyProtection="0">
      <alignment vertical="center"/>
    </xf>
    <xf numFmtId="0" fontId="14" fillId="9" borderId="0" applyNumberFormat="0" applyBorder="0" applyAlignment="0" applyProtection="0">
      <alignment vertical="center"/>
    </xf>
    <xf numFmtId="0" fontId="14" fillId="25"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86" fillId="13"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9" fontId="128" fillId="0" borderId="0" applyFont="0" applyFill="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89" fillId="18" borderId="0" applyNumberFormat="0" applyBorder="0" applyAlignment="0" applyProtection="0">
      <alignment vertical="center"/>
    </xf>
    <xf numFmtId="0" fontId="14" fillId="10" borderId="0" applyNumberFormat="0" applyBorder="0" applyAlignment="0" applyProtection="0">
      <alignment vertical="center"/>
    </xf>
    <xf numFmtId="0" fontId="89" fillId="18" borderId="0" applyNumberFormat="0" applyBorder="0" applyAlignment="0" applyProtection="0">
      <alignment vertical="center"/>
    </xf>
    <xf numFmtId="0" fontId="14" fillId="10" borderId="0" applyNumberFormat="0" applyBorder="0" applyAlignment="0" applyProtection="0">
      <alignment vertical="center"/>
    </xf>
    <xf numFmtId="0" fontId="89" fillId="18"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9" borderId="0" applyNumberFormat="0" applyBorder="0" applyAlignment="0" applyProtection="0">
      <alignment vertical="center"/>
    </xf>
    <xf numFmtId="0" fontId="89" fillId="18" borderId="0" applyNumberFormat="0" applyBorder="0" applyAlignment="0" applyProtection="0">
      <alignment vertical="center"/>
    </xf>
    <xf numFmtId="0" fontId="14" fillId="10"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15" borderId="0" applyNumberFormat="0" applyBorder="0" applyAlignment="0" applyProtection="0">
      <alignment vertical="center"/>
    </xf>
    <xf numFmtId="0" fontId="93" fillId="0" borderId="0" applyNumberFormat="0" applyFill="0" applyBorder="0" applyAlignment="0" applyProtection="0">
      <alignment vertical="center"/>
    </xf>
    <xf numFmtId="43" fontId="128" fillId="0" borderId="0" applyFont="0" applyFill="0" applyBorder="0" applyAlignment="0" applyProtection="0">
      <alignment vertical="center"/>
    </xf>
    <xf numFmtId="0" fontId="14" fillId="8" borderId="0" applyNumberFormat="0" applyBorder="0" applyAlignment="0" applyProtection="0">
      <alignment vertical="center"/>
    </xf>
    <xf numFmtId="0" fontId="14" fillId="19" borderId="0" applyNumberFormat="0" applyBorder="0" applyAlignment="0" applyProtection="0">
      <alignment vertical="center"/>
    </xf>
    <xf numFmtId="0" fontId="14" fillId="15" borderId="0" applyNumberFormat="0" applyBorder="0" applyAlignment="0" applyProtection="0">
      <alignment vertical="center"/>
    </xf>
    <xf numFmtId="0" fontId="101" fillId="0" borderId="0" applyNumberFormat="0" applyFill="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3" fillId="0" borderId="1">
      <alignment horizontal="distributed" vertical="center" wrapText="1"/>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187" fontId="116" fillId="0" borderId="0" applyFill="0" applyBorder="0" applyAlignment="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8" borderId="0" applyNumberFormat="0" applyBorder="0" applyAlignment="0" applyProtection="0">
      <alignment vertical="center"/>
    </xf>
    <xf numFmtId="0" fontId="91" fillId="0" borderId="23"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99" fillId="0" borderId="26" applyNumberFormat="0" applyFill="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89" fillId="18" borderId="0" applyNumberFormat="0" applyBorder="0" applyAlignment="0" applyProtection="0">
      <alignment vertical="center"/>
    </xf>
    <xf numFmtId="0" fontId="128" fillId="0" borderId="0">
      <alignment vertical="center"/>
    </xf>
    <xf numFmtId="0" fontId="14" fillId="8" borderId="0" applyNumberFormat="0" applyBorder="0" applyAlignment="0" applyProtection="0">
      <alignment vertical="center"/>
    </xf>
    <xf numFmtId="0" fontId="14" fillId="25" borderId="0" applyNumberFormat="0" applyBorder="0" applyAlignment="0" applyProtection="0">
      <alignment vertical="center"/>
    </xf>
    <xf numFmtId="0" fontId="89" fillId="18" borderId="0" applyNumberFormat="0" applyBorder="0" applyAlignment="0" applyProtection="0">
      <alignment vertical="center"/>
    </xf>
    <xf numFmtId="0" fontId="128" fillId="0" borderId="0">
      <alignment vertical="center"/>
    </xf>
    <xf numFmtId="0" fontId="14" fillId="25" borderId="0" applyNumberFormat="0" applyBorder="0" applyAlignment="0" applyProtection="0">
      <alignment vertical="center"/>
    </xf>
    <xf numFmtId="0" fontId="128" fillId="0" borderId="0">
      <alignment vertical="center"/>
    </xf>
    <xf numFmtId="0" fontId="14" fillId="8"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89" fillId="18" borderId="0" applyNumberFormat="0" applyBorder="0" applyAlignment="0" applyProtection="0">
      <alignment vertical="center"/>
    </xf>
    <xf numFmtId="0" fontId="14" fillId="15"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89" fillId="18" borderId="0" applyNumberFormat="0" applyBorder="0" applyAlignment="0" applyProtection="0">
      <alignment vertical="center"/>
    </xf>
    <xf numFmtId="0" fontId="85" fillId="8" borderId="21" applyNumberFormat="0" applyAlignment="0" applyProtection="0">
      <alignment vertical="center"/>
    </xf>
    <xf numFmtId="0" fontId="14" fillId="8" borderId="0" applyNumberFormat="0" applyBorder="0" applyAlignment="0" applyProtection="0">
      <alignment vertical="center"/>
    </xf>
    <xf numFmtId="0" fontId="14" fillId="21" borderId="0" applyNumberFormat="0" applyBorder="0" applyAlignment="0" applyProtection="0">
      <alignment vertical="center"/>
    </xf>
    <xf numFmtId="0" fontId="14" fillId="8" borderId="0" applyNumberFormat="0" applyBorder="0" applyAlignment="0" applyProtection="0">
      <alignment vertical="center"/>
    </xf>
    <xf numFmtId="0" fontId="88" fillId="16" borderId="22" applyNumberFormat="0" applyAlignment="0" applyProtection="0">
      <alignment vertical="center"/>
    </xf>
    <xf numFmtId="0" fontId="14" fillId="15" borderId="0" applyNumberFormat="0" applyBorder="0" applyAlignment="0" applyProtection="0">
      <alignment vertical="center"/>
    </xf>
    <xf numFmtId="0" fontId="3" fillId="0" borderId="1">
      <alignment horizontal="distributed" vertical="center" wrapText="1"/>
    </xf>
    <xf numFmtId="0" fontId="86" fillId="20" borderId="0" applyNumberFormat="0" applyBorder="0" applyAlignment="0" applyProtection="0">
      <alignment vertical="center"/>
    </xf>
    <xf numFmtId="0" fontId="14" fillId="15" borderId="0" applyNumberFormat="0" applyBorder="0" applyAlignment="0" applyProtection="0">
      <alignment vertical="center"/>
    </xf>
    <xf numFmtId="0" fontId="101" fillId="0" borderId="0" applyNumberFormat="0" applyFill="0" applyBorder="0" applyAlignment="0" applyProtection="0">
      <alignment vertical="center"/>
    </xf>
    <xf numFmtId="0" fontId="86" fillId="20" borderId="0" applyNumberFormat="0" applyBorder="0" applyAlignment="0" applyProtection="0">
      <alignment vertical="center"/>
    </xf>
    <xf numFmtId="0" fontId="14" fillId="15" borderId="0" applyNumberFormat="0" applyBorder="0" applyAlignment="0" applyProtection="0">
      <alignment vertical="center"/>
    </xf>
    <xf numFmtId="0" fontId="89" fillId="18" borderId="0" applyNumberFormat="0" applyBorder="0" applyAlignment="0" applyProtection="0">
      <alignment vertical="center"/>
    </xf>
    <xf numFmtId="0" fontId="89" fillId="17"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92" fillId="26"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28" fillId="10" borderId="19" applyNumberFormat="0" applyFont="0" applyAlignment="0" applyProtection="0">
      <alignment vertical="center"/>
    </xf>
    <xf numFmtId="0" fontId="89" fillId="18" borderId="0" applyNumberFormat="0" applyBorder="0" applyAlignment="0" applyProtection="0">
      <alignment vertical="center"/>
    </xf>
    <xf numFmtId="0" fontId="14" fillId="15" borderId="0" applyNumberFormat="0" applyBorder="0" applyAlignment="0" applyProtection="0">
      <alignment vertical="center"/>
    </xf>
    <xf numFmtId="0" fontId="87" fillId="12" borderId="21" applyNumberFormat="0" applyAlignment="0" applyProtection="0">
      <alignment vertical="center"/>
    </xf>
    <xf numFmtId="0" fontId="89" fillId="18" borderId="0" applyNumberFormat="0" applyBorder="0" applyAlignment="0" applyProtection="0">
      <alignment vertical="center"/>
    </xf>
    <xf numFmtId="0" fontId="14" fillId="15" borderId="0" applyNumberFormat="0" applyBorder="0" applyAlignment="0" applyProtection="0">
      <alignment vertical="center"/>
    </xf>
    <xf numFmtId="0" fontId="3" fillId="0" borderId="1">
      <alignment horizontal="distributed" vertical="center" wrapText="1"/>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86" fillId="20" borderId="0" applyNumberFormat="0" applyBorder="0" applyAlignment="0" applyProtection="0">
      <alignment vertical="center"/>
    </xf>
    <xf numFmtId="0" fontId="14" fillId="15" borderId="0" applyNumberFormat="0" applyBorder="0" applyAlignment="0" applyProtection="0">
      <alignment vertical="center"/>
    </xf>
    <xf numFmtId="0" fontId="86" fillId="30"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21" borderId="0" applyNumberFormat="0" applyBorder="0" applyAlignment="0" applyProtection="0">
      <alignment vertical="center"/>
    </xf>
    <xf numFmtId="0" fontId="14" fillId="15" borderId="0" applyNumberFormat="0" applyBorder="0" applyAlignment="0" applyProtection="0">
      <alignment vertical="center"/>
    </xf>
    <xf numFmtId="0" fontId="14" fillId="11" borderId="0" applyNumberFormat="0" applyBorder="0" applyAlignment="0" applyProtection="0">
      <alignment vertical="center"/>
    </xf>
    <xf numFmtId="0" fontId="86" fillId="13" borderId="0" applyNumberFormat="0" applyBorder="0" applyAlignment="0" applyProtection="0">
      <alignment vertical="center"/>
    </xf>
    <xf numFmtId="0" fontId="14" fillId="15" borderId="0" applyNumberFormat="0" applyBorder="0" applyAlignment="0" applyProtection="0">
      <alignment vertical="center"/>
    </xf>
    <xf numFmtId="0" fontId="14" fillId="21" borderId="0" applyNumberFormat="0" applyBorder="0" applyAlignment="0" applyProtection="0">
      <alignment vertical="center"/>
    </xf>
    <xf numFmtId="0" fontId="14" fillId="15" borderId="0" applyNumberFormat="0" applyBorder="0" applyAlignment="0" applyProtection="0">
      <alignment vertical="center"/>
    </xf>
    <xf numFmtId="0" fontId="87" fillId="12" borderId="21" applyNumberFormat="0" applyAlignment="0" applyProtection="0">
      <alignment vertical="center"/>
    </xf>
    <xf numFmtId="0" fontId="14" fillId="21"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28" fillId="10" borderId="19" applyNumberFormat="0" applyFont="0" applyAlignment="0" applyProtection="0">
      <alignment vertical="center"/>
    </xf>
    <xf numFmtId="0" fontId="89" fillId="18" borderId="0" applyNumberFormat="0" applyBorder="0" applyAlignment="0" applyProtection="0">
      <alignment vertical="center"/>
    </xf>
    <xf numFmtId="0" fontId="14" fillId="15" borderId="0" applyNumberFormat="0" applyBorder="0" applyAlignment="0" applyProtection="0">
      <alignment vertical="center"/>
    </xf>
    <xf numFmtId="0" fontId="85" fillId="8" borderId="21" applyNumberFormat="0" applyAlignment="0" applyProtection="0">
      <alignment vertical="center"/>
    </xf>
    <xf numFmtId="0" fontId="14" fillId="25" borderId="0" applyNumberFormat="0" applyBorder="0" applyAlignment="0" applyProtection="0">
      <alignment vertical="center"/>
    </xf>
    <xf numFmtId="0" fontId="14" fillId="15" borderId="0" applyNumberFormat="0" applyBorder="0" applyAlignment="0" applyProtection="0">
      <alignment vertical="center"/>
    </xf>
    <xf numFmtId="0" fontId="87" fillId="12" borderId="21" applyNumberFormat="0" applyAlignment="0" applyProtection="0">
      <alignment vertical="center"/>
    </xf>
    <xf numFmtId="0" fontId="14" fillId="15" borderId="0" applyNumberFormat="0" applyBorder="0" applyAlignment="0" applyProtection="0">
      <alignment vertical="center"/>
    </xf>
    <xf numFmtId="1" fontId="3" fillId="0" borderId="1">
      <alignment vertical="center"/>
      <protection locked="0"/>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86" fillId="28" borderId="0" applyNumberFormat="0" applyBorder="0" applyAlignment="0" applyProtection="0">
      <alignment vertical="center"/>
    </xf>
    <xf numFmtId="0" fontId="89" fillId="28" borderId="0" applyNumberFormat="0" applyBorder="0" applyAlignment="0" applyProtection="0">
      <alignment vertical="center"/>
    </xf>
    <xf numFmtId="0" fontId="14" fillId="15" borderId="0" applyNumberFormat="0" applyBorder="0" applyAlignment="0" applyProtection="0">
      <alignment vertical="center"/>
    </xf>
    <xf numFmtId="1" fontId="3" fillId="0" borderId="1">
      <alignment vertical="center"/>
      <protection locked="0"/>
    </xf>
    <xf numFmtId="0" fontId="84" fillId="13" borderId="20" applyNumberFormat="0" applyAlignment="0" applyProtection="0">
      <alignment vertical="center"/>
    </xf>
    <xf numFmtId="0" fontId="14" fillId="21" borderId="0" applyNumberFormat="0" applyBorder="0" applyAlignment="0" applyProtection="0">
      <alignment vertical="center"/>
    </xf>
    <xf numFmtId="0" fontId="89" fillId="19" borderId="0" applyNumberFormat="0" applyBorder="0" applyAlignment="0" applyProtection="0">
      <alignment vertical="center"/>
    </xf>
    <xf numFmtId="0" fontId="85" fillId="13" borderId="21" applyNumberFormat="0" applyAlignment="0" applyProtection="0">
      <alignment vertical="center"/>
    </xf>
    <xf numFmtId="0" fontId="14" fillId="15" borderId="0" applyNumberFormat="0" applyBorder="0" applyAlignment="0" applyProtection="0">
      <alignment vertical="center"/>
    </xf>
    <xf numFmtId="0" fontId="14" fillId="21" borderId="0" applyNumberFormat="0" applyBorder="0" applyAlignment="0" applyProtection="0">
      <alignment vertical="center"/>
    </xf>
    <xf numFmtId="0" fontId="102" fillId="0" borderId="0">
      <alignment horizontal="centerContinuous" vertical="center"/>
    </xf>
    <xf numFmtId="0" fontId="14" fillId="10" borderId="19" applyNumberFormat="0" applyFont="0" applyAlignment="0" applyProtection="0">
      <alignment vertical="center"/>
    </xf>
    <xf numFmtId="0" fontId="14" fillId="15" borderId="0" applyNumberFormat="0" applyBorder="0" applyAlignment="0" applyProtection="0">
      <alignment vertical="center"/>
    </xf>
    <xf numFmtId="0" fontId="14" fillId="21" borderId="0" applyNumberFormat="0" applyBorder="0" applyAlignment="0" applyProtection="0">
      <alignment vertical="center"/>
    </xf>
    <xf numFmtId="0" fontId="102" fillId="0" borderId="0">
      <alignment horizontal="centerContinuous" vertical="center"/>
    </xf>
    <xf numFmtId="0" fontId="14" fillId="15" borderId="0" applyNumberFormat="0" applyBorder="0" applyAlignment="0" applyProtection="0">
      <alignment vertical="center"/>
    </xf>
    <xf numFmtId="0" fontId="14" fillId="21" borderId="0" applyNumberFormat="0" applyBorder="0" applyAlignment="0" applyProtection="0">
      <alignment vertical="center"/>
    </xf>
    <xf numFmtId="0" fontId="14" fillId="15" borderId="0" applyNumberFormat="0" applyBorder="0" applyAlignment="0" applyProtection="0">
      <alignment vertical="center"/>
    </xf>
    <xf numFmtId="0" fontId="14" fillId="21" borderId="0" applyNumberFormat="0" applyBorder="0" applyAlignment="0" applyProtection="0">
      <alignment vertical="center"/>
    </xf>
    <xf numFmtId="0" fontId="89" fillId="14" borderId="0" applyNumberFormat="0" applyBorder="0" applyAlignment="0" applyProtection="0">
      <alignment vertical="center"/>
    </xf>
    <xf numFmtId="0" fontId="14" fillId="15" borderId="0" applyNumberFormat="0" applyBorder="0" applyAlignment="0" applyProtection="0">
      <alignment vertical="center"/>
    </xf>
    <xf numFmtId="0" fontId="14" fillId="21"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86" fillId="28" borderId="0" applyNumberFormat="0" applyBorder="0" applyAlignment="0" applyProtection="0">
      <alignment vertical="center"/>
    </xf>
    <xf numFmtId="0" fontId="14" fillId="15" borderId="0" applyNumberFormat="0" applyBorder="0" applyAlignment="0" applyProtection="0">
      <alignment vertical="center"/>
    </xf>
    <xf numFmtId="0" fontId="14" fillId="21" borderId="0" applyNumberFormat="0" applyBorder="0" applyAlignment="0" applyProtection="0">
      <alignment vertical="center"/>
    </xf>
    <xf numFmtId="0" fontId="14" fillId="15" borderId="0" applyNumberFormat="0" applyBorder="0" applyAlignment="0" applyProtection="0">
      <alignment vertical="center"/>
    </xf>
    <xf numFmtId="0" fontId="14" fillId="21" borderId="0" applyNumberFormat="0" applyBorder="0" applyAlignment="0" applyProtection="0">
      <alignment vertical="center"/>
    </xf>
    <xf numFmtId="0" fontId="14" fillId="15" borderId="0" applyNumberFormat="0" applyBorder="0" applyAlignment="0" applyProtection="0">
      <alignment vertical="center"/>
    </xf>
    <xf numFmtId="0" fontId="14" fillId="21"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01" fillId="0" borderId="0" applyNumberFormat="0" applyFill="0" applyBorder="0" applyAlignment="0" applyProtection="0">
      <alignment vertical="center"/>
    </xf>
    <xf numFmtId="0" fontId="14" fillId="15" borderId="0" applyNumberFormat="0" applyBorder="0" applyAlignment="0" applyProtection="0">
      <alignment vertical="center"/>
    </xf>
    <xf numFmtId="0" fontId="89" fillId="29"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28" fillId="10" borderId="19" applyNumberFormat="0" applyFont="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89" fillId="19"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28" fillId="10" borderId="19" applyNumberFormat="0" applyFont="0" applyAlignment="0" applyProtection="0">
      <alignment vertical="center"/>
    </xf>
    <xf numFmtId="0" fontId="14" fillId="10" borderId="19" applyNumberFormat="0" applyFont="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86" fillId="29"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128" fillId="10" borderId="19" applyNumberFormat="0" applyFont="0" applyAlignment="0" applyProtection="0">
      <alignment vertical="center"/>
    </xf>
    <xf numFmtId="0" fontId="14" fillId="8" borderId="0" applyNumberFormat="0" applyBorder="0" applyAlignment="0" applyProtection="0">
      <alignment vertical="center"/>
    </xf>
    <xf numFmtId="0" fontId="128" fillId="10" borderId="19" applyNumberFormat="0" applyFont="0" applyAlignment="0" applyProtection="0">
      <alignment vertical="center"/>
    </xf>
    <xf numFmtId="0" fontId="14" fillId="8" borderId="0" applyNumberFormat="0" applyBorder="0" applyAlignment="0" applyProtection="0">
      <alignment vertical="center"/>
    </xf>
    <xf numFmtId="0" fontId="89" fillId="18" borderId="0" applyNumberFormat="0" applyBorder="0" applyAlignment="0" applyProtection="0">
      <alignment vertical="center"/>
    </xf>
    <xf numFmtId="0" fontId="128" fillId="10" borderId="19" applyNumberFormat="0" applyFont="0" applyAlignment="0" applyProtection="0">
      <alignment vertical="center"/>
    </xf>
    <xf numFmtId="0" fontId="14" fillId="8" borderId="0" applyNumberFormat="0" applyBorder="0" applyAlignment="0" applyProtection="0">
      <alignment vertical="center"/>
    </xf>
    <xf numFmtId="0" fontId="89" fillId="18" borderId="0" applyNumberFormat="0" applyBorder="0" applyAlignment="0" applyProtection="0">
      <alignment vertical="center"/>
    </xf>
    <xf numFmtId="0" fontId="14" fillId="8" borderId="0" applyNumberFormat="0" applyBorder="0" applyAlignment="0" applyProtection="0">
      <alignment vertical="center"/>
    </xf>
    <xf numFmtId="0" fontId="128" fillId="10" borderId="19" applyNumberFormat="0" applyFont="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28" fillId="10" borderId="19" applyNumberFormat="0" applyFont="0" applyAlignment="0" applyProtection="0">
      <alignment vertical="center"/>
    </xf>
    <xf numFmtId="0" fontId="14" fillId="8" borderId="0" applyNumberFormat="0" applyBorder="0" applyAlignment="0" applyProtection="0">
      <alignment vertical="center"/>
    </xf>
    <xf numFmtId="0" fontId="128" fillId="10" borderId="19" applyNumberFormat="0" applyFont="0" applyAlignment="0" applyProtection="0">
      <alignment vertical="center"/>
    </xf>
    <xf numFmtId="0" fontId="14" fillId="8" borderId="0" applyNumberFormat="0" applyBorder="0" applyAlignment="0" applyProtection="0">
      <alignment vertical="center"/>
    </xf>
    <xf numFmtId="0" fontId="14" fillId="8" borderId="0" applyNumberFormat="0" applyBorder="0" applyAlignment="0" applyProtection="0">
      <alignment vertical="center"/>
    </xf>
    <xf numFmtId="0" fontId="14" fillId="15" borderId="0" applyNumberFormat="0" applyBorder="0" applyAlignment="0" applyProtection="0">
      <alignment vertical="center"/>
    </xf>
    <xf numFmtId="0" fontId="128" fillId="10" borderId="19" applyNumberFormat="0" applyFont="0" applyAlignment="0" applyProtection="0">
      <alignment vertical="center"/>
    </xf>
    <xf numFmtId="0" fontId="14" fillId="15" borderId="0" applyNumberFormat="0" applyBorder="0" applyAlignment="0" applyProtection="0">
      <alignment vertical="center"/>
    </xf>
    <xf numFmtId="0" fontId="128" fillId="10" borderId="19" applyNumberFormat="0" applyFont="0" applyAlignment="0" applyProtection="0">
      <alignment vertical="center"/>
    </xf>
    <xf numFmtId="0" fontId="14" fillId="15" borderId="0" applyNumberFormat="0" applyBorder="0" applyAlignment="0" applyProtection="0">
      <alignment vertical="center"/>
    </xf>
    <xf numFmtId="0" fontId="89" fillId="18" borderId="0" applyNumberFormat="0" applyBorder="0" applyAlignment="0" applyProtection="0">
      <alignment vertical="center"/>
    </xf>
    <xf numFmtId="0" fontId="14" fillId="8" borderId="0" applyNumberFormat="0" applyBorder="0" applyAlignment="0" applyProtection="0">
      <alignment vertical="center"/>
    </xf>
    <xf numFmtId="0" fontId="128" fillId="10" borderId="19" applyNumberFormat="0" applyFont="0" applyAlignment="0" applyProtection="0">
      <alignment vertical="center"/>
    </xf>
    <xf numFmtId="0" fontId="14" fillId="8" borderId="0" applyNumberFormat="0" applyBorder="0" applyAlignment="0" applyProtection="0">
      <alignment vertical="center"/>
    </xf>
    <xf numFmtId="0" fontId="14" fillId="21" borderId="0" applyNumberFormat="0" applyBorder="0" applyAlignment="0" applyProtection="0">
      <alignment vertical="center"/>
    </xf>
    <xf numFmtId="0" fontId="101" fillId="0" borderId="0" applyNumberFormat="0" applyFill="0" applyBorder="0" applyAlignment="0" applyProtection="0">
      <alignment vertical="center"/>
    </xf>
    <xf numFmtId="0" fontId="14" fillId="12" borderId="0" applyNumberFormat="0" applyBorder="0" applyAlignment="0" applyProtection="0">
      <alignment vertical="center"/>
    </xf>
    <xf numFmtId="0" fontId="14" fillId="21" borderId="0" applyNumberFormat="0" applyBorder="0" applyAlignment="0" applyProtection="0">
      <alignment vertical="center"/>
    </xf>
    <xf numFmtId="0" fontId="86" fillId="28" borderId="0" applyNumberFormat="0" applyBorder="0" applyAlignment="0" applyProtection="0">
      <alignment vertical="center"/>
    </xf>
    <xf numFmtId="0" fontId="14" fillId="21" borderId="0" applyNumberFormat="0" applyBorder="0" applyAlignment="0" applyProtection="0">
      <alignment vertical="center"/>
    </xf>
    <xf numFmtId="0" fontId="128" fillId="0" borderId="0">
      <alignment vertical="center"/>
    </xf>
    <xf numFmtId="0" fontId="14" fillId="14" borderId="0" applyNumberFormat="0" applyBorder="0" applyAlignment="0" applyProtection="0">
      <alignment vertical="center"/>
    </xf>
    <xf numFmtId="0" fontId="14" fillId="12" borderId="0" applyNumberFormat="0" applyBorder="0" applyAlignment="0" applyProtection="0">
      <alignment vertical="center"/>
    </xf>
    <xf numFmtId="181" fontId="128" fillId="0" borderId="0" applyFont="0" applyFill="0" applyBorder="0" applyAlignment="0" applyProtection="0"/>
    <xf numFmtId="0" fontId="14" fillId="21" borderId="0" applyNumberFormat="0" applyBorder="0" applyAlignment="0" applyProtection="0">
      <alignment vertical="center"/>
    </xf>
    <xf numFmtId="0" fontId="128" fillId="0" borderId="0"/>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181" fontId="128" fillId="0" borderId="0" applyFont="0" applyFill="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28" fillId="0" borderId="0"/>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89" fillId="17" borderId="0" applyNumberFormat="0" applyBorder="0" applyAlignment="0" applyProtection="0">
      <alignment vertical="center"/>
    </xf>
    <xf numFmtId="0" fontId="14" fillId="21" borderId="0" applyNumberFormat="0" applyBorder="0" applyAlignment="0" applyProtection="0">
      <alignment vertical="center"/>
    </xf>
    <xf numFmtId="0" fontId="128" fillId="0" borderId="0"/>
    <xf numFmtId="0" fontId="14" fillId="14" borderId="0" applyNumberFormat="0" applyBorder="0" applyAlignment="0" applyProtection="0">
      <alignment vertical="center"/>
    </xf>
    <xf numFmtId="181" fontId="128" fillId="0" borderId="0" applyFont="0" applyFill="0" applyBorder="0" applyAlignment="0" applyProtection="0"/>
    <xf numFmtId="0" fontId="14" fillId="12" borderId="0" applyNumberFormat="0" applyBorder="0" applyAlignment="0" applyProtection="0">
      <alignment vertical="center"/>
    </xf>
    <xf numFmtId="0" fontId="14" fillId="14" borderId="0" applyNumberFormat="0" applyBorder="0" applyAlignment="0" applyProtection="0">
      <alignment vertical="center"/>
    </xf>
    <xf numFmtId="0" fontId="14" fillId="21" borderId="0" applyNumberFormat="0" applyBorder="0" applyAlignment="0" applyProtection="0">
      <alignment vertical="center"/>
    </xf>
    <xf numFmtId="0" fontId="94" fillId="0" borderId="24" applyNumberFormat="0" applyFill="0" applyAlignment="0" applyProtection="0">
      <alignment vertical="center"/>
    </xf>
    <xf numFmtId="0" fontId="14" fillId="21" borderId="0" applyNumberFormat="0" applyBorder="0" applyAlignment="0" applyProtection="0">
      <alignment vertical="center"/>
    </xf>
    <xf numFmtId="0" fontId="94" fillId="0" borderId="24" applyNumberFormat="0" applyFill="0" applyAlignment="0" applyProtection="0">
      <alignment vertical="center"/>
    </xf>
    <xf numFmtId="0" fontId="89" fillId="17"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06" fillId="0" borderId="28" applyNumberFormat="0" applyFill="0" applyAlignment="0" applyProtection="0">
      <alignment vertical="center"/>
    </xf>
    <xf numFmtId="0" fontId="14" fillId="21" borderId="0" applyNumberFormat="0" applyBorder="0" applyAlignment="0" applyProtection="0">
      <alignment vertical="center"/>
    </xf>
    <xf numFmtId="0" fontId="106" fillId="0" borderId="28" applyNumberFormat="0" applyFill="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2" borderId="0" applyNumberFormat="0" applyBorder="0" applyAlignment="0" applyProtection="0">
      <alignment vertical="center"/>
    </xf>
    <xf numFmtId="0" fontId="14" fillId="21" borderId="0" applyNumberFormat="0" applyBorder="0" applyAlignment="0" applyProtection="0">
      <alignment vertical="center"/>
    </xf>
    <xf numFmtId="0" fontId="14" fillId="26" borderId="0" applyNumberFormat="0" applyBorder="0" applyAlignment="0" applyProtection="0">
      <alignment vertical="center"/>
    </xf>
    <xf numFmtId="0" fontId="14" fillId="12" borderId="0" applyNumberFormat="0" applyBorder="0" applyAlignment="0" applyProtection="0">
      <alignment vertical="center"/>
    </xf>
    <xf numFmtId="0" fontId="14" fillId="21" borderId="0" applyNumberFormat="0" applyBorder="0" applyAlignment="0" applyProtection="0">
      <alignment vertical="center"/>
    </xf>
    <xf numFmtId="0" fontId="14" fillId="26" borderId="0" applyNumberFormat="0" applyBorder="0" applyAlignment="0" applyProtection="0">
      <alignment vertical="center"/>
    </xf>
    <xf numFmtId="0" fontId="14" fillId="21" borderId="0" applyNumberFormat="0" applyBorder="0" applyAlignment="0" applyProtection="0">
      <alignment vertical="center"/>
    </xf>
    <xf numFmtId="0" fontId="14" fillId="19" borderId="0" applyNumberFormat="0" applyBorder="0" applyAlignment="0" applyProtection="0">
      <alignment vertical="center"/>
    </xf>
    <xf numFmtId="0" fontId="14" fillId="21" borderId="0" applyNumberFormat="0" applyBorder="0" applyAlignment="0" applyProtection="0">
      <alignment vertical="center"/>
    </xf>
    <xf numFmtId="0" fontId="14" fillId="19" borderId="0" applyNumberFormat="0" applyBorder="0" applyAlignment="0" applyProtection="0">
      <alignment vertical="center"/>
    </xf>
    <xf numFmtId="181" fontId="128" fillId="0" borderId="0" applyFont="0" applyFill="0" applyBorder="0" applyAlignment="0" applyProtection="0"/>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2" borderId="0" applyNumberFormat="0" applyBorder="0" applyAlignment="0" applyProtection="0">
      <alignment vertical="center"/>
    </xf>
    <xf numFmtId="0" fontId="14" fillId="21" borderId="0" applyNumberFormat="0" applyBorder="0" applyAlignment="0" applyProtection="0">
      <alignment vertical="center"/>
    </xf>
    <xf numFmtId="0" fontId="14" fillId="13" borderId="0" applyNumberFormat="0" applyBorder="0" applyAlignment="0" applyProtection="0">
      <alignment vertical="center"/>
    </xf>
    <xf numFmtId="0" fontId="14" fillId="12" borderId="0" applyNumberFormat="0" applyBorder="0" applyAlignment="0" applyProtection="0">
      <alignment vertical="center"/>
    </xf>
    <xf numFmtId="0" fontId="14" fillId="21" borderId="0" applyNumberFormat="0" applyBorder="0" applyAlignment="0" applyProtection="0">
      <alignment vertical="center"/>
    </xf>
    <xf numFmtId="0" fontId="14" fillId="13" borderId="0" applyNumberFormat="0" applyBorder="0" applyAlignment="0" applyProtection="0">
      <alignment vertical="center"/>
    </xf>
    <xf numFmtId="0" fontId="105" fillId="0" borderId="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5" borderId="0" applyNumberFormat="0" applyBorder="0" applyAlignment="0" applyProtection="0">
      <alignment vertical="center"/>
    </xf>
    <xf numFmtId="0" fontId="89" fillId="14" borderId="0" applyNumberFormat="0" applyBorder="0" applyAlignment="0" applyProtection="0">
      <alignment vertical="center"/>
    </xf>
    <xf numFmtId="0" fontId="89" fillId="20" borderId="0" applyNumberFormat="0" applyBorder="0" applyAlignment="0" applyProtection="0">
      <alignment vertical="center"/>
    </xf>
    <xf numFmtId="0" fontId="14" fillId="21" borderId="0" applyNumberFormat="0" applyBorder="0" applyAlignment="0" applyProtection="0">
      <alignment vertical="center"/>
    </xf>
    <xf numFmtId="1" fontId="3" fillId="0" borderId="1">
      <alignment vertical="center"/>
      <protection locked="0"/>
    </xf>
    <xf numFmtId="0" fontId="14" fillId="21" borderId="0" applyNumberFormat="0" applyBorder="0" applyAlignment="0" applyProtection="0">
      <alignment vertical="center"/>
    </xf>
    <xf numFmtId="1" fontId="3" fillId="0" borderId="1">
      <alignment vertical="center"/>
      <protection locked="0"/>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04" fillId="9"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86" fillId="28" borderId="0" applyNumberFormat="0" applyBorder="0" applyAlignment="0" applyProtection="0">
      <alignment vertical="center"/>
    </xf>
    <xf numFmtId="0" fontId="14" fillId="21" borderId="0" applyNumberFormat="0" applyBorder="0" applyAlignment="0" applyProtection="0">
      <alignment vertical="center"/>
    </xf>
    <xf numFmtId="0" fontId="90" fillId="0" borderId="11">
      <alignment horizontal="left" vertical="center"/>
    </xf>
    <xf numFmtId="0" fontId="14" fillId="21" borderId="0" applyNumberFormat="0" applyBorder="0" applyAlignment="0" applyProtection="0">
      <alignment vertical="center"/>
    </xf>
    <xf numFmtId="0" fontId="90" fillId="0" borderId="11">
      <alignment horizontal="left" vertical="center"/>
    </xf>
    <xf numFmtId="0" fontId="14" fillId="21" borderId="0" applyNumberFormat="0" applyBorder="0" applyAlignment="0" applyProtection="0">
      <alignment vertical="center"/>
    </xf>
    <xf numFmtId="0" fontId="128" fillId="0" borderId="0">
      <alignment vertical="center"/>
    </xf>
    <xf numFmtId="0" fontId="14" fillId="13" borderId="0" applyNumberFormat="0" applyBorder="0" applyAlignment="0" applyProtection="0">
      <alignment vertical="center"/>
    </xf>
    <xf numFmtId="0" fontId="14" fillId="21" borderId="0" applyNumberFormat="0" applyBorder="0" applyAlignment="0" applyProtection="0">
      <alignment vertical="center"/>
    </xf>
    <xf numFmtId="181" fontId="128" fillId="0" borderId="0" applyFont="0" applyFill="0" applyBorder="0" applyAlignment="0" applyProtection="0"/>
    <xf numFmtId="0" fontId="128" fillId="0" borderId="0"/>
    <xf numFmtId="0" fontId="14" fillId="13" borderId="0" applyNumberFormat="0" applyBorder="0" applyAlignment="0" applyProtection="0">
      <alignment vertical="center"/>
    </xf>
    <xf numFmtId="0" fontId="14" fillId="11" borderId="0" applyNumberFormat="0" applyBorder="0" applyAlignment="0" applyProtection="0">
      <alignment vertical="center"/>
    </xf>
    <xf numFmtId="0" fontId="14" fillId="21" borderId="0" applyNumberFormat="0" applyBorder="0" applyAlignment="0" applyProtection="0">
      <alignment vertical="center"/>
    </xf>
    <xf numFmtId="0" fontId="90" fillId="0" borderId="11">
      <alignment horizontal="lef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1" fontId="3" fillId="0" borderId="1">
      <alignment vertical="center"/>
      <protection locked="0"/>
    </xf>
    <xf numFmtId="0" fontId="14" fillId="21" borderId="0" applyNumberFormat="0" applyBorder="0" applyAlignment="0" applyProtection="0">
      <alignment vertical="center"/>
    </xf>
    <xf numFmtId="0" fontId="89" fillId="19" borderId="0" applyNumberFormat="0" applyBorder="0" applyAlignment="0" applyProtection="0">
      <alignment vertical="center"/>
    </xf>
    <xf numFmtId="1" fontId="3" fillId="0" borderId="1">
      <alignment vertical="center"/>
      <protection locked="0"/>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28" fillId="10" borderId="19" applyNumberFormat="0" applyFont="0" applyAlignment="0" applyProtection="0">
      <alignment vertical="center"/>
    </xf>
    <xf numFmtId="0" fontId="14" fillId="21" borderId="0" applyNumberFormat="0" applyBorder="0" applyAlignment="0" applyProtection="0">
      <alignment vertical="center"/>
    </xf>
    <xf numFmtId="0" fontId="14" fillId="13" borderId="0" applyNumberFormat="0" applyBorder="0" applyAlignment="0" applyProtection="0">
      <alignment vertical="center"/>
    </xf>
    <xf numFmtId="1" fontId="97" fillId="0" borderId="0">
      <alignment vertical="center"/>
    </xf>
    <xf numFmtId="0" fontId="89" fillId="20" borderId="0" applyNumberFormat="0" applyBorder="0" applyAlignment="0" applyProtection="0">
      <alignment vertical="center"/>
    </xf>
    <xf numFmtId="0" fontId="14" fillId="21" borderId="0" applyNumberFormat="0" applyBorder="0" applyAlignment="0" applyProtection="0">
      <alignment vertical="center"/>
    </xf>
    <xf numFmtId="1" fontId="3" fillId="0" borderId="1">
      <alignment vertical="center"/>
      <protection locked="0"/>
    </xf>
    <xf numFmtId="0" fontId="14" fillId="21" borderId="0" applyNumberFormat="0" applyBorder="0" applyAlignment="0" applyProtection="0">
      <alignment vertical="center"/>
    </xf>
    <xf numFmtId="1" fontId="3" fillId="0" borderId="1">
      <alignment vertical="center"/>
      <protection locked="0"/>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6" borderId="0" applyNumberFormat="0" applyBorder="0" applyAlignment="0" applyProtection="0">
      <alignment vertical="center"/>
    </xf>
    <xf numFmtId="0" fontId="86" fillId="28" borderId="0" applyNumberFormat="0" applyBorder="0" applyAlignment="0" applyProtection="0">
      <alignment vertical="center"/>
    </xf>
    <xf numFmtId="0" fontId="14" fillId="21" borderId="0" applyNumberFormat="0" applyBorder="0" applyAlignment="0" applyProtection="0">
      <alignment vertical="center"/>
    </xf>
    <xf numFmtId="0" fontId="14" fillId="26" borderId="0" applyNumberFormat="0" applyBorder="0" applyAlignment="0" applyProtection="0">
      <alignment vertical="center"/>
    </xf>
    <xf numFmtId="190" fontId="117" fillId="0" borderId="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5" borderId="0" applyNumberFormat="0" applyBorder="0" applyAlignment="0" applyProtection="0">
      <alignment vertical="center"/>
    </xf>
    <xf numFmtId="9" fontId="128" fillId="0" borderId="0" applyFont="0" applyFill="0" applyBorder="0" applyAlignment="0" applyProtection="0">
      <alignment vertical="center"/>
    </xf>
    <xf numFmtId="1" fontId="3" fillId="0" borderId="1">
      <alignment vertical="center"/>
      <protection locked="0"/>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9" fontId="128" fillId="0" borderId="0" applyFont="0" applyFill="0" applyBorder="0" applyAlignment="0" applyProtection="0"/>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3" borderId="0" applyNumberFormat="0" applyBorder="0" applyAlignment="0" applyProtection="0">
      <alignment vertical="center"/>
    </xf>
    <xf numFmtId="0" fontId="14" fillId="21" borderId="0" applyNumberFormat="0" applyBorder="0" applyAlignment="0" applyProtection="0">
      <alignment vertical="center"/>
    </xf>
    <xf numFmtId="0" fontId="14" fillId="13"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86" fillId="12" borderId="0" applyNumberFormat="0" applyBorder="0" applyAlignment="0" applyProtection="0">
      <alignment vertical="center"/>
    </xf>
    <xf numFmtId="0" fontId="87" fillId="12" borderId="21" applyNumberFormat="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1" borderId="0" applyNumberFormat="0" applyBorder="0" applyAlignment="0" applyProtection="0">
      <alignment vertical="center"/>
    </xf>
    <xf numFmtId="0" fontId="86" fillId="13"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2" borderId="0" applyNumberFormat="0" applyBorder="0" applyAlignment="0" applyProtection="0">
      <alignment vertical="center"/>
    </xf>
    <xf numFmtId="0" fontId="128" fillId="10" borderId="19" applyNumberFormat="0" applyFont="0" applyAlignment="0" applyProtection="0">
      <alignment vertical="center"/>
    </xf>
    <xf numFmtId="0" fontId="14" fillId="21" borderId="0" applyNumberFormat="0" applyBorder="0" applyAlignment="0" applyProtection="0">
      <alignment vertical="center"/>
    </xf>
    <xf numFmtId="0" fontId="89" fillId="24" borderId="0" applyNumberFormat="0" applyBorder="0" applyAlignment="0" applyProtection="0">
      <alignment vertical="center"/>
    </xf>
    <xf numFmtId="0" fontId="128" fillId="10" borderId="19" applyNumberFormat="0" applyFont="0" applyAlignment="0" applyProtection="0">
      <alignment vertical="center"/>
    </xf>
    <xf numFmtId="0" fontId="14" fillId="21" borderId="0" applyNumberFormat="0" applyBorder="0" applyAlignment="0" applyProtection="0">
      <alignment vertical="center"/>
    </xf>
    <xf numFmtId="0" fontId="89" fillId="24" borderId="0" applyNumberFormat="0" applyBorder="0" applyAlignment="0" applyProtection="0">
      <alignment vertical="center"/>
    </xf>
    <xf numFmtId="0" fontId="91" fillId="0" borderId="23" applyProtection="0">
      <alignment vertical="center"/>
    </xf>
    <xf numFmtId="0" fontId="3" fillId="0" borderId="1">
      <alignment horizontal="distributed" vertical="center" wrapText="1"/>
    </xf>
    <xf numFmtId="0" fontId="84" fillId="13" borderId="20" applyNumberFormat="0" applyAlignment="0" applyProtection="0">
      <alignment vertical="center"/>
    </xf>
    <xf numFmtId="0" fontId="14" fillId="21" borderId="0" applyNumberFormat="0" applyBorder="0" applyAlignment="0" applyProtection="0">
      <alignment vertical="center"/>
    </xf>
    <xf numFmtId="0" fontId="91" fillId="0" borderId="23" applyProtection="0">
      <alignment vertical="center"/>
    </xf>
    <xf numFmtId="0" fontId="3" fillId="0" borderId="1">
      <alignment horizontal="distributed" vertical="center" wrapText="1"/>
    </xf>
    <xf numFmtId="0" fontId="84" fillId="13" borderId="20" applyNumberFormat="0" applyAlignment="0" applyProtection="0">
      <alignment vertical="center"/>
    </xf>
    <xf numFmtId="0" fontId="14" fillId="21" borderId="0" applyNumberFormat="0" applyBorder="0" applyAlignment="0" applyProtection="0">
      <alignment vertical="center"/>
    </xf>
    <xf numFmtId="9" fontId="128" fillId="0" borderId="0" applyFont="0" applyFill="0" applyBorder="0" applyAlignment="0" applyProtection="0"/>
    <xf numFmtId="0" fontId="3" fillId="0" borderId="1">
      <alignment horizontal="distributed" vertical="center" wrapText="1"/>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28" fillId="10" borderId="19" applyNumberFormat="0" applyFont="0" applyAlignment="0" applyProtection="0">
      <alignment vertical="center"/>
    </xf>
    <xf numFmtId="0" fontId="89" fillId="24" borderId="0" applyNumberFormat="0" applyBorder="0" applyAlignment="0" applyProtection="0">
      <alignment vertical="center"/>
    </xf>
    <xf numFmtId="0" fontId="128" fillId="10" borderId="19" applyNumberFormat="0" applyFont="0" applyAlignment="0" applyProtection="0">
      <alignment vertical="center"/>
    </xf>
    <xf numFmtId="0" fontId="14" fillId="21" borderId="0" applyNumberFormat="0" applyBorder="0" applyAlignment="0" applyProtection="0">
      <alignment vertical="center"/>
    </xf>
    <xf numFmtId="0" fontId="14" fillId="12" borderId="0" applyNumberFormat="0" applyBorder="0" applyAlignment="0" applyProtection="0">
      <alignment vertical="center"/>
    </xf>
    <xf numFmtId="0" fontId="128" fillId="10" borderId="19" applyNumberFormat="0" applyFont="0" applyAlignment="0" applyProtection="0">
      <alignment vertical="center"/>
    </xf>
    <xf numFmtId="0" fontId="89" fillId="24" borderId="0" applyNumberFormat="0" applyBorder="0" applyAlignment="0" applyProtection="0">
      <alignment vertical="center"/>
    </xf>
    <xf numFmtId="0" fontId="128" fillId="10" borderId="19" applyNumberFormat="0" applyFont="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28" fillId="10" borderId="19" applyNumberFormat="0" applyFont="0" applyAlignment="0" applyProtection="0">
      <alignment vertical="center"/>
    </xf>
    <xf numFmtId="0" fontId="14" fillId="21" borderId="0" applyNumberFormat="0" applyBorder="0" applyAlignment="0" applyProtection="0">
      <alignment vertical="center"/>
    </xf>
    <xf numFmtId="0" fontId="128" fillId="10" borderId="19" applyNumberFormat="0" applyFont="0" applyAlignment="0" applyProtection="0">
      <alignment vertical="center"/>
    </xf>
    <xf numFmtId="0" fontId="14" fillId="21" borderId="0" applyNumberFormat="0" applyBorder="0" applyAlignment="0" applyProtection="0">
      <alignment vertical="center"/>
    </xf>
    <xf numFmtId="0" fontId="89" fillId="18"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9" fontId="128" fillId="0" borderId="0" applyFont="0" applyFill="0" applyBorder="0" applyAlignment="0" applyProtection="0"/>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9" fontId="128" fillId="0" borderId="0" applyFont="0" applyFill="0" applyBorder="0" applyAlignment="0" applyProtection="0">
      <alignment vertical="center"/>
    </xf>
    <xf numFmtId="0" fontId="89" fillId="17" borderId="0" applyNumberFormat="0" applyBorder="0" applyAlignment="0" applyProtection="0">
      <alignment vertical="center"/>
    </xf>
    <xf numFmtId="0" fontId="128" fillId="0" borderId="0">
      <alignment vertical="center"/>
    </xf>
    <xf numFmtId="0" fontId="128" fillId="0" borderId="0">
      <alignment vertical="center"/>
    </xf>
    <xf numFmtId="0" fontId="14" fillId="12" borderId="0" applyNumberFormat="0" applyBorder="0" applyAlignment="0" applyProtection="0">
      <alignment vertical="center"/>
    </xf>
    <xf numFmtId="9" fontId="14" fillId="0" borderId="0" applyFont="0" applyFill="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3" fillId="0" borderId="1">
      <alignment horizontal="distributed" vertical="center" wrapText="1"/>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85" fillId="8" borderId="21" applyNumberFormat="0" applyAlignment="0" applyProtection="0">
      <alignment vertical="center"/>
    </xf>
    <xf numFmtId="0" fontId="14" fillId="2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84" fillId="8" borderId="20" applyNumberFormat="0" applyAlignment="0" applyProtection="0">
      <alignment vertical="center"/>
    </xf>
    <xf numFmtId="0" fontId="89" fillId="28"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89" fillId="19" borderId="0" applyNumberFormat="0" applyBorder="0" applyAlignment="0" applyProtection="0">
      <alignment vertical="center"/>
    </xf>
    <xf numFmtId="0" fontId="14" fillId="12" borderId="0" applyNumberFormat="0" applyBorder="0" applyAlignment="0" applyProtection="0">
      <alignment vertical="center"/>
    </xf>
    <xf numFmtId="0" fontId="86" fillId="20" borderId="0" applyNumberFormat="0" applyBorder="0" applyAlignment="0" applyProtection="0">
      <alignment vertical="center"/>
    </xf>
    <xf numFmtId="0" fontId="14" fillId="12" borderId="0" applyNumberFormat="0" applyBorder="0" applyAlignment="0" applyProtection="0">
      <alignment vertical="center"/>
    </xf>
    <xf numFmtId="1" fontId="3" fillId="0" borderId="1">
      <alignment vertical="center"/>
      <protection locked="0"/>
    </xf>
    <xf numFmtId="0" fontId="14" fillId="12" borderId="0" applyNumberFormat="0" applyBorder="0" applyAlignment="0" applyProtection="0">
      <alignment vertical="center"/>
    </xf>
    <xf numFmtId="1" fontId="3" fillId="0" borderId="1">
      <alignment vertical="center"/>
      <protection locked="0"/>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2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86" fillId="13" borderId="0" applyNumberFormat="0" applyBorder="0" applyAlignment="0" applyProtection="0">
      <alignment vertical="center"/>
    </xf>
    <xf numFmtId="0" fontId="87" fillId="12" borderId="21" applyNumberFormat="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1" fontId="3" fillId="0" borderId="1">
      <alignment vertical="center"/>
      <protection locked="0"/>
    </xf>
    <xf numFmtId="0" fontId="14" fillId="12" borderId="0" applyNumberFormat="0" applyBorder="0" applyAlignment="0" applyProtection="0">
      <alignment vertical="center"/>
    </xf>
    <xf numFmtId="37" fontId="118" fillId="0" borderId="0">
      <alignment vertical="center"/>
    </xf>
    <xf numFmtId="0" fontId="14" fillId="12" borderId="0" applyNumberFormat="0" applyBorder="0" applyAlignment="0" applyProtection="0">
      <alignment vertical="center"/>
    </xf>
    <xf numFmtId="37" fontId="118" fillId="0" borderId="0"/>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86" fillId="28"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37" fontId="118" fillId="0" borderId="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4" borderId="0" applyNumberFormat="0" applyBorder="0" applyAlignment="0" applyProtection="0">
      <alignment vertical="center"/>
    </xf>
    <xf numFmtId="0" fontId="86" fillId="12" borderId="0" applyNumberFormat="0" applyBorder="0" applyAlignment="0" applyProtection="0">
      <alignment vertical="center"/>
    </xf>
    <xf numFmtId="0" fontId="86" fillId="20"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25"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84" fillId="8" borderId="20" applyNumberFormat="0" applyAlignment="0" applyProtection="0">
      <alignment vertical="center"/>
    </xf>
    <xf numFmtId="0" fontId="89" fillId="18" borderId="0" applyNumberFormat="0" applyBorder="0" applyAlignment="0" applyProtection="0">
      <alignment vertical="center"/>
    </xf>
    <xf numFmtId="0" fontId="128" fillId="0" borderId="0"/>
    <xf numFmtId="0" fontId="128" fillId="0" borderId="0"/>
    <xf numFmtId="0" fontId="14" fillId="12" borderId="0" applyNumberFormat="0" applyBorder="0" applyAlignment="0" applyProtection="0">
      <alignment vertical="center"/>
    </xf>
    <xf numFmtId="0" fontId="89" fillId="17" borderId="0" applyNumberFormat="0" applyBorder="0" applyAlignment="0" applyProtection="0">
      <alignment vertical="center"/>
    </xf>
    <xf numFmtId="0" fontId="14" fillId="12" borderId="0" applyNumberFormat="0" applyBorder="0" applyAlignment="0" applyProtection="0">
      <alignment vertical="center"/>
    </xf>
    <xf numFmtId="0" fontId="89" fillId="26"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2" borderId="0" applyNumberFormat="0" applyBorder="0" applyAlignment="0" applyProtection="0">
      <alignment vertical="center"/>
    </xf>
    <xf numFmtId="0" fontId="14" fillId="25" borderId="0" applyNumberFormat="0" applyBorder="0" applyAlignment="0" applyProtection="0">
      <alignment vertical="center"/>
    </xf>
    <xf numFmtId="0" fontId="3" fillId="0" borderId="1">
      <alignment horizontal="distributed" vertical="center" wrapText="1"/>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28" fillId="10" borderId="19" applyNumberFormat="0" applyFont="0" applyAlignment="0" applyProtection="0">
      <alignment vertical="center"/>
    </xf>
    <xf numFmtId="0" fontId="14" fillId="12" borderId="0" applyNumberFormat="0" applyBorder="0" applyAlignment="0" applyProtection="0">
      <alignment vertical="center"/>
    </xf>
    <xf numFmtId="0" fontId="89" fillId="24" borderId="0" applyNumberFormat="0" applyBorder="0" applyAlignment="0" applyProtection="0">
      <alignment vertical="center"/>
    </xf>
    <xf numFmtId="0" fontId="128" fillId="10" borderId="19" applyNumberFormat="0" applyFont="0" applyAlignment="0" applyProtection="0">
      <alignment vertical="center"/>
    </xf>
    <xf numFmtId="0" fontId="14" fillId="12" borderId="0" applyNumberFormat="0" applyBorder="0" applyAlignment="0" applyProtection="0">
      <alignment vertical="center"/>
    </xf>
    <xf numFmtId="0" fontId="84" fillId="13" borderId="20" applyNumberFormat="0" applyAlignment="0" applyProtection="0">
      <alignment vertical="center"/>
    </xf>
    <xf numFmtId="0" fontId="14" fillId="12" borderId="0" applyNumberFormat="0" applyBorder="0" applyAlignment="0" applyProtection="0">
      <alignment vertical="center"/>
    </xf>
    <xf numFmtId="9" fontId="14" fillId="0" borderId="0" applyFont="0" applyFill="0" applyBorder="0" applyAlignment="0" applyProtection="0">
      <alignment vertical="center"/>
    </xf>
    <xf numFmtId="0" fontId="128" fillId="10" borderId="19" applyNumberFormat="0" applyFont="0" applyAlignment="0" applyProtection="0">
      <alignment vertical="center"/>
    </xf>
    <xf numFmtId="0" fontId="84" fillId="8" borderId="20" applyNumberFormat="0" applyAlignment="0" applyProtection="0">
      <alignment vertical="center"/>
    </xf>
    <xf numFmtId="0" fontId="14" fillId="12" borderId="0" applyNumberFormat="0" applyBorder="0" applyAlignment="0" applyProtection="0">
      <alignment vertical="center"/>
    </xf>
    <xf numFmtId="0" fontId="86" fillId="28" borderId="0" applyNumberFormat="0" applyBorder="0" applyAlignment="0" applyProtection="0">
      <alignment vertical="center"/>
    </xf>
    <xf numFmtId="0" fontId="14" fillId="12" borderId="0" applyNumberFormat="0" applyBorder="0" applyAlignment="0" applyProtection="0">
      <alignment vertical="center"/>
    </xf>
    <xf numFmtId="0" fontId="14" fillId="19" borderId="0" applyNumberFormat="0" applyBorder="0" applyAlignment="0" applyProtection="0">
      <alignment vertical="center"/>
    </xf>
    <xf numFmtId="0" fontId="128" fillId="10" borderId="19" applyNumberFormat="0" applyFont="0" applyAlignment="0" applyProtection="0">
      <alignment vertical="center"/>
    </xf>
    <xf numFmtId="0" fontId="14" fillId="12" borderId="0" applyNumberFormat="0" applyBorder="0" applyAlignment="0" applyProtection="0">
      <alignment vertical="center"/>
    </xf>
    <xf numFmtId="0" fontId="14" fillId="19" borderId="0" applyNumberFormat="0" applyBorder="0" applyAlignment="0" applyProtection="0">
      <alignment vertical="center"/>
    </xf>
    <xf numFmtId="0" fontId="128" fillId="10" borderId="19" applyNumberFormat="0" applyFont="0" applyAlignment="0" applyProtection="0">
      <alignment vertical="center"/>
    </xf>
    <xf numFmtId="0" fontId="14" fillId="12" borderId="0" applyNumberFormat="0" applyBorder="0" applyAlignment="0" applyProtection="0">
      <alignment vertical="center"/>
    </xf>
    <xf numFmtId="0" fontId="14" fillId="19" borderId="0" applyNumberFormat="0" applyBorder="0" applyAlignment="0" applyProtection="0">
      <alignment vertical="center"/>
    </xf>
    <xf numFmtId="0" fontId="14" fillId="12" borderId="0" applyNumberFormat="0" applyBorder="0" applyAlignment="0" applyProtection="0">
      <alignment vertical="center"/>
    </xf>
    <xf numFmtId="0" fontId="14" fillId="19" borderId="0" applyNumberFormat="0" applyBorder="0" applyAlignment="0" applyProtection="0">
      <alignment vertical="center"/>
    </xf>
    <xf numFmtId="0" fontId="14" fillId="12" borderId="0" applyNumberFormat="0" applyBorder="0" applyAlignment="0" applyProtection="0">
      <alignment vertical="center"/>
    </xf>
    <xf numFmtId="0" fontId="14" fillId="19" borderId="0" applyNumberFormat="0" applyBorder="0" applyAlignment="0" applyProtection="0">
      <alignment vertical="center"/>
    </xf>
    <xf numFmtId="0" fontId="128" fillId="10" borderId="19" applyNumberFormat="0" applyFont="0" applyAlignment="0" applyProtection="0">
      <alignment vertical="center"/>
    </xf>
    <xf numFmtId="0" fontId="14" fillId="12" borderId="0" applyNumberFormat="0" applyBorder="0" applyAlignment="0" applyProtection="0">
      <alignment vertical="center"/>
    </xf>
    <xf numFmtId="0" fontId="14" fillId="19" borderId="0" applyNumberFormat="0" applyBorder="0" applyAlignment="0" applyProtection="0">
      <alignment vertical="center"/>
    </xf>
    <xf numFmtId="0" fontId="128" fillId="10" borderId="19" applyNumberFormat="0" applyFont="0" applyAlignment="0" applyProtection="0">
      <alignment vertical="center"/>
    </xf>
    <xf numFmtId="0" fontId="14" fillId="12" borderId="0" applyNumberFormat="0" applyBorder="0" applyAlignment="0" applyProtection="0">
      <alignment vertical="center"/>
    </xf>
    <xf numFmtId="0" fontId="14" fillId="19" borderId="0" applyNumberFormat="0" applyBorder="0" applyAlignment="0" applyProtection="0">
      <alignment vertical="center"/>
    </xf>
    <xf numFmtId="0" fontId="14" fillId="21" borderId="0" applyNumberFormat="0" applyBorder="0" applyAlignment="0" applyProtection="0">
      <alignment vertical="center"/>
    </xf>
    <xf numFmtId="0" fontId="112" fillId="0" borderId="28" applyNumberFormat="0" applyFill="0" applyAlignment="0" applyProtection="0">
      <alignment vertical="center"/>
    </xf>
    <xf numFmtId="0" fontId="14" fillId="12" borderId="0" applyNumberFormat="0" applyBorder="0" applyAlignment="0" applyProtection="0">
      <alignment vertical="center"/>
    </xf>
    <xf numFmtId="0" fontId="85" fillId="8" borderId="21" applyNumberFormat="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85" fillId="8" borderId="21" applyNumberFormat="0" applyAlignment="0" applyProtection="0">
      <alignment vertical="center"/>
    </xf>
    <xf numFmtId="0" fontId="86" fillId="26" borderId="0" applyNumberFormat="0" applyBorder="0" applyAlignment="0" applyProtection="0">
      <alignment vertical="center"/>
    </xf>
    <xf numFmtId="0" fontId="14" fillId="8" borderId="0" applyNumberFormat="0" applyBorder="0" applyAlignment="0" applyProtection="0">
      <alignment vertical="center"/>
    </xf>
    <xf numFmtId="0" fontId="85" fillId="8" borderId="21" applyNumberFormat="0" applyAlignment="0" applyProtection="0">
      <alignment vertical="center"/>
    </xf>
    <xf numFmtId="0" fontId="86" fillId="26" borderId="0" applyNumberFormat="0" applyBorder="0" applyAlignment="0" applyProtection="0">
      <alignment vertical="center"/>
    </xf>
    <xf numFmtId="0" fontId="85" fillId="8" borderId="21" applyNumberFormat="0" applyAlignment="0" applyProtection="0">
      <alignment vertical="center"/>
    </xf>
    <xf numFmtId="0" fontId="86" fillId="26" borderId="0" applyNumberFormat="0" applyBorder="0" applyAlignment="0" applyProtection="0">
      <alignment vertical="center"/>
    </xf>
    <xf numFmtId="0" fontId="14" fillId="10" borderId="0" applyNumberFormat="0" applyBorder="0" applyAlignment="0" applyProtection="0">
      <alignment vertical="center"/>
    </xf>
    <xf numFmtId="189" fontId="117" fillId="0" borderId="0">
      <alignment vertical="center"/>
    </xf>
    <xf numFmtId="0" fontId="14" fillId="27" borderId="0" applyNumberFormat="0" applyBorder="0" applyAlignment="0" applyProtection="0">
      <alignment vertical="center"/>
    </xf>
    <xf numFmtId="0" fontId="14" fillId="12" borderId="0" applyNumberFormat="0" applyBorder="0" applyAlignment="0" applyProtection="0">
      <alignment vertical="center"/>
    </xf>
    <xf numFmtId="0" fontId="89" fillId="17" borderId="0" applyNumberFormat="0" applyBorder="0" applyAlignment="0" applyProtection="0">
      <alignment vertical="center"/>
    </xf>
    <xf numFmtId="0" fontId="14" fillId="9" borderId="0" applyNumberFormat="0" applyBorder="0" applyAlignment="0" applyProtection="0">
      <alignment vertical="center"/>
    </xf>
    <xf numFmtId="0" fontId="14" fillId="25" borderId="0" applyNumberFormat="0" applyBorder="0" applyAlignment="0" applyProtection="0">
      <alignment vertical="center"/>
    </xf>
    <xf numFmtId="0" fontId="14" fillId="13" borderId="0" applyNumberFormat="0" applyBorder="0" applyAlignment="0" applyProtection="0">
      <alignment vertical="center"/>
    </xf>
    <xf numFmtId="0" fontId="14" fillId="25" borderId="0" applyNumberFormat="0" applyBorder="0" applyAlignment="0" applyProtection="0">
      <alignment vertical="center"/>
    </xf>
    <xf numFmtId="0" fontId="86" fillId="14" borderId="0" applyNumberFormat="0" applyBorder="0" applyAlignment="0" applyProtection="0">
      <alignment vertical="center"/>
    </xf>
    <xf numFmtId="0" fontId="14" fillId="25" borderId="0" applyNumberFormat="0" applyBorder="0" applyAlignment="0" applyProtection="0">
      <alignment vertical="center"/>
    </xf>
    <xf numFmtId="0" fontId="86" fillId="14"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14"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85" fillId="13" borderId="21" applyNumberFormat="0" applyAlignment="0" applyProtection="0">
      <alignment vertical="center"/>
    </xf>
    <xf numFmtId="0" fontId="14" fillId="25" borderId="0" applyNumberFormat="0" applyBorder="0" applyAlignment="0" applyProtection="0">
      <alignment vertical="center"/>
    </xf>
    <xf numFmtId="0" fontId="86" fillId="28" borderId="0" applyNumberFormat="0" applyBorder="0" applyAlignment="0" applyProtection="0">
      <alignment vertical="center"/>
    </xf>
    <xf numFmtId="0" fontId="14" fillId="25" borderId="0" applyNumberFormat="0" applyBorder="0" applyAlignment="0" applyProtection="0">
      <alignment vertical="center"/>
    </xf>
    <xf numFmtId="0" fontId="98" fillId="0" borderId="0" applyNumberFormat="0" applyFill="0" applyBorder="0" applyAlignment="0" applyProtection="0">
      <alignment vertical="center"/>
    </xf>
    <xf numFmtId="0" fontId="14" fillId="25" borderId="0" applyNumberFormat="0" applyBorder="0" applyAlignment="0" applyProtection="0">
      <alignment vertical="center"/>
    </xf>
    <xf numFmtId="0" fontId="86" fillId="14"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3" fillId="0" borderId="1">
      <alignment horizontal="distributed" vertical="center" wrapText="1"/>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89" fillId="18"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25"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28" fillId="10" borderId="19" applyNumberFormat="0" applyFont="0" applyAlignment="0" applyProtection="0">
      <alignment vertical="center"/>
    </xf>
    <xf numFmtId="0" fontId="14" fillId="13" borderId="0" applyNumberFormat="0" applyBorder="0" applyAlignment="0" applyProtection="0">
      <alignment vertical="center"/>
    </xf>
    <xf numFmtId="0" fontId="14" fillId="25" borderId="0" applyNumberFormat="0" applyBorder="0" applyAlignment="0" applyProtection="0">
      <alignment vertical="center"/>
    </xf>
    <xf numFmtId="0" fontId="14" fillId="13" borderId="0" applyNumberFormat="0" applyBorder="0" applyAlignment="0" applyProtection="0">
      <alignment vertical="center"/>
    </xf>
    <xf numFmtId="0" fontId="94" fillId="0" borderId="24" applyNumberFormat="0" applyFill="0" applyAlignment="0" applyProtection="0">
      <alignment vertical="center"/>
    </xf>
    <xf numFmtId="0" fontId="14" fillId="13" borderId="0" applyNumberFormat="0" applyBorder="0" applyAlignment="0" applyProtection="0">
      <alignment vertical="center"/>
    </xf>
    <xf numFmtId="0" fontId="110" fillId="0" borderId="29" applyNumberFormat="0" applyFill="0" applyAlignment="0" applyProtection="0">
      <alignment vertical="center"/>
    </xf>
    <xf numFmtId="43" fontId="128" fillId="0" borderId="0" applyFont="0" applyFill="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86" fillId="2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26" borderId="0" applyNumberFormat="0" applyBorder="0" applyAlignment="0" applyProtection="0">
      <alignment vertical="center"/>
    </xf>
    <xf numFmtId="43" fontId="128" fillId="0" borderId="0" applyFont="0" applyFill="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28" fillId="10" borderId="19" applyNumberFormat="0" applyFont="0" applyAlignment="0" applyProtection="0">
      <alignment vertical="center"/>
    </xf>
    <xf numFmtId="193" fontId="128" fillId="0" borderId="0" applyFont="0" applyFill="0" applyBorder="0" applyAlignment="0" applyProtection="0">
      <alignment vertical="center"/>
    </xf>
    <xf numFmtId="0" fontId="14" fillId="13" borderId="0" applyNumberFormat="0" applyBorder="0" applyAlignment="0" applyProtection="0">
      <alignment vertical="center"/>
    </xf>
    <xf numFmtId="193" fontId="97" fillId="0" borderId="0" applyFont="0" applyFill="0" applyBorder="0" applyAlignment="0" applyProtection="0"/>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87" fillId="12" borderId="21" applyNumberFormat="0" applyAlignment="0" applyProtection="0">
      <alignment vertical="center"/>
    </xf>
    <xf numFmtId="0" fontId="14" fillId="25" borderId="0" applyNumberFormat="0" applyBorder="0" applyAlignment="0" applyProtection="0">
      <alignment vertical="center"/>
    </xf>
    <xf numFmtId="0" fontId="87" fillId="12" borderId="21" applyNumberFormat="0" applyAlignment="0" applyProtection="0">
      <alignment vertical="center"/>
    </xf>
    <xf numFmtId="0" fontId="14" fillId="25" borderId="0" applyNumberFormat="0" applyBorder="0" applyAlignment="0" applyProtection="0">
      <alignment vertical="center"/>
    </xf>
    <xf numFmtId="0" fontId="87" fillId="12" borderId="21" applyNumberFormat="0" applyAlignment="0" applyProtection="0">
      <alignment vertical="center"/>
    </xf>
    <xf numFmtId="0" fontId="85" fillId="13" borderId="21" applyNumberFormat="0" applyAlignment="0" applyProtection="0">
      <alignment vertical="center"/>
    </xf>
    <xf numFmtId="0" fontId="14" fillId="25" borderId="0" applyNumberFormat="0" applyBorder="0" applyAlignment="0" applyProtection="0">
      <alignment vertical="center"/>
    </xf>
    <xf numFmtId="0" fontId="91" fillId="0" borderId="23" applyProtection="0">
      <alignment vertical="center"/>
    </xf>
    <xf numFmtId="0" fontId="85" fillId="13" borderId="21" applyNumberFormat="0" applyAlignment="0" applyProtection="0">
      <alignment vertical="center"/>
    </xf>
    <xf numFmtId="0" fontId="14" fillId="25" borderId="0" applyNumberFormat="0" applyBorder="0" applyAlignment="0" applyProtection="0">
      <alignment vertical="center"/>
    </xf>
    <xf numFmtId="0" fontId="87" fillId="12" borderId="21" applyNumberFormat="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86" fillId="14" borderId="0" applyNumberFormat="0" applyBorder="0" applyAlignment="0" applyProtection="0">
      <alignment vertical="center"/>
    </xf>
    <xf numFmtId="0" fontId="89" fillId="19"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3" fillId="0" borderId="1">
      <alignment horizontal="distributed" vertical="center" wrapText="1"/>
    </xf>
    <xf numFmtId="0" fontId="14" fillId="25" borderId="0" applyNumberFormat="0" applyBorder="0" applyAlignment="0" applyProtection="0">
      <alignment vertical="center"/>
    </xf>
    <xf numFmtId="9" fontId="14" fillId="0" borderId="0" applyFont="0" applyFill="0" applyBorder="0" applyAlignment="0" applyProtection="0">
      <alignment vertical="center"/>
    </xf>
    <xf numFmtId="0" fontId="14" fillId="25" borderId="0" applyNumberFormat="0" applyBorder="0" applyAlignment="0" applyProtection="0">
      <alignment vertical="center"/>
    </xf>
    <xf numFmtId="0" fontId="89" fillId="19" borderId="0" applyNumberFormat="0" applyBorder="0" applyAlignment="0" applyProtection="0">
      <alignment vertical="center"/>
    </xf>
    <xf numFmtId="0" fontId="14" fillId="25" borderId="0" applyNumberFormat="0" applyBorder="0" applyAlignment="0" applyProtection="0">
      <alignment vertical="center"/>
    </xf>
    <xf numFmtId="0" fontId="3" fillId="0" borderId="1">
      <alignment horizontal="distributed" vertical="center" wrapText="1"/>
    </xf>
    <xf numFmtId="0" fontId="14" fillId="25" borderId="0" applyNumberFormat="0" applyBorder="0" applyAlignment="0" applyProtection="0">
      <alignment vertical="center"/>
    </xf>
    <xf numFmtId="0" fontId="128" fillId="10" borderId="19" applyNumberFormat="0" applyFont="0" applyAlignment="0" applyProtection="0">
      <alignment vertical="center"/>
    </xf>
    <xf numFmtId="0" fontId="89" fillId="24" borderId="0" applyNumberFormat="0" applyBorder="0" applyAlignment="0" applyProtection="0">
      <alignment vertical="center"/>
    </xf>
    <xf numFmtId="0" fontId="3" fillId="0" borderId="1">
      <alignment horizontal="distributed" vertical="center" wrapText="1"/>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95" fillId="23" borderId="0" applyNumberFormat="0" applyBorder="0" applyAlignment="0" applyProtection="0">
      <alignment vertical="center"/>
    </xf>
    <xf numFmtId="0" fontId="14" fillId="25" borderId="0" applyNumberFormat="0" applyBorder="0" applyAlignment="0" applyProtection="0">
      <alignment vertical="center"/>
    </xf>
    <xf numFmtId="9" fontId="128" fillId="0" borderId="0" applyFont="0" applyFill="0" applyBorder="0" applyAlignment="0" applyProtection="0">
      <alignment vertical="center"/>
    </xf>
    <xf numFmtId="0" fontId="14" fillId="25" borderId="0" applyNumberFormat="0" applyBorder="0" applyAlignment="0" applyProtection="0">
      <alignment vertical="center"/>
    </xf>
    <xf numFmtId="0" fontId="89" fillId="17" borderId="0" applyNumberFormat="0" applyBorder="0" applyAlignment="0" applyProtection="0">
      <alignment vertical="center"/>
    </xf>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4" fillId="25" borderId="0" applyNumberFormat="0" applyBorder="0" applyAlignment="0" applyProtection="0">
      <alignment vertical="center"/>
    </xf>
    <xf numFmtId="0" fontId="3" fillId="0" borderId="1">
      <alignment horizontal="distributed" vertical="center" wrapText="1"/>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85" fillId="8" borderId="21" applyNumberFormat="0" applyAlignment="0" applyProtection="0">
      <alignment vertical="center"/>
    </xf>
    <xf numFmtId="0" fontId="14" fillId="25" borderId="0" applyNumberFormat="0" applyBorder="0" applyAlignment="0" applyProtection="0">
      <alignment vertical="center"/>
    </xf>
    <xf numFmtId="0" fontId="85" fillId="8" borderId="21" applyNumberFormat="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3" fillId="0" borderId="1">
      <alignment horizontal="distributed" vertical="center" wrapText="1"/>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89" fillId="18"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85" fillId="8" borderId="21" applyNumberFormat="0" applyAlignment="0" applyProtection="0">
      <alignment vertical="center"/>
    </xf>
    <xf numFmtId="0" fontId="14" fillId="25" borderId="0" applyNumberFormat="0" applyBorder="0" applyAlignment="0" applyProtection="0">
      <alignment vertical="center"/>
    </xf>
    <xf numFmtId="0" fontId="86" fillId="13" borderId="0" applyNumberFormat="0" applyBorder="0" applyAlignment="0" applyProtection="0">
      <alignment vertical="center"/>
    </xf>
    <xf numFmtId="0" fontId="85" fillId="8" borderId="21" applyNumberFormat="0" applyAlignment="0" applyProtection="0">
      <alignment vertical="center"/>
    </xf>
    <xf numFmtId="0" fontId="14" fillId="25" borderId="0" applyNumberFormat="0" applyBorder="0" applyAlignment="0" applyProtection="0">
      <alignment vertical="center"/>
    </xf>
    <xf numFmtId="0" fontId="89" fillId="17" borderId="0" applyNumberFormat="0" applyBorder="0" applyAlignment="0" applyProtection="0">
      <alignment vertical="center"/>
    </xf>
    <xf numFmtId="0" fontId="14" fillId="25" borderId="0" applyNumberFormat="0" applyBorder="0" applyAlignment="0" applyProtection="0">
      <alignment vertical="center"/>
    </xf>
    <xf numFmtId="0" fontId="3" fillId="0" borderId="1">
      <alignment horizontal="distributed" vertical="center" wrapText="1"/>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89" fillId="18"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28" fillId="0" borderId="0"/>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3" fillId="0" borderId="1">
      <alignment horizontal="distributed" vertical="center" wrapText="1"/>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9" fontId="128" fillId="0" borderId="0" applyFont="0" applyFill="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3" fillId="0" borderId="1">
      <alignment horizontal="distributed" vertical="center" wrapText="1"/>
    </xf>
    <xf numFmtId="0" fontId="95" fillId="23" borderId="0" applyNumberFormat="0" applyBorder="0" applyAlignment="0" applyProtection="0">
      <alignment vertical="center"/>
    </xf>
    <xf numFmtId="0" fontId="14" fillId="25" borderId="0" applyNumberFormat="0" applyBorder="0" applyAlignment="0" applyProtection="0">
      <alignment vertical="center"/>
    </xf>
    <xf numFmtId="0" fontId="128" fillId="0" borderId="0"/>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89" fillId="29"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9" fontId="128" fillId="0" borderId="0" applyFont="0" applyFill="0" applyBorder="0" applyAlignment="0" applyProtection="0">
      <alignment vertical="center"/>
    </xf>
    <xf numFmtId="0" fontId="14" fillId="13" borderId="0" applyNumberFormat="0" applyBorder="0" applyAlignment="0" applyProtection="0">
      <alignment vertical="center"/>
    </xf>
    <xf numFmtId="9" fontId="128" fillId="0" borderId="0" applyFont="0" applyFill="0" applyBorder="0" applyAlignment="0" applyProtection="0">
      <alignment vertical="center"/>
    </xf>
    <xf numFmtId="181" fontId="128" fillId="0" borderId="0" applyFont="0" applyFill="0" applyBorder="0" applyAlignment="0" applyProtection="0"/>
    <xf numFmtId="0" fontId="14" fillId="25" borderId="0" applyNumberFormat="0" applyBorder="0" applyAlignment="0" applyProtection="0">
      <alignment vertical="center"/>
    </xf>
    <xf numFmtId="0" fontId="14" fillId="11"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86" fillId="14" borderId="0" applyNumberFormat="0" applyBorder="0" applyAlignment="0" applyProtection="0">
      <alignment vertical="center"/>
    </xf>
    <xf numFmtId="0" fontId="86" fillId="26" borderId="0" applyNumberFormat="0" applyBorder="0" applyAlignment="0" applyProtection="0">
      <alignment vertical="center"/>
    </xf>
    <xf numFmtId="196" fontId="117" fillId="0" borderId="0">
      <alignment vertical="center"/>
    </xf>
    <xf numFmtId="0" fontId="14" fillId="14" borderId="0" applyNumberFormat="0" applyBorder="0" applyAlignment="0" applyProtection="0">
      <alignment vertical="center"/>
    </xf>
    <xf numFmtId="0" fontId="86" fillId="14" borderId="0" applyNumberFormat="0" applyBorder="0" applyAlignment="0" applyProtection="0">
      <alignment vertical="center"/>
    </xf>
    <xf numFmtId="0" fontId="86" fillId="26"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87" fillId="12" borderId="21" applyNumberFormat="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84" fillId="8" borderId="20" applyNumberFormat="0" applyAlignment="0" applyProtection="0">
      <alignment vertical="center"/>
    </xf>
    <xf numFmtId="0" fontId="85" fillId="8" borderId="21" applyNumberFormat="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89" fillId="28" borderId="0" applyNumberFormat="0" applyBorder="0" applyAlignment="0" applyProtection="0">
      <alignment vertical="center"/>
    </xf>
    <xf numFmtId="0" fontId="14" fillId="14" borderId="0" applyNumberFormat="0" applyBorder="0" applyAlignment="0" applyProtection="0">
      <alignment vertical="center"/>
    </xf>
    <xf numFmtId="0" fontId="86" fillId="14" borderId="0" applyNumberFormat="0" applyBorder="0" applyAlignment="0" applyProtection="0">
      <alignment vertical="center"/>
    </xf>
    <xf numFmtId="0" fontId="86" fillId="26" borderId="0" applyNumberFormat="0" applyBorder="0" applyAlignment="0" applyProtection="0">
      <alignment vertical="center"/>
    </xf>
    <xf numFmtId="181" fontId="128" fillId="0" borderId="0" applyFont="0" applyFill="0" applyBorder="0" applyAlignment="0" applyProtection="0">
      <alignment vertical="center"/>
    </xf>
    <xf numFmtId="0" fontId="94" fillId="0" borderId="24" applyNumberFormat="0" applyFill="0" applyAlignment="0" applyProtection="0">
      <alignment vertical="center"/>
    </xf>
    <xf numFmtId="0" fontId="14" fillId="14" borderId="0" applyNumberFormat="0" applyBorder="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128" fillId="0" borderId="0">
      <alignment vertical="center"/>
    </xf>
    <xf numFmtId="0" fontId="89" fillId="19" borderId="0" applyNumberFormat="0" applyBorder="0" applyAlignment="0" applyProtection="0">
      <alignment vertical="center"/>
    </xf>
    <xf numFmtId="178" fontId="3" fillId="0" borderId="1">
      <alignment vertical="center"/>
      <protection locked="0"/>
    </xf>
    <xf numFmtId="0" fontId="84" fillId="13" borderId="20" applyNumberFormat="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181" fontId="128" fillId="0" borderId="0" applyFont="0" applyFill="0" applyBorder="0" applyAlignment="0" applyProtection="0"/>
    <xf numFmtId="0" fontId="13" fillId="0" borderId="25" applyNumberFormat="0" applyFill="0" applyAlignment="0" applyProtection="0">
      <alignment vertical="center"/>
    </xf>
    <xf numFmtId="0" fontId="14" fillId="14" borderId="0" applyNumberFormat="0" applyBorder="0" applyAlignment="0" applyProtection="0">
      <alignment vertical="center"/>
    </xf>
    <xf numFmtId="181" fontId="128" fillId="0" borderId="0" applyFont="0" applyFill="0" applyBorder="0" applyAlignment="0" applyProtection="0">
      <alignment vertical="center"/>
    </xf>
    <xf numFmtId="0" fontId="13" fillId="0" borderId="25" applyNumberFormat="0" applyFill="0" applyAlignment="0" applyProtection="0">
      <alignment vertical="center"/>
    </xf>
    <xf numFmtId="0" fontId="14" fillId="14" borderId="0" applyNumberFormat="0" applyBorder="0" applyAlignment="0" applyProtection="0">
      <alignment vertical="center"/>
    </xf>
    <xf numFmtId="0" fontId="89" fillId="28" borderId="0" applyNumberFormat="0" applyBorder="0" applyAlignment="0" applyProtection="0">
      <alignment vertical="center"/>
    </xf>
    <xf numFmtId="0" fontId="14" fillId="11"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01" fillId="0" borderId="0" applyNumberFormat="0" applyFill="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2"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28" fillId="10" borderId="19" applyNumberFormat="0" applyFont="0" applyAlignment="0" applyProtection="0">
      <alignment vertical="center"/>
    </xf>
    <xf numFmtId="0" fontId="14" fillId="12" borderId="0" applyNumberFormat="0" applyBorder="0" applyAlignment="0" applyProtection="0">
      <alignment vertical="center"/>
    </xf>
    <xf numFmtId="0" fontId="89" fillId="14" borderId="0" applyNumberFormat="0" applyBorder="0" applyAlignment="0" applyProtection="0">
      <alignment vertical="center"/>
    </xf>
    <xf numFmtId="0" fontId="86" fillId="13" borderId="0" applyNumberFormat="0" applyBorder="0" applyAlignment="0" applyProtection="0">
      <alignment vertical="center"/>
    </xf>
    <xf numFmtId="0" fontId="14" fillId="14" borderId="0" applyNumberFormat="0" applyBorder="0" applyAlignment="0" applyProtection="0">
      <alignment vertical="center"/>
    </xf>
    <xf numFmtId="0" fontId="128" fillId="10" borderId="19" applyNumberFormat="0" applyFont="0" applyAlignment="0" applyProtection="0">
      <alignment vertical="center"/>
    </xf>
    <xf numFmtId="0" fontId="14" fillId="12" borderId="0" applyNumberFormat="0" applyBorder="0" applyAlignment="0" applyProtection="0">
      <alignment vertical="center"/>
    </xf>
    <xf numFmtId="0" fontId="89" fillId="14" borderId="0" applyNumberFormat="0" applyBorder="0" applyAlignment="0" applyProtection="0">
      <alignment vertical="center"/>
    </xf>
    <xf numFmtId="0" fontId="86"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9" fontId="128" fillId="0" borderId="0" applyFont="0" applyFill="0" applyBorder="0" applyAlignment="0" applyProtection="0"/>
    <xf numFmtId="0" fontId="100" fillId="0" borderId="0" applyNumberFormat="0" applyFill="0" applyBorder="0" applyAlignment="0" applyProtection="0">
      <alignment vertical="center"/>
    </xf>
    <xf numFmtId="0" fontId="14" fillId="14" borderId="0" applyNumberFormat="0" applyBorder="0" applyAlignment="0" applyProtection="0">
      <alignment vertical="center"/>
    </xf>
    <xf numFmtId="0" fontId="94" fillId="0" borderId="24" applyNumberFormat="0" applyFill="0" applyAlignment="0" applyProtection="0">
      <alignment vertical="center"/>
    </xf>
    <xf numFmtId="0" fontId="3" fillId="0" borderId="1">
      <alignment horizontal="distributed" vertical="center" wrapText="1"/>
    </xf>
    <xf numFmtId="0" fontId="100" fillId="0" borderId="0" applyNumberFormat="0" applyFill="0" applyBorder="0" applyAlignment="0" applyProtection="0">
      <alignment vertical="center"/>
    </xf>
    <xf numFmtId="0" fontId="14" fillId="14" borderId="0" applyNumberFormat="0" applyBorder="0" applyAlignment="0" applyProtection="0">
      <alignment vertical="center"/>
    </xf>
    <xf numFmtId="0" fontId="100" fillId="0" borderId="0" applyNumberFormat="0" applyFill="0" applyBorder="0" applyAlignment="0" applyProtection="0">
      <alignment vertical="center"/>
    </xf>
    <xf numFmtId="0" fontId="14" fillId="14" borderId="0" applyNumberFormat="0" applyBorder="0" applyAlignment="0" applyProtection="0">
      <alignment vertical="center"/>
    </xf>
    <xf numFmtId="0" fontId="89" fillId="28" borderId="0" applyNumberFormat="0" applyBorder="0" applyAlignment="0" applyProtection="0">
      <alignment vertical="center"/>
    </xf>
    <xf numFmtId="0" fontId="100" fillId="0" borderId="0" applyNumberFormat="0" applyFill="0" applyBorder="0" applyAlignment="0" applyProtection="0">
      <alignment vertical="center"/>
    </xf>
    <xf numFmtId="0" fontId="14" fillId="14" borderId="0" applyNumberFormat="0" applyBorder="0" applyAlignment="0" applyProtection="0">
      <alignment vertical="center"/>
    </xf>
    <xf numFmtId="0" fontId="3" fillId="0" borderId="1">
      <alignment horizontal="distributed" vertical="center" wrapText="1"/>
    </xf>
    <xf numFmtId="0" fontId="100" fillId="0" borderId="0" applyNumberFormat="0" applyFill="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89" fillId="19"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 fillId="0" borderId="1">
      <alignment horizontal="distributed" vertical="center" wrapText="1"/>
    </xf>
    <xf numFmtId="0" fontId="14" fillId="14" borderId="0" applyNumberFormat="0" applyBorder="0" applyAlignment="0" applyProtection="0">
      <alignment vertical="center"/>
    </xf>
    <xf numFmtId="0" fontId="85" fillId="13" borderId="21" applyNumberFormat="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 fillId="0" borderId="1">
      <alignment horizontal="distributed" vertical="center" wrapText="1"/>
    </xf>
    <xf numFmtId="0" fontId="14" fillId="14" borderId="0" applyNumberFormat="0" applyBorder="0" applyAlignment="0" applyProtection="0">
      <alignment vertical="center"/>
    </xf>
    <xf numFmtId="0" fontId="89" fillId="18"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1" fontId="3" fillId="0" borderId="1">
      <alignment vertical="center"/>
      <protection locked="0"/>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1" fontId="3" fillId="0" borderId="1">
      <alignment vertical="center"/>
      <protection locked="0"/>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 fillId="0" borderId="1">
      <alignment horizontal="distributed" vertical="center" wrapText="1"/>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 fillId="0" borderId="1">
      <alignment horizontal="distributed" vertical="center" wrapText="1"/>
    </xf>
    <xf numFmtId="0" fontId="14" fillId="14" borderId="0" applyNumberFormat="0" applyBorder="0" applyAlignment="0" applyProtection="0">
      <alignment vertical="center"/>
    </xf>
    <xf numFmtId="0" fontId="87" fillId="12" borderId="21" applyNumberFormat="0" applyAlignment="0" applyProtection="0">
      <alignment vertical="center"/>
    </xf>
    <xf numFmtId="0" fontId="89" fillId="24" borderId="0" applyNumberFormat="0" applyBorder="0" applyAlignment="0" applyProtection="0">
      <alignment vertical="center"/>
    </xf>
    <xf numFmtId="0" fontId="14" fillId="14" borderId="0" applyNumberFormat="0" applyBorder="0" applyAlignment="0" applyProtection="0">
      <alignment vertical="center"/>
    </xf>
    <xf numFmtId="0" fontId="93" fillId="0" borderId="0" applyNumberFormat="0" applyFill="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3" fillId="0" borderId="1">
      <alignment horizontal="distributed" vertical="center" wrapText="1"/>
    </xf>
    <xf numFmtId="0" fontId="14" fillId="14" borderId="0" applyNumberFormat="0" applyBorder="0" applyAlignment="0" applyProtection="0">
      <alignment vertical="center"/>
    </xf>
    <xf numFmtId="0" fontId="128" fillId="0" borderId="0">
      <alignment vertical="center"/>
    </xf>
    <xf numFmtId="0" fontId="14" fillId="14" borderId="0" applyNumberFormat="0" applyBorder="0" applyAlignment="0" applyProtection="0">
      <alignment vertical="center"/>
    </xf>
    <xf numFmtId="0" fontId="89" fillId="20" borderId="0" applyNumberFormat="0" applyBorder="0" applyAlignment="0" applyProtection="0">
      <alignment vertical="center"/>
    </xf>
    <xf numFmtId="0" fontId="89" fillId="18" borderId="0" applyNumberFormat="0" applyBorder="0" applyAlignment="0" applyProtection="0">
      <alignment vertical="center"/>
    </xf>
    <xf numFmtId="0" fontId="128" fillId="0" borderId="0"/>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89" fillId="2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28" fillId="0" borderId="0">
      <alignment vertical="center"/>
    </xf>
    <xf numFmtId="0" fontId="14" fillId="14" borderId="0" applyNumberFormat="0" applyBorder="0" applyAlignment="0" applyProtection="0">
      <alignment vertical="center"/>
    </xf>
    <xf numFmtId="0" fontId="128" fillId="0" borderId="0"/>
    <xf numFmtId="0" fontId="14" fillId="14" borderId="0" applyNumberFormat="0" applyBorder="0" applyAlignment="0" applyProtection="0">
      <alignment vertical="center"/>
    </xf>
    <xf numFmtId="4" fontId="128" fillId="0" borderId="0" applyFont="0" applyFill="0" applyBorder="0" applyAlignment="0" applyProtection="0">
      <alignment vertical="center"/>
    </xf>
    <xf numFmtId="0" fontId="14" fillId="14" borderId="0" applyNumberFormat="0" applyBorder="0" applyAlignment="0" applyProtection="0">
      <alignment vertical="center"/>
    </xf>
    <xf numFmtId="0" fontId="89" fillId="17" borderId="0" applyNumberFormat="0" applyBorder="0" applyAlignment="0" applyProtection="0">
      <alignment vertical="center"/>
    </xf>
    <xf numFmtId="0" fontId="86" fillId="12"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94" fillId="0" borderId="24" applyNumberFormat="0" applyFill="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9" fontId="128" fillId="0" borderId="0" applyFont="0" applyFill="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98" fillId="0" borderId="30" applyNumberFormat="0" applyFill="0" applyAlignment="0" applyProtection="0">
      <alignment vertical="center"/>
    </xf>
    <xf numFmtId="0" fontId="14" fillId="26" borderId="0" applyNumberFormat="0" applyBorder="0" applyAlignment="0" applyProtection="0">
      <alignment vertical="center"/>
    </xf>
    <xf numFmtId="0" fontId="3" fillId="0" borderId="1">
      <alignment horizontal="distributed" vertical="center" wrapText="1"/>
    </xf>
    <xf numFmtId="0" fontId="14" fillId="26" borderId="0" applyNumberFormat="0" applyBorder="0" applyAlignment="0" applyProtection="0">
      <alignment vertical="center"/>
    </xf>
    <xf numFmtId="0" fontId="14" fillId="15" borderId="0" applyNumberFormat="0" applyBorder="0" applyAlignment="0" applyProtection="0">
      <alignment vertical="center"/>
    </xf>
    <xf numFmtId="0" fontId="98" fillId="0" borderId="30" applyNumberFormat="0" applyFill="0" applyAlignment="0" applyProtection="0">
      <alignment vertical="center"/>
    </xf>
    <xf numFmtId="0" fontId="3" fillId="0" borderId="1">
      <alignment horizontal="distributed" vertical="center" wrapText="1"/>
    </xf>
    <xf numFmtId="0" fontId="14" fillId="19" borderId="0" applyNumberFormat="0" applyBorder="0" applyAlignment="0" applyProtection="0">
      <alignment vertical="center"/>
    </xf>
    <xf numFmtId="0" fontId="128" fillId="10" borderId="19" applyNumberFormat="0" applyFont="0" applyAlignment="0" applyProtection="0">
      <alignment vertical="center"/>
    </xf>
    <xf numFmtId="0" fontId="14" fillId="12" borderId="0" applyNumberFormat="0" applyBorder="0" applyAlignment="0" applyProtection="0">
      <alignment vertical="center"/>
    </xf>
    <xf numFmtId="0" fontId="14" fillId="19" borderId="0" applyNumberFormat="0" applyBorder="0" applyAlignment="0" applyProtection="0">
      <alignment vertical="center"/>
    </xf>
    <xf numFmtId="0" fontId="86" fillId="13" borderId="0" applyNumberFormat="0" applyBorder="0" applyAlignment="0" applyProtection="0">
      <alignment vertical="center"/>
    </xf>
    <xf numFmtId="0" fontId="14" fillId="19" borderId="0" applyNumberFormat="0" applyBorder="0" applyAlignment="0" applyProtection="0">
      <alignment vertical="center"/>
    </xf>
    <xf numFmtId="0" fontId="128" fillId="10" borderId="19" applyNumberFormat="0" applyFont="0" applyAlignment="0" applyProtection="0">
      <alignment vertical="center"/>
    </xf>
    <xf numFmtId="0" fontId="14" fillId="12" borderId="0" applyNumberFormat="0" applyBorder="0" applyAlignment="0" applyProtection="0">
      <alignment vertical="center"/>
    </xf>
    <xf numFmtId="0" fontId="86" fillId="13" borderId="0" applyNumberFormat="0" applyBorder="0" applyAlignment="0" applyProtection="0">
      <alignment vertical="center"/>
    </xf>
    <xf numFmtId="0" fontId="128" fillId="10" borderId="19" applyNumberFormat="0" applyFont="0" applyAlignment="0" applyProtection="0">
      <alignment vertical="center"/>
    </xf>
    <xf numFmtId="0" fontId="14" fillId="10" borderId="19" applyNumberFormat="0" applyFont="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28" fillId="10" borderId="19" applyNumberFormat="0" applyFont="0" applyAlignment="0" applyProtection="0">
      <alignment vertical="center"/>
    </xf>
    <xf numFmtId="0" fontId="14" fillId="10" borderId="19" applyNumberFormat="0" applyFont="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3" fillId="0" borderId="1">
      <alignment horizontal="distributed" vertical="center" wrapText="1"/>
    </xf>
    <xf numFmtId="0" fontId="128" fillId="10" borderId="19" applyNumberFormat="0" applyFont="0" applyAlignment="0" applyProtection="0">
      <alignment vertical="center"/>
    </xf>
    <xf numFmtId="0" fontId="14" fillId="10" borderId="19" applyNumberFormat="0" applyFont="0" applyAlignment="0" applyProtection="0">
      <alignment vertical="center"/>
    </xf>
    <xf numFmtId="0" fontId="14" fillId="19" borderId="0" applyNumberFormat="0" applyBorder="0" applyAlignment="0" applyProtection="0">
      <alignment vertical="center"/>
    </xf>
    <xf numFmtId="0" fontId="128" fillId="10" borderId="19" applyNumberFormat="0" applyFont="0" applyAlignment="0" applyProtection="0">
      <alignment vertical="center"/>
    </xf>
    <xf numFmtId="0" fontId="14" fillId="10" borderId="19" applyNumberFormat="0" applyFont="0" applyAlignment="0" applyProtection="0">
      <alignment vertical="center"/>
    </xf>
    <xf numFmtId="181" fontId="128" fillId="0" borderId="0" applyFont="0" applyFill="0" applyBorder="0" applyAlignment="0" applyProtection="0">
      <alignment vertical="center"/>
    </xf>
    <xf numFmtId="0" fontId="14" fillId="19" borderId="0" applyNumberFormat="0" applyBorder="0" applyAlignment="0" applyProtection="0">
      <alignment vertical="center"/>
    </xf>
    <xf numFmtId="181" fontId="128" fillId="0" borderId="0" applyFont="0" applyFill="0" applyBorder="0" applyAlignment="0" applyProtection="0"/>
    <xf numFmtId="0" fontId="14" fillId="19" borderId="0" applyNumberFormat="0" applyBorder="0" applyAlignment="0" applyProtection="0">
      <alignment vertical="center"/>
    </xf>
    <xf numFmtId="0" fontId="14" fillId="15" borderId="0" applyNumberFormat="0" applyBorder="0" applyAlignment="0" applyProtection="0">
      <alignment vertical="center"/>
    </xf>
    <xf numFmtId="0" fontId="128" fillId="0" borderId="0"/>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2" borderId="0" applyNumberFormat="0" applyBorder="0" applyAlignment="0" applyProtection="0">
      <alignment vertical="center"/>
    </xf>
    <xf numFmtId="0" fontId="86" fillId="13" borderId="0" applyNumberFormat="0" applyBorder="0" applyAlignment="0" applyProtection="0">
      <alignment vertical="center"/>
    </xf>
    <xf numFmtId="0" fontId="128" fillId="10" borderId="19" applyNumberFormat="0" applyFont="0" applyAlignment="0" applyProtection="0">
      <alignment vertical="center"/>
    </xf>
    <xf numFmtId="1" fontId="3" fillId="0" borderId="1">
      <alignment vertical="center"/>
      <protection locked="0"/>
    </xf>
    <xf numFmtId="0" fontId="106" fillId="0" borderId="28" applyNumberFormat="0" applyFill="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3" fillId="0" borderId="1">
      <alignment horizontal="distributed" vertical="center" wrapText="1"/>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92" fillId="26" borderId="0" applyNumberFormat="0" applyBorder="0" applyAlignment="0" applyProtection="0">
      <alignment vertical="center"/>
    </xf>
    <xf numFmtId="0" fontId="13" fillId="0" borderId="27" applyNumberFormat="0" applyFill="0" applyAlignment="0" applyProtection="0">
      <alignment vertical="center"/>
    </xf>
    <xf numFmtId="0" fontId="14" fillId="26" borderId="0" applyNumberFormat="0" applyBorder="0" applyAlignment="0" applyProtection="0">
      <alignment vertical="center"/>
    </xf>
    <xf numFmtId="0" fontId="14" fillId="19" borderId="0" applyNumberFormat="0" applyBorder="0" applyAlignment="0" applyProtection="0">
      <alignment vertical="center"/>
    </xf>
    <xf numFmtId="0" fontId="14" fillId="26" borderId="0" applyNumberFormat="0" applyBorder="0" applyAlignment="0" applyProtection="0">
      <alignment vertical="center"/>
    </xf>
    <xf numFmtId="0" fontId="128" fillId="10" borderId="19" applyNumberFormat="0" applyFont="0" applyAlignment="0" applyProtection="0">
      <alignment vertical="center"/>
    </xf>
    <xf numFmtId="0" fontId="14" fillId="26" borderId="0" applyNumberFormat="0" applyBorder="0" applyAlignment="0" applyProtection="0">
      <alignment vertical="center"/>
    </xf>
    <xf numFmtId="181" fontId="128" fillId="0" borderId="0" applyFont="0" applyFill="0" applyBorder="0" applyAlignment="0" applyProtection="0"/>
    <xf numFmtId="0" fontId="14" fillId="15" borderId="0" applyNumberFormat="0" applyBorder="0" applyAlignment="0" applyProtection="0">
      <alignment vertical="center"/>
    </xf>
    <xf numFmtId="0" fontId="128" fillId="10" borderId="19" applyNumberFormat="0" applyFont="0" applyAlignment="0" applyProtection="0">
      <alignment vertical="center"/>
    </xf>
    <xf numFmtId="0" fontId="14" fillId="26" borderId="0" applyNumberFormat="0" applyBorder="0" applyAlignment="0" applyProtection="0">
      <alignment vertical="center"/>
    </xf>
    <xf numFmtId="0" fontId="14" fillId="15" borderId="0" applyNumberFormat="0" applyBorder="0" applyAlignment="0" applyProtection="0">
      <alignment vertical="center"/>
    </xf>
    <xf numFmtId="0" fontId="14" fillId="26" borderId="0" applyNumberFormat="0" applyBorder="0" applyAlignment="0" applyProtection="0">
      <alignment vertical="center"/>
    </xf>
    <xf numFmtId="0" fontId="128" fillId="10" borderId="19" applyNumberFormat="0" applyFont="0" applyAlignment="0" applyProtection="0">
      <alignment vertical="center"/>
    </xf>
    <xf numFmtId="0" fontId="14" fillId="26" borderId="0" applyNumberFormat="0" applyBorder="0" applyAlignment="0" applyProtection="0">
      <alignment vertical="center"/>
    </xf>
    <xf numFmtId="0" fontId="128" fillId="10" borderId="19" applyNumberFormat="0" applyFont="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0" borderId="0"/>
    <xf numFmtId="0" fontId="14" fillId="13" borderId="0" applyNumberFormat="0" applyBorder="0" applyAlignment="0" applyProtection="0">
      <alignment vertical="center"/>
    </xf>
    <xf numFmtId="0" fontId="14" fillId="26" borderId="0" applyNumberFormat="0" applyBorder="0" applyAlignment="0" applyProtection="0">
      <alignment vertical="center"/>
    </xf>
    <xf numFmtId="0" fontId="128" fillId="10" borderId="19" applyNumberFormat="0" applyFont="0" applyAlignment="0" applyProtection="0">
      <alignment vertical="center"/>
    </xf>
    <xf numFmtId="9" fontId="128" fillId="0" borderId="0" applyFont="0" applyFill="0" applyBorder="0" applyAlignment="0" applyProtection="0">
      <alignment vertical="center"/>
    </xf>
    <xf numFmtId="0" fontId="14" fillId="26" borderId="0" applyNumberFormat="0" applyBorder="0" applyAlignment="0" applyProtection="0">
      <alignment vertical="center"/>
    </xf>
    <xf numFmtId="0" fontId="14" fillId="15" borderId="0" applyNumberFormat="0" applyBorder="0" applyAlignment="0" applyProtection="0">
      <alignment vertical="center"/>
    </xf>
    <xf numFmtId="0" fontId="3" fillId="0" borderId="1">
      <alignment horizontal="distributed" vertical="center" wrapText="1"/>
    </xf>
    <xf numFmtId="0" fontId="14" fillId="26" borderId="0" applyNumberFormat="0" applyBorder="0" applyAlignment="0" applyProtection="0">
      <alignment vertical="center"/>
    </xf>
    <xf numFmtId="0" fontId="14" fillId="15" borderId="0" applyNumberFormat="0" applyBorder="0" applyAlignment="0" applyProtection="0">
      <alignment vertical="center"/>
    </xf>
    <xf numFmtId="0" fontId="3" fillId="0" borderId="1">
      <alignment horizontal="distributed" vertical="center" wrapText="1"/>
    </xf>
    <xf numFmtId="0" fontId="14" fillId="19"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92"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5"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5" borderId="0" applyNumberFormat="0" applyBorder="0" applyAlignment="0" applyProtection="0">
      <alignment vertical="center"/>
    </xf>
    <xf numFmtId="0" fontId="14" fillId="19"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11" borderId="0" applyNumberFormat="0" applyBorder="0" applyAlignment="0" applyProtection="0">
      <alignment vertical="center"/>
    </xf>
    <xf numFmtId="0" fontId="89" fillId="17" borderId="0" applyNumberFormat="0" applyBorder="0" applyAlignment="0" applyProtection="0">
      <alignment vertical="center"/>
    </xf>
    <xf numFmtId="0" fontId="14" fillId="26" borderId="0" applyNumberFormat="0" applyBorder="0" applyAlignment="0" applyProtection="0">
      <alignment vertical="center"/>
    </xf>
    <xf numFmtId="0" fontId="86" fillId="2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6"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5"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0" fontId="14" fillId="19" borderId="0" applyNumberFormat="0" applyBorder="0" applyAlignment="0" applyProtection="0">
      <alignment vertical="center"/>
    </xf>
    <xf numFmtId="0" fontId="106" fillId="0" borderId="28" applyNumberFormat="0" applyFill="0" applyAlignment="0" applyProtection="0">
      <alignment vertical="center"/>
    </xf>
    <xf numFmtId="0" fontId="3" fillId="0" borderId="1">
      <alignment horizontal="distributed" vertical="center" wrapText="1"/>
    </xf>
    <xf numFmtId="0" fontId="14" fillId="19" borderId="0" applyNumberFormat="0" applyBorder="0" applyAlignment="0" applyProtection="0">
      <alignment vertical="center"/>
    </xf>
    <xf numFmtId="0" fontId="3" fillId="0" borderId="1">
      <alignment horizontal="distributed" vertical="center" wrapText="1"/>
    </xf>
    <xf numFmtId="0" fontId="14" fillId="19" borderId="0" applyNumberFormat="0" applyBorder="0" applyAlignment="0" applyProtection="0">
      <alignment vertical="center"/>
    </xf>
    <xf numFmtId="1" fontId="3" fillId="0" borderId="1">
      <alignment vertical="center"/>
      <protection locked="0"/>
    </xf>
    <xf numFmtId="0" fontId="3" fillId="0" borderId="1">
      <alignment horizontal="distributed" vertical="center" wrapText="1"/>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95" fillId="23" borderId="0" applyNumberFormat="0" applyBorder="0" applyAlignment="0" applyProtection="0">
      <alignment vertical="center"/>
    </xf>
    <xf numFmtId="0" fontId="14" fillId="19" borderId="0" applyNumberFormat="0" applyBorder="0" applyAlignment="0" applyProtection="0">
      <alignment vertical="center"/>
    </xf>
    <xf numFmtId="0" fontId="13" fillId="0" borderId="27" applyNumberFormat="0" applyFill="0" applyAlignment="0" applyProtection="0">
      <alignment vertical="center"/>
    </xf>
    <xf numFmtId="0" fontId="14" fillId="19" borderId="0" applyNumberFormat="0" applyBorder="0" applyAlignment="0" applyProtection="0">
      <alignment vertical="center"/>
    </xf>
    <xf numFmtId="0" fontId="128" fillId="0" borderId="0">
      <alignment vertical="center"/>
    </xf>
    <xf numFmtId="0" fontId="128" fillId="0" borderId="0">
      <alignment vertical="center"/>
    </xf>
    <xf numFmtId="0" fontId="14" fillId="25" borderId="0" applyNumberFormat="0" applyBorder="0" applyAlignment="0" applyProtection="0">
      <alignment vertical="center"/>
    </xf>
    <xf numFmtId="0" fontId="89" fillId="14" borderId="0" applyNumberFormat="0" applyBorder="0" applyAlignment="0" applyProtection="0">
      <alignment vertical="center"/>
    </xf>
    <xf numFmtId="0" fontId="14" fillId="19" borderId="0" applyNumberFormat="0" applyBorder="0" applyAlignment="0" applyProtection="0">
      <alignment vertical="center"/>
    </xf>
    <xf numFmtId="0" fontId="85" fillId="8" borderId="21" applyNumberFormat="0" applyAlignment="0" applyProtection="0">
      <alignment vertical="center"/>
    </xf>
    <xf numFmtId="0" fontId="14" fillId="15" borderId="0" applyNumberFormat="0" applyBorder="0" applyAlignment="0" applyProtection="0">
      <alignment vertical="center"/>
    </xf>
    <xf numFmtId="0" fontId="14" fillId="19" borderId="0" applyNumberFormat="0" applyBorder="0" applyAlignment="0" applyProtection="0">
      <alignment vertical="center"/>
    </xf>
    <xf numFmtId="0" fontId="85" fillId="8" borderId="21" applyNumberFormat="0" applyAlignment="0" applyProtection="0">
      <alignment vertical="center"/>
    </xf>
    <xf numFmtId="0" fontId="14" fillId="15"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28" fillId="0" borderId="0">
      <alignment vertical="center"/>
    </xf>
    <xf numFmtId="0" fontId="128" fillId="0" borderId="0">
      <alignment vertical="center"/>
    </xf>
    <xf numFmtId="0" fontId="14" fillId="25" borderId="0" applyNumberFormat="0" applyBorder="0" applyAlignment="0" applyProtection="0">
      <alignment vertical="center"/>
    </xf>
    <xf numFmtId="0" fontId="89" fillId="14" borderId="0" applyNumberFormat="0" applyBorder="0" applyAlignment="0" applyProtection="0">
      <alignment vertical="center"/>
    </xf>
    <xf numFmtId="0" fontId="14" fillId="19" borderId="0" applyNumberFormat="0" applyBorder="0" applyAlignment="0" applyProtection="0">
      <alignment vertical="center"/>
    </xf>
    <xf numFmtId="0" fontId="89" fillId="2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2" fontId="91" fillId="0" borderId="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3" fillId="0" borderId="27" applyNumberFormat="0" applyFill="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28" fillId="10" borderId="19" applyNumberFormat="0" applyFont="0" applyAlignment="0" applyProtection="0">
      <alignment vertical="center"/>
    </xf>
    <xf numFmtId="0" fontId="14" fillId="10" borderId="19" applyNumberFormat="0" applyFont="0" applyAlignment="0" applyProtection="0">
      <alignment vertical="center"/>
    </xf>
    <xf numFmtId="0" fontId="89" fillId="24" borderId="0" applyNumberFormat="0" applyBorder="0" applyAlignment="0" applyProtection="0">
      <alignment vertical="center"/>
    </xf>
    <xf numFmtId="0" fontId="128" fillId="10" borderId="19" applyNumberFormat="0" applyFont="0" applyAlignment="0" applyProtection="0">
      <alignment vertical="center"/>
    </xf>
    <xf numFmtId="0" fontId="14" fillId="19" borderId="0" applyNumberFormat="0" applyBorder="0" applyAlignment="0" applyProtection="0">
      <alignment vertical="center"/>
    </xf>
    <xf numFmtId="0" fontId="128" fillId="10" borderId="19" applyNumberFormat="0" applyFont="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28" fillId="0" borderId="0"/>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3" fillId="0" borderId="1">
      <alignment horizontal="distributed" vertical="center" wrapText="1"/>
    </xf>
    <xf numFmtId="0" fontId="14" fillId="19" borderId="0" applyNumberFormat="0" applyBorder="0" applyAlignment="0" applyProtection="0">
      <alignment vertical="center"/>
    </xf>
    <xf numFmtId="0" fontId="128" fillId="10" borderId="19" applyNumberFormat="0" applyFont="0" applyAlignment="0" applyProtection="0">
      <alignment vertical="center"/>
    </xf>
    <xf numFmtId="0" fontId="89" fillId="24" borderId="0" applyNumberFormat="0" applyBorder="0" applyAlignment="0" applyProtection="0">
      <alignment vertical="center"/>
    </xf>
    <xf numFmtId="0" fontId="3" fillId="0" borderId="1">
      <alignment horizontal="distributed" vertical="center" wrapText="1"/>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93" fillId="0" borderId="0" applyNumberFormat="0" applyFill="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3" fillId="0" borderId="1">
      <alignment horizontal="distributed" vertical="center" wrapText="1"/>
    </xf>
    <xf numFmtId="0" fontId="14" fillId="19" borderId="0" applyNumberFormat="0" applyBorder="0" applyAlignment="0" applyProtection="0">
      <alignment vertical="center"/>
    </xf>
    <xf numFmtId="0" fontId="14" fillId="0" borderId="0"/>
    <xf numFmtId="0" fontId="3" fillId="0" borderId="1">
      <alignment horizontal="distributed" vertical="center" wrapText="1"/>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0" borderId="0">
      <alignment vertical="center"/>
    </xf>
    <xf numFmtId="0" fontId="89" fillId="19" borderId="0" applyNumberFormat="0" applyBorder="0" applyAlignment="0" applyProtection="0">
      <alignment vertical="center"/>
    </xf>
    <xf numFmtId="41" fontId="128" fillId="0" borderId="0" applyFont="0" applyFill="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3" fillId="0" borderId="1">
      <alignment horizontal="distributed" vertical="center" wrapText="1"/>
    </xf>
    <xf numFmtId="0" fontId="14" fillId="26" borderId="0" applyNumberFormat="0" applyBorder="0" applyAlignment="0" applyProtection="0">
      <alignment vertical="center"/>
    </xf>
    <xf numFmtId="0" fontId="3" fillId="0" borderId="1">
      <alignment horizontal="distributed" vertical="center" wrapText="1"/>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86"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85" fillId="13" borderId="21" applyNumberFormat="0" applyAlignment="0" applyProtection="0">
      <alignment vertical="center"/>
    </xf>
    <xf numFmtId="0" fontId="14" fillId="13" borderId="0" applyNumberFormat="0" applyBorder="0" applyAlignment="0" applyProtection="0">
      <alignment vertical="center"/>
    </xf>
    <xf numFmtId="0" fontId="85" fillId="13" borderId="21" applyNumberFormat="0" applyAlignment="0" applyProtection="0">
      <alignment vertical="center"/>
    </xf>
    <xf numFmtId="0" fontId="86" fillId="28" borderId="0" applyNumberFormat="0" applyBorder="0" applyAlignment="0" applyProtection="0">
      <alignment vertical="center"/>
    </xf>
    <xf numFmtId="0" fontId="85" fillId="8" borderId="21" applyNumberFormat="0" applyAlignment="0" applyProtection="0">
      <alignment vertical="center"/>
    </xf>
    <xf numFmtId="0" fontId="14" fillId="15" borderId="0" applyNumberFormat="0" applyBorder="0" applyAlignment="0" applyProtection="0">
      <alignment vertical="center"/>
    </xf>
    <xf numFmtId="0" fontId="86" fillId="28" borderId="0" applyNumberFormat="0" applyBorder="0" applyAlignment="0" applyProtection="0">
      <alignment vertical="center"/>
    </xf>
    <xf numFmtId="0" fontId="14" fillId="15" borderId="0" applyNumberFormat="0" applyBorder="0" applyAlignment="0" applyProtection="0">
      <alignment vertical="center"/>
    </xf>
    <xf numFmtId="0" fontId="84" fillId="8" borderId="20" applyNumberFormat="0" applyAlignment="0" applyProtection="0">
      <alignment vertical="center"/>
    </xf>
    <xf numFmtId="0" fontId="86" fillId="28" borderId="0" applyNumberFormat="0" applyBorder="0" applyAlignment="0" applyProtection="0">
      <alignment vertical="center"/>
    </xf>
    <xf numFmtId="0" fontId="128" fillId="10" borderId="19" applyNumberFormat="0" applyFont="0" applyAlignment="0" applyProtection="0">
      <alignment vertical="center"/>
    </xf>
    <xf numFmtId="0" fontId="14" fillId="15" borderId="0" applyNumberFormat="0" applyBorder="0" applyAlignment="0" applyProtection="0">
      <alignment vertical="center"/>
    </xf>
    <xf numFmtId="0" fontId="14" fillId="25" borderId="0" applyNumberFormat="0" applyBorder="0" applyAlignment="0" applyProtection="0">
      <alignment vertical="center"/>
    </xf>
    <xf numFmtId="0" fontId="128" fillId="10" borderId="19" applyNumberFormat="0" applyFont="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28" fillId="10" borderId="19" applyNumberFormat="0" applyFont="0" applyAlignment="0" applyProtection="0">
      <alignment vertical="center"/>
    </xf>
    <xf numFmtId="0" fontId="14" fillId="15" borderId="0" applyNumberFormat="0" applyBorder="0" applyAlignment="0" applyProtection="0">
      <alignment vertical="center"/>
    </xf>
    <xf numFmtId="0" fontId="128" fillId="10" borderId="19" applyNumberFormat="0" applyFont="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84" fillId="8" borderId="20" applyNumberFormat="0" applyAlignment="0" applyProtection="0">
      <alignment vertical="center"/>
    </xf>
    <xf numFmtId="0" fontId="86" fillId="28" borderId="0" applyNumberFormat="0" applyBorder="0" applyAlignment="0" applyProtection="0">
      <alignment vertical="center"/>
    </xf>
    <xf numFmtId="0" fontId="98" fillId="0" borderId="30" applyNumberFormat="0" applyFill="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28" fillId="0" borderId="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3" fillId="0" borderId="27" applyNumberFormat="0" applyFill="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178" fontId="3" fillId="0" borderId="1">
      <alignment vertical="center"/>
      <protection locked="0"/>
    </xf>
    <xf numFmtId="0" fontId="89" fillId="31" borderId="0" applyNumberFormat="0" applyBorder="0" applyAlignment="0" applyProtection="0">
      <alignment vertical="center"/>
    </xf>
    <xf numFmtId="0" fontId="86" fillId="13" borderId="0" applyNumberFormat="0" applyBorder="0" applyAlignment="0" applyProtection="0">
      <alignment vertical="center"/>
    </xf>
    <xf numFmtId="0" fontId="14" fillId="13"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85" fillId="8" borderId="21" applyNumberFormat="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28" fillId="10" borderId="19" applyNumberFormat="0" applyFont="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84" fillId="8" borderId="20" applyNumberFormat="0" applyAlignment="0" applyProtection="0">
      <alignment vertical="center"/>
    </xf>
    <xf numFmtId="0" fontId="128" fillId="0" borderId="0">
      <alignment vertical="center"/>
    </xf>
    <xf numFmtId="0" fontId="14" fillId="13" borderId="0" applyNumberFormat="0" applyBorder="0" applyAlignment="0" applyProtection="0">
      <alignment vertical="center"/>
    </xf>
    <xf numFmtId="0" fontId="84" fillId="8" borderId="20" applyNumberFormat="0" applyAlignment="0" applyProtection="0">
      <alignment vertical="center"/>
    </xf>
    <xf numFmtId="0" fontId="128" fillId="0" borderId="0">
      <alignment vertical="center"/>
    </xf>
    <xf numFmtId="0" fontId="14" fillId="13"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85" fillId="13" borderId="21" applyNumberFormat="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5" borderId="0" applyNumberFormat="0" applyBorder="0" applyAlignment="0" applyProtection="0">
      <alignment vertical="center"/>
    </xf>
    <xf numFmtId="0" fontId="89" fillId="18" borderId="0" applyNumberFormat="0" applyBorder="0" applyAlignment="0" applyProtection="0">
      <alignment vertical="center"/>
    </xf>
    <xf numFmtId="0" fontId="14" fillId="15" borderId="0" applyNumberFormat="0" applyBorder="0" applyAlignment="0" applyProtection="0">
      <alignment vertical="center"/>
    </xf>
    <xf numFmtId="0" fontId="89" fillId="18" borderId="0" applyNumberFormat="0" applyBorder="0" applyAlignment="0" applyProtection="0">
      <alignment vertical="center"/>
    </xf>
    <xf numFmtId="0" fontId="14" fillId="15" borderId="0" applyNumberFormat="0" applyBorder="0" applyAlignment="0" applyProtection="0">
      <alignment vertical="center"/>
    </xf>
    <xf numFmtId="0" fontId="89" fillId="18" borderId="0" applyNumberFormat="0" applyBorder="0" applyAlignment="0" applyProtection="0">
      <alignment vertical="center"/>
    </xf>
    <xf numFmtId="0" fontId="85" fillId="8" borderId="21" applyNumberFormat="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3" fillId="0" borderId="1">
      <alignment horizontal="distributed" vertical="center" wrapText="1"/>
    </xf>
    <xf numFmtId="0" fontId="14" fillId="15" borderId="0" applyNumberFormat="0" applyBorder="0" applyAlignment="0" applyProtection="0">
      <alignment vertical="center"/>
    </xf>
    <xf numFmtId="0" fontId="3" fillId="0" borderId="1">
      <alignment horizontal="distributed" vertical="center" wrapText="1"/>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3" fillId="0" borderId="1">
      <alignment horizontal="distributed" vertical="center" wrapText="1"/>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25" borderId="0" applyNumberFormat="0" applyBorder="0" applyAlignment="0" applyProtection="0">
      <alignment vertical="center"/>
    </xf>
    <xf numFmtId="181" fontId="128" fillId="0" borderId="0" applyFont="0" applyFill="0" applyBorder="0" applyAlignment="0" applyProtection="0">
      <alignment vertical="center"/>
    </xf>
    <xf numFmtId="0" fontId="14" fillId="15" borderId="0" applyNumberFormat="0" applyBorder="0" applyAlignment="0" applyProtection="0">
      <alignment vertical="center"/>
    </xf>
    <xf numFmtId="0" fontId="3" fillId="0" borderId="1">
      <alignment horizontal="distributed" vertical="center" wrapText="1"/>
    </xf>
    <xf numFmtId="181" fontId="128" fillId="0" borderId="0" applyFont="0" applyFill="0" applyBorder="0" applyAlignment="0" applyProtection="0">
      <alignment vertical="center"/>
    </xf>
    <xf numFmtId="0" fontId="14" fillId="15" borderId="0" applyNumberFormat="0" applyBorder="0" applyAlignment="0" applyProtection="0">
      <alignment vertical="center"/>
    </xf>
    <xf numFmtId="181" fontId="128" fillId="0" borderId="0" applyFont="0" applyFill="0" applyBorder="0" applyAlignment="0" applyProtection="0">
      <alignment vertical="center"/>
    </xf>
    <xf numFmtId="0" fontId="14" fillId="15" borderId="0" applyNumberFormat="0" applyBorder="0" applyAlignment="0" applyProtection="0">
      <alignment vertical="center"/>
    </xf>
    <xf numFmtId="0" fontId="14" fillId="25" borderId="0" applyNumberFormat="0" applyBorder="0" applyAlignment="0" applyProtection="0">
      <alignment vertical="center"/>
    </xf>
    <xf numFmtId="0" fontId="14" fillId="15" borderId="0" applyNumberFormat="0" applyBorder="0" applyAlignment="0" applyProtection="0">
      <alignment vertical="center"/>
    </xf>
    <xf numFmtId="0" fontId="3" fillId="0" borderId="1">
      <alignment horizontal="distributed" vertical="center" wrapText="1"/>
    </xf>
    <xf numFmtId="181" fontId="128" fillId="0" borderId="0" applyFont="0" applyFill="0" applyBorder="0" applyAlignment="0" applyProtection="0">
      <alignment vertical="center"/>
    </xf>
    <xf numFmtId="0" fontId="14" fillId="15" borderId="0" applyNumberFormat="0" applyBorder="0" applyAlignment="0" applyProtection="0">
      <alignment vertical="center"/>
    </xf>
    <xf numFmtId="0" fontId="89" fillId="22" borderId="0" applyNumberFormat="0" applyBorder="0" applyAlignment="0" applyProtection="0">
      <alignment vertical="center"/>
    </xf>
    <xf numFmtId="181" fontId="128" fillId="0" borderId="0" applyFont="0" applyFill="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3" fillId="0" borderId="27" applyNumberFormat="0" applyFill="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3" fillId="0" borderId="1">
      <alignment horizontal="distributed" vertical="center" wrapText="1"/>
    </xf>
    <xf numFmtId="0" fontId="14" fillId="15" borderId="0" applyNumberFormat="0" applyBorder="0" applyAlignment="0" applyProtection="0">
      <alignment vertical="center"/>
    </xf>
    <xf numFmtId="0" fontId="3" fillId="0" borderId="1">
      <alignment horizontal="distributed" vertical="center" wrapText="1"/>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89" fillId="28" borderId="0" applyNumberFormat="0" applyBorder="0" applyAlignment="0" applyProtection="0">
      <alignment vertical="center"/>
    </xf>
    <xf numFmtId="0" fontId="14" fillId="15" borderId="0" applyNumberFormat="0" applyBorder="0" applyAlignment="0" applyProtection="0">
      <alignment vertical="center"/>
    </xf>
    <xf numFmtId="0" fontId="3" fillId="0" borderId="1">
      <alignment horizontal="distributed" vertical="center" wrapText="1"/>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181" fontId="128" fillId="0" borderId="0" applyFont="0" applyFill="0" applyBorder="0" applyAlignment="0" applyProtection="0">
      <alignment vertical="center"/>
    </xf>
    <xf numFmtId="0" fontId="93" fillId="0" borderId="0" applyNumberFormat="0" applyFill="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89" fillId="14" borderId="0" applyNumberFormat="0" applyBorder="0" applyAlignment="0" applyProtection="0">
      <alignment vertical="center"/>
    </xf>
    <xf numFmtId="0" fontId="89" fillId="24" borderId="0" applyNumberFormat="0" applyBorder="0" applyAlignment="0" applyProtection="0">
      <alignment vertical="center"/>
    </xf>
    <xf numFmtId="0" fontId="85" fillId="8" borderId="21" applyNumberFormat="0" applyAlignment="0" applyProtection="0">
      <alignment vertical="center"/>
    </xf>
    <xf numFmtId="0" fontId="14" fillId="15" borderId="0" applyNumberFormat="0" applyBorder="0" applyAlignment="0" applyProtection="0">
      <alignment vertical="center"/>
    </xf>
    <xf numFmtId="0" fontId="85" fillId="8" borderId="21" applyNumberFormat="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89" fillId="24" borderId="0" applyNumberFormat="0" applyBorder="0" applyAlignment="0" applyProtection="0">
      <alignment vertical="center"/>
    </xf>
    <xf numFmtId="0" fontId="3" fillId="0" borderId="1">
      <alignment horizontal="distributed" vertical="center" wrapText="1"/>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89" fillId="18" borderId="0" applyNumberFormat="0" applyBorder="0" applyAlignment="0" applyProtection="0">
      <alignment vertical="center"/>
    </xf>
    <xf numFmtId="0" fontId="14" fillId="15" borderId="0" applyNumberFormat="0" applyBorder="0" applyAlignment="0" applyProtection="0">
      <alignment vertical="center"/>
    </xf>
    <xf numFmtId="0" fontId="89" fillId="18"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05" fillId="0" borderId="0" applyProtection="0">
      <alignment vertical="center"/>
    </xf>
    <xf numFmtId="0" fontId="128" fillId="0" borderId="0"/>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3" fillId="0" borderId="1">
      <alignment horizontal="distributed" vertical="center" wrapText="1"/>
    </xf>
    <xf numFmtId="0" fontId="14" fillId="15" borderId="0" applyNumberFormat="0" applyBorder="0" applyAlignment="0" applyProtection="0">
      <alignment vertical="center"/>
    </xf>
    <xf numFmtId="0" fontId="3" fillId="0" borderId="1">
      <alignment horizontal="distributed" vertical="center" wrapText="1"/>
    </xf>
    <xf numFmtId="0" fontId="14" fillId="15" borderId="0" applyNumberFormat="0" applyBorder="0" applyAlignment="0" applyProtection="0">
      <alignment vertical="center"/>
    </xf>
    <xf numFmtId="0" fontId="85" fillId="8" borderId="21" applyNumberFormat="0" applyAlignment="0" applyProtection="0">
      <alignment vertical="center"/>
    </xf>
    <xf numFmtId="0" fontId="89" fillId="24" borderId="0" applyNumberFormat="0" applyBorder="0" applyAlignment="0" applyProtection="0">
      <alignment vertical="center"/>
    </xf>
    <xf numFmtId="0" fontId="14" fillId="15" borderId="0" applyNumberFormat="0" applyBorder="0" applyAlignment="0" applyProtection="0">
      <alignment vertical="center"/>
    </xf>
    <xf numFmtId="0" fontId="84" fillId="13" borderId="20" applyNumberFormat="0" applyAlignment="0" applyProtection="0">
      <alignment vertical="center"/>
    </xf>
    <xf numFmtId="0" fontId="86" fillId="12"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88" fillId="16" borderId="22" applyNumberFormat="0" applyAlignment="0" applyProtection="0">
      <alignment vertical="center"/>
    </xf>
    <xf numFmtId="0" fontId="14" fillId="15"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28" fillId="0" borderId="0"/>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5"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0" fontId="106" fillId="0" borderId="28" applyNumberFormat="0" applyFill="0" applyAlignment="0" applyProtection="0">
      <alignment vertical="center"/>
    </xf>
    <xf numFmtId="0" fontId="85" fillId="8" borderId="21" applyNumberFormat="0" applyAlignment="0" applyProtection="0">
      <alignment vertical="center"/>
    </xf>
    <xf numFmtId="0" fontId="95" fillId="23" borderId="0" applyNumberFormat="0" applyBorder="0" applyAlignment="0" applyProtection="0">
      <alignment vertical="center"/>
    </xf>
    <xf numFmtId="0" fontId="14" fillId="25" borderId="0" applyNumberFormat="0" applyBorder="0" applyAlignment="0" applyProtection="0">
      <alignment vertical="center"/>
    </xf>
    <xf numFmtId="0" fontId="85" fillId="8" borderId="21" applyNumberFormat="0" applyAlignment="0" applyProtection="0">
      <alignment vertical="center"/>
    </xf>
    <xf numFmtId="0" fontId="14" fillId="25" borderId="0" applyNumberFormat="0" applyBorder="0" applyAlignment="0" applyProtection="0">
      <alignment vertical="center"/>
    </xf>
    <xf numFmtId="0" fontId="86" fillId="12" borderId="0" applyNumberFormat="0" applyBorder="0" applyAlignment="0" applyProtection="0">
      <alignment vertical="center"/>
    </xf>
    <xf numFmtId="0" fontId="14" fillId="25" borderId="0" applyNumberFormat="0" applyBorder="0" applyAlignment="0" applyProtection="0">
      <alignment vertical="center"/>
    </xf>
    <xf numFmtId="0" fontId="84" fillId="13" borderId="20" applyNumberFormat="0" applyAlignment="0" applyProtection="0">
      <alignment vertical="center"/>
    </xf>
    <xf numFmtId="0" fontId="86" fillId="12"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06" fillId="0" borderId="28" applyNumberFormat="0" applyFill="0" applyAlignment="0" applyProtection="0">
      <alignment vertical="center"/>
    </xf>
    <xf numFmtId="0" fontId="14" fillId="10" borderId="19" applyNumberFormat="0" applyFont="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1" fontId="3" fillId="0" borderId="1">
      <alignment vertical="center"/>
      <protection locked="0"/>
    </xf>
    <xf numFmtId="0" fontId="106" fillId="0" borderId="28" applyNumberFormat="0" applyFill="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10" borderId="19" applyNumberFormat="0" applyFont="0" applyAlignment="0" applyProtection="0">
      <alignment vertical="center"/>
    </xf>
    <xf numFmtId="0" fontId="14" fillId="25" borderId="0" applyNumberFormat="0" applyBorder="0" applyAlignment="0" applyProtection="0">
      <alignment vertical="center"/>
    </xf>
    <xf numFmtId="0" fontId="14" fillId="10" borderId="19" applyNumberFormat="0" applyFont="0" applyAlignment="0" applyProtection="0">
      <alignment vertical="center"/>
    </xf>
    <xf numFmtId="0" fontId="14" fillId="25" borderId="0" applyNumberFormat="0" applyBorder="0" applyAlignment="0" applyProtection="0">
      <alignment vertical="center"/>
    </xf>
    <xf numFmtId="0" fontId="14" fillId="10" borderId="19" applyNumberFormat="0" applyFont="0" applyAlignment="0" applyProtection="0">
      <alignment vertical="center"/>
    </xf>
    <xf numFmtId="0" fontId="14" fillId="25" borderId="0" applyNumberFormat="0" applyBorder="0" applyAlignment="0" applyProtection="0">
      <alignment vertical="center"/>
    </xf>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0" fontId="98" fillId="0" borderId="30" applyNumberFormat="0" applyFill="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0" fontId="98" fillId="0" borderId="0" applyNumberFormat="0" applyFill="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89" fillId="24" borderId="0" applyNumberFormat="0" applyBorder="0" applyAlignment="0" applyProtection="0">
      <alignment vertical="center"/>
    </xf>
    <xf numFmtId="0" fontId="14" fillId="25" borderId="0" applyNumberFormat="0" applyBorder="0" applyAlignment="0" applyProtection="0">
      <alignment vertical="center"/>
    </xf>
    <xf numFmtId="0" fontId="89" fillId="18" borderId="0" applyNumberFormat="0" applyBorder="0" applyAlignment="0" applyProtection="0">
      <alignment vertical="center"/>
    </xf>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86" fillId="12" borderId="0" applyNumberFormat="0" applyBorder="0" applyAlignment="0" applyProtection="0">
      <alignment vertical="center"/>
    </xf>
    <xf numFmtId="0" fontId="14" fillId="25" borderId="0" applyNumberFormat="0" applyBorder="0" applyAlignment="0" applyProtection="0">
      <alignment vertical="center"/>
    </xf>
    <xf numFmtId="0" fontId="89" fillId="22"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43" fontId="128" fillId="0" borderId="0" applyFont="0" applyFill="0" applyBorder="0" applyAlignment="0" applyProtection="0"/>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85" fillId="8" borderId="21" applyNumberFormat="0" applyAlignment="0" applyProtection="0">
      <alignment vertical="center"/>
    </xf>
    <xf numFmtId="0" fontId="14" fillId="25" borderId="0" applyNumberFormat="0" applyBorder="0" applyAlignment="0" applyProtection="0">
      <alignment vertical="center"/>
    </xf>
    <xf numFmtId="0" fontId="85" fillId="8" borderId="21" applyNumberFormat="0" applyAlignment="0" applyProtection="0">
      <alignment vertical="center"/>
    </xf>
    <xf numFmtId="0" fontId="14" fillId="25" borderId="0" applyNumberFormat="0" applyBorder="0" applyAlignment="0" applyProtection="0">
      <alignment vertical="center"/>
    </xf>
    <xf numFmtId="0" fontId="85" fillId="8" borderId="21" applyNumberFormat="0" applyAlignment="0" applyProtection="0">
      <alignment vertical="center"/>
    </xf>
    <xf numFmtId="0" fontId="14" fillId="25" borderId="0" applyNumberFormat="0" applyBorder="0" applyAlignment="0" applyProtection="0">
      <alignment vertical="center"/>
    </xf>
    <xf numFmtId="0" fontId="89" fillId="24" borderId="0" applyNumberFormat="0" applyBorder="0" applyAlignment="0" applyProtection="0">
      <alignment vertical="center"/>
    </xf>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0" fontId="3" fillId="0" borderId="1">
      <alignment horizontal="distributed" vertical="center" wrapText="1"/>
    </xf>
    <xf numFmtId="0" fontId="14" fillId="25" borderId="0" applyNumberFormat="0" applyBorder="0" applyAlignment="0" applyProtection="0">
      <alignment vertical="center"/>
    </xf>
    <xf numFmtId="0" fontId="89" fillId="18" borderId="0" applyNumberFormat="0" applyBorder="0" applyAlignment="0" applyProtection="0">
      <alignment vertical="center"/>
    </xf>
    <xf numFmtId="0" fontId="14" fillId="25" borderId="0" applyNumberFormat="0" applyBorder="0" applyAlignment="0" applyProtection="0">
      <alignment vertical="center"/>
    </xf>
    <xf numFmtId="0" fontId="89" fillId="14" borderId="0" applyNumberFormat="0" applyBorder="0" applyAlignment="0" applyProtection="0">
      <alignment vertical="center"/>
    </xf>
    <xf numFmtId="0" fontId="14" fillId="25" borderId="0" applyNumberFormat="0" applyBorder="0" applyAlignment="0" applyProtection="0">
      <alignment vertical="center"/>
    </xf>
    <xf numFmtId="0" fontId="85" fillId="8" borderId="21" applyNumberFormat="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85" fillId="8" borderId="21" applyNumberFormat="0" applyAlignment="0" applyProtection="0">
      <alignment vertical="center"/>
    </xf>
    <xf numFmtId="0" fontId="128" fillId="0" borderId="0"/>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28" fillId="10" borderId="19" applyNumberFormat="0" applyFont="0" applyAlignment="0" applyProtection="0">
      <alignment vertical="center"/>
    </xf>
    <xf numFmtId="0" fontId="128" fillId="0" borderId="0">
      <alignment vertical="center"/>
    </xf>
    <xf numFmtId="0" fontId="14" fillId="25" borderId="0" applyNumberFormat="0" applyBorder="0" applyAlignment="0" applyProtection="0">
      <alignment vertical="center"/>
    </xf>
    <xf numFmtId="0" fontId="128" fillId="10" borderId="19" applyNumberFormat="0" applyFont="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89" fillId="14" borderId="0" applyNumberFormat="0" applyBorder="0" applyAlignment="0" applyProtection="0">
      <alignment vertical="center"/>
    </xf>
    <xf numFmtId="0" fontId="14" fillId="25" borderId="0" applyNumberFormat="0" applyBorder="0" applyAlignment="0" applyProtection="0">
      <alignment vertical="center"/>
    </xf>
    <xf numFmtId="0" fontId="89" fillId="14" borderId="0" applyNumberFormat="0" applyBorder="0" applyAlignment="0" applyProtection="0">
      <alignment vertical="center"/>
    </xf>
    <xf numFmtId="0" fontId="14" fillId="25" borderId="0" applyNumberFormat="0" applyBorder="0" applyAlignment="0" applyProtection="0">
      <alignment vertical="center"/>
    </xf>
    <xf numFmtId="0" fontId="89" fillId="14" borderId="0" applyNumberFormat="0" applyBorder="0" applyAlignment="0" applyProtection="0">
      <alignment vertical="center"/>
    </xf>
    <xf numFmtId="0" fontId="14" fillId="25" borderId="0" applyNumberFormat="0" applyBorder="0" applyAlignment="0" applyProtection="0">
      <alignment vertical="center"/>
    </xf>
    <xf numFmtId="0" fontId="89" fillId="14" borderId="0" applyNumberFormat="0" applyBorder="0" applyAlignment="0" applyProtection="0">
      <alignment vertical="center"/>
    </xf>
    <xf numFmtId="0" fontId="14" fillId="25" borderId="0" applyNumberFormat="0" applyBorder="0" applyAlignment="0" applyProtection="0">
      <alignment vertical="center"/>
    </xf>
    <xf numFmtId="0" fontId="89" fillId="14" borderId="0" applyNumberFormat="0" applyBorder="0" applyAlignment="0" applyProtection="0">
      <alignment vertical="center"/>
    </xf>
    <xf numFmtId="0" fontId="14" fillId="25" borderId="0" applyNumberFormat="0" applyBorder="0" applyAlignment="0" applyProtection="0">
      <alignment vertical="center"/>
    </xf>
    <xf numFmtId="0" fontId="84" fillId="8" borderId="20" applyNumberFormat="0" applyAlignment="0" applyProtection="0">
      <alignment vertical="center"/>
    </xf>
    <xf numFmtId="0" fontId="89" fillId="28" borderId="0" applyNumberFormat="0" applyBorder="0" applyAlignment="0" applyProtection="0">
      <alignment vertical="center"/>
    </xf>
    <xf numFmtId="0" fontId="14" fillId="25" borderId="0" applyNumberFormat="0" applyBorder="0" applyAlignment="0" applyProtection="0">
      <alignment vertical="center"/>
    </xf>
    <xf numFmtId="0" fontId="89" fillId="14" borderId="0" applyNumberFormat="0" applyBorder="0" applyAlignment="0" applyProtection="0">
      <alignment vertical="center"/>
    </xf>
    <xf numFmtId="0" fontId="14" fillId="25" borderId="0" applyNumberFormat="0" applyBorder="0" applyAlignment="0" applyProtection="0">
      <alignment vertical="center"/>
    </xf>
    <xf numFmtId="0" fontId="89" fillId="14" borderId="0" applyNumberFormat="0" applyBorder="0" applyAlignment="0" applyProtection="0">
      <alignment vertical="center"/>
    </xf>
    <xf numFmtId="0" fontId="14" fillId="25" borderId="0" applyNumberFormat="0" applyBorder="0" applyAlignment="0" applyProtection="0">
      <alignment vertical="center"/>
    </xf>
    <xf numFmtId="0" fontId="89" fillId="14" borderId="0" applyNumberFormat="0" applyBorder="0" applyAlignment="0" applyProtection="0">
      <alignment vertical="center"/>
    </xf>
    <xf numFmtId="0" fontId="14" fillId="25" borderId="0" applyNumberFormat="0" applyBorder="0" applyAlignment="0" applyProtection="0">
      <alignment vertical="center"/>
    </xf>
    <xf numFmtId="0" fontId="89" fillId="14"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1" borderId="0" applyNumberFormat="0" applyBorder="0" applyAlignment="0" applyProtection="0">
      <alignment vertical="center"/>
    </xf>
    <xf numFmtId="0" fontId="84" fillId="13" borderId="20" applyNumberFormat="0" applyAlignment="0" applyProtection="0">
      <alignment vertical="center"/>
    </xf>
    <xf numFmtId="0" fontId="128" fillId="0" borderId="0">
      <alignment vertical="center"/>
    </xf>
    <xf numFmtId="0" fontId="14" fillId="11" borderId="0" applyNumberFormat="0" applyBorder="0" applyAlignment="0" applyProtection="0">
      <alignment vertical="center"/>
    </xf>
    <xf numFmtId="0" fontId="84" fillId="13" borderId="20" applyNumberFormat="0" applyAlignment="0" applyProtection="0">
      <alignment vertical="center"/>
    </xf>
    <xf numFmtId="0" fontId="128" fillId="0" borderId="0"/>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84" fillId="13" borderId="20" applyNumberFormat="0" applyAlignment="0" applyProtection="0">
      <alignment vertical="center"/>
    </xf>
    <xf numFmtId="0" fontId="7" fillId="0" borderId="0"/>
    <xf numFmtId="0" fontId="14" fillId="11" borderId="0" applyNumberFormat="0" applyBorder="0" applyAlignment="0" applyProtection="0">
      <alignment vertical="center"/>
    </xf>
    <xf numFmtId="0" fontId="93" fillId="0" borderId="0" applyNumberFormat="0" applyFill="0" applyBorder="0" applyAlignment="0" applyProtection="0">
      <alignment vertical="center"/>
    </xf>
    <xf numFmtId="0" fontId="84" fillId="13" borderId="20" applyNumberFormat="0" applyAlignment="0" applyProtection="0">
      <alignment vertical="center"/>
    </xf>
    <xf numFmtId="0" fontId="14" fillId="11" borderId="0" applyNumberFormat="0" applyBorder="0" applyAlignment="0" applyProtection="0">
      <alignment vertical="center"/>
    </xf>
    <xf numFmtId="0" fontId="89" fillId="18" borderId="0" applyNumberFormat="0" applyBorder="0" applyAlignment="0" applyProtection="0">
      <alignment vertical="center"/>
    </xf>
    <xf numFmtId="0" fontId="84" fillId="13" borderId="20" applyNumberFormat="0" applyAlignment="0" applyProtection="0">
      <alignment vertical="center"/>
    </xf>
    <xf numFmtId="0" fontId="14" fillId="11" borderId="0" applyNumberFormat="0" applyBorder="0" applyAlignment="0" applyProtection="0">
      <alignment vertical="center"/>
    </xf>
    <xf numFmtId="0" fontId="84" fillId="13" borderId="20" applyNumberFormat="0" applyAlignment="0" applyProtection="0">
      <alignment vertical="center"/>
    </xf>
    <xf numFmtId="0" fontId="86" fillId="28" borderId="0" applyNumberFormat="0" applyBorder="0" applyAlignment="0" applyProtection="0">
      <alignment vertical="center"/>
    </xf>
    <xf numFmtId="0" fontId="128" fillId="0" borderId="0"/>
    <xf numFmtId="0" fontId="14" fillId="11" borderId="0" applyNumberFormat="0" applyBorder="0" applyAlignment="0" applyProtection="0">
      <alignment vertical="center"/>
    </xf>
    <xf numFmtId="0" fontId="84" fillId="13" borderId="20" applyNumberFormat="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89" fillId="18" borderId="0" applyNumberFormat="0" applyBorder="0" applyAlignment="0" applyProtection="0">
      <alignment vertical="center"/>
    </xf>
    <xf numFmtId="0" fontId="14" fillId="12" borderId="0" applyNumberFormat="0" applyBorder="0" applyAlignment="0" applyProtection="0">
      <alignment vertical="center"/>
    </xf>
    <xf numFmtId="0" fontId="86" fillId="28" borderId="0" applyNumberFormat="0" applyBorder="0" applyAlignment="0" applyProtection="0">
      <alignment vertical="center"/>
    </xf>
    <xf numFmtId="0" fontId="14" fillId="12" borderId="0" applyNumberFormat="0" applyBorder="0" applyAlignment="0" applyProtection="0">
      <alignment vertical="center"/>
    </xf>
    <xf numFmtId="0" fontId="128" fillId="0" borderId="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87" fillId="12" borderId="21" applyNumberFormat="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1" borderId="0" applyNumberFormat="0" applyBorder="0" applyAlignment="0" applyProtection="0">
      <alignment vertical="center"/>
    </xf>
    <xf numFmtId="0" fontId="86" fillId="28" borderId="0" applyNumberFormat="0" applyBorder="0" applyAlignment="0" applyProtection="0">
      <alignment vertical="center"/>
    </xf>
    <xf numFmtId="0" fontId="14" fillId="12" borderId="0" applyNumberFormat="0" applyBorder="0" applyAlignment="0" applyProtection="0">
      <alignment vertical="center"/>
    </xf>
    <xf numFmtId="0" fontId="14" fillId="11" borderId="0" applyNumberFormat="0" applyBorder="0" applyAlignment="0" applyProtection="0">
      <alignment vertical="center"/>
    </xf>
    <xf numFmtId="0" fontId="84" fillId="13" borderId="20" applyNumberFormat="0" applyAlignment="0" applyProtection="0">
      <alignment vertical="center"/>
    </xf>
    <xf numFmtId="0" fontId="14" fillId="0" borderId="0">
      <alignment vertical="center"/>
    </xf>
    <xf numFmtId="0" fontId="14" fillId="11" borderId="0" applyNumberFormat="0" applyBorder="0" applyAlignment="0" applyProtection="0">
      <alignment vertical="center"/>
    </xf>
    <xf numFmtId="0" fontId="84" fillId="13" borderId="20" applyNumberFormat="0" applyAlignment="0" applyProtection="0">
      <alignment vertical="center"/>
    </xf>
    <xf numFmtId="0" fontId="7" fillId="0" borderId="0">
      <alignment vertical="center"/>
    </xf>
    <xf numFmtId="0" fontId="14" fillId="11" borderId="0" applyNumberFormat="0" applyBorder="0" applyAlignment="0" applyProtection="0">
      <alignment vertical="center"/>
    </xf>
    <xf numFmtId="0" fontId="89" fillId="18" borderId="0" applyNumberFormat="0" applyBorder="0" applyAlignment="0" applyProtection="0">
      <alignment vertical="center"/>
    </xf>
    <xf numFmtId="0" fontId="14" fillId="11" borderId="0" applyNumberFormat="0" applyBorder="0" applyAlignment="0" applyProtection="0">
      <alignment vertical="center"/>
    </xf>
    <xf numFmtId="0" fontId="128" fillId="10" borderId="19" applyNumberFormat="0" applyFont="0" applyAlignment="0" applyProtection="0">
      <alignment vertical="center"/>
    </xf>
    <xf numFmtId="0" fontId="89" fillId="28" borderId="0" applyNumberFormat="0" applyBorder="0" applyAlignment="0" applyProtection="0">
      <alignment vertical="center"/>
    </xf>
    <xf numFmtId="0" fontId="14" fillId="11" borderId="0" applyNumberFormat="0" applyBorder="0" applyAlignment="0" applyProtection="0">
      <alignment vertical="center"/>
    </xf>
    <xf numFmtId="0" fontId="128" fillId="10" borderId="19" applyNumberFormat="0" applyFont="0" applyAlignment="0" applyProtection="0">
      <alignment vertical="center"/>
    </xf>
    <xf numFmtId="0" fontId="89" fillId="28" borderId="0" applyNumberFormat="0" applyBorder="0" applyAlignment="0" applyProtection="0">
      <alignment vertical="center"/>
    </xf>
    <xf numFmtId="0" fontId="14" fillId="11" borderId="0" applyNumberFormat="0" applyBorder="0" applyAlignment="0" applyProtection="0">
      <alignment vertical="center"/>
    </xf>
    <xf numFmtId="0" fontId="84" fillId="13" borderId="20" applyNumberFormat="0" applyAlignment="0" applyProtection="0">
      <alignment vertical="center"/>
    </xf>
    <xf numFmtId="0" fontId="7" fillId="0" borderId="0">
      <alignment vertical="center"/>
    </xf>
    <xf numFmtId="0" fontId="14" fillId="11" borderId="0" applyNumberFormat="0" applyBorder="0" applyAlignment="0" applyProtection="0">
      <alignment vertical="center"/>
    </xf>
    <xf numFmtId="0" fontId="84" fillId="13" borderId="20" applyNumberFormat="0" applyAlignment="0" applyProtection="0">
      <alignment vertical="center"/>
    </xf>
    <xf numFmtId="0" fontId="14" fillId="11" borderId="0" applyNumberFormat="0" applyBorder="0" applyAlignment="0" applyProtection="0">
      <alignment vertical="center"/>
    </xf>
    <xf numFmtId="0" fontId="84" fillId="13" borderId="20" applyNumberFormat="0" applyAlignment="0" applyProtection="0">
      <alignment vertical="center"/>
    </xf>
    <xf numFmtId="0" fontId="14" fillId="11" borderId="0" applyNumberFormat="0" applyBorder="0" applyAlignment="0" applyProtection="0">
      <alignment vertical="center"/>
    </xf>
    <xf numFmtId="0" fontId="84" fillId="13" borderId="20" applyNumberFormat="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85" fillId="13" borderId="21" applyNumberFormat="0" applyAlignment="0" applyProtection="0">
      <alignment vertical="center"/>
    </xf>
    <xf numFmtId="0" fontId="14" fillId="11" borderId="0" applyNumberFormat="0" applyBorder="0" applyAlignment="0" applyProtection="0">
      <alignment vertical="center"/>
    </xf>
    <xf numFmtId="0" fontId="86" fillId="12" borderId="0" applyNumberFormat="0" applyBorder="0" applyAlignment="0" applyProtection="0">
      <alignment vertical="center"/>
    </xf>
    <xf numFmtId="0" fontId="14" fillId="11" borderId="0" applyNumberFormat="0" applyBorder="0" applyAlignment="0" applyProtection="0">
      <alignment vertical="center"/>
    </xf>
    <xf numFmtId="0" fontId="128" fillId="0" borderId="0">
      <alignment vertical="center"/>
    </xf>
    <xf numFmtId="0" fontId="14" fillId="11" borderId="0" applyNumberFormat="0" applyBorder="0" applyAlignment="0" applyProtection="0">
      <alignment vertical="center"/>
    </xf>
    <xf numFmtId="0" fontId="128" fillId="0" borderId="0"/>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89" fillId="24" borderId="0" applyNumberFormat="0" applyBorder="0" applyAlignment="0" applyProtection="0">
      <alignment vertical="center"/>
    </xf>
    <xf numFmtId="0" fontId="14" fillId="0" borderId="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28" fillId="0" borderId="0"/>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128" fillId="0" borderId="0">
      <alignment vertical="center"/>
    </xf>
    <xf numFmtId="0" fontId="14" fillId="11" borderId="0" applyNumberFormat="0" applyBorder="0" applyAlignment="0" applyProtection="0">
      <alignment vertical="center"/>
    </xf>
    <xf numFmtId="0" fontId="128" fillId="0" borderId="0"/>
    <xf numFmtId="0" fontId="14" fillId="11" borderId="0" applyNumberFormat="0" applyBorder="0" applyAlignment="0" applyProtection="0">
      <alignment vertical="center"/>
    </xf>
    <xf numFmtId="0" fontId="90" fillId="0" borderId="11">
      <alignment horizontal="left" vertical="center"/>
    </xf>
    <xf numFmtId="0" fontId="14" fillId="11" borderId="0" applyNumberFormat="0" applyBorder="0" applyAlignment="0" applyProtection="0">
      <alignment vertical="center"/>
    </xf>
    <xf numFmtId="0" fontId="86" fillId="28" borderId="0" applyNumberFormat="0" applyBorder="0" applyAlignment="0" applyProtection="0">
      <alignment vertical="center"/>
    </xf>
    <xf numFmtId="184" fontId="128" fillId="0" borderId="0" applyFont="0" applyFill="0" applyBorder="0" applyAlignment="0" applyProtection="0">
      <alignment vertical="center"/>
    </xf>
    <xf numFmtId="0" fontId="14" fillId="11" borderId="0" applyNumberFormat="0" applyBorder="0" applyAlignment="0" applyProtection="0">
      <alignment vertical="center"/>
    </xf>
    <xf numFmtId="0" fontId="89" fillId="17" borderId="0" applyNumberFormat="0" applyBorder="0" applyAlignment="0" applyProtection="0">
      <alignment vertical="center"/>
    </xf>
    <xf numFmtId="0" fontId="14" fillId="0" borderId="0"/>
    <xf numFmtId="0" fontId="14" fillId="11" borderId="0" applyNumberFormat="0" applyBorder="0" applyAlignment="0" applyProtection="0">
      <alignment vertical="center"/>
    </xf>
    <xf numFmtId="0" fontId="89" fillId="17" borderId="0" applyNumberFormat="0" applyBorder="0" applyAlignment="0" applyProtection="0">
      <alignment vertical="center"/>
    </xf>
    <xf numFmtId="0" fontId="14" fillId="11" borderId="0" applyNumberFormat="0" applyBorder="0" applyAlignment="0" applyProtection="0">
      <alignment vertical="center"/>
    </xf>
    <xf numFmtId="0" fontId="89" fillId="18" borderId="0" applyNumberFormat="0" applyBorder="0" applyAlignment="0" applyProtection="0">
      <alignment vertical="center"/>
    </xf>
    <xf numFmtId="0" fontId="89" fillId="17" borderId="0" applyNumberFormat="0" applyBorder="0" applyAlignment="0" applyProtection="0">
      <alignment vertical="center"/>
    </xf>
    <xf numFmtId="0" fontId="14" fillId="11" borderId="0" applyNumberFormat="0" applyBorder="0" applyAlignment="0" applyProtection="0">
      <alignment vertical="center"/>
    </xf>
    <xf numFmtId="0" fontId="89" fillId="17" borderId="0" applyNumberFormat="0" applyBorder="0" applyAlignment="0" applyProtection="0">
      <alignment vertical="center"/>
    </xf>
    <xf numFmtId="0" fontId="90" fillId="0" borderId="11">
      <alignment horizontal="left" vertical="center"/>
    </xf>
    <xf numFmtId="0" fontId="14" fillId="11" borderId="0" applyNumberFormat="0" applyBorder="0" applyAlignment="0" applyProtection="0">
      <alignment vertical="center"/>
    </xf>
    <xf numFmtId="0" fontId="87" fillId="12" borderId="21" applyNumberFormat="0" applyAlignment="0" applyProtection="0">
      <alignment vertical="center"/>
    </xf>
    <xf numFmtId="0" fontId="89" fillId="17" borderId="0" applyNumberFormat="0" applyBorder="0" applyAlignment="0" applyProtection="0">
      <alignment vertical="center"/>
    </xf>
    <xf numFmtId="0" fontId="14" fillId="11" borderId="0" applyNumberFormat="0" applyBorder="0" applyAlignment="0" applyProtection="0">
      <alignment vertical="center"/>
    </xf>
    <xf numFmtId="0" fontId="14" fillId="11" borderId="0" applyNumberFormat="0" applyBorder="0" applyAlignment="0" applyProtection="0">
      <alignment vertical="center"/>
    </xf>
    <xf numFmtId="0" fontId="89" fillId="17" borderId="0" applyNumberFormat="0" applyBorder="0" applyAlignment="0" applyProtection="0">
      <alignment vertical="center"/>
    </xf>
    <xf numFmtId="0" fontId="14" fillId="11" borderId="0" applyNumberFormat="0" applyBorder="0" applyAlignment="0" applyProtection="0">
      <alignment vertical="center"/>
    </xf>
    <xf numFmtId="0" fontId="89" fillId="17" borderId="0" applyNumberFormat="0" applyBorder="0" applyAlignment="0" applyProtection="0">
      <alignment vertical="center"/>
    </xf>
    <xf numFmtId="0" fontId="14" fillId="11" borderId="0" applyNumberFormat="0" applyBorder="0" applyAlignment="0" applyProtection="0">
      <alignment vertical="center"/>
    </xf>
    <xf numFmtId="0" fontId="89" fillId="17" borderId="0" applyNumberFormat="0" applyBorder="0" applyAlignment="0" applyProtection="0">
      <alignment vertical="center"/>
    </xf>
    <xf numFmtId="0" fontId="99" fillId="0" borderId="26" applyNumberFormat="0" applyFill="0" applyAlignment="0" applyProtection="0">
      <alignment vertical="center"/>
    </xf>
    <xf numFmtId="0" fontId="14" fillId="11" borderId="0" applyNumberFormat="0" applyBorder="0" applyAlignment="0" applyProtection="0">
      <alignment vertical="center"/>
    </xf>
    <xf numFmtId="0" fontId="89" fillId="17" borderId="0" applyNumberFormat="0" applyBorder="0" applyAlignment="0" applyProtection="0">
      <alignment vertical="center"/>
    </xf>
    <xf numFmtId="0" fontId="99" fillId="0" borderId="26" applyNumberFormat="0" applyFill="0" applyAlignment="0" applyProtection="0">
      <alignment vertical="center"/>
    </xf>
    <xf numFmtId="0" fontId="14" fillId="11" borderId="0" applyNumberFormat="0" applyBorder="0" applyAlignment="0" applyProtection="0">
      <alignment vertical="center"/>
    </xf>
    <xf numFmtId="0" fontId="89" fillId="17" borderId="0" applyNumberFormat="0" applyBorder="0" applyAlignment="0" applyProtection="0">
      <alignment vertical="center"/>
    </xf>
    <xf numFmtId="0" fontId="14" fillId="11" borderId="0" applyNumberFormat="0" applyBorder="0" applyAlignment="0" applyProtection="0">
      <alignment vertical="center"/>
    </xf>
    <xf numFmtId="0" fontId="87" fillId="12" borderId="21" applyNumberFormat="0" applyAlignment="0" applyProtection="0">
      <alignment vertical="center"/>
    </xf>
    <xf numFmtId="0" fontId="86" fillId="28" borderId="0" applyNumberFormat="0" applyBorder="0" applyAlignment="0" applyProtection="0">
      <alignment vertical="center"/>
    </xf>
    <xf numFmtId="0" fontId="89" fillId="17" borderId="0" applyNumberFormat="0" applyBorder="0" applyAlignment="0" applyProtection="0">
      <alignment vertical="center"/>
    </xf>
    <xf numFmtId="0" fontId="84" fillId="13" borderId="20" applyNumberFormat="0" applyAlignment="0" applyProtection="0">
      <alignment vertical="center"/>
    </xf>
    <xf numFmtId="0" fontId="14" fillId="11" borderId="0" applyNumberFormat="0" applyBorder="0" applyAlignment="0" applyProtection="0">
      <alignment vertical="center"/>
    </xf>
    <xf numFmtId="0" fontId="128" fillId="10" borderId="19" applyNumberFormat="0" applyFont="0" applyAlignment="0" applyProtection="0">
      <alignment vertical="center"/>
    </xf>
    <xf numFmtId="0" fontId="14" fillId="11" borderId="0" applyNumberFormat="0" applyBorder="0" applyAlignment="0" applyProtection="0">
      <alignment vertical="center"/>
    </xf>
    <xf numFmtId="0" fontId="86" fillId="13" borderId="0" applyNumberFormat="0" applyBorder="0" applyAlignment="0" applyProtection="0">
      <alignment vertical="center"/>
    </xf>
    <xf numFmtId="0" fontId="128" fillId="10" borderId="19" applyNumberFormat="0" applyFont="0" applyAlignment="0" applyProtection="0">
      <alignment vertical="center"/>
    </xf>
    <xf numFmtId="0" fontId="14" fillId="11" borderId="0" applyNumberFormat="0" applyBorder="0" applyAlignment="0" applyProtection="0">
      <alignment vertical="center"/>
    </xf>
    <xf numFmtId="0" fontId="87" fillId="12" borderId="21" applyNumberFormat="0" applyAlignment="0" applyProtection="0">
      <alignment vertical="center"/>
    </xf>
    <xf numFmtId="0" fontId="86" fillId="13" borderId="0" applyNumberFormat="0" applyBorder="0" applyAlignment="0" applyProtection="0">
      <alignment vertical="center"/>
    </xf>
    <xf numFmtId="0" fontId="128" fillId="0" borderId="0"/>
    <xf numFmtId="0" fontId="14" fillId="11" borderId="0" applyNumberFormat="0" applyBorder="0" applyAlignment="0" applyProtection="0">
      <alignment vertical="center"/>
    </xf>
    <xf numFmtId="0" fontId="86" fillId="13" borderId="0" applyNumberFormat="0" applyBorder="0" applyAlignment="0" applyProtection="0">
      <alignment vertical="center"/>
    </xf>
    <xf numFmtId="0" fontId="14" fillId="11" borderId="0" applyNumberFormat="0" applyBorder="0" applyAlignment="0" applyProtection="0">
      <alignment vertical="center"/>
    </xf>
    <xf numFmtId="0" fontId="86" fillId="13" borderId="0" applyNumberFormat="0" applyBorder="0" applyAlignment="0" applyProtection="0">
      <alignment vertical="center"/>
    </xf>
    <xf numFmtId="0" fontId="14" fillId="11" borderId="0" applyNumberFormat="0" applyBorder="0" applyAlignment="0" applyProtection="0">
      <alignment vertical="center"/>
    </xf>
    <xf numFmtId="0" fontId="87" fillId="12" borderId="21" applyNumberFormat="0" applyAlignment="0" applyProtection="0">
      <alignment vertical="center"/>
    </xf>
    <xf numFmtId="0" fontId="86" fillId="13" borderId="0" applyNumberFormat="0" applyBorder="0" applyAlignment="0" applyProtection="0">
      <alignment vertical="center"/>
    </xf>
    <xf numFmtId="0" fontId="14" fillId="11" borderId="0" applyNumberFormat="0" applyBorder="0" applyAlignment="0" applyProtection="0">
      <alignment vertical="center"/>
    </xf>
    <xf numFmtId="0" fontId="86" fillId="13" borderId="0" applyNumberFormat="0" applyBorder="0" applyAlignment="0" applyProtection="0">
      <alignment vertical="center"/>
    </xf>
    <xf numFmtId="0" fontId="84" fillId="13" borderId="20" applyNumberFormat="0" applyAlignment="0" applyProtection="0">
      <alignment vertical="center"/>
    </xf>
    <xf numFmtId="0" fontId="14" fillId="11" borderId="0" applyNumberFormat="0" applyBorder="0" applyAlignment="0" applyProtection="0">
      <alignment vertical="center"/>
    </xf>
    <xf numFmtId="0" fontId="86" fillId="28" borderId="0" applyNumberFormat="0" applyBorder="0" applyAlignment="0" applyProtection="0">
      <alignment vertical="center"/>
    </xf>
    <xf numFmtId="0" fontId="86" fillId="13" borderId="0" applyNumberFormat="0" applyBorder="0" applyAlignment="0" applyProtection="0">
      <alignment vertical="center"/>
    </xf>
    <xf numFmtId="0" fontId="14" fillId="11" borderId="0" applyNumberFormat="0" applyBorder="0" applyAlignment="0" applyProtection="0">
      <alignment vertical="center"/>
    </xf>
    <xf numFmtId="0" fontId="86" fillId="29" borderId="0" applyNumberFormat="0" applyBorder="0" applyAlignment="0" applyProtection="0">
      <alignment vertical="center"/>
    </xf>
    <xf numFmtId="0" fontId="89" fillId="28" borderId="0" applyNumberFormat="0" applyBorder="0" applyAlignment="0" applyProtection="0">
      <alignment vertical="center"/>
    </xf>
    <xf numFmtId="0" fontId="14" fillId="11" borderId="0" applyNumberFormat="0" applyBorder="0" applyAlignment="0" applyProtection="0">
      <alignment vertical="center"/>
    </xf>
    <xf numFmtId="0" fontId="86" fillId="13" borderId="0" applyNumberFormat="0" applyBorder="0" applyAlignment="0" applyProtection="0">
      <alignment vertical="center"/>
    </xf>
    <xf numFmtId="0" fontId="14" fillId="11" borderId="0" applyNumberFormat="0" applyBorder="0" applyAlignment="0" applyProtection="0">
      <alignment vertical="center"/>
    </xf>
    <xf numFmtId="0" fontId="89" fillId="17" borderId="0" applyNumberFormat="0" applyBorder="0" applyAlignment="0" applyProtection="0">
      <alignment vertical="center"/>
    </xf>
    <xf numFmtId="0" fontId="14" fillId="11" borderId="0" applyNumberFormat="0" applyBorder="0" applyAlignment="0" applyProtection="0">
      <alignment vertical="center"/>
    </xf>
    <xf numFmtId="0" fontId="89" fillId="17" borderId="0" applyNumberFormat="0" applyBorder="0" applyAlignment="0" applyProtection="0">
      <alignment vertical="center"/>
    </xf>
    <xf numFmtId="0" fontId="14" fillId="11" borderId="0" applyNumberFormat="0" applyBorder="0" applyAlignment="0" applyProtection="0">
      <alignment vertical="center"/>
    </xf>
    <xf numFmtId="0" fontId="87" fillId="12" borderId="21" applyNumberFormat="0" applyAlignment="0" applyProtection="0">
      <alignment vertical="center"/>
    </xf>
    <xf numFmtId="0" fontId="84" fillId="8" borderId="20" applyNumberFormat="0" applyAlignment="0" applyProtection="0">
      <alignment vertical="center"/>
    </xf>
    <xf numFmtId="0" fontId="86" fillId="28" borderId="0" applyNumberFormat="0" applyBorder="0" applyAlignment="0" applyProtection="0">
      <alignment vertical="center"/>
    </xf>
    <xf numFmtId="0" fontId="89" fillId="17" borderId="0" applyNumberFormat="0" applyBorder="0" applyAlignment="0" applyProtection="0">
      <alignment vertical="center"/>
    </xf>
    <xf numFmtId="0" fontId="128" fillId="10" borderId="19" applyNumberFormat="0" applyFont="0" applyAlignment="0" applyProtection="0">
      <alignment vertical="center"/>
    </xf>
    <xf numFmtId="0" fontId="14" fillId="12" borderId="0" applyNumberFormat="0" applyBorder="0" applyAlignment="0" applyProtection="0">
      <alignment vertical="center"/>
    </xf>
    <xf numFmtId="0" fontId="89" fillId="14" borderId="0" applyNumberFormat="0" applyBorder="0" applyAlignment="0" applyProtection="0">
      <alignment vertical="center"/>
    </xf>
    <xf numFmtId="0" fontId="86" fillId="13" borderId="0" applyNumberFormat="0" applyBorder="0" applyAlignment="0" applyProtection="0">
      <alignment vertical="center"/>
    </xf>
    <xf numFmtId="0" fontId="128" fillId="10" borderId="19" applyNumberFormat="0" applyFont="0" applyAlignment="0" applyProtection="0">
      <alignment vertical="center"/>
    </xf>
    <xf numFmtId="0" fontId="14" fillId="12" borderId="0" applyNumberFormat="0" applyBorder="0" applyAlignment="0" applyProtection="0">
      <alignment vertical="center"/>
    </xf>
    <xf numFmtId="0" fontId="89" fillId="14" borderId="0" applyNumberFormat="0" applyBorder="0" applyAlignment="0" applyProtection="0">
      <alignment vertical="center"/>
    </xf>
    <xf numFmtId="0" fontId="86" fillId="13" borderId="0" applyNumberFormat="0" applyBorder="0" applyAlignment="0" applyProtection="0">
      <alignment vertical="center"/>
    </xf>
    <xf numFmtId="0" fontId="128" fillId="0" borderId="0"/>
    <xf numFmtId="0" fontId="14" fillId="12" borderId="0" applyNumberFormat="0" applyBorder="0" applyAlignment="0" applyProtection="0">
      <alignment vertical="center"/>
    </xf>
    <xf numFmtId="0" fontId="89" fillId="14" borderId="0" applyNumberFormat="0" applyBorder="0" applyAlignment="0" applyProtection="0">
      <alignment vertical="center"/>
    </xf>
    <xf numFmtId="0" fontId="86" fillId="13" borderId="0" applyNumberFormat="0" applyBorder="0" applyAlignment="0" applyProtection="0">
      <alignment vertical="center"/>
    </xf>
    <xf numFmtId="0" fontId="85" fillId="13" borderId="21" applyNumberFormat="0" applyAlignment="0" applyProtection="0">
      <alignment vertical="center"/>
    </xf>
    <xf numFmtId="0" fontId="14" fillId="12" borderId="0" applyNumberFormat="0" applyBorder="0" applyAlignment="0" applyProtection="0">
      <alignment vertical="center"/>
    </xf>
    <xf numFmtId="0" fontId="86" fillId="13" borderId="0" applyNumberFormat="0" applyBorder="0" applyAlignment="0" applyProtection="0">
      <alignment vertical="center"/>
    </xf>
    <xf numFmtId="0" fontId="84" fillId="8" borderId="20" applyNumberFormat="0" applyAlignment="0" applyProtection="0">
      <alignment vertical="center"/>
    </xf>
    <xf numFmtId="0" fontId="85" fillId="13" borderId="21" applyNumberFormat="0" applyAlignment="0" applyProtection="0">
      <alignment vertical="center"/>
    </xf>
    <xf numFmtId="0" fontId="14" fillId="12" borderId="0" applyNumberFormat="0" applyBorder="0" applyAlignment="0" applyProtection="0">
      <alignment vertical="center"/>
    </xf>
    <xf numFmtId="0" fontId="86" fillId="13" borderId="0" applyNumberFormat="0" applyBorder="0" applyAlignment="0" applyProtection="0">
      <alignment vertical="center"/>
    </xf>
    <xf numFmtId="0" fontId="87" fillId="12" borderId="21" applyNumberFormat="0" applyAlignment="0" applyProtection="0">
      <alignment vertical="center"/>
    </xf>
    <xf numFmtId="0" fontId="13" fillId="0" borderId="27" applyNumberFormat="0" applyFill="0" applyAlignment="0" applyProtection="0">
      <alignment vertical="center"/>
    </xf>
    <xf numFmtId="0" fontId="93" fillId="0" borderId="0" applyNumberFormat="0" applyFill="0" applyBorder="0" applyAlignment="0" applyProtection="0">
      <alignment vertical="center"/>
    </xf>
    <xf numFmtId="0" fontId="14" fillId="12" borderId="0" applyNumberFormat="0" applyBorder="0" applyAlignment="0" applyProtection="0">
      <alignment vertical="center"/>
    </xf>
    <xf numFmtId="0" fontId="86" fillId="13" borderId="0" applyNumberFormat="0" applyBorder="0" applyAlignment="0" applyProtection="0">
      <alignment vertical="center"/>
    </xf>
    <xf numFmtId="0" fontId="14" fillId="12" borderId="0" applyNumberFormat="0" applyBorder="0" applyAlignment="0" applyProtection="0">
      <alignment vertical="center"/>
    </xf>
    <xf numFmtId="0" fontId="86" fillId="13" borderId="0" applyNumberFormat="0" applyBorder="0" applyAlignment="0" applyProtection="0">
      <alignment vertical="center"/>
    </xf>
    <xf numFmtId="0" fontId="128" fillId="10" borderId="19" applyNumberFormat="0" applyFont="0" applyAlignment="0" applyProtection="0">
      <alignment vertical="center"/>
    </xf>
    <xf numFmtId="0" fontId="14" fillId="11" borderId="0" applyNumberFormat="0" applyBorder="0" applyAlignment="0" applyProtection="0">
      <alignment vertical="center"/>
    </xf>
    <xf numFmtId="0" fontId="89" fillId="17" borderId="0" applyNumberFormat="0" applyBorder="0" applyAlignment="0" applyProtection="0">
      <alignment vertical="center"/>
    </xf>
    <xf numFmtId="0" fontId="128" fillId="10" borderId="19" applyNumberFormat="0" applyFont="0" applyAlignment="0" applyProtection="0">
      <alignment vertical="center"/>
    </xf>
    <xf numFmtId="0" fontId="14" fillId="11" borderId="0" applyNumberFormat="0" applyBorder="0" applyAlignment="0" applyProtection="0">
      <alignment vertical="center"/>
    </xf>
    <xf numFmtId="0" fontId="89" fillId="17" borderId="0" applyNumberFormat="0" applyBorder="0" applyAlignment="0" applyProtection="0">
      <alignment vertical="center"/>
    </xf>
    <xf numFmtId="0" fontId="14" fillId="11" borderId="0" applyNumberFormat="0" applyBorder="0" applyAlignment="0" applyProtection="0">
      <alignment vertical="center"/>
    </xf>
    <xf numFmtId="0" fontId="89" fillId="17" borderId="0" applyNumberFormat="0" applyBorder="0" applyAlignment="0" applyProtection="0">
      <alignment vertical="center"/>
    </xf>
    <xf numFmtId="0" fontId="14" fillId="25" borderId="0" applyNumberFormat="0" applyBorder="0" applyAlignment="0" applyProtection="0">
      <alignment vertical="center"/>
    </xf>
    <xf numFmtId="0" fontId="14" fillId="14" borderId="0" applyNumberFormat="0" applyBorder="0" applyAlignment="0" applyProtection="0">
      <alignment vertical="center"/>
    </xf>
    <xf numFmtId="0" fontId="14" fillId="12" borderId="0" applyNumberFormat="0" applyBorder="0" applyAlignment="0" applyProtection="0">
      <alignment vertical="center"/>
    </xf>
    <xf numFmtId="0" fontId="90" fillId="0" borderId="11">
      <alignment horizontal="left" vertical="center"/>
    </xf>
    <xf numFmtId="0" fontId="14" fillId="19" borderId="0" applyNumberFormat="0" applyBorder="0" applyAlignment="0" applyProtection="0">
      <alignment vertical="center"/>
    </xf>
    <xf numFmtId="0" fontId="89" fillId="19" borderId="0" applyNumberFormat="0" applyBorder="0" applyAlignment="0" applyProtection="0">
      <alignment vertical="center"/>
    </xf>
    <xf numFmtId="0" fontId="14" fillId="13" borderId="0" applyNumberFormat="0" applyBorder="0" applyAlignment="0" applyProtection="0">
      <alignment vertical="center"/>
    </xf>
    <xf numFmtId="0" fontId="14" fillId="26" borderId="0" applyNumberFormat="0" applyBorder="0" applyAlignment="0" applyProtection="0">
      <alignment vertical="center"/>
    </xf>
    <xf numFmtId="0" fontId="128" fillId="0" borderId="0"/>
    <xf numFmtId="0" fontId="14" fillId="11" borderId="0" applyNumberFormat="0" applyBorder="0" applyAlignment="0" applyProtection="0">
      <alignment vertical="center"/>
    </xf>
    <xf numFmtId="0" fontId="14" fillId="26" borderId="0" applyNumberFormat="0" applyBorder="0" applyAlignment="0" applyProtection="0">
      <alignment vertical="center"/>
    </xf>
    <xf numFmtId="0" fontId="89" fillId="18" borderId="0" applyNumberFormat="0" applyBorder="0" applyAlignment="0" applyProtection="0">
      <alignment vertical="center"/>
    </xf>
    <xf numFmtId="0" fontId="85" fillId="13" borderId="21" applyNumberFormat="0" applyAlignment="0" applyProtection="0">
      <alignment vertical="center"/>
    </xf>
    <xf numFmtId="0" fontId="89" fillId="18" borderId="0" applyNumberFormat="0" applyBorder="0" applyAlignment="0" applyProtection="0">
      <alignment vertical="center"/>
    </xf>
    <xf numFmtId="0" fontId="89" fillId="18" borderId="0" applyNumberFormat="0" applyBorder="0" applyAlignment="0" applyProtection="0">
      <alignment vertical="center"/>
    </xf>
    <xf numFmtId="0" fontId="86" fillId="28" borderId="0" applyNumberFormat="0" applyBorder="0" applyAlignment="0" applyProtection="0">
      <alignment vertical="center"/>
    </xf>
    <xf numFmtId="0" fontId="89" fillId="18" borderId="0" applyNumberFormat="0" applyBorder="0" applyAlignment="0" applyProtection="0">
      <alignment vertical="center"/>
    </xf>
    <xf numFmtId="0" fontId="86" fillId="28" borderId="0" applyNumberFormat="0" applyBorder="0" applyAlignment="0" applyProtection="0">
      <alignment vertical="center"/>
    </xf>
    <xf numFmtId="0" fontId="128" fillId="10" borderId="19" applyNumberFormat="0" applyFont="0" applyAlignment="0" applyProtection="0">
      <alignment vertical="center"/>
    </xf>
    <xf numFmtId="0" fontId="89" fillId="18" borderId="0" applyNumberFormat="0" applyBorder="0" applyAlignment="0" applyProtection="0">
      <alignment vertical="center"/>
    </xf>
    <xf numFmtId="0" fontId="86" fillId="28" borderId="0" applyNumberFormat="0" applyBorder="0" applyAlignment="0" applyProtection="0">
      <alignment vertical="center"/>
    </xf>
    <xf numFmtId="0" fontId="3" fillId="0" borderId="1">
      <alignment horizontal="distributed" vertical="center" wrapText="1"/>
    </xf>
    <xf numFmtId="0" fontId="89" fillId="18" borderId="0" applyNumberFormat="0" applyBorder="0" applyAlignment="0" applyProtection="0">
      <alignment vertical="center"/>
    </xf>
    <xf numFmtId="0" fontId="86" fillId="12" borderId="0" applyNumberFormat="0" applyBorder="0" applyAlignment="0" applyProtection="0">
      <alignment vertical="center"/>
    </xf>
    <xf numFmtId="9" fontId="128" fillId="0" borderId="0" applyFont="0" applyFill="0" applyBorder="0" applyAlignment="0" applyProtection="0">
      <alignment vertical="center"/>
    </xf>
    <xf numFmtId="0" fontId="89" fillId="18" borderId="0" applyNumberFormat="0" applyBorder="0" applyAlignment="0" applyProtection="0">
      <alignment vertical="center"/>
    </xf>
    <xf numFmtId="0" fontId="85" fillId="13" borderId="21" applyNumberFormat="0" applyAlignment="0" applyProtection="0">
      <alignment vertical="center"/>
    </xf>
    <xf numFmtId="0" fontId="86" fillId="12" borderId="0" applyNumberFormat="0" applyBorder="0" applyAlignment="0" applyProtection="0">
      <alignment vertical="center"/>
    </xf>
    <xf numFmtId="0" fontId="89" fillId="18" borderId="0" applyNumberFormat="0" applyBorder="0" applyAlignment="0" applyProtection="0">
      <alignment vertical="center"/>
    </xf>
    <xf numFmtId="0" fontId="89" fillId="18" borderId="0" applyNumberFormat="0" applyBorder="0" applyAlignment="0" applyProtection="0">
      <alignment vertical="center"/>
    </xf>
    <xf numFmtId="0" fontId="89" fillId="18" borderId="0" applyNumberFormat="0" applyBorder="0" applyAlignment="0" applyProtection="0">
      <alignment vertical="center"/>
    </xf>
    <xf numFmtId="0" fontId="85" fillId="13" borderId="21" applyNumberFormat="0" applyAlignment="0" applyProtection="0">
      <alignment vertical="center"/>
    </xf>
    <xf numFmtId="0" fontId="86" fillId="28" borderId="0" applyNumberFormat="0" applyBorder="0" applyAlignment="0" applyProtection="0">
      <alignment vertical="center"/>
    </xf>
    <xf numFmtId="0" fontId="89" fillId="17"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9" fillId="18" borderId="0" applyNumberFormat="0" applyBorder="0" applyAlignment="0" applyProtection="0">
      <alignment vertical="center"/>
    </xf>
    <xf numFmtId="0" fontId="128" fillId="10" borderId="19" applyNumberFormat="0" applyFont="0" applyAlignment="0" applyProtection="0">
      <alignment vertical="center"/>
    </xf>
    <xf numFmtId="0" fontId="89" fillId="28" borderId="0" applyNumberFormat="0" applyBorder="0" applyAlignment="0" applyProtection="0">
      <alignment vertical="center"/>
    </xf>
    <xf numFmtId="0" fontId="89" fillId="18" borderId="0" applyNumberFormat="0" applyBorder="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86" fillId="28" borderId="0" applyNumberFormat="0" applyBorder="0" applyAlignment="0" applyProtection="0">
      <alignment vertical="center"/>
    </xf>
    <xf numFmtId="0" fontId="89" fillId="28" borderId="0" applyNumberFormat="0" applyBorder="0" applyAlignment="0" applyProtection="0">
      <alignment vertical="center"/>
    </xf>
    <xf numFmtId="0" fontId="93" fillId="0" borderId="0" applyNumberFormat="0" applyFill="0" applyBorder="0" applyAlignment="0" applyProtection="0">
      <alignment vertical="center"/>
    </xf>
    <xf numFmtId="0" fontId="87" fillId="12" borderId="21" applyNumberFormat="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5" fillId="13" borderId="21" applyNumberFormat="0" applyAlignment="0" applyProtection="0">
      <alignment vertical="center"/>
    </xf>
    <xf numFmtId="0" fontId="86" fillId="28" borderId="0" applyNumberFormat="0" applyBorder="0" applyAlignment="0" applyProtection="0">
      <alignment vertical="center"/>
    </xf>
    <xf numFmtId="0" fontId="85" fillId="13" borderId="21" applyNumberFormat="0" applyAlignment="0" applyProtection="0">
      <alignment vertical="center"/>
    </xf>
    <xf numFmtId="0" fontId="86" fillId="28" borderId="0" applyNumberFormat="0" applyBorder="0" applyAlignment="0" applyProtection="0">
      <alignment vertical="center"/>
    </xf>
    <xf numFmtId="187" fontId="116" fillId="0" borderId="0" applyFill="0" applyBorder="0" applyAlignment="0"/>
    <xf numFmtId="0" fontId="86" fillId="28" borderId="0" applyNumberFormat="0" applyBorder="0" applyAlignment="0" applyProtection="0">
      <alignment vertical="center"/>
    </xf>
    <xf numFmtId="0" fontId="89" fillId="18" borderId="0" applyNumberFormat="0" applyBorder="0" applyAlignment="0" applyProtection="0">
      <alignment vertical="center"/>
    </xf>
    <xf numFmtId="187" fontId="116" fillId="0" borderId="0" applyFill="0" applyBorder="0" applyAlignment="0">
      <alignment vertical="center"/>
    </xf>
    <xf numFmtId="0" fontId="112" fillId="0" borderId="28" applyNumberFormat="0" applyFill="0" applyAlignment="0" applyProtection="0">
      <alignment vertical="center"/>
    </xf>
    <xf numFmtId="0" fontId="89" fillId="18" borderId="0" applyNumberFormat="0" applyBorder="0" applyAlignment="0" applyProtection="0">
      <alignment vertical="center"/>
    </xf>
    <xf numFmtId="0" fontId="89" fillId="18" borderId="0" applyNumberFormat="0" applyBorder="0" applyAlignment="0" applyProtection="0">
      <alignment vertical="center"/>
    </xf>
    <xf numFmtId="0" fontId="86" fillId="28" borderId="0" applyNumberFormat="0" applyBorder="0" applyAlignment="0" applyProtection="0">
      <alignment vertical="center"/>
    </xf>
    <xf numFmtId="187" fontId="116" fillId="0" borderId="0" applyFill="0" applyBorder="0" applyAlignment="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4" fillId="13" borderId="20" applyNumberFormat="0" applyAlignment="0" applyProtection="0">
      <alignment vertical="center"/>
    </xf>
    <xf numFmtId="0" fontId="89" fillId="18" borderId="0" applyNumberFormat="0" applyBorder="0" applyAlignment="0" applyProtection="0">
      <alignment vertical="center"/>
    </xf>
    <xf numFmtId="0" fontId="84" fillId="13" borderId="20" applyNumberFormat="0" applyAlignment="0" applyProtection="0">
      <alignment vertical="center"/>
    </xf>
    <xf numFmtId="0" fontId="89" fillId="18" borderId="0" applyNumberFormat="0" applyBorder="0" applyAlignment="0" applyProtection="0">
      <alignment vertical="center"/>
    </xf>
    <xf numFmtId="0" fontId="89" fillId="18" borderId="0" applyNumberFormat="0" applyBorder="0" applyAlignment="0" applyProtection="0">
      <alignment vertical="center"/>
    </xf>
    <xf numFmtId="0" fontId="89" fillId="18" borderId="0" applyNumberFormat="0" applyBorder="0" applyAlignment="0" applyProtection="0">
      <alignment vertical="center"/>
    </xf>
    <xf numFmtId="0" fontId="89" fillId="18" borderId="0" applyNumberFormat="0" applyBorder="0" applyAlignment="0" applyProtection="0">
      <alignment vertical="center"/>
    </xf>
    <xf numFmtId="0" fontId="89" fillId="18" borderId="0" applyNumberFormat="0" applyBorder="0" applyAlignment="0" applyProtection="0">
      <alignment vertical="center"/>
    </xf>
    <xf numFmtId="0" fontId="84" fillId="8" borderId="20" applyNumberFormat="0" applyAlignment="0" applyProtection="0">
      <alignment vertical="center"/>
    </xf>
    <xf numFmtId="0" fontId="89" fillId="18" borderId="0" applyNumberFormat="0" applyBorder="0" applyAlignment="0" applyProtection="0">
      <alignment vertical="center"/>
    </xf>
    <xf numFmtId="0" fontId="89" fillId="18" borderId="0" applyNumberFormat="0" applyBorder="0" applyAlignment="0" applyProtection="0">
      <alignment vertical="center"/>
    </xf>
    <xf numFmtId="0" fontId="89" fillId="18" borderId="0" applyNumberFormat="0" applyBorder="0" applyAlignment="0" applyProtection="0">
      <alignment vertical="center"/>
    </xf>
    <xf numFmtId="0" fontId="84" fillId="13" borderId="20" applyNumberFormat="0" applyAlignment="0" applyProtection="0">
      <alignment vertical="center"/>
    </xf>
    <xf numFmtId="0" fontId="89" fillId="18" borderId="0" applyNumberFormat="0" applyBorder="0" applyAlignment="0" applyProtection="0">
      <alignment vertical="center"/>
    </xf>
    <xf numFmtId="0" fontId="89" fillId="18" borderId="0" applyNumberFormat="0" applyBorder="0" applyAlignment="0" applyProtection="0">
      <alignment vertical="center"/>
    </xf>
    <xf numFmtId="0" fontId="128" fillId="10" borderId="19" applyNumberFormat="0" applyFont="0" applyAlignment="0" applyProtection="0">
      <alignment vertical="center"/>
    </xf>
    <xf numFmtId="0" fontId="89" fillId="18" borderId="0" applyNumberFormat="0" applyBorder="0" applyAlignment="0" applyProtection="0">
      <alignment vertical="center"/>
    </xf>
    <xf numFmtId="0" fontId="128" fillId="10" borderId="19" applyNumberFormat="0" applyFont="0" applyAlignment="0" applyProtection="0">
      <alignment vertical="center"/>
    </xf>
    <xf numFmtId="0" fontId="89" fillId="18" borderId="0" applyNumberFormat="0" applyBorder="0" applyAlignment="0" applyProtection="0">
      <alignment vertical="center"/>
    </xf>
    <xf numFmtId="0" fontId="89" fillId="18" borderId="0" applyNumberFormat="0" applyBorder="0" applyAlignment="0" applyProtection="0">
      <alignment vertical="center"/>
    </xf>
    <xf numFmtId="0" fontId="128" fillId="10" borderId="19" applyNumberFormat="0" applyFont="0" applyAlignment="0" applyProtection="0">
      <alignment vertical="center"/>
    </xf>
    <xf numFmtId="0" fontId="89" fillId="18" borderId="0" applyNumberFormat="0" applyBorder="0" applyAlignment="0" applyProtection="0">
      <alignment vertical="center"/>
    </xf>
    <xf numFmtId="0" fontId="89" fillId="18" borderId="0" applyNumberFormat="0" applyBorder="0" applyAlignment="0" applyProtection="0">
      <alignment vertical="center"/>
    </xf>
    <xf numFmtId="0" fontId="89" fillId="18" borderId="0" applyNumberFormat="0" applyBorder="0" applyAlignment="0" applyProtection="0">
      <alignment vertical="center"/>
    </xf>
    <xf numFmtId="0" fontId="89" fillId="18" borderId="0" applyNumberFormat="0" applyBorder="0" applyAlignment="0" applyProtection="0">
      <alignment vertical="center"/>
    </xf>
    <xf numFmtId="0" fontId="89" fillId="18" borderId="0" applyNumberFormat="0" applyBorder="0" applyAlignment="0" applyProtection="0">
      <alignment vertical="center"/>
    </xf>
    <xf numFmtId="0" fontId="86" fillId="28" borderId="0" applyNumberFormat="0" applyBorder="0" applyAlignment="0" applyProtection="0">
      <alignment vertical="center"/>
    </xf>
    <xf numFmtId="0" fontId="128" fillId="10" borderId="19" applyNumberFormat="0" applyFont="0" applyAlignment="0" applyProtection="0">
      <alignment vertical="center"/>
    </xf>
    <xf numFmtId="0" fontId="89" fillId="18" borderId="0" applyNumberFormat="0" applyBorder="0" applyAlignment="0" applyProtection="0">
      <alignment vertical="center"/>
    </xf>
    <xf numFmtId="0" fontId="89" fillId="24" borderId="0" applyNumberFormat="0" applyBorder="0" applyAlignment="0" applyProtection="0">
      <alignment vertical="center"/>
    </xf>
    <xf numFmtId="0" fontId="128" fillId="10" borderId="19" applyNumberFormat="0" applyFont="0" applyAlignment="0" applyProtection="0">
      <alignment vertical="center"/>
    </xf>
    <xf numFmtId="0" fontId="89" fillId="18" borderId="0" applyNumberFormat="0" applyBorder="0" applyAlignment="0" applyProtection="0">
      <alignment vertical="center"/>
    </xf>
    <xf numFmtId="0" fontId="89" fillId="18" borderId="0" applyNumberFormat="0" applyBorder="0" applyAlignment="0" applyProtection="0">
      <alignment vertical="center"/>
    </xf>
    <xf numFmtId="0" fontId="86" fillId="28" borderId="0" applyNumberFormat="0" applyBorder="0" applyAlignment="0" applyProtection="0">
      <alignment vertical="center"/>
    </xf>
    <xf numFmtId="0" fontId="89" fillId="1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128" fillId="10" borderId="19" applyNumberFormat="0" applyFont="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98" fillId="0" borderId="30" applyNumberFormat="0" applyFill="0" applyAlignment="0" applyProtection="0">
      <alignment vertical="center"/>
    </xf>
    <xf numFmtId="0" fontId="86" fillId="28" borderId="0" applyNumberFormat="0" applyBorder="0" applyAlignment="0" applyProtection="0">
      <alignment vertical="center"/>
    </xf>
    <xf numFmtId="0" fontId="98" fillId="0" borderId="30" applyNumberFormat="0" applyFill="0" applyAlignment="0" applyProtection="0">
      <alignment vertical="center"/>
    </xf>
    <xf numFmtId="0" fontId="128" fillId="10" borderId="19" applyNumberFormat="0" applyFont="0" applyAlignment="0" applyProtection="0">
      <alignment vertical="center"/>
    </xf>
    <xf numFmtId="0" fontId="86" fillId="28" borderId="0" applyNumberFormat="0" applyBorder="0" applyAlignment="0" applyProtection="0">
      <alignment vertical="center"/>
    </xf>
    <xf numFmtId="0" fontId="128" fillId="10" borderId="19" applyNumberFormat="0" applyFont="0" applyAlignment="0" applyProtection="0">
      <alignment vertical="center"/>
    </xf>
    <xf numFmtId="0" fontId="86" fillId="28" borderId="0" applyNumberFormat="0" applyBorder="0" applyAlignment="0" applyProtection="0">
      <alignment vertical="center"/>
    </xf>
    <xf numFmtId="0" fontId="89" fillId="18" borderId="0" applyNumberFormat="0" applyBorder="0" applyAlignment="0" applyProtection="0">
      <alignment vertical="center"/>
    </xf>
    <xf numFmtId="0" fontId="98" fillId="0" borderId="30" applyNumberFormat="0" applyFill="0" applyAlignment="0" applyProtection="0">
      <alignment vertical="center"/>
    </xf>
    <xf numFmtId="0" fontId="89" fillId="14" borderId="0" applyNumberFormat="0" applyBorder="0" applyAlignment="0" applyProtection="0">
      <alignment vertical="center"/>
    </xf>
    <xf numFmtId="0" fontId="89" fillId="14" borderId="0" applyNumberFormat="0" applyBorder="0" applyAlignment="0" applyProtection="0">
      <alignment vertical="center"/>
    </xf>
    <xf numFmtId="0" fontId="89" fillId="14" borderId="0" applyNumberFormat="0" applyBorder="0" applyAlignment="0" applyProtection="0">
      <alignment vertical="center"/>
    </xf>
    <xf numFmtId="0" fontId="89" fillId="14" borderId="0" applyNumberFormat="0" applyBorder="0" applyAlignment="0" applyProtection="0">
      <alignment vertical="center"/>
    </xf>
    <xf numFmtId="0" fontId="89" fillId="14" borderId="0" applyNumberFormat="0" applyBorder="0" applyAlignment="0" applyProtection="0">
      <alignment vertical="center"/>
    </xf>
    <xf numFmtId="0" fontId="89" fillId="14" borderId="0" applyNumberFormat="0" applyBorder="0" applyAlignment="0" applyProtection="0">
      <alignment vertical="center"/>
    </xf>
    <xf numFmtId="0" fontId="89" fillId="14" borderId="0" applyNumberFormat="0" applyBorder="0" applyAlignment="0" applyProtection="0">
      <alignment vertical="center"/>
    </xf>
    <xf numFmtId="0" fontId="89" fillId="14" borderId="0" applyNumberFormat="0" applyBorder="0" applyAlignment="0" applyProtection="0">
      <alignment vertical="center"/>
    </xf>
    <xf numFmtId="0" fontId="89" fillId="14" borderId="0" applyNumberFormat="0" applyBorder="0" applyAlignment="0" applyProtection="0">
      <alignment vertical="center"/>
    </xf>
    <xf numFmtId="0" fontId="89" fillId="14" borderId="0" applyNumberFormat="0" applyBorder="0" applyAlignment="0" applyProtection="0">
      <alignment vertical="center"/>
    </xf>
    <xf numFmtId="0" fontId="89" fillId="14" borderId="0" applyNumberFormat="0" applyBorder="0" applyAlignment="0" applyProtection="0">
      <alignment vertical="center"/>
    </xf>
    <xf numFmtId="0" fontId="89" fillId="14" borderId="0" applyNumberFormat="0" applyBorder="0" applyAlignment="0" applyProtection="0">
      <alignment vertical="center"/>
    </xf>
    <xf numFmtId="0" fontId="86" fillId="14" borderId="0" applyNumberFormat="0" applyBorder="0" applyAlignment="0" applyProtection="0">
      <alignment vertical="center"/>
    </xf>
    <xf numFmtId="0" fontId="86" fillId="26"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6" fillId="14" borderId="0" applyNumberFormat="0" applyBorder="0" applyAlignment="0" applyProtection="0">
      <alignment vertical="center"/>
    </xf>
    <xf numFmtId="0" fontId="86" fillId="26" borderId="0" applyNumberFormat="0" applyBorder="0" applyAlignment="0" applyProtection="0">
      <alignment vertical="center"/>
    </xf>
    <xf numFmtId="0" fontId="85" fillId="8" borderId="21" applyNumberFormat="0" applyAlignment="0" applyProtection="0">
      <alignment vertical="center"/>
    </xf>
    <xf numFmtId="0" fontId="86" fillId="14" borderId="0" applyNumberFormat="0" applyBorder="0" applyAlignment="0" applyProtection="0">
      <alignment vertical="center"/>
    </xf>
    <xf numFmtId="0" fontId="86" fillId="26" borderId="0" applyNumberFormat="0" applyBorder="0" applyAlignment="0" applyProtection="0">
      <alignment vertical="center"/>
    </xf>
    <xf numFmtId="0" fontId="89" fillId="28" borderId="0" applyNumberFormat="0" applyBorder="0" applyAlignment="0" applyProtection="0">
      <alignment vertical="center"/>
    </xf>
    <xf numFmtId="0" fontId="85" fillId="8" borderId="21" applyNumberFormat="0" applyAlignment="0" applyProtection="0">
      <alignment vertical="center"/>
    </xf>
    <xf numFmtId="0" fontId="86" fillId="14" borderId="0" applyNumberFormat="0" applyBorder="0" applyAlignment="0" applyProtection="0">
      <alignment vertical="center"/>
    </xf>
    <xf numFmtId="0" fontId="86" fillId="26" borderId="0" applyNumberFormat="0" applyBorder="0" applyAlignment="0" applyProtection="0">
      <alignment vertical="center"/>
    </xf>
    <xf numFmtId="0" fontId="89" fillId="28" borderId="0" applyNumberFormat="0" applyBorder="0" applyAlignment="0" applyProtection="0">
      <alignment vertical="center"/>
    </xf>
    <xf numFmtId="0" fontId="86" fillId="26" borderId="0" applyNumberFormat="0" applyBorder="0" applyAlignment="0" applyProtection="0">
      <alignment vertical="center"/>
    </xf>
    <xf numFmtId="0" fontId="86" fillId="14" borderId="0" applyNumberFormat="0" applyBorder="0" applyAlignment="0" applyProtection="0">
      <alignment vertical="center"/>
    </xf>
    <xf numFmtId="0" fontId="89" fillId="28" borderId="0" applyNumberFormat="0" applyBorder="0" applyAlignment="0" applyProtection="0">
      <alignment vertical="center"/>
    </xf>
    <xf numFmtId="0" fontId="89" fillId="24" borderId="0" applyNumberFormat="0" applyBorder="0" applyAlignment="0" applyProtection="0">
      <alignment vertical="center"/>
    </xf>
    <xf numFmtId="0" fontId="86" fillId="26" borderId="0" applyNumberFormat="0" applyBorder="0" applyAlignment="0" applyProtection="0">
      <alignment vertical="center"/>
    </xf>
    <xf numFmtId="0" fontId="86" fillId="14" borderId="0" applyNumberFormat="0" applyBorder="0" applyAlignment="0" applyProtection="0">
      <alignment vertical="center"/>
    </xf>
    <xf numFmtId="196" fontId="117" fillId="0" borderId="0"/>
    <xf numFmtId="0" fontId="86" fillId="26" borderId="0" applyNumberFormat="0" applyBorder="0" applyAlignment="0" applyProtection="0">
      <alignment vertical="center"/>
    </xf>
    <xf numFmtId="0" fontId="86" fillId="14" borderId="0" applyNumberFormat="0" applyBorder="0" applyAlignment="0" applyProtection="0">
      <alignment vertical="center"/>
    </xf>
    <xf numFmtId="0" fontId="89" fillId="17" borderId="0" applyNumberFormat="0" applyBorder="0" applyAlignment="0" applyProtection="0">
      <alignment vertical="center"/>
    </xf>
    <xf numFmtId="0" fontId="86" fillId="26" borderId="0" applyNumberFormat="0" applyBorder="0" applyAlignment="0" applyProtection="0">
      <alignment vertical="center"/>
    </xf>
    <xf numFmtId="0" fontId="86" fillId="14" borderId="0" applyNumberFormat="0" applyBorder="0" applyAlignment="0" applyProtection="0">
      <alignment vertical="center"/>
    </xf>
    <xf numFmtId="0" fontId="86" fillId="26" borderId="0" applyNumberFormat="0" applyBorder="0" applyAlignment="0" applyProtection="0">
      <alignment vertical="center"/>
    </xf>
    <xf numFmtId="0" fontId="86" fillId="14" borderId="0" applyNumberFormat="0" applyBorder="0" applyAlignment="0" applyProtection="0">
      <alignment vertical="center"/>
    </xf>
    <xf numFmtId="0" fontId="86" fillId="26" borderId="0" applyNumberFormat="0" applyBorder="0" applyAlignment="0" applyProtection="0">
      <alignment vertical="center"/>
    </xf>
    <xf numFmtId="0" fontId="86" fillId="14" borderId="0" applyNumberFormat="0" applyBorder="0" applyAlignment="0" applyProtection="0">
      <alignment vertical="center"/>
    </xf>
    <xf numFmtId="196" fontId="117" fillId="0" borderId="0">
      <alignment vertical="center"/>
    </xf>
    <xf numFmtId="0" fontId="89" fillId="19" borderId="0" applyNumberFormat="0" applyBorder="0" applyAlignment="0" applyProtection="0">
      <alignment vertical="center"/>
    </xf>
    <xf numFmtId="0" fontId="89" fillId="14" borderId="0" applyNumberFormat="0" applyBorder="0" applyAlignment="0" applyProtection="0">
      <alignment vertical="center"/>
    </xf>
    <xf numFmtId="0" fontId="89" fillId="19" borderId="0" applyNumberFormat="0" applyBorder="0" applyAlignment="0" applyProtection="0">
      <alignment vertical="center"/>
    </xf>
    <xf numFmtId="0" fontId="89" fillId="14" borderId="0" applyNumberFormat="0" applyBorder="0" applyAlignment="0" applyProtection="0">
      <alignment vertical="center"/>
    </xf>
    <xf numFmtId="0" fontId="89" fillId="19" borderId="0" applyNumberFormat="0" applyBorder="0" applyAlignment="0" applyProtection="0">
      <alignment vertical="center"/>
    </xf>
    <xf numFmtId="0" fontId="89" fillId="14" borderId="0" applyNumberFormat="0" applyBorder="0" applyAlignment="0" applyProtection="0">
      <alignment vertical="center"/>
    </xf>
    <xf numFmtId="0" fontId="86" fillId="22" borderId="0" applyNumberFormat="0" applyBorder="0" applyAlignment="0" applyProtection="0">
      <alignment vertical="center"/>
    </xf>
    <xf numFmtId="0" fontId="89" fillId="19" borderId="0" applyNumberFormat="0" applyBorder="0" applyAlignment="0" applyProtection="0">
      <alignment vertical="center"/>
    </xf>
    <xf numFmtId="0" fontId="86" fillId="14" borderId="0" applyNumberFormat="0" applyBorder="0" applyAlignment="0" applyProtection="0">
      <alignment vertical="center"/>
    </xf>
    <xf numFmtId="0" fontId="89" fillId="19" borderId="0" applyNumberFormat="0" applyBorder="0" applyAlignment="0" applyProtection="0">
      <alignment vertical="center"/>
    </xf>
    <xf numFmtId="0" fontId="86" fillId="14" borderId="0" applyNumberFormat="0" applyBorder="0" applyAlignment="0" applyProtection="0">
      <alignment vertical="center"/>
    </xf>
    <xf numFmtId="0" fontId="86" fillId="14" borderId="0" applyNumberFormat="0" applyBorder="0" applyAlignment="0" applyProtection="0">
      <alignment vertical="center"/>
    </xf>
    <xf numFmtId="0" fontId="89" fillId="19" borderId="0" applyNumberFormat="0" applyBorder="0" applyAlignment="0" applyProtection="0">
      <alignment vertical="center"/>
    </xf>
    <xf numFmtId="0" fontId="86" fillId="14" borderId="0" applyNumberFormat="0" applyBorder="0" applyAlignment="0" applyProtection="0">
      <alignment vertical="center"/>
    </xf>
    <xf numFmtId="0" fontId="89" fillId="19" borderId="0" applyNumberFormat="0" applyBorder="0" applyAlignment="0" applyProtection="0">
      <alignment vertical="center"/>
    </xf>
    <xf numFmtId="0" fontId="86" fillId="14" borderId="0" applyNumberFormat="0" applyBorder="0" applyAlignment="0" applyProtection="0">
      <alignment vertical="center"/>
    </xf>
    <xf numFmtId="0" fontId="89" fillId="14" borderId="0" applyNumberFormat="0" applyBorder="0" applyAlignment="0" applyProtection="0">
      <alignment vertical="center"/>
    </xf>
    <xf numFmtId="0" fontId="89" fillId="19" borderId="0" applyNumberFormat="0" applyBorder="0" applyAlignment="0" applyProtection="0">
      <alignment vertical="center"/>
    </xf>
    <xf numFmtId="0" fontId="89" fillId="14" borderId="0" applyNumberFormat="0" applyBorder="0" applyAlignment="0" applyProtection="0">
      <alignment vertical="center"/>
    </xf>
    <xf numFmtId="0" fontId="86" fillId="14" borderId="0" applyNumberFormat="0" applyBorder="0" applyAlignment="0" applyProtection="0">
      <alignment vertical="center"/>
    </xf>
    <xf numFmtId="0" fontId="89" fillId="14" borderId="0" applyNumberFormat="0" applyBorder="0" applyAlignment="0" applyProtection="0">
      <alignment vertical="center"/>
    </xf>
    <xf numFmtId="0" fontId="84" fillId="13" borderId="20" applyNumberFormat="0" applyAlignment="0" applyProtection="0">
      <alignment vertical="center"/>
    </xf>
    <xf numFmtId="0" fontId="89" fillId="17" borderId="0" applyNumberFormat="0" applyBorder="0" applyAlignment="0" applyProtection="0">
      <alignment vertical="center"/>
    </xf>
    <xf numFmtId="0" fontId="89" fillId="14" borderId="0" applyNumberFormat="0" applyBorder="0" applyAlignment="0" applyProtection="0">
      <alignment vertical="center"/>
    </xf>
    <xf numFmtId="0" fontId="89" fillId="17" borderId="0" applyNumberFormat="0" applyBorder="0" applyAlignment="0" applyProtection="0">
      <alignment vertical="center"/>
    </xf>
    <xf numFmtId="0" fontId="89" fillId="14" borderId="0" applyNumberFormat="0" applyBorder="0" applyAlignment="0" applyProtection="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xf numFmtId="0" fontId="89" fillId="17" borderId="0" applyNumberFormat="0" applyBorder="0" applyAlignment="0" applyProtection="0">
      <alignment vertical="center"/>
    </xf>
    <xf numFmtId="0" fontId="89" fillId="14" borderId="0" applyNumberFormat="0" applyBorder="0" applyAlignment="0" applyProtection="0">
      <alignment vertical="center"/>
    </xf>
    <xf numFmtId="0" fontId="89" fillId="17" borderId="0" applyNumberFormat="0" applyBorder="0" applyAlignment="0" applyProtection="0">
      <alignment vertical="center"/>
    </xf>
    <xf numFmtId="0" fontId="89" fillId="14" borderId="0" applyNumberFormat="0" applyBorder="0" applyAlignment="0" applyProtection="0">
      <alignment vertical="center"/>
    </xf>
    <xf numFmtId="0" fontId="89" fillId="14" borderId="0" applyNumberFormat="0" applyBorder="0" applyAlignment="0" applyProtection="0">
      <alignment vertical="center"/>
    </xf>
    <xf numFmtId="0" fontId="89" fillId="14" borderId="0" applyNumberFormat="0" applyBorder="0" applyAlignment="0" applyProtection="0">
      <alignment vertical="center"/>
    </xf>
    <xf numFmtId="0" fontId="89" fillId="14" borderId="0" applyNumberFormat="0" applyBorder="0" applyAlignment="0" applyProtection="0">
      <alignment vertical="center"/>
    </xf>
    <xf numFmtId="0" fontId="89" fillId="14" borderId="0" applyNumberFormat="0" applyBorder="0" applyAlignment="0" applyProtection="0">
      <alignment vertical="center"/>
    </xf>
    <xf numFmtId="0" fontId="89" fillId="14" borderId="0" applyNumberFormat="0" applyBorder="0" applyAlignment="0" applyProtection="0">
      <alignment vertical="center"/>
    </xf>
    <xf numFmtId="0" fontId="89" fillId="14" borderId="0" applyNumberFormat="0" applyBorder="0" applyAlignment="0" applyProtection="0">
      <alignment vertical="center"/>
    </xf>
    <xf numFmtId="0" fontId="86" fillId="28" borderId="0" applyNumberFormat="0" applyBorder="0" applyAlignment="0" applyProtection="0">
      <alignment vertical="center"/>
    </xf>
    <xf numFmtId="0" fontId="89" fillId="14" borderId="0" applyNumberFormat="0" applyBorder="0" applyAlignment="0" applyProtection="0">
      <alignment vertical="center"/>
    </xf>
    <xf numFmtId="0" fontId="86" fillId="28" borderId="0" applyNumberFormat="0" applyBorder="0" applyAlignment="0" applyProtection="0">
      <alignment vertical="center"/>
    </xf>
    <xf numFmtId="0" fontId="89" fillId="14" borderId="0" applyNumberFormat="0" applyBorder="0" applyAlignment="0" applyProtection="0">
      <alignment vertical="center"/>
    </xf>
    <xf numFmtId="0" fontId="89" fillId="14" borderId="0" applyNumberFormat="0" applyBorder="0" applyAlignment="0" applyProtection="0">
      <alignment vertical="center"/>
    </xf>
    <xf numFmtId="0" fontId="89" fillId="28" borderId="0" applyNumberFormat="0" applyBorder="0" applyAlignment="0" applyProtection="0">
      <alignment vertical="center"/>
    </xf>
    <xf numFmtId="0" fontId="89" fillId="14" borderId="0" applyNumberFormat="0" applyBorder="0" applyAlignment="0" applyProtection="0">
      <alignment vertical="center"/>
    </xf>
    <xf numFmtId="0" fontId="89" fillId="14" borderId="0" applyNumberFormat="0" applyBorder="0" applyAlignment="0" applyProtection="0">
      <alignment vertical="center"/>
    </xf>
    <xf numFmtId="0" fontId="89" fillId="14" borderId="0" applyNumberFormat="0" applyBorder="0" applyAlignment="0" applyProtection="0">
      <alignment vertical="center"/>
    </xf>
    <xf numFmtId="0" fontId="119" fillId="0" borderId="0">
      <alignment vertical="center"/>
    </xf>
    <xf numFmtId="0" fontId="128" fillId="0" borderId="0"/>
    <xf numFmtId="0" fontId="89" fillId="14" borderId="0" applyNumberFormat="0" applyBorder="0" applyAlignment="0" applyProtection="0">
      <alignment vertical="center"/>
    </xf>
    <xf numFmtId="0" fontId="89" fillId="14" borderId="0" applyNumberFormat="0" applyBorder="0" applyAlignment="0" applyProtection="0">
      <alignment vertical="center"/>
    </xf>
    <xf numFmtId="0" fontId="89" fillId="14" borderId="0" applyNumberFormat="0" applyBorder="0" applyAlignment="0" applyProtection="0">
      <alignment vertical="center"/>
    </xf>
    <xf numFmtId="9" fontId="128" fillId="0" borderId="0" applyFont="0" applyFill="0" applyBorder="0" applyAlignment="0" applyProtection="0">
      <alignment vertical="center"/>
    </xf>
    <xf numFmtId="0" fontId="89" fillId="14" borderId="0" applyNumberFormat="0" applyBorder="0" applyAlignment="0" applyProtection="0">
      <alignment vertical="center"/>
    </xf>
    <xf numFmtId="0" fontId="86" fillId="12" borderId="0" applyNumberFormat="0" applyBorder="0" applyAlignment="0" applyProtection="0">
      <alignment vertical="center"/>
    </xf>
    <xf numFmtId="0" fontId="89" fillId="14" borderId="0" applyNumberFormat="0" applyBorder="0" applyAlignment="0" applyProtection="0">
      <alignment vertical="center"/>
    </xf>
    <xf numFmtId="0" fontId="86" fillId="12" borderId="0" applyNumberFormat="0" applyBorder="0" applyAlignment="0" applyProtection="0">
      <alignment vertical="center"/>
    </xf>
    <xf numFmtId="0" fontId="89" fillId="17" borderId="0" applyNumberFormat="0" applyBorder="0" applyAlignment="0" applyProtection="0">
      <alignment vertical="center"/>
    </xf>
    <xf numFmtId="0" fontId="89" fillId="14" borderId="0" applyNumberFormat="0" applyBorder="0" applyAlignment="0" applyProtection="0">
      <alignment vertical="center"/>
    </xf>
    <xf numFmtId="0" fontId="89" fillId="24" borderId="0" applyNumberFormat="0" applyBorder="0" applyAlignment="0" applyProtection="0">
      <alignment vertical="center"/>
    </xf>
    <xf numFmtId="0" fontId="89" fillId="14" borderId="0" applyNumberFormat="0" applyBorder="0" applyAlignment="0" applyProtection="0">
      <alignment vertical="center"/>
    </xf>
    <xf numFmtId="0" fontId="89" fillId="24" borderId="0" applyNumberFormat="0" applyBorder="0" applyAlignment="0" applyProtection="0">
      <alignment vertical="center"/>
    </xf>
    <xf numFmtId="0" fontId="89" fillId="14" borderId="0" applyNumberFormat="0" applyBorder="0" applyAlignment="0" applyProtection="0">
      <alignment vertical="center"/>
    </xf>
    <xf numFmtId="0" fontId="86" fillId="14" borderId="0" applyNumberFormat="0" applyBorder="0" applyAlignment="0" applyProtection="0">
      <alignment vertical="center"/>
    </xf>
    <xf numFmtId="0" fontId="86" fillId="14" borderId="0" applyNumberFormat="0" applyBorder="0" applyAlignment="0" applyProtection="0">
      <alignment vertical="center"/>
    </xf>
    <xf numFmtId="0" fontId="86" fillId="14" borderId="0" applyNumberFormat="0" applyBorder="0" applyAlignment="0" applyProtection="0">
      <alignment vertical="center"/>
    </xf>
    <xf numFmtId="0" fontId="86" fillId="14" borderId="0" applyNumberFormat="0" applyBorder="0" applyAlignment="0" applyProtection="0">
      <alignment vertical="center"/>
    </xf>
    <xf numFmtId="0" fontId="86" fillId="14" borderId="0" applyNumberFormat="0" applyBorder="0" applyAlignment="0" applyProtection="0">
      <alignment vertical="center"/>
    </xf>
    <xf numFmtId="0" fontId="86" fillId="14" borderId="0" applyNumberFormat="0" applyBorder="0" applyAlignment="0" applyProtection="0">
      <alignment vertical="center"/>
    </xf>
    <xf numFmtId="0" fontId="98" fillId="0" borderId="30" applyNumberFormat="0" applyFill="0" applyAlignment="0" applyProtection="0">
      <alignment vertical="center"/>
    </xf>
    <xf numFmtId="0" fontId="86" fillId="14" borderId="0" applyNumberFormat="0" applyBorder="0" applyAlignment="0" applyProtection="0">
      <alignment vertical="center"/>
    </xf>
    <xf numFmtId="0" fontId="89" fillId="14" borderId="0" applyNumberFormat="0" applyBorder="0" applyAlignment="0" applyProtection="0">
      <alignment vertical="center"/>
    </xf>
    <xf numFmtId="0" fontId="86" fillId="14" borderId="0" applyNumberFormat="0" applyBorder="0" applyAlignment="0" applyProtection="0">
      <alignment vertical="center"/>
    </xf>
    <xf numFmtId="0" fontId="89" fillId="19" borderId="0" applyNumberFormat="0" applyBorder="0" applyAlignment="0" applyProtection="0">
      <alignment vertical="center"/>
    </xf>
    <xf numFmtId="0" fontId="89" fillId="19" borderId="0" applyNumberFormat="0" applyBorder="0" applyAlignment="0" applyProtection="0">
      <alignment vertical="center"/>
    </xf>
    <xf numFmtId="0" fontId="89" fillId="19" borderId="0" applyNumberFormat="0" applyBorder="0" applyAlignment="0" applyProtection="0">
      <alignment vertical="center"/>
    </xf>
    <xf numFmtId="0" fontId="89" fillId="19" borderId="0" applyNumberFormat="0" applyBorder="0" applyAlignment="0" applyProtection="0">
      <alignment vertical="center"/>
    </xf>
    <xf numFmtId="0" fontId="85" fillId="13" borderId="21" applyNumberFormat="0" applyAlignment="0" applyProtection="0">
      <alignment vertical="center"/>
    </xf>
    <xf numFmtId="0" fontId="89" fillId="19" borderId="0" applyNumberFormat="0" applyBorder="0" applyAlignment="0" applyProtection="0">
      <alignment vertical="center"/>
    </xf>
    <xf numFmtId="0" fontId="85" fillId="13" borderId="21" applyNumberFormat="0" applyAlignment="0" applyProtection="0">
      <alignment vertical="center"/>
    </xf>
    <xf numFmtId="0" fontId="89" fillId="19" borderId="0" applyNumberFormat="0" applyBorder="0" applyAlignment="0" applyProtection="0">
      <alignment vertical="center"/>
    </xf>
    <xf numFmtId="0" fontId="85" fillId="13" borderId="21" applyNumberFormat="0" applyAlignment="0" applyProtection="0">
      <alignment vertical="center"/>
    </xf>
    <xf numFmtId="0" fontId="89" fillId="19" borderId="0" applyNumberFormat="0" applyBorder="0" applyAlignment="0" applyProtection="0">
      <alignment vertical="center"/>
    </xf>
    <xf numFmtId="0" fontId="89" fillId="19" borderId="0" applyNumberFormat="0" applyBorder="0" applyAlignment="0" applyProtection="0">
      <alignment vertical="center"/>
    </xf>
    <xf numFmtId="0" fontId="89" fillId="19" borderId="0" applyNumberFormat="0" applyBorder="0" applyAlignment="0" applyProtection="0">
      <alignment vertical="center"/>
    </xf>
    <xf numFmtId="0" fontId="85" fillId="13" borderId="21" applyNumberFormat="0" applyAlignment="0" applyProtection="0">
      <alignment vertical="center"/>
    </xf>
    <xf numFmtId="0" fontId="89" fillId="19" borderId="0" applyNumberFormat="0" applyBorder="0" applyAlignment="0" applyProtection="0">
      <alignment vertical="center"/>
    </xf>
    <xf numFmtId="0" fontId="85" fillId="13" borderId="21" applyNumberFormat="0" applyAlignment="0" applyProtection="0">
      <alignment vertical="center"/>
    </xf>
    <xf numFmtId="0" fontId="89" fillId="19" borderId="0" applyNumberFormat="0" applyBorder="0" applyAlignment="0" applyProtection="0">
      <alignment vertical="center"/>
    </xf>
    <xf numFmtId="0" fontId="89" fillId="19" borderId="0" applyNumberFormat="0" applyBorder="0" applyAlignment="0" applyProtection="0">
      <alignment vertical="center"/>
    </xf>
    <xf numFmtId="0" fontId="89" fillId="19" borderId="0" applyNumberFormat="0" applyBorder="0" applyAlignment="0" applyProtection="0">
      <alignment vertical="center"/>
    </xf>
    <xf numFmtId="0" fontId="89" fillId="17" borderId="0" applyNumberFormat="0" applyBorder="0" applyAlignment="0" applyProtection="0">
      <alignment vertical="center"/>
    </xf>
    <xf numFmtId="0" fontId="86" fillId="26" borderId="0" applyNumberFormat="0" applyBorder="0" applyAlignment="0" applyProtection="0">
      <alignment vertical="center"/>
    </xf>
    <xf numFmtId="0" fontId="86" fillId="26" borderId="0" applyNumberFormat="0" applyBorder="0" applyAlignment="0" applyProtection="0">
      <alignment vertical="center"/>
    </xf>
    <xf numFmtId="0" fontId="3" fillId="0" borderId="1">
      <alignment horizontal="distributed" vertical="center" wrapText="1"/>
    </xf>
    <xf numFmtId="0" fontId="86" fillId="26" borderId="0" applyNumberFormat="0" applyBorder="0" applyAlignment="0" applyProtection="0">
      <alignment vertical="center"/>
    </xf>
    <xf numFmtId="0" fontId="3" fillId="0" borderId="1">
      <alignment horizontal="distributed" vertical="center" wrapText="1"/>
    </xf>
    <xf numFmtId="0" fontId="91" fillId="0" borderId="0" applyProtection="0">
      <alignment vertical="center"/>
    </xf>
    <xf numFmtId="0" fontId="86" fillId="26" borderId="0" applyNumberFormat="0" applyBorder="0" applyAlignment="0" applyProtection="0">
      <alignment vertical="center"/>
    </xf>
    <xf numFmtId="0" fontId="86" fillId="26" borderId="0" applyNumberFormat="0" applyBorder="0" applyAlignment="0" applyProtection="0">
      <alignment vertical="center"/>
    </xf>
    <xf numFmtId="0" fontId="86" fillId="26" borderId="0" applyNumberFormat="0" applyBorder="0" applyAlignment="0" applyProtection="0">
      <alignment vertical="center"/>
    </xf>
    <xf numFmtId="0" fontId="86" fillId="26" borderId="0" applyNumberFormat="0" applyBorder="0" applyAlignment="0" applyProtection="0">
      <alignment vertical="center"/>
    </xf>
    <xf numFmtId="0" fontId="85" fillId="13" borderId="21" applyNumberFormat="0" applyAlignment="0" applyProtection="0">
      <alignment vertical="center"/>
    </xf>
    <xf numFmtId="0" fontId="86" fillId="26" borderId="0" applyNumberFormat="0" applyBorder="0" applyAlignment="0" applyProtection="0">
      <alignment vertical="center"/>
    </xf>
    <xf numFmtId="0" fontId="85" fillId="13" borderId="21" applyNumberFormat="0" applyAlignment="0" applyProtection="0">
      <alignment vertical="center"/>
    </xf>
    <xf numFmtId="0" fontId="86" fillId="26" borderId="0" applyNumberFormat="0" applyBorder="0" applyAlignment="0" applyProtection="0">
      <alignment vertical="center"/>
    </xf>
    <xf numFmtId="0" fontId="89" fillId="19" borderId="0" applyNumberFormat="0" applyBorder="0" applyAlignment="0" applyProtection="0">
      <alignment vertical="center"/>
    </xf>
    <xf numFmtId="0" fontId="89" fillId="19" borderId="0" applyNumberFormat="0" applyBorder="0" applyAlignment="0" applyProtection="0">
      <alignment vertical="center"/>
    </xf>
    <xf numFmtId="0" fontId="85" fillId="8" borderId="21" applyNumberFormat="0" applyAlignment="0" applyProtection="0">
      <alignment vertical="center"/>
    </xf>
    <xf numFmtId="0" fontId="86" fillId="30" borderId="0" applyNumberFormat="0" applyBorder="0" applyAlignment="0" applyProtection="0">
      <alignment vertical="center"/>
    </xf>
    <xf numFmtId="0" fontId="87" fillId="12" borderId="21" applyNumberFormat="0" applyAlignment="0" applyProtection="0">
      <alignment vertical="center"/>
    </xf>
    <xf numFmtId="0" fontId="86" fillId="26" borderId="0" applyNumberFormat="0" applyBorder="0" applyAlignment="0" applyProtection="0">
      <alignment vertical="center"/>
    </xf>
    <xf numFmtId="0" fontId="99" fillId="0" borderId="0" applyNumberFormat="0" applyFill="0" applyBorder="0" applyAlignment="0" applyProtection="0">
      <alignment vertical="center"/>
    </xf>
    <xf numFmtId="0" fontId="86" fillId="26" borderId="0" applyNumberFormat="0" applyBorder="0" applyAlignment="0" applyProtection="0">
      <alignment vertical="center"/>
    </xf>
    <xf numFmtId="0" fontId="99" fillId="0" borderId="0" applyNumberFormat="0" applyFill="0" applyBorder="0" applyAlignment="0" applyProtection="0">
      <alignment vertical="center"/>
    </xf>
    <xf numFmtId="0" fontId="86" fillId="26" borderId="0" applyNumberFormat="0" applyBorder="0" applyAlignment="0" applyProtection="0">
      <alignment vertical="center"/>
    </xf>
    <xf numFmtId="0" fontId="87" fillId="12" borderId="21" applyNumberFormat="0" applyAlignment="0" applyProtection="0">
      <alignment vertical="center"/>
    </xf>
    <xf numFmtId="0" fontId="89" fillId="19" borderId="0" applyNumberFormat="0" applyBorder="0" applyAlignment="0" applyProtection="0">
      <alignment vertical="center"/>
    </xf>
    <xf numFmtId="0" fontId="85" fillId="13" borderId="21" applyNumberFormat="0" applyAlignment="0" applyProtection="0">
      <alignment vertical="center"/>
    </xf>
    <xf numFmtId="0" fontId="89" fillId="19" borderId="0" applyNumberFormat="0" applyBorder="0" applyAlignment="0" applyProtection="0">
      <alignment vertical="center"/>
    </xf>
    <xf numFmtId="0" fontId="128" fillId="0" borderId="0">
      <alignment vertical="center"/>
    </xf>
    <xf numFmtId="0" fontId="85" fillId="13" borderId="21" applyNumberFormat="0" applyAlignment="0" applyProtection="0">
      <alignment vertical="center"/>
    </xf>
    <xf numFmtId="0" fontId="89" fillId="19" borderId="0" applyNumberFormat="0" applyBorder="0" applyAlignment="0" applyProtection="0">
      <alignment vertical="center"/>
    </xf>
    <xf numFmtId="0" fontId="14" fillId="0" borderId="0">
      <alignment vertical="center"/>
    </xf>
    <xf numFmtId="0" fontId="85" fillId="13" borderId="21" applyNumberFormat="0" applyAlignment="0" applyProtection="0">
      <alignment vertical="center"/>
    </xf>
    <xf numFmtId="0" fontId="89" fillId="19" borderId="0" applyNumberFormat="0" applyBorder="0" applyAlignment="0" applyProtection="0">
      <alignment vertical="center"/>
    </xf>
    <xf numFmtId="0" fontId="85" fillId="13" borderId="21" applyNumberFormat="0" applyAlignment="0" applyProtection="0">
      <alignment vertical="center"/>
    </xf>
    <xf numFmtId="0" fontId="89" fillId="19" borderId="0" applyNumberFormat="0" applyBorder="0" applyAlignment="0" applyProtection="0">
      <alignment vertical="center"/>
    </xf>
    <xf numFmtId="0" fontId="85" fillId="13" borderId="21" applyNumberFormat="0" applyAlignment="0" applyProtection="0">
      <alignment vertical="center"/>
    </xf>
    <xf numFmtId="0" fontId="89" fillId="19" borderId="0" applyNumberFormat="0" applyBorder="0" applyAlignment="0" applyProtection="0">
      <alignment vertical="center"/>
    </xf>
    <xf numFmtId="178" fontId="3" fillId="0" borderId="1">
      <alignment vertical="center"/>
      <protection locked="0"/>
    </xf>
    <xf numFmtId="0" fontId="89" fillId="19" borderId="0" applyNumberFormat="0" applyBorder="0" applyAlignment="0" applyProtection="0">
      <alignment vertical="center"/>
    </xf>
    <xf numFmtId="0" fontId="89" fillId="19" borderId="0" applyNumberFormat="0" applyBorder="0" applyAlignment="0" applyProtection="0">
      <alignment vertical="center"/>
    </xf>
    <xf numFmtId="0" fontId="87" fillId="12" borderId="21" applyNumberFormat="0" applyAlignment="0" applyProtection="0">
      <alignment vertical="center"/>
    </xf>
    <xf numFmtId="0" fontId="89" fillId="19" borderId="0" applyNumberFormat="0" applyBorder="0" applyAlignment="0" applyProtection="0">
      <alignment vertical="center"/>
    </xf>
    <xf numFmtId="0" fontId="89" fillId="19" borderId="0" applyNumberFormat="0" applyBorder="0" applyAlignment="0" applyProtection="0">
      <alignment vertical="center"/>
    </xf>
    <xf numFmtId="0" fontId="89" fillId="19" borderId="0" applyNumberFormat="0" applyBorder="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85" fillId="13" borderId="21" applyNumberFormat="0" applyAlignment="0" applyProtection="0">
      <alignment vertical="center"/>
    </xf>
    <xf numFmtId="0" fontId="89" fillId="19" borderId="0" applyNumberFormat="0" applyBorder="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xf numFmtId="0" fontId="85" fillId="13" borderId="21" applyNumberFormat="0" applyAlignment="0" applyProtection="0">
      <alignment vertical="center"/>
    </xf>
    <xf numFmtId="0" fontId="89" fillId="19" borderId="0" applyNumberFormat="0" applyBorder="0" applyAlignment="0" applyProtection="0">
      <alignment vertical="center"/>
    </xf>
    <xf numFmtId="0" fontId="13" fillId="0" borderId="27" applyNumberFormat="0" applyFill="0" applyAlignment="0" applyProtection="0">
      <alignment vertical="center"/>
    </xf>
    <xf numFmtId="0" fontId="89" fillId="19" borderId="0" applyNumberFormat="0" applyBorder="0" applyAlignment="0" applyProtection="0">
      <alignment vertical="center"/>
    </xf>
    <xf numFmtId="0" fontId="13" fillId="0" borderId="27" applyNumberFormat="0" applyFill="0" applyAlignment="0" applyProtection="0">
      <alignment vertical="center"/>
    </xf>
    <xf numFmtId="0" fontId="89" fillId="19" borderId="0" applyNumberFormat="0" applyBorder="0" applyAlignment="0" applyProtection="0">
      <alignment vertical="center"/>
    </xf>
    <xf numFmtId="0" fontId="89" fillId="19" borderId="0" applyNumberFormat="0" applyBorder="0" applyAlignment="0" applyProtection="0">
      <alignment vertical="center"/>
    </xf>
    <xf numFmtId="0" fontId="110" fillId="0" borderId="29" applyNumberFormat="0" applyFill="0" applyAlignment="0" applyProtection="0">
      <alignment vertical="center"/>
    </xf>
    <xf numFmtId="0" fontId="89" fillId="19" borderId="0" applyNumberFormat="0" applyBorder="0" applyAlignment="0" applyProtection="0">
      <alignment vertical="center"/>
    </xf>
    <xf numFmtId="0" fontId="89" fillId="19" borderId="0" applyNumberFormat="0" applyBorder="0" applyAlignment="0" applyProtection="0">
      <alignment vertical="center"/>
    </xf>
    <xf numFmtId="0" fontId="89" fillId="19" borderId="0" applyNumberFormat="0" applyBorder="0" applyAlignment="0" applyProtection="0">
      <alignment vertical="center"/>
    </xf>
    <xf numFmtId="0" fontId="89" fillId="19" borderId="0" applyNumberFormat="0" applyBorder="0" applyAlignment="0" applyProtection="0">
      <alignment vertical="center"/>
    </xf>
    <xf numFmtId="0" fontId="85" fillId="13" borderId="21" applyNumberFormat="0" applyAlignment="0" applyProtection="0">
      <alignment vertical="center"/>
    </xf>
    <xf numFmtId="0" fontId="89" fillId="19" borderId="0" applyNumberFormat="0" applyBorder="0" applyAlignment="0" applyProtection="0">
      <alignment vertical="center"/>
    </xf>
    <xf numFmtId="0" fontId="85" fillId="13" borderId="21" applyNumberFormat="0" applyAlignment="0" applyProtection="0">
      <alignment vertical="center"/>
    </xf>
    <xf numFmtId="0" fontId="89" fillId="19" borderId="0" applyNumberFormat="0" applyBorder="0" applyAlignment="0" applyProtection="0">
      <alignment vertical="center"/>
    </xf>
    <xf numFmtId="0" fontId="89" fillId="19" borderId="0" applyNumberFormat="0" applyBorder="0" applyAlignment="0" applyProtection="0">
      <alignment vertical="center"/>
    </xf>
    <xf numFmtId="0" fontId="89" fillId="19" borderId="0" applyNumberFormat="0" applyBorder="0" applyAlignment="0" applyProtection="0">
      <alignment vertical="center"/>
    </xf>
    <xf numFmtId="0" fontId="89" fillId="19" borderId="0" applyNumberFormat="0" applyBorder="0" applyAlignment="0" applyProtection="0">
      <alignment vertical="center"/>
    </xf>
    <xf numFmtId="0" fontId="3" fillId="0" borderId="1">
      <alignment horizontal="distributed" vertical="center" wrapText="1"/>
    </xf>
    <xf numFmtId="0" fontId="89" fillId="19" borderId="0" applyNumberFormat="0" applyBorder="0" applyAlignment="0" applyProtection="0">
      <alignment vertical="center"/>
    </xf>
    <xf numFmtId="0" fontId="3" fillId="0" borderId="1">
      <alignment horizontal="distributed" vertical="center" wrapText="1"/>
    </xf>
    <xf numFmtId="0" fontId="89" fillId="19" borderId="0" applyNumberFormat="0" applyBorder="0" applyAlignment="0" applyProtection="0">
      <alignment vertical="center"/>
    </xf>
    <xf numFmtId="0" fontId="3" fillId="0" borderId="1">
      <alignment horizontal="distributed" vertical="center" wrapText="1"/>
    </xf>
    <xf numFmtId="0" fontId="91" fillId="0" borderId="23" applyProtection="0"/>
    <xf numFmtId="0" fontId="89" fillId="19" borderId="0" applyNumberFormat="0" applyBorder="0" applyAlignment="0" applyProtection="0">
      <alignment vertical="center"/>
    </xf>
    <xf numFmtId="0" fontId="3" fillId="0" borderId="1">
      <alignment horizontal="distributed" vertical="center" wrapText="1"/>
    </xf>
    <xf numFmtId="0" fontId="91" fillId="0" borderId="23" applyProtection="0"/>
    <xf numFmtId="0" fontId="89" fillId="19" borderId="0" applyNumberFormat="0" applyBorder="0" applyAlignment="0" applyProtection="0">
      <alignment vertical="center"/>
    </xf>
    <xf numFmtId="0" fontId="86" fillId="26" borderId="0" applyNumberFormat="0" applyBorder="0" applyAlignment="0" applyProtection="0">
      <alignment vertical="center"/>
    </xf>
    <xf numFmtId="0" fontId="86" fillId="26" borderId="0" applyNumberFormat="0" applyBorder="0" applyAlignment="0" applyProtection="0">
      <alignment vertical="center"/>
    </xf>
    <xf numFmtId="0" fontId="86" fillId="26" borderId="0" applyNumberFormat="0" applyBorder="0" applyAlignment="0" applyProtection="0">
      <alignment vertical="center"/>
    </xf>
    <xf numFmtId="0" fontId="86" fillId="26" borderId="0" applyNumberFormat="0" applyBorder="0" applyAlignment="0" applyProtection="0">
      <alignment vertical="center"/>
    </xf>
    <xf numFmtId="0" fontId="86" fillId="26" borderId="0" applyNumberFormat="0" applyBorder="0" applyAlignment="0" applyProtection="0">
      <alignment vertical="center"/>
    </xf>
    <xf numFmtId="0" fontId="86" fillId="26" borderId="0" applyNumberFormat="0" applyBorder="0" applyAlignment="0" applyProtection="0">
      <alignment vertical="center"/>
    </xf>
    <xf numFmtId="0" fontId="86" fillId="26" borderId="0" applyNumberFormat="0" applyBorder="0" applyAlignment="0" applyProtection="0">
      <alignment vertical="center"/>
    </xf>
    <xf numFmtId="0" fontId="86" fillId="26" borderId="0" applyNumberFormat="0" applyBorder="0" applyAlignment="0" applyProtection="0">
      <alignment vertical="center"/>
    </xf>
    <xf numFmtId="0" fontId="86" fillId="26" borderId="0" applyNumberFormat="0" applyBorder="0" applyAlignment="0" applyProtection="0">
      <alignment vertical="center"/>
    </xf>
    <xf numFmtId="0" fontId="86" fillId="26" borderId="0" applyNumberFormat="0" applyBorder="0" applyAlignment="0" applyProtection="0">
      <alignment vertical="center"/>
    </xf>
    <xf numFmtId="0" fontId="89" fillId="19" borderId="0" applyNumberFormat="0" applyBorder="0" applyAlignment="0" applyProtection="0">
      <alignment vertical="center"/>
    </xf>
    <xf numFmtId="0" fontId="89" fillId="19" borderId="0" applyNumberFormat="0" applyBorder="0" applyAlignment="0" applyProtection="0">
      <alignment vertical="center"/>
    </xf>
    <xf numFmtId="0" fontId="89" fillId="19" borderId="0" applyNumberFormat="0" applyBorder="0" applyAlignment="0" applyProtection="0">
      <alignment vertical="center"/>
    </xf>
    <xf numFmtId="0" fontId="86" fillId="26" borderId="0" applyNumberFormat="0" applyBorder="0" applyAlignment="0" applyProtection="0">
      <alignment vertical="center"/>
    </xf>
    <xf numFmtId="0" fontId="86" fillId="26" borderId="0" applyNumberFormat="0" applyBorder="0" applyAlignment="0" applyProtection="0">
      <alignment vertical="center"/>
    </xf>
    <xf numFmtId="0" fontId="86" fillId="26" borderId="0" applyNumberFormat="0" applyBorder="0" applyAlignment="0" applyProtection="0">
      <alignment vertical="center"/>
    </xf>
    <xf numFmtId="0" fontId="89" fillId="17"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4" fillId="8" borderId="20" applyNumberFormat="0" applyAlignment="0" applyProtection="0">
      <alignment vertical="center"/>
    </xf>
    <xf numFmtId="0" fontId="87" fillId="12" borderId="21" applyNumberFormat="0" applyAlignment="0" applyProtection="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9" fontId="128" fillId="0" borderId="0" applyFont="0" applyFill="0" applyBorder="0" applyAlignment="0" applyProtection="0"/>
    <xf numFmtId="0" fontId="128" fillId="0" borderId="0">
      <alignment vertical="center"/>
    </xf>
    <xf numFmtId="0" fontId="128" fillId="0" borderId="0"/>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25" borderId="0" applyNumberFormat="0" applyBorder="0" applyAlignment="0" applyProtection="0">
      <alignment vertical="center"/>
    </xf>
    <xf numFmtId="0" fontId="89" fillId="17" borderId="0" applyNumberFormat="0" applyBorder="0" applyAlignment="0" applyProtection="0">
      <alignment vertical="center"/>
    </xf>
    <xf numFmtId="0" fontId="89" fillId="28" borderId="0" applyNumberFormat="0" applyBorder="0" applyAlignment="0" applyProtection="0">
      <alignment vertical="center"/>
    </xf>
    <xf numFmtId="0" fontId="87" fillId="12" borderId="21" applyNumberFormat="0" applyAlignment="0" applyProtection="0">
      <alignment vertical="center"/>
    </xf>
    <xf numFmtId="0" fontId="93" fillId="0" borderId="0" applyNumberFormat="0" applyFill="0" applyBorder="0" applyAlignment="0" applyProtection="0">
      <alignment vertical="center"/>
    </xf>
    <xf numFmtId="0" fontId="128" fillId="0" borderId="0"/>
    <xf numFmtId="0" fontId="128" fillId="0" borderId="0"/>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95" fillId="23"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8" fillId="16" borderId="22" applyNumberFormat="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6" fillId="13"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13" fillId="0" borderId="25" applyNumberFormat="0" applyFill="0" applyAlignment="0" applyProtection="0">
      <alignment vertical="center"/>
    </xf>
    <xf numFmtId="0" fontId="87" fillId="12" borderId="21" applyNumberFormat="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12" borderId="0" applyNumberFormat="0" applyBorder="0" applyAlignment="0" applyProtection="0">
      <alignment vertical="center"/>
    </xf>
    <xf numFmtId="0" fontId="89" fillId="28" borderId="0" applyNumberFormat="0" applyBorder="0" applyAlignment="0" applyProtection="0">
      <alignment vertical="center"/>
    </xf>
    <xf numFmtId="2" fontId="91" fillId="0" borderId="0" applyProtection="0"/>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13" fillId="0" borderId="25" applyNumberFormat="0" applyFill="0" applyAlignment="0" applyProtection="0">
      <alignment vertical="center"/>
    </xf>
    <xf numFmtId="0" fontId="86" fillId="29" borderId="0" applyNumberFormat="0" applyBorder="0" applyAlignment="0" applyProtection="0">
      <alignment vertical="center"/>
    </xf>
    <xf numFmtId="0" fontId="87" fillId="12" borderId="21" applyNumberFormat="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9" fillId="24"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9" fillId="28" borderId="0" applyNumberFormat="0" applyBorder="0" applyAlignment="0" applyProtection="0">
      <alignment vertical="center"/>
    </xf>
    <xf numFmtId="0" fontId="84" fillId="8" borderId="20" applyNumberFormat="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4"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9" borderId="0" applyNumberFormat="0" applyBorder="0" applyAlignment="0" applyProtection="0">
      <alignment vertical="center"/>
    </xf>
    <xf numFmtId="0" fontId="3" fillId="0" borderId="1">
      <alignment horizontal="distributed" vertical="center" wrapText="1"/>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3" fillId="0" borderId="1">
      <alignment horizontal="distributed" vertical="center" wrapText="1"/>
    </xf>
    <xf numFmtId="0" fontId="89" fillId="28" borderId="0" applyNumberFormat="0" applyBorder="0" applyAlignment="0" applyProtection="0">
      <alignment vertical="center"/>
    </xf>
    <xf numFmtId="0" fontId="110" fillId="0" borderId="29" applyNumberFormat="0" applyFill="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3" fillId="0" borderId="1">
      <alignment horizontal="distributed" vertical="center" wrapText="1"/>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99" fillId="0" borderId="26" applyNumberFormat="0" applyFill="0" applyAlignment="0" applyProtection="0">
      <alignment vertical="center"/>
    </xf>
    <xf numFmtId="0" fontId="86" fillId="30" borderId="0" applyNumberFormat="0" applyBorder="0" applyAlignment="0" applyProtection="0">
      <alignment vertical="center"/>
    </xf>
    <xf numFmtId="0" fontId="86" fillId="28" borderId="0" applyNumberFormat="0" applyBorder="0" applyAlignment="0" applyProtection="0">
      <alignment vertical="center"/>
    </xf>
    <xf numFmtId="0" fontId="84" fillId="8" borderId="20" applyNumberFormat="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5" fillId="13" borderId="21" applyNumberFormat="0" applyAlignment="0" applyProtection="0">
      <alignment vertical="center"/>
    </xf>
    <xf numFmtId="0" fontId="86" fillId="28" borderId="0" applyNumberFormat="0" applyBorder="0" applyAlignment="0" applyProtection="0">
      <alignment vertical="center"/>
    </xf>
    <xf numFmtId="0" fontId="85" fillId="13" borderId="21" applyNumberFormat="0" applyAlignment="0" applyProtection="0">
      <alignmen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0" fontId="90" fillId="0" borderId="11">
      <alignment horizontal="lef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0" fontId="85" fillId="13" borderId="21" applyNumberFormat="0" applyAlignment="0" applyProtection="0">
      <alignment vertical="center"/>
    </xf>
    <xf numFmtId="0" fontId="89" fillId="24" borderId="0" applyNumberFormat="0" applyBorder="0" applyAlignment="0" applyProtection="0">
      <alignment vertical="center"/>
    </xf>
    <xf numFmtId="0" fontId="85" fillId="13" borderId="21" applyNumberFormat="0" applyAlignment="0" applyProtection="0">
      <alignment vertical="center"/>
    </xf>
    <xf numFmtId="0" fontId="89" fillId="24" borderId="0" applyNumberFormat="0" applyBorder="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0" fontId="90" fillId="0" borderId="11">
      <alignment horizontal="lef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0" fontId="84" fillId="13" borderId="20" applyNumberFormat="0" applyAlignment="0" applyProtection="0">
      <alignmen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0" fontId="93" fillId="0" borderId="0" applyNumberFormat="0" applyFill="0" applyBorder="0" applyAlignment="0" applyProtection="0">
      <alignment vertical="center"/>
    </xf>
    <xf numFmtId="0" fontId="89" fillId="24" borderId="0" applyNumberFormat="0" applyBorder="0" applyAlignment="0" applyProtection="0">
      <alignment vertical="center"/>
    </xf>
    <xf numFmtId="0" fontId="86" fillId="12" borderId="0" applyNumberFormat="0" applyBorder="0" applyAlignment="0" applyProtection="0">
      <alignment vertical="center"/>
    </xf>
    <xf numFmtId="0" fontId="86" fillId="12" borderId="0" applyNumberFormat="0" applyBorder="0" applyAlignment="0" applyProtection="0">
      <alignment vertical="center"/>
    </xf>
    <xf numFmtId="0" fontId="3" fillId="0" borderId="1">
      <alignment horizontal="distributed" vertical="center" wrapText="1"/>
    </xf>
    <xf numFmtId="0" fontId="110" fillId="0" borderId="29" applyNumberFormat="0" applyFill="0" applyAlignment="0" applyProtection="0">
      <alignment vertical="center"/>
    </xf>
    <xf numFmtId="9" fontId="128" fillId="0" borderId="0" applyFont="0" applyFill="0" applyBorder="0" applyAlignment="0" applyProtection="0">
      <alignment vertical="center"/>
    </xf>
    <xf numFmtId="0" fontId="86" fillId="12" borderId="0" applyNumberFormat="0" applyBorder="0" applyAlignment="0" applyProtection="0">
      <alignment vertical="center"/>
    </xf>
    <xf numFmtId="0" fontId="3" fillId="0" borderId="1">
      <alignment horizontal="distributed" vertical="center" wrapText="1"/>
    </xf>
    <xf numFmtId="0" fontId="86" fillId="12" borderId="0" applyNumberFormat="0" applyBorder="0" applyAlignment="0" applyProtection="0">
      <alignment vertical="center"/>
    </xf>
    <xf numFmtId="0" fontId="128" fillId="10" borderId="19" applyNumberFormat="0" applyFont="0" applyAlignment="0" applyProtection="0">
      <alignment vertical="center"/>
    </xf>
    <xf numFmtId="0" fontId="3" fillId="0" borderId="1">
      <alignment horizontal="distributed" vertical="center" wrapText="1"/>
    </xf>
    <xf numFmtId="0" fontId="86" fillId="12" borderId="0" applyNumberFormat="0" applyBorder="0" applyAlignment="0" applyProtection="0">
      <alignment vertical="center"/>
    </xf>
    <xf numFmtId="0" fontId="86" fillId="12" borderId="0" applyNumberFormat="0" applyBorder="0" applyAlignment="0" applyProtection="0">
      <alignment vertical="center"/>
    </xf>
    <xf numFmtId="0" fontId="3" fillId="0" borderId="1">
      <alignment horizontal="distributed" vertical="center" wrapText="1"/>
    </xf>
    <xf numFmtId="0" fontId="86" fillId="12" borderId="0" applyNumberFormat="0" applyBorder="0" applyAlignment="0" applyProtection="0">
      <alignment vertical="center"/>
    </xf>
    <xf numFmtId="181" fontId="128" fillId="0" borderId="0" applyFont="0" applyFill="0" applyBorder="0" applyAlignment="0" applyProtection="0"/>
    <xf numFmtId="0" fontId="3" fillId="0" borderId="1">
      <alignment horizontal="distributed" vertical="center" wrapText="1"/>
    </xf>
    <xf numFmtId="0" fontId="86" fillId="12" borderId="0" applyNumberFormat="0" applyBorder="0" applyAlignment="0" applyProtection="0">
      <alignment vertical="center"/>
    </xf>
    <xf numFmtId="0" fontId="86" fillId="12" borderId="0" applyNumberFormat="0" applyBorder="0" applyAlignment="0" applyProtection="0">
      <alignment vertical="center"/>
    </xf>
    <xf numFmtId="0" fontId="86" fillId="12" borderId="0" applyNumberFormat="0" applyBorder="0" applyAlignment="0" applyProtection="0">
      <alignment vertical="center"/>
    </xf>
    <xf numFmtId="0" fontId="89" fillId="24" borderId="0" applyNumberFormat="0" applyBorder="0" applyAlignment="0" applyProtection="0">
      <alignment vertical="center"/>
    </xf>
    <xf numFmtId="0" fontId="86" fillId="12" borderId="0" applyNumberFormat="0" applyBorder="0" applyAlignment="0" applyProtection="0">
      <alignment vertical="center"/>
    </xf>
    <xf numFmtId="0" fontId="86" fillId="12" borderId="0" applyNumberFormat="0" applyBorder="0" applyAlignment="0" applyProtection="0">
      <alignment vertical="center"/>
    </xf>
    <xf numFmtId="0" fontId="86" fillId="12" borderId="0" applyNumberFormat="0" applyBorder="0" applyAlignment="0" applyProtection="0">
      <alignment vertical="center"/>
    </xf>
    <xf numFmtId="0" fontId="86" fillId="12" borderId="0" applyNumberFormat="0" applyBorder="0" applyAlignment="0" applyProtection="0">
      <alignmen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0" fontId="84" fillId="13" borderId="20" applyNumberFormat="0" applyAlignment="0" applyProtection="0">
      <alignment vertical="center"/>
    </xf>
    <xf numFmtId="0" fontId="89" fillId="24" borderId="0" applyNumberFormat="0" applyBorder="0" applyAlignment="0" applyProtection="0">
      <alignment vertical="center"/>
    </xf>
    <xf numFmtId="0" fontId="84" fillId="13" borderId="20" applyNumberFormat="0" applyAlignment="0" applyProtection="0">
      <alignmen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0" fontId="91" fillId="0" borderId="23" applyProtection="0">
      <alignment vertical="center"/>
    </xf>
    <xf numFmtId="0" fontId="89" fillId="24" borderId="0" applyNumberFormat="0" applyBorder="0" applyAlignment="0" applyProtection="0">
      <alignment vertical="center"/>
    </xf>
    <xf numFmtId="0" fontId="128" fillId="0" borderId="0">
      <alignment vertical="center"/>
    </xf>
    <xf numFmtId="0" fontId="84" fillId="8" borderId="20" applyNumberFormat="0" applyAlignment="0" applyProtection="0">
      <alignmen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9" fontId="128" fillId="0" borderId="0" applyFont="0" applyFill="0" applyBorder="0" applyAlignment="0" applyProtection="0">
      <alignmen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9" fontId="128" fillId="0" borderId="0" applyFont="0" applyFill="0" applyBorder="0" applyAlignment="0" applyProtection="0">
      <alignment vertical="center"/>
    </xf>
    <xf numFmtId="0" fontId="89" fillId="24" borderId="0" applyNumberFormat="0" applyBorder="0" applyAlignment="0" applyProtection="0">
      <alignment vertical="center"/>
    </xf>
    <xf numFmtId="9" fontId="128" fillId="0" borderId="0" applyFont="0" applyFill="0" applyBorder="0" applyAlignment="0" applyProtection="0">
      <alignment vertical="center"/>
    </xf>
    <xf numFmtId="0" fontId="89" fillId="24" borderId="0" applyNumberFormat="0" applyBorder="0" applyAlignment="0" applyProtection="0">
      <alignment vertical="center"/>
    </xf>
    <xf numFmtId="0" fontId="3" fillId="0" borderId="1">
      <alignment horizontal="distributed" vertical="center" wrapText="1"/>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9" fontId="128" fillId="0" borderId="0" applyFont="0" applyFill="0" applyBorder="0" applyAlignment="0" applyProtection="0">
      <alignment vertical="center"/>
    </xf>
    <xf numFmtId="0" fontId="89" fillId="24" borderId="0" applyNumberFormat="0" applyBorder="0" applyAlignment="0" applyProtection="0">
      <alignment vertical="center"/>
    </xf>
    <xf numFmtId="0" fontId="3" fillId="0" borderId="1">
      <alignment horizontal="distributed" vertical="center" wrapText="1"/>
    </xf>
    <xf numFmtId="0" fontId="89" fillId="24" borderId="0" applyNumberFormat="0" applyBorder="0" applyAlignment="0" applyProtection="0">
      <alignment vertical="center"/>
    </xf>
    <xf numFmtId="0" fontId="3" fillId="0" borderId="1">
      <alignment horizontal="distributed" vertical="center" wrapText="1"/>
    </xf>
    <xf numFmtId="0" fontId="3" fillId="0" borderId="1">
      <alignment horizontal="distributed" vertical="center" wrapText="1"/>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9" fontId="128" fillId="0" borderId="0" applyFont="0" applyFill="0" applyBorder="0" applyAlignment="0" applyProtection="0">
      <alignment vertical="center"/>
    </xf>
    <xf numFmtId="0" fontId="89" fillId="24" borderId="0" applyNumberFormat="0" applyBorder="0" applyAlignment="0" applyProtection="0">
      <alignment vertical="center"/>
    </xf>
    <xf numFmtId="0" fontId="90" fillId="0" borderId="33" applyNumberFormat="0" applyAlignment="0" applyProtection="0">
      <alignment horizontal="left" vertical="center"/>
    </xf>
    <xf numFmtId="0" fontId="89" fillId="24" borderId="0" applyNumberFormat="0" applyBorder="0" applyAlignment="0" applyProtection="0">
      <alignment vertical="center"/>
    </xf>
    <xf numFmtId="0" fontId="90" fillId="0" borderId="33" applyNumberFormat="0" applyAlignment="0" applyProtection="0">
      <alignment horizontal="left" vertical="center"/>
    </xf>
    <xf numFmtId="0" fontId="89" fillId="24" borderId="0" applyNumberFormat="0" applyBorder="0" applyAlignment="0" applyProtection="0">
      <alignment vertical="center"/>
    </xf>
    <xf numFmtId="0" fontId="90" fillId="0" borderId="33" applyNumberFormat="0" applyAlignment="0" applyProtection="0">
      <alignment horizontal="left" vertical="center"/>
    </xf>
    <xf numFmtId="0" fontId="128" fillId="10" borderId="19" applyNumberFormat="0" applyFont="0" applyAlignment="0" applyProtection="0">
      <alignmen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9" fontId="128" fillId="0" borderId="0" applyFont="0" applyFill="0" applyBorder="0" applyAlignment="0" applyProtection="0">
      <alignmen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0" fontId="86" fillId="12" borderId="0" applyNumberFormat="0" applyBorder="0" applyAlignment="0" applyProtection="0">
      <alignment vertical="center"/>
    </xf>
    <xf numFmtId="0" fontId="86" fillId="12" borderId="0" applyNumberFormat="0" applyBorder="0" applyAlignment="0" applyProtection="0">
      <alignment vertical="center"/>
    </xf>
    <xf numFmtId="0" fontId="86" fillId="12" borderId="0" applyNumberFormat="0" applyBorder="0" applyAlignment="0" applyProtection="0">
      <alignment vertical="center"/>
    </xf>
    <xf numFmtId="0" fontId="86" fillId="12" borderId="0" applyNumberFormat="0" applyBorder="0" applyAlignment="0" applyProtection="0">
      <alignment vertical="center"/>
    </xf>
    <xf numFmtId="0" fontId="86" fillId="12" borderId="0" applyNumberFormat="0" applyBorder="0" applyAlignment="0" applyProtection="0">
      <alignment vertical="center"/>
    </xf>
    <xf numFmtId="0" fontId="86" fillId="12" borderId="0" applyNumberFormat="0" applyBorder="0" applyAlignment="0" applyProtection="0">
      <alignment vertical="center"/>
    </xf>
    <xf numFmtId="0" fontId="86" fillId="12" borderId="0" applyNumberFormat="0" applyBorder="0" applyAlignment="0" applyProtection="0">
      <alignment vertical="center"/>
    </xf>
    <xf numFmtId="0" fontId="89" fillId="24" borderId="0" applyNumberFormat="0" applyBorder="0" applyAlignment="0" applyProtection="0">
      <alignment vertical="center"/>
    </xf>
    <xf numFmtId="0" fontId="89" fillId="24" borderId="0" applyNumberFormat="0" applyBorder="0" applyAlignment="0" applyProtection="0">
      <alignment vertical="center"/>
    </xf>
    <xf numFmtId="0" fontId="86" fillId="12" borderId="0" applyNumberFormat="0" applyBorder="0" applyAlignment="0" applyProtection="0">
      <alignment vertical="center"/>
    </xf>
    <xf numFmtId="0" fontId="86" fillId="12" borderId="0" applyNumberFormat="0" applyBorder="0" applyAlignment="0" applyProtection="0">
      <alignment vertical="center"/>
    </xf>
    <xf numFmtId="0" fontId="89" fillId="19" borderId="0" applyNumberFormat="0" applyBorder="0" applyAlignment="0" applyProtection="0">
      <alignment vertical="center"/>
    </xf>
    <xf numFmtId="0" fontId="89" fillId="13" borderId="0" applyNumberFormat="0" applyBorder="0" applyAlignment="0" applyProtection="0">
      <alignment vertical="center"/>
    </xf>
    <xf numFmtId="0" fontId="89" fillId="17" borderId="0" applyNumberFormat="0" applyBorder="0" applyAlignment="0" applyProtection="0">
      <alignment vertical="center"/>
    </xf>
    <xf numFmtId="0" fontId="89" fillId="28" borderId="0" applyNumberFormat="0" applyBorder="0" applyAlignment="0" applyProtection="0">
      <alignment vertical="center"/>
    </xf>
    <xf numFmtId="0" fontId="89" fillId="24" borderId="0" applyNumberFormat="0" applyBorder="0" applyAlignment="0" applyProtection="0">
      <alignment vertical="center"/>
    </xf>
    <xf numFmtId="0" fontId="92" fillId="26" borderId="0" applyNumberFormat="0" applyBorder="0" applyAlignment="0" applyProtection="0">
      <alignment vertical="center"/>
    </xf>
    <xf numFmtId="41" fontId="97" fillId="0" borderId="0" applyFont="0" applyFill="0" applyBorder="0" applyAlignment="0" applyProtection="0"/>
    <xf numFmtId="41" fontId="128" fillId="0" borderId="0" applyFont="0" applyFill="0" applyBorder="0" applyAlignment="0" applyProtection="0">
      <alignment vertical="center"/>
    </xf>
    <xf numFmtId="196" fontId="117" fillId="0" borderId="0">
      <alignment vertical="center"/>
    </xf>
    <xf numFmtId="193" fontId="128" fillId="0" borderId="0" applyFont="0" applyFill="0" applyBorder="0" applyAlignment="0" applyProtection="0">
      <alignment vertical="center"/>
    </xf>
    <xf numFmtId="0" fontId="3" fillId="0" borderId="1">
      <alignment horizontal="distributed" vertical="center" wrapText="1"/>
    </xf>
    <xf numFmtId="189" fontId="117" fillId="0" borderId="0"/>
    <xf numFmtId="189" fontId="117" fillId="0" borderId="0">
      <alignment vertical="center"/>
    </xf>
    <xf numFmtId="189" fontId="117" fillId="0" borderId="0">
      <alignment vertical="center"/>
    </xf>
    <xf numFmtId="0" fontId="91" fillId="0" borderId="0" applyProtection="0">
      <alignment vertical="center"/>
    </xf>
    <xf numFmtId="0" fontId="91" fillId="0" borderId="0" applyProtection="0">
      <alignment vertical="center"/>
    </xf>
    <xf numFmtId="190" fontId="117" fillId="0" borderId="0"/>
    <xf numFmtId="190" fontId="117" fillId="0" borderId="0">
      <alignment vertical="center"/>
    </xf>
    <xf numFmtId="190" fontId="117" fillId="0" borderId="0">
      <alignment vertical="center"/>
    </xf>
    <xf numFmtId="2" fontId="91" fillId="0" borderId="0" applyProtection="0">
      <alignment vertical="center"/>
    </xf>
    <xf numFmtId="0" fontId="93" fillId="0" borderId="0" applyNumberFormat="0" applyFill="0" applyBorder="0" applyAlignment="0" applyProtection="0">
      <alignment vertical="center"/>
    </xf>
    <xf numFmtId="0" fontId="86" fillId="28" borderId="0" applyNumberFormat="0" applyBorder="0" applyAlignment="0" applyProtection="0">
      <alignment vertical="center"/>
    </xf>
    <xf numFmtId="178" fontId="3" fillId="0" borderId="1">
      <alignment vertical="center"/>
      <protection locked="0"/>
    </xf>
    <xf numFmtId="0" fontId="90" fillId="0" borderId="11">
      <alignment horizontal="left" vertical="center"/>
    </xf>
    <xf numFmtId="0" fontId="90" fillId="0" borderId="11">
      <alignment horizontal="left" vertical="center"/>
    </xf>
    <xf numFmtId="0" fontId="90" fillId="0" borderId="11">
      <alignment horizontal="left" vertical="center"/>
    </xf>
    <xf numFmtId="0" fontId="90" fillId="0" borderId="11">
      <alignment horizontal="left" vertical="center"/>
    </xf>
    <xf numFmtId="0" fontId="90" fillId="0" borderId="11">
      <alignment horizontal="left" vertical="center"/>
    </xf>
    <xf numFmtId="0" fontId="90" fillId="0" borderId="11">
      <alignment horizontal="left" vertical="center"/>
    </xf>
    <xf numFmtId="0" fontId="90" fillId="0" borderId="11">
      <alignment horizontal="left" vertical="center"/>
    </xf>
    <xf numFmtId="0" fontId="90" fillId="0" borderId="11">
      <alignment horizontal="left" vertical="center"/>
    </xf>
    <xf numFmtId="0" fontId="90" fillId="0" borderId="11">
      <alignment horizontal="left" vertical="center"/>
    </xf>
    <xf numFmtId="0" fontId="90" fillId="0" borderId="11">
      <alignment horizontal="left" vertical="center"/>
    </xf>
    <xf numFmtId="0" fontId="128" fillId="10" borderId="19" applyNumberFormat="0" applyFont="0" applyAlignment="0" applyProtection="0">
      <alignment vertical="center"/>
    </xf>
    <xf numFmtId="0" fontId="90" fillId="0" borderId="11">
      <alignment horizontal="left" vertical="center"/>
    </xf>
    <xf numFmtId="0" fontId="90" fillId="0" borderId="11">
      <alignment horizontal="left" vertical="center"/>
    </xf>
    <xf numFmtId="0" fontId="90" fillId="0" borderId="11">
      <alignment horizontal="left" vertical="center"/>
    </xf>
    <xf numFmtId="0" fontId="90" fillId="0" borderId="11">
      <alignment horizontal="left" vertical="center"/>
    </xf>
    <xf numFmtId="0" fontId="90" fillId="0" borderId="11">
      <alignment horizontal="left" vertical="center"/>
    </xf>
    <xf numFmtId="0" fontId="105" fillId="0" borderId="0" applyProtection="0"/>
    <xf numFmtId="0" fontId="90" fillId="0" borderId="0" applyProtection="0">
      <alignment vertical="center"/>
    </xf>
    <xf numFmtId="0" fontId="90" fillId="0" borderId="0" applyProtection="0"/>
    <xf numFmtId="37" fontId="118" fillId="0" borderId="0">
      <alignment vertical="center"/>
    </xf>
    <xf numFmtId="0" fontId="3" fillId="0" borderId="1">
      <alignment horizontal="distributed" vertical="center" wrapText="1"/>
    </xf>
    <xf numFmtId="0" fontId="99" fillId="0" borderId="26" applyNumberFormat="0" applyFill="0" applyAlignment="0" applyProtection="0">
      <alignment vertical="center"/>
    </xf>
    <xf numFmtId="0" fontId="91" fillId="0" borderId="23" applyProtection="0"/>
    <xf numFmtId="0" fontId="3" fillId="0" borderId="1">
      <alignment horizontal="distributed" vertical="center" wrapText="1"/>
    </xf>
    <xf numFmtId="0" fontId="84" fillId="13" borderId="20" applyNumberFormat="0" applyAlignment="0" applyProtection="0">
      <alignment vertical="center"/>
    </xf>
    <xf numFmtId="0" fontId="91" fillId="0" borderId="23" applyProtection="0"/>
    <xf numFmtId="0" fontId="3" fillId="0" borderId="1">
      <alignment horizontal="distributed" vertical="center" wrapText="1"/>
    </xf>
    <xf numFmtId="0" fontId="91" fillId="0" borderId="23" applyProtection="0"/>
    <xf numFmtId="0" fontId="3" fillId="0" borderId="1">
      <alignment horizontal="distributed" vertical="center" wrapText="1"/>
    </xf>
    <xf numFmtId="0" fontId="91" fillId="0" borderId="23" applyProtection="0"/>
    <xf numFmtId="0" fontId="3" fillId="0" borderId="1">
      <alignment horizontal="distributed" vertical="center" wrapText="1"/>
    </xf>
    <xf numFmtId="0" fontId="91" fillId="0" borderId="23" applyProtection="0"/>
    <xf numFmtId="0" fontId="3" fillId="0" borderId="1">
      <alignment horizontal="distributed" vertical="center" wrapText="1"/>
    </xf>
    <xf numFmtId="0" fontId="91" fillId="0" borderId="23" applyProtection="0"/>
    <xf numFmtId="0" fontId="3" fillId="0" borderId="1">
      <alignment horizontal="distributed" vertical="center" wrapText="1"/>
    </xf>
    <xf numFmtId="0" fontId="91" fillId="0" borderId="23" applyProtection="0"/>
    <xf numFmtId="0" fontId="3" fillId="0" borderId="1">
      <alignment horizontal="distributed" vertical="center" wrapText="1"/>
    </xf>
    <xf numFmtId="0" fontId="91" fillId="0" borderId="23" applyProtection="0"/>
    <xf numFmtId="0" fontId="3" fillId="0" borderId="1">
      <alignment horizontal="distributed" vertical="center" wrapText="1"/>
    </xf>
    <xf numFmtId="0" fontId="91" fillId="0" borderId="23" applyProtection="0"/>
    <xf numFmtId="0" fontId="3" fillId="0" borderId="1">
      <alignment horizontal="distributed" vertical="center" wrapText="1"/>
    </xf>
    <xf numFmtId="0" fontId="91" fillId="0" borderId="23" applyProtection="0">
      <alignment vertical="center"/>
    </xf>
    <xf numFmtId="0" fontId="3" fillId="0" borderId="1">
      <alignment horizontal="distributed" vertical="center" wrapText="1"/>
    </xf>
    <xf numFmtId="0" fontId="84" fillId="13" borderId="20" applyNumberFormat="0" applyAlignment="0" applyProtection="0">
      <alignment vertical="center"/>
    </xf>
    <xf numFmtId="0" fontId="91" fillId="0" borderId="23" applyProtection="0">
      <alignment vertical="center"/>
    </xf>
    <xf numFmtId="0" fontId="3" fillId="0" borderId="1">
      <alignment horizontal="distributed" vertical="center" wrapText="1"/>
    </xf>
    <xf numFmtId="0" fontId="84" fillId="13" borderId="20" applyNumberFormat="0" applyAlignment="0" applyProtection="0">
      <alignment vertical="center"/>
    </xf>
    <xf numFmtId="9" fontId="128" fillId="0" borderId="0" applyFont="0" applyFill="0" applyBorder="0" applyAlignment="0" applyProtection="0">
      <alignment vertical="center"/>
    </xf>
    <xf numFmtId="0" fontId="91" fillId="0" borderId="23" applyProtection="0">
      <alignment vertical="center"/>
    </xf>
    <xf numFmtId="0" fontId="91" fillId="0" borderId="23" applyProtection="0">
      <alignment vertical="center"/>
    </xf>
    <xf numFmtId="0" fontId="91" fillId="0" borderId="23" applyProtection="0">
      <alignment vertical="center"/>
    </xf>
    <xf numFmtId="0" fontId="14" fillId="0" borderId="0"/>
    <xf numFmtId="0" fontId="91" fillId="0" borderId="23" applyProtection="0">
      <alignment vertical="center"/>
    </xf>
    <xf numFmtId="0" fontId="91" fillId="0" borderId="23" applyProtection="0">
      <alignment vertical="center"/>
    </xf>
    <xf numFmtId="0" fontId="91" fillId="0" borderId="23" applyProtection="0">
      <alignment vertical="center"/>
    </xf>
    <xf numFmtId="0" fontId="91" fillId="0" borderId="23" applyProtection="0">
      <alignment vertical="center"/>
    </xf>
    <xf numFmtId="0" fontId="91" fillId="0" borderId="23"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xf numFmtId="9" fontId="128" fillId="0" borderId="0" applyFont="0" applyFill="0" applyBorder="0" applyAlignment="0" applyProtection="0">
      <alignment vertical="center"/>
    </xf>
    <xf numFmtId="9" fontId="128" fillId="0" borderId="0" applyFont="0" applyFill="0" applyBorder="0" applyAlignment="0" applyProtection="0"/>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0" fontId="3" fillId="0" borderId="1">
      <alignment horizontal="distributed" vertical="center" wrapText="1"/>
    </xf>
    <xf numFmtId="0" fontId="84" fillId="13" borderId="20" applyNumberFormat="0" applyAlignment="0" applyProtection="0">
      <alignment vertical="center"/>
    </xf>
    <xf numFmtId="9" fontId="128" fillId="0" borderId="0" applyFont="0" applyFill="0" applyBorder="0" applyAlignment="0" applyProtection="0"/>
    <xf numFmtId="0" fontId="3" fillId="0" borderId="1">
      <alignment horizontal="distributed" vertical="center" wrapText="1"/>
    </xf>
    <xf numFmtId="0" fontId="112" fillId="0" borderId="28" applyNumberFormat="0" applyFill="0" applyAlignment="0" applyProtection="0">
      <alignment vertical="center"/>
    </xf>
    <xf numFmtId="9" fontId="128" fillId="0" borderId="0" applyFont="0" applyFill="0" applyBorder="0" applyAlignment="0" applyProtection="0">
      <alignment vertical="center"/>
    </xf>
    <xf numFmtId="0" fontId="3" fillId="0" borderId="1">
      <alignment horizontal="distributed" vertical="center" wrapText="1"/>
    </xf>
    <xf numFmtId="0" fontId="84" fillId="13" borderId="20" applyNumberFormat="0" applyAlignment="0" applyProtection="0">
      <alignment vertical="center"/>
    </xf>
    <xf numFmtId="9" fontId="128" fillId="0" borderId="0" applyFont="0" applyFill="0" applyBorder="0" applyAlignment="0" applyProtection="0"/>
    <xf numFmtId="178" fontId="3" fillId="0" borderId="1">
      <alignment vertical="center"/>
      <protection locked="0"/>
    </xf>
    <xf numFmtId="0" fontId="3" fillId="0" borderId="1">
      <alignment horizontal="distributed" vertical="center" wrapText="1"/>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xf numFmtId="9" fontId="128" fillId="0" borderId="0" applyFont="0" applyFill="0" applyBorder="0" applyAlignment="0" applyProtection="0">
      <alignment vertical="center"/>
    </xf>
    <xf numFmtId="9" fontId="128" fillId="0" borderId="0" applyFont="0" applyFill="0" applyBorder="0" applyAlignment="0" applyProtection="0"/>
    <xf numFmtId="0" fontId="93" fillId="0" borderId="0" applyNumberFormat="0" applyFill="0" applyBorder="0" applyAlignment="0" applyProtection="0">
      <alignment vertical="center"/>
    </xf>
    <xf numFmtId="9" fontId="128" fillId="0" borderId="0" applyFont="0" applyFill="0" applyBorder="0" applyAlignment="0" applyProtection="0">
      <alignment vertical="center"/>
    </xf>
    <xf numFmtId="0" fontId="101" fillId="0" borderId="0" applyNumberForma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4" fillId="0" borderId="0" applyFont="0" applyFill="0" applyBorder="0" applyAlignment="0" applyProtection="0">
      <alignment vertical="center"/>
    </xf>
    <xf numFmtId="0" fontId="85" fillId="8" borderId="21" applyNumberFormat="0" applyAlignment="0" applyProtection="0">
      <alignment vertical="center"/>
    </xf>
    <xf numFmtId="0" fontId="3" fillId="0" borderId="1">
      <alignment horizontal="distributed" vertical="center" wrapText="1"/>
    </xf>
    <xf numFmtId="9" fontId="128" fillId="0" borderId="0" applyFont="0" applyFill="0" applyBorder="0" applyAlignment="0" applyProtection="0">
      <alignment vertical="center"/>
    </xf>
    <xf numFmtId="0" fontId="128" fillId="10" borderId="19" applyNumberFormat="0" applyFont="0" applyAlignment="0" applyProtection="0">
      <alignment vertical="center"/>
    </xf>
    <xf numFmtId="9" fontId="128" fillId="0" borderId="0" applyFont="0" applyFill="0" applyBorder="0" applyAlignment="0" applyProtection="0">
      <alignment vertical="center"/>
    </xf>
    <xf numFmtId="9" fontId="14" fillId="0" borderId="0" applyFont="0" applyFill="0" applyBorder="0" applyAlignment="0" applyProtection="0">
      <alignment vertical="center"/>
    </xf>
    <xf numFmtId="0" fontId="96" fillId="0" borderId="0" applyNumberForma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4" fillId="0" borderId="0" applyFont="0" applyFill="0" applyBorder="0" applyAlignment="0" applyProtection="0">
      <alignment vertical="center"/>
    </xf>
    <xf numFmtId="9" fontId="128" fillId="0" borderId="0" applyFont="0" applyFill="0" applyBorder="0" applyAlignment="0" applyProtection="0">
      <alignment vertical="center"/>
    </xf>
    <xf numFmtId="0" fontId="101" fillId="0" borderId="0" applyNumberForma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xf numFmtId="9" fontId="128" fillId="0" borderId="0" applyFont="0" applyFill="0" applyBorder="0" applyAlignment="0" applyProtection="0">
      <alignment vertical="center"/>
    </xf>
    <xf numFmtId="9" fontId="14"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0" fontId="128" fillId="0" borderId="0"/>
    <xf numFmtId="9" fontId="128" fillId="0" borderId="0" applyFont="0" applyFill="0" applyBorder="0" applyAlignment="0" applyProtection="0">
      <alignment vertical="center"/>
    </xf>
    <xf numFmtId="0" fontId="96" fillId="0" borderId="0" applyNumberForma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0" fontId="106" fillId="0" borderId="28" applyNumberFormat="0" applyFill="0" applyAlignment="0" applyProtection="0">
      <alignment vertical="center"/>
    </xf>
    <xf numFmtId="0" fontId="128" fillId="0" borderId="0"/>
    <xf numFmtId="1" fontId="3" fillId="0" borderId="1">
      <alignment vertical="center"/>
      <protection locked="0"/>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0" fontId="3" fillId="0" borderId="1">
      <alignment horizontal="distributed" vertical="center" wrapText="1"/>
    </xf>
    <xf numFmtId="0" fontId="106" fillId="0" borderId="28" applyNumberFormat="0" applyFill="0" applyAlignment="0" applyProtection="0">
      <alignment vertical="center"/>
    </xf>
    <xf numFmtId="0" fontId="128" fillId="0" borderId="0"/>
    <xf numFmtId="9" fontId="128" fillId="0" borderId="0" applyFont="0" applyFill="0" applyBorder="0" applyAlignment="0" applyProtection="0">
      <alignment vertical="center"/>
    </xf>
    <xf numFmtId="0" fontId="101" fillId="0" borderId="0" applyNumberForma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0" fontId="98" fillId="0" borderId="30" applyNumberFormat="0" applyFill="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4" fillId="0" borderId="0" applyFont="0" applyFill="0" applyBorder="0" applyAlignment="0" applyProtection="0">
      <alignment vertical="center"/>
    </xf>
    <xf numFmtId="9" fontId="128" fillId="0" borderId="0" applyFont="0" applyFill="0" applyBorder="0" applyAlignment="0" applyProtection="0">
      <alignment vertical="center"/>
    </xf>
    <xf numFmtId="9" fontId="128" fillId="0" borderId="0" applyFont="0" applyFill="0" applyBorder="0" applyAlignment="0" applyProtection="0">
      <alignment vertical="center"/>
    </xf>
    <xf numFmtId="9" fontId="14" fillId="0" borderId="0" applyFont="0" applyFill="0" applyBorder="0" applyAlignment="0" applyProtection="0">
      <alignment vertical="center"/>
    </xf>
    <xf numFmtId="9" fontId="128" fillId="0" borderId="0" applyFont="0" applyFill="0" applyBorder="0" applyAlignment="0" applyProtection="0">
      <alignment vertical="center"/>
    </xf>
    <xf numFmtId="9" fontId="14" fillId="0" borderId="0" applyFont="0" applyFill="0" applyBorder="0" applyAlignment="0" applyProtection="0">
      <alignment vertical="center"/>
    </xf>
    <xf numFmtId="9" fontId="128"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0" fontId="94" fillId="0" borderId="24" applyNumberFormat="0" applyFill="0" applyAlignment="0" applyProtection="0">
      <alignment vertical="center"/>
    </xf>
    <xf numFmtId="181" fontId="128" fillId="0" borderId="0" applyFont="0" applyFill="0" applyBorder="0" applyAlignment="0" applyProtection="0">
      <alignment vertical="center"/>
    </xf>
    <xf numFmtId="0" fontId="94" fillId="0" borderId="24" applyNumberFormat="0" applyFill="0" applyAlignment="0" applyProtection="0">
      <alignment vertical="center"/>
    </xf>
    <xf numFmtId="0" fontId="94" fillId="0" borderId="24" applyNumberFormat="0" applyFill="0" applyAlignment="0" applyProtection="0">
      <alignment vertical="center"/>
    </xf>
    <xf numFmtId="0" fontId="110" fillId="0" borderId="29" applyNumberFormat="0" applyFill="0" applyAlignment="0" applyProtection="0">
      <alignment vertical="center"/>
    </xf>
    <xf numFmtId="181" fontId="128" fillId="0" borderId="0" applyFont="0" applyFill="0" applyBorder="0" applyAlignment="0" applyProtection="0">
      <alignment vertical="center"/>
    </xf>
    <xf numFmtId="0" fontId="110" fillId="0" borderId="29" applyNumberFormat="0" applyFill="0" applyAlignment="0" applyProtection="0">
      <alignment vertical="center"/>
    </xf>
    <xf numFmtId="0" fontId="94" fillId="0" borderId="24" applyNumberFormat="0" applyFill="0" applyAlignment="0" applyProtection="0">
      <alignment vertical="center"/>
    </xf>
    <xf numFmtId="0" fontId="110" fillId="0" borderId="29" applyNumberFormat="0" applyFill="0" applyAlignment="0" applyProtection="0">
      <alignment vertical="center"/>
    </xf>
    <xf numFmtId="181" fontId="128" fillId="0" borderId="0" applyFont="0" applyFill="0" applyBorder="0" applyAlignment="0" applyProtection="0"/>
    <xf numFmtId="0" fontId="89" fillId="17" borderId="0" applyNumberFormat="0" applyBorder="0" applyAlignment="0" applyProtection="0">
      <alignment vertical="center"/>
    </xf>
    <xf numFmtId="0" fontId="94" fillId="0" borderId="24" applyNumberFormat="0" applyFill="0" applyAlignment="0" applyProtection="0">
      <alignment vertical="center"/>
    </xf>
    <xf numFmtId="181" fontId="128" fillId="0" borderId="0" applyFont="0" applyFill="0" applyBorder="0" applyAlignment="0" applyProtection="0">
      <alignment vertical="center"/>
    </xf>
    <xf numFmtId="0" fontId="94" fillId="0" borderId="24" applyNumberFormat="0" applyFill="0" applyAlignment="0" applyProtection="0">
      <alignment vertical="center"/>
    </xf>
    <xf numFmtId="0" fontId="94" fillId="0" borderId="24" applyNumberFormat="0" applyFill="0" applyAlignment="0" applyProtection="0">
      <alignment vertical="center"/>
    </xf>
    <xf numFmtId="0" fontId="94" fillId="0" borderId="24" applyNumberFormat="0" applyFill="0" applyAlignment="0" applyProtection="0">
      <alignment vertical="center"/>
    </xf>
    <xf numFmtId="181" fontId="128" fillId="0" borderId="0" applyFont="0" applyFill="0" applyBorder="0" applyAlignment="0" applyProtection="0"/>
    <xf numFmtId="0" fontId="94" fillId="0" borderId="24" applyNumberFormat="0" applyFill="0" applyAlignment="0" applyProtection="0">
      <alignment vertical="center"/>
    </xf>
    <xf numFmtId="0" fontId="94" fillId="0" borderId="24" applyNumberFormat="0" applyFill="0" applyAlignment="0" applyProtection="0">
      <alignment vertical="center"/>
    </xf>
    <xf numFmtId="0" fontId="128" fillId="0" borderId="0"/>
    <xf numFmtId="0" fontId="94" fillId="0" borderId="24" applyNumberFormat="0" applyFill="0" applyAlignment="0" applyProtection="0">
      <alignment vertical="center"/>
    </xf>
    <xf numFmtId="0" fontId="3" fillId="0" borderId="1">
      <alignment horizontal="distributed" vertical="center" wrapText="1"/>
    </xf>
    <xf numFmtId="0" fontId="94" fillId="0" borderId="24" applyNumberFormat="0" applyFill="0" applyAlignment="0" applyProtection="0">
      <alignment vertical="center"/>
    </xf>
    <xf numFmtId="0" fontId="128" fillId="0" borderId="0"/>
    <xf numFmtId="0" fontId="110" fillId="0" borderId="29" applyNumberFormat="0" applyFill="0" applyAlignment="0" applyProtection="0">
      <alignment vertical="center"/>
    </xf>
    <xf numFmtId="0" fontId="3" fillId="0" borderId="1">
      <alignment horizontal="distributed" vertical="center" wrapText="1"/>
    </xf>
    <xf numFmtId="0" fontId="110" fillId="0" borderId="29" applyNumberFormat="0" applyFill="0" applyAlignment="0" applyProtection="0">
      <alignment vertical="center"/>
    </xf>
    <xf numFmtId="0" fontId="110" fillId="0" borderId="29" applyNumberFormat="0" applyFill="0" applyAlignment="0" applyProtection="0">
      <alignment vertical="center"/>
    </xf>
    <xf numFmtId="0" fontId="120" fillId="0" borderId="0" applyNumberFormat="0" applyFill="0" applyBorder="0" applyAlignment="0" applyProtection="0">
      <alignment vertical="center"/>
    </xf>
    <xf numFmtId="0" fontId="3" fillId="0" borderId="1">
      <alignment horizontal="distributed" vertical="center" wrapText="1"/>
    </xf>
    <xf numFmtId="0" fontId="93" fillId="0" borderId="0" applyNumberFormat="0" applyFill="0" applyBorder="0" applyAlignment="0" applyProtection="0">
      <alignment vertical="center"/>
    </xf>
    <xf numFmtId="0" fontId="102" fillId="0" borderId="0">
      <alignment horizontal="centerContinuous" vertical="center"/>
    </xf>
    <xf numFmtId="0" fontId="106" fillId="0" borderId="28" applyNumberFormat="0" applyFill="0" applyAlignment="0" applyProtection="0">
      <alignment vertical="center"/>
    </xf>
    <xf numFmtId="0" fontId="106" fillId="0" borderId="28" applyNumberFormat="0" applyFill="0" applyAlignment="0" applyProtection="0">
      <alignment vertical="center"/>
    </xf>
    <xf numFmtId="0" fontId="112" fillId="0" borderId="28" applyNumberFormat="0" applyFill="0" applyAlignment="0" applyProtection="0">
      <alignment vertical="center"/>
    </xf>
    <xf numFmtId="0" fontId="112" fillId="0" borderId="28" applyNumberFormat="0" applyFill="0" applyAlignment="0" applyProtection="0">
      <alignment vertical="center"/>
    </xf>
    <xf numFmtId="0" fontId="112" fillId="0" borderId="28" applyNumberFormat="0" applyFill="0" applyAlignment="0" applyProtection="0">
      <alignment vertical="center"/>
    </xf>
    <xf numFmtId="0" fontId="106" fillId="0" borderId="28" applyNumberFormat="0" applyFill="0" applyAlignment="0" applyProtection="0">
      <alignment vertical="center"/>
    </xf>
    <xf numFmtId="0" fontId="106" fillId="0" borderId="28" applyNumberFormat="0" applyFill="0" applyAlignment="0" applyProtection="0">
      <alignment vertical="center"/>
    </xf>
    <xf numFmtId="0" fontId="128" fillId="10" borderId="19" applyNumberFormat="0" applyFont="0" applyAlignment="0" applyProtection="0">
      <alignment vertical="center"/>
    </xf>
    <xf numFmtId="0" fontId="106" fillId="0" borderId="28" applyNumberFormat="0" applyFill="0" applyAlignment="0" applyProtection="0">
      <alignment vertical="center"/>
    </xf>
    <xf numFmtId="0" fontId="128" fillId="10" borderId="19" applyNumberFormat="0" applyFont="0" applyAlignment="0" applyProtection="0">
      <alignment vertical="center"/>
    </xf>
    <xf numFmtId="0" fontId="106" fillId="0" borderId="28" applyNumberFormat="0" applyFill="0" applyAlignment="0" applyProtection="0">
      <alignment vertical="center"/>
    </xf>
    <xf numFmtId="0" fontId="128" fillId="10" borderId="19" applyNumberFormat="0" applyFont="0" applyAlignment="0" applyProtection="0">
      <alignment vertical="center"/>
    </xf>
    <xf numFmtId="0" fontId="106" fillId="0" borderId="28" applyNumberFormat="0" applyFill="0" applyAlignment="0" applyProtection="0">
      <alignment vertical="center"/>
    </xf>
    <xf numFmtId="0" fontId="106" fillId="0" borderId="28" applyNumberFormat="0" applyFill="0" applyAlignment="0" applyProtection="0">
      <alignment vertical="center"/>
    </xf>
    <xf numFmtId="0" fontId="106" fillId="0" borderId="28" applyNumberFormat="0" applyFill="0" applyAlignment="0" applyProtection="0">
      <alignment vertical="center"/>
    </xf>
    <xf numFmtId="0" fontId="89" fillId="17" borderId="0" applyNumberFormat="0" applyBorder="0" applyAlignment="0" applyProtection="0">
      <alignment vertical="center"/>
    </xf>
    <xf numFmtId="0" fontId="87" fillId="12" borderId="21" applyNumberFormat="0" applyAlignment="0" applyProtection="0">
      <alignment vertical="center"/>
    </xf>
    <xf numFmtId="0" fontId="106" fillId="0" borderId="28" applyNumberFormat="0" applyFill="0" applyAlignment="0" applyProtection="0">
      <alignment vertical="center"/>
    </xf>
    <xf numFmtId="0" fontId="112" fillId="0" borderId="28" applyNumberFormat="0" applyFill="0" applyAlignment="0" applyProtection="0">
      <alignment vertical="center"/>
    </xf>
    <xf numFmtId="0" fontId="112" fillId="0" borderId="28" applyNumberFormat="0" applyFill="0" applyAlignment="0" applyProtection="0">
      <alignment vertical="center"/>
    </xf>
    <xf numFmtId="0" fontId="98" fillId="0" borderId="30" applyNumberFormat="0" applyFill="0" applyAlignment="0" applyProtection="0">
      <alignment vertical="center"/>
    </xf>
    <xf numFmtId="0" fontId="98" fillId="0" borderId="30" applyNumberFormat="0" applyFill="0" applyAlignment="0" applyProtection="0">
      <alignment vertical="center"/>
    </xf>
    <xf numFmtId="0" fontId="98" fillId="0" borderId="30" applyNumberFormat="0" applyFill="0" applyAlignment="0" applyProtection="0">
      <alignment vertical="center"/>
    </xf>
    <xf numFmtId="0" fontId="98" fillId="0" borderId="30" applyNumberFormat="0" applyFill="0" applyAlignment="0" applyProtection="0">
      <alignment vertical="center"/>
    </xf>
    <xf numFmtId="0" fontId="99" fillId="0" borderId="26" applyNumberFormat="0" applyFill="0" applyAlignment="0" applyProtection="0">
      <alignment vertical="center"/>
    </xf>
    <xf numFmtId="0" fontId="99" fillId="0" borderId="26" applyNumberFormat="0" applyFill="0" applyAlignment="0" applyProtection="0">
      <alignment vertical="center"/>
    </xf>
    <xf numFmtId="0" fontId="98" fillId="0" borderId="30" applyNumberFormat="0" applyFill="0" applyAlignment="0" applyProtection="0">
      <alignment vertical="center"/>
    </xf>
    <xf numFmtId="0" fontId="99" fillId="0" borderId="26" applyNumberFormat="0" applyFill="0" applyAlignment="0" applyProtection="0">
      <alignment vertical="center"/>
    </xf>
    <xf numFmtId="0" fontId="86" fillId="30" borderId="0" applyNumberFormat="0" applyBorder="0" applyAlignment="0" applyProtection="0">
      <alignment vertical="center"/>
    </xf>
    <xf numFmtId="0" fontId="87" fillId="12" borderId="21" applyNumberFormat="0" applyAlignment="0" applyProtection="0">
      <alignment vertical="center"/>
    </xf>
    <xf numFmtId="0" fontId="99" fillId="0" borderId="26" applyNumberFormat="0" applyFill="0" applyAlignment="0" applyProtection="0">
      <alignment vertical="center"/>
    </xf>
    <xf numFmtId="0" fontId="98" fillId="0" borderId="30" applyNumberFormat="0" applyFill="0" applyAlignment="0" applyProtection="0">
      <alignment vertical="center"/>
    </xf>
    <xf numFmtId="0" fontId="98" fillId="0" borderId="30" applyNumberFormat="0" applyFill="0" applyAlignment="0" applyProtection="0">
      <alignment vertical="center"/>
    </xf>
    <xf numFmtId="0" fontId="98" fillId="0" borderId="30" applyNumberFormat="0" applyFill="0" applyAlignment="0" applyProtection="0">
      <alignment vertical="center"/>
    </xf>
    <xf numFmtId="0" fontId="98" fillId="0" borderId="30" applyNumberFormat="0" applyFill="0" applyAlignment="0" applyProtection="0">
      <alignment vertical="center"/>
    </xf>
    <xf numFmtId="0" fontId="98" fillId="0" borderId="30" applyNumberFormat="0" applyFill="0" applyAlignment="0" applyProtection="0">
      <alignment vertical="center"/>
    </xf>
    <xf numFmtId="1" fontId="3" fillId="0" borderId="1">
      <alignment vertical="center"/>
      <protection locked="0"/>
    </xf>
    <xf numFmtId="0" fontId="98" fillId="0" borderId="30" applyNumberFormat="0" applyFill="0" applyAlignment="0" applyProtection="0">
      <alignment vertical="center"/>
    </xf>
    <xf numFmtId="0" fontId="98" fillId="0" borderId="30" applyNumberFormat="0" applyFill="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4" fillId="13" borderId="20" applyNumberFormat="0" applyAlignment="0" applyProtection="0">
      <alignment vertical="center"/>
    </xf>
    <xf numFmtId="0" fontId="98"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4" fillId="13" borderId="20" applyNumberFormat="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7" fillId="12" borderId="21" applyNumberFormat="0" applyAlignment="0" applyProtection="0">
      <alignment vertical="center"/>
    </xf>
    <xf numFmtId="0" fontId="99" fillId="0" borderId="0" applyNumberFormat="0" applyFill="0" applyBorder="0" applyAlignment="0" applyProtection="0">
      <alignment vertical="center"/>
    </xf>
    <xf numFmtId="0" fontId="87" fillId="12" borderId="21" applyNumberFormat="0" applyAlignment="0" applyProtection="0">
      <alignment vertical="center"/>
    </xf>
    <xf numFmtId="0" fontId="99"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4" fillId="13" borderId="20" applyNumberFormat="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0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89" fillId="17" borderId="0" applyNumberFormat="0" applyBorder="0" applyAlignment="0" applyProtection="0">
      <alignment vertical="center"/>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178" fontId="3" fillId="0" borderId="1">
      <alignment vertical="center"/>
      <protection locked="0"/>
    </xf>
    <xf numFmtId="0" fontId="3" fillId="0" borderId="1">
      <alignment horizontal="distributed" vertical="center" wrapText="1"/>
    </xf>
    <xf numFmtId="178" fontId="3" fillId="0" borderId="1">
      <alignment vertical="center"/>
      <protection locked="0"/>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1" fontId="3" fillId="0" borderId="1">
      <alignment vertical="center"/>
      <protection locked="0"/>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87" fillId="12" borderId="21" applyNumberFormat="0" applyAlignment="0" applyProtection="0">
      <alignment vertical="center"/>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3" fillId="0" borderId="1">
      <alignment horizontal="distributed" vertical="center" wrapText="1"/>
    </xf>
    <xf numFmtId="0" fontId="89" fillId="28" borderId="0" applyNumberFormat="0" applyBorder="0" applyAlignment="0" applyProtection="0">
      <alignment vertical="center"/>
    </xf>
    <xf numFmtId="0" fontId="3" fillId="0" borderId="1">
      <alignment horizontal="distributed" vertical="center" wrapText="1"/>
    </xf>
    <xf numFmtId="0" fontId="128" fillId="0" borderId="0" applyFont="0" applyFill="0" applyBorder="0" applyAlignment="0" applyProtection="0">
      <alignment vertical="center"/>
    </xf>
    <xf numFmtId="0" fontId="89" fillId="28" borderId="0" applyNumberFormat="0" applyBorder="0" applyAlignment="0" applyProtection="0">
      <alignment vertical="center"/>
    </xf>
    <xf numFmtId="0" fontId="95" fillId="23" borderId="0" applyNumberFormat="0" applyBorder="0" applyAlignment="0" applyProtection="0">
      <alignment vertical="center"/>
    </xf>
    <xf numFmtId="0" fontId="128" fillId="10" borderId="19" applyNumberFormat="0" applyFont="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85" fillId="8" borderId="21" applyNumberFormat="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87" fillId="12" borderId="21" applyNumberFormat="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87" fillId="12" borderId="21" applyNumberFormat="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87" fillId="12" borderId="21" applyNumberFormat="0" applyAlignment="0" applyProtection="0">
      <alignment vertical="center"/>
    </xf>
    <xf numFmtId="0" fontId="95" fillId="23" borderId="0" applyNumberFormat="0" applyBorder="0" applyAlignment="0" applyProtection="0">
      <alignment vertical="center"/>
    </xf>
    <xf numFmtId="0" fontId="87" fillId="12" borderId="21" applyNumberFormat="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100" fillId="0" borderId="0" applyNumberFormat="0" applyFill="0" applyBorder="0" applyAlignment="0" applyProtection="0">
      <alignment vertical="center"/>
    </xf>
    <xf numFmtId="0" fontId="95" fillId="23" borderId="0" applyNumberFormat="0" applyBorder="0" applyAlignment="0" applyProtection="0">
      <alignment vertical="center"/>
    </xf>
    <xf numFmtId="0" fontId="87" fillId="12" borderId="21" applyNumberFormat="0" applyAlignment="0" applyProtection="0">
      <alignment vertical="center"/>
    </xf>
    <xf numFmtId="0" fontId="95" fillId="23" borderId="0" applyNumberFormat="0" applyBorder="0" applyAlignment="0" applyProtection="0">
      <alignment vertical="center"/>
    </xf>
    <xf numFmtId="0" fontId="87" fillId="12" borderId="21" applyNumberFormat="0" applyAlignment="0" applyProtection="0">
      <alignment vertical="center"/>
    </xf>
    <xf numFmtId="0" fontId="95" fillId="23" borderId="0" applyNumberFormat="0" applyBorder="0" applyAlignment="0" applyProtection="0">
      <alignment vertical="center"/>
    </xf>
    <xf numFmtId="43" fontId="128" fillId="0" borderId="0" applyFont="0" applyFill="0" applyBorder="0" applyAlignment="0" applyProtection="0"/>
    <xf numFmtId="0" fontId="89" fillId="17"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87" fillId="12" borderId="21" applyNumberFormat="0" applyAlignment="0" applyProtection="0">
      <alignment vertical="center"/>
    </xf>
    <xf numFmtId="0" fontId="95" fillId="23" borderId="0" applyNumberFormat="0" applyBorder="0" applyAlignment="0" applyProtection="0">
      <alignment vertical="center"/>
    </xf>
    <xf numFmtId="0" fontId="85" fillId="13" borderId="21" applyNumberFormat="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87" fillId="12" borderId="21" applyNumberFormat="0" applyAlignment="0" applyProtection="0">
      <alignment vertical="center"/>
    </xf>
    <xf numFmtId="0" fontId="95" fillId="23" borderId="0" applyNumberFormat="0" applyBorder="0" applyAlignment="0" applyProtection="0">
      <alignment vertical="center"/>
    </xf>
    <xf numFmtId="0" fontId="13" fillId="0" borderId="27" applyNumberFormat="0" applyFill="0" applyAlignment="0" applyProtection="0">
      <alignment vertical="center"/>
    </xf>
    <xf numFmtId="0" fontId="87" fillId="12" borderId="21" applyNumberFormat="0" applyAlignment="0" applyProtection="0">
      <alignment vertical="center"/>
    </xf>
    <xf numFmtId="0" fontId="95" fillId="23" borderId="0" applyNumberFormat="0" applyBorder="0" applyAlignment="0" applyProtection="0">
      <alignment vertical="center"/>
    </xf>
    <xf numFmtId="0" fontId="13" fillId="0" borderId="27" applyNumberFormat="0" applyFill="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87" fillId="12" borderId="21" applyNumberFormat="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87" fillId="12" borderId="21" applyNumberFormat="0" applyAlignment="0" applyProtection="0">
      <alignment vertical="center"/>
    </xf>
    <xf numFmtId="0" fontId="95" fillId="23" borderId="0" applyNumberFormat="0" applyBorder="0" applyAlignment="0" applyProtection="0">
      <alignment vertical="center"/>
    </xf>
    <xf numFmtId="0" fontId="87" fillId="12" borderId="21" applyNumberFormat="0" applyAlignment="0" applyProtection="0">
      <alignment vertical="center"/>
    </xf>
    <xf numFmtId="0" fontId="95" fillId="23" borderId="0" applyNumberFormat="0" applyBorder="0" applyAlignment="0" applyProtection="0">
      <alignment vertical="center"/>
    </xf>
    <xf numFmtId="43" fontId="128" fillId="0" borderId="0" applyFont="0" applyFill="0" applyBorder="0" applyAlignment="0" applyProtection="0"/>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87" fillId="12" borderId="21" applyNumberFormat="0" applyAlignment="0" applyProtection="0">
      <alignment vertical="center"/>
    </xf>
    <xf numFmtId="0" fontId="95" fillId="23" borderId="0" applyNumberFormat="0" applyBorder="0" applyAlignment="0" applyProtection="0">
      <alignment vertical="center"/>
    </xf>
    <xf numFmtId="0" fontId="87" fillId="12" borderId="21" applyNumberFormat="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87" fillId="12" borderId="21" applyNumberFormat="0" applyAlignment="0" applyProtection="0">
      <alignment vertical="center"/>
    </xf>
    <xf numFmtId="0" fontId="95" fillId="23" borderId="0" applyNumberFormat="0" applyBorder="0" applyAlignment="0" applyProtection="0">
      <alignment vertical="center"/>
    </xf>
    <xf numFmtId="0" fontId="87" fillId="12" borderId="21" applyNumberFormat="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87" fillId="12" borderId="21" applyNumberFormat="0" applyAlignment="0" applyProtection="0">
      <alignment vertical="center"/>
    </xf>
    <xf numFmtId="0" fontId="95" fillId="23" borderId="0" applyNumberFormat="0" applyBorder="0" applyAlignment="0" applyProtection="0">
      <alignment vertical="center"/>
    </xf>
    <xf numFmtId="0" fontId="87" fillId="12" borderId="21" applyNumberFormat="0" applyAlignment="0" applyProtection="0">
      <alignment vertical="center"/>
    </xf>
    <xf numFmtId="0" fontId="95" fillId="23" borderId="0" applyNumberFormat="0" applyBorder="0" applyAlignment="0" applyProtection="0">
      <alignment vertical="center"/>
    </xf>
    <xf numFmtId="43" fontId="128" fillId="0" borderId="0" applyFont="0" applyFill="0" applyBorder="0" applyAlignment="0" applyProtection="0"/>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84" fillId="13" borderId="20" applyNumberFormat="0" applyAlignment="0" applyProtection="0">
      <alignment vertical="center"/>
    </xf>
    <xf numFmtId="0" fontId="95" fillId="23" borderId="0" applyNumberFormat="0" applyBorder="0" applyAlignment="0" applyProtection="0">
      <alignment vertical="center"/>
    </xf>
    <xf numFmtId="0" fontId="84" fillId="13" borderId="20" applyNumberFormat="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84" fillId="13" borderId="20" applyNumberFormat="0" applyAlignment="0" applyProtection="0">
      <alignment vertical="center"/>
    </xf>
    <xf numFmtId="0" fontId="95" fillId="23" borderId="0" applyNumberFormat="0" applyBorder="0" applyAlignment="0" applyProtection="0">
      <alignment vertical="center"/>
    </xf>
    <xf numFmtId="0" fontId="84" fillId="13" borderId="20" applyNumberFormat="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95" fillId="23" borderId="0" applyNumberFormat="0" applyBorder="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95" fillId="23" borderId="0" applyNumberFormat="0" applyBorder="0" applyAlignment="0" applyProtection="0">
      <alignment vertical="center"/>
    </xf>
    <xf numFmtId="0" fontId="84" fillId="13" borderId="20" applyNumberFormat="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84" fillId="13" borderId="20" applyNumberFormat="0" applyAlignment="0" applyProtection="0">
      <alignment vertical="center"/>
    </xf>
    <xf numFmtId="0" fontId="95" fillId="23" borderId="0" applyNumberFormat="0" applyBorder="0" applyAlignment="0" applyProtection="0">
      <alignment vertical="center"/>
    </xf>
    <xf numFmtId="0" fontId="121" fillId="23" borderId="0" applyNumberFormat="0" applyBorder="0" applyAlignment="0" applyProtection="0">
      <alignment vertical="center"/>
    </xf>
    <xf numFmtId="0" fontId="95" fillId="23" borderId="0" applyNumberFormat="0" applyBorder="0" applyAlignment="0" applyProtection="0">
      <alignment vertical="center"/>
    </xf>
    <xf numFmtId="0" fontId="95" fillId="23" borderId="0" applyNumberFormat="0" applyBorder="0" applyAlignment="0" applyProtection="0">
      <alignment vertical="center"/>
    </xf>
    <xf numFmtId="0" fontId="14" fillId="0" borderId="0">
      <alignment vertical="center"/>
    </xf>
    <xf numFmtId="0" fontId="85" fillId="8" borderId="21"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7" fillId="0" borderId="0"/>
    <xf numFmtId="0" fontId="7" fillId="0" borderId="0"/>
    <xf numFmtId="0" fontId="14" fillId="0" borderId="0">
      <alignment vertical="center"/>
    </xf>
    <xf numFmtId="0" fontId="7" fillId="0" borderId="0"/>
    <xf numFmtId="0" fontId="7" fillId="0" borderId="0"/>
    <xf numFmtId="0" fontId="89" fillId="31" borderId="0" applyNumberFormat="0" applyBorder="0" applyAlignment="0" applyProtection="0">
      <alignment vertical="center"/>
    </xf>
    <xf numFmtId="0" fontId="14" fillId="0" borderId="0"/>
    <xf numFmtId="0" fontId="14" fillId="0" borderId="0">
      <alignment vertical="center"/>
    </xf>
    <xf numFmtId="0" fontId="14" fillId="0" borderId="0">
      <alignment vertical="center"/>
    </xf>
    <xf numFmtId="0" fontId="7" fillId="0" borderId="0"/>
    <xf numFmtId="0" fontId="128" fillId="10" borderId="19" applyNumberFormat="0" applyFont="0" applyAlignment="0" applyProtection="0">
      <alignment vertical="center"/>
    </xf>
    <xf numFmtId="0" fontId="7" fillId="0" borderId="0"/>
    <xf numFmtId="0" fontId="14" fillId="0" borderId="0"/>
    <xf numFmtId="0" fontId="14" fillId="0" borderId="0">
      <alignment vertical="center"/>
    </xf>
    <xf numFmtId="0" fontId="7" fillId="0" borderId="0"/>
    <xf numFmtId="0" fontId="116" fillId="0" borderId="0"/>
    <xf numFmtId="0" fontId="7" fillId="0" borderId="0"/>
    <xf numFmtId="0" fontId="14" fillId="0" borderId="0"/>
    <xf numFmtId="0" fontId="17" fillId="0" borderId="0">
      <alignment vertical="center"/>
    </xf>
    <xf numFmtId="0" fontId="17" fillId="0" borderId="0">
      <alignment vertical="center"/>
    </xf>
    <xf numFmtId="0" fontId="84" fillId="8" borderId="20" applyNumberFormat="0" applyAlignment="0" applyProtection="0">
      <alignment vertical="center"/>
    </xf>
    <xf numFmtId="0" fontId="17" fillId="0" borderId="0">
      <alignment vertical="center"/>
    </xf>
    <xf numFmtId="0" fontId="17" fillId="0" borderId="0">
      <alignment vertical="center"/>
    </xf>
    <xf numFmtId="0" fontId="17" fillId="0" borderId="0"/>
    <xf numFmtId="0" fontId="17" fillId="0" borderId="0"/>
    <xf numFmtId="0" fontId="17" fillId="0" borderId="0">
      <alignment vertical="center"/>
    </xf>
    <xf numFmtId="0" fontId="17" fillId="0" borderId="0"/>
    <xf numFmtId="0" fontId="14" fillId="0" borderId="0"/>
    <xf numFmtId="0" fontId="89" fillId="31" borderId="0" applyNumberFormat="0" applyBorder="0" applyAlignment="0" applyProtection="0">
      <alignment vertical="center"/>
    </xf>
    <xf numFmtId="0" fontId="17" fillId="0" borderId="0"/>
    <xf numFmtId="0" fontId="17" fillId="0" borderId="0">
      <alignment vertical="center"/>
    </xf>
    <xf numFmtId="0" fontId="17" fillId="0" borderId="0">
      <alignment vertical="center"/>
    </xf>
    <xf numFmtId="0" fontId="17" fillId="0" borderId="0"/>
    <xf numFmtId="0" fontId="128" fillId="0" borderId="0">
      <alignment vertical="center"/>
    </xf>
    <xf numFmtId="0" fontId="128" fillId="0" borderId="0">
      <alignment vertical="center"/>
    </xf>
    <xf numFmtId="0" fontId="7" fillId="0" borderId="0"/>
    <xf numFmtId="0" fontId="17" fillId="0" borderId="0"/>
    <xf numFmtId="0" fontId="89" fillId="31" borderId="0" applyNumberFormat="0" applyBorder="0" applyAlignment="0" applyProtection="0">
      <alignment vertical="center"/>
    </xf>
    <xf numFmtId="0" fontId="17" fillId="0" borderId="0">
      <alignment vertical="center"/>
    </xf>
    <xf numFmtId="0" fontId="17" fillId="0" borderId="0"/>
    <xf numFmtId="0" fontId="14" fillId="0" borderId="0"/>
    <xf numFmtId="0" fontId="17" fillId="0" borderId="0"/>
    <xf numFmtId="0" fontId="14" fillId="0" borderId="0"/>
    <xf numFmtId="0" fontId="14" fillId="0" borderId="0">
      <alignment vertical="center"/>
    </xf>
    <xf numFmtId="0" fontId="89" fillId="22" borderId="0" applyNumberFormat="0" applyBorder="0" applyAlignment="0" applyProtection="0">
      <alignment vertical="center"/>
    </xf>
    <xf numFmtId="0" fontId="87" fillId="12" borderId="21" applyNumberFormat="0" applyAlignment="0" applyProtection="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xf numFmtId="0" fontId="128" fillId="0" borderId="0"/>
    <xf numFmtId="0" fontId="128" fillId="0" borderId="0"/>
    <xf numFmtId="0" fontId="128" fillId="0" borderId="0">
      <alignment vertical="center"/>
    </xf>
    <xf numFmtId="0" fontId="128" fillId="0" borderId="0"/>
    <xf numFmtId="0" fontId="128" fillId="0" borderId="0"/>
    <xf numFmtId="0" fontId="128" fillId="0" borderId="0"/>
    <xf numFmtId="0" fontId="128" fillId="0" borderId="0"/>
    <xf numFmtId="0" fontId="128" fillId="0" borderId="0">
      <alignment vertical="center"/>
    </xf>
    <xf numFmtId="0" fontId="128" fillId="0" borderId="0">
      <alignment vertical="center"/>
    </xf>
    <xf numFmtId="0" fontId="128" fillId="0" borderId="0"/>
    <xf numFmtId="0" fontId="128" fillId="0" borderId="0"/>
    <xf numFmtId="0" fontId="128" fillId="0" borderId="0"/>
    <xf numFmtId="0" fontId="128" fillId="0" borderId="0">
      <alignment vertical="center"/>
    </xf>
    <xf numFmtId="0" fontId="89" fillId="31" borderId="0" applyNumberFormat="0" applyBorder="0" applyAlignment="0" applyProtection="0">
      <alignment vertical="center"/>
    </xf>
    <xf numFmtId="0" fontId="128" fillId="0" borderId="0"/>
    <xf numFmtId="0" fontId="128" fillId="0" borderId="0"/>
    <xf numFmtId="0" fontId="89" fillId="31" borderId="0" applyNumberFormat="0" applyBorder="0" applyAlignment="0" applyProtection="0">
      <alignment vertical="center"/>
    </xf>
    <xf numFmtId="0" fontId="128" fillId="0" borderId="0">
      <alignment vertical="center"/>
    </xf>
    <xf numFmtId="0" fontId="128" fillId="0" borderId="0"/>
    <xf numFmtId="0" fontId="128" fillId="0" borderId="0">
      <alignment vertical="center"/>
    </xf>
    <xf numFmtId="0" fontId="128" fillId="0" borderId="0">
      <alignment vertical="center"/>
    </xf>
    <xf numFmtId="0" fontId="128" fillId="0" borderId="0"/>
    <xf numFmtId="0" fontId="128" fillId="0" borderId="0"/>
    <xf numFmtId="200" fontId="128" fillId="0" borderId="0" applyFont="0" applyFill="0" applyBorder="0" applyAlignment="0" applyProtection="0">
      <alignment vertical="center"/>
    </xf>
    <xf numFmtId="0" fontId="128" fillId="0" borderId="0"/>
    <xf numFmtId="0" fontId="84" fillId="13" borderId="20" applyNumberFormat="0" applyAlignment="0" applyProtection="0">
      <alignment vertical="center"/>
    </xf>
    <xf numFmtId="0" fontId="14" fillId="0" borderId="0">
      <alignment vertical="center"/>
    </xf>
    <xf numFmtId="0" fontId="14" fillId="0" borderId="0">
      <alignment vertical="center"/>
    </xf>
    <xf numFmtId="0" fontId="7" fillId="0" borderId="0"/>
    <xf numFmtId="0" fontId="7" fillId="0" borderId="0"/>
    <xf numFmtId="0" fontId="14" fillId="0" borderId="0"/>
    <xf numFmtId="0" fontId="128" fillId="0" borderId="0">
      <alignment vertical="center"/>
    </xf>
    <xf numFmtId="0" fontId="128" fillId="0" borderId="0"/>
    <xf numFmtId="0" fontId="128" fillId="0" borderId="0"/>
    <xf numFmtId="0" fontId="128" fillId="0" borderId="0"/>
    <xf numFmtId="0" fontId="14" fillId="0" borderId="0"/>
    <xf numFmtId="0" fontId="14" fillId="0" borderId="0"/>
    <xf numFmtId="0" fontId="128" fillId="0" borderId="0"/>
    <xf numFmtId="0" fontId="128" fillId="0" borderId="0">
      <alignment vertical="center"/>
    </xf>
    <xf numFmtId="0" fontId="89" fillId="22" borderId="0" applyNumberFormat="0" applyBorder="0" applyAlignment="0" applyProtection="0">
      <alignment vertical="center"/>
    </xf>
    <xf numFmtId="0" fontId="128" fillId="0" borderId="0">
      <alignment vertical="center"/>
    </xf>
    <xf numFmtId="0" fontId="128" fillId="0" borderId="0">
      <alignment vertical="center"/>
    </xf>
    <xf numFmtId="0" fontId="128" fillId="0" borderId="0"/>
    <xf numFmtId="0" fontId="128" fillId="0" borderId="0"/>
    <xf numFmtId="0" fontId="128" fillId="0" borderId="0"/>
    <xf numFmtId="0" fontId="128" fillId="0" borderId="0">
      <alignment vertical="center"/>
    </xf>
    <xf numFmtId="0" fontId="128" fillId="0" borderId="0"/>
    <xf numFmtId="0" fontId="128" fillId="0" borderId="0"/>
    <xf numFmtId="0" fontId="128" fillId="0" borderId="0"/>
    <xf numFmtId="0" fontId="128" fillId="0" borderId="0">
      <alignment vertical="center"/>
    </xf>
    <xf numFmtId="0" fontId="128" fillId="0" borderId="0">
      <alignment vertical="center"/>
    </xf>
    <xf numFmtId="0" fontId="128" fillId="0" borderId="0"/>
    <xf numFmtId="0" fontId="128" fillId="0" borderId="0"/>
    <xf numFmtId="0" fontId="128" fillId="0" borderId="0"/>
    <xf numFmtId="0" fontId="128" fillId="0" borderId="0"/>
    <xf numFmtId="0" fontId="128" fillId="0" borderId="0"/>
    <xf numFmtId="0" fontId="128" fillId="0" borderId="0">
      <alignment vertical="center"/>
    </xf>
    <xf numFmtId="0" fontId="128" fillId="0" borderId="0"/>
    <xf numFmtId="0" fontId="128" fillId="0" borderId="0"/>
    <xf numFmtId="0" fontId="128" fillId="0" borderId="0"/>
    <xf numFmtId="0" fontId="62" fillId="0" borderId="0">
      <alignment vertical="center"/>
    </xf>
    <xf numFmtId="0" fontId="14" fillId="0" borderId="0">
      <alignment vertical="center"/>
    </xf>
    <xf numFmtId="0" fontId="7" fillId="0" borderId="0"/>
    <xf numFmtId="0" fontId="14" fillId="0" borderId="0">
      <alignment vertical="center"/>
    </xf>
    <xf numFmtId="0" fontId="7" fillId="0" borderId="0"/>
    <xf numFmtId="0" fontId="128" fillId="0" borderId="0">
      <alignment vertical="center"/>
    </xf>
    <xf numFmtId="0" fontId="128" fillId="0" borderId="0"/>
    <xf numFmtId="0" fontId="62" fillId="0" borderId="0">
      <alignment vertical="center"/>
    </xf>
    <xf numFmtId="0" fontId="62" fillId="0" borderId="0">
      <alignment vertical="center"/>
    </xf>
    <xf numFmtId="0" fontId="128" fillId="0" borderId="0"/>
    <xf numFmtId="0" fontId="128" fillId="0" borderId="0"/>
    <xf numFmtId="0" fontId="128" fillId="0" borderId="0">
      <alignment vertical="center"/>
    </xf>
    <xf numFmtId="0" fontId="128" fillId="0" borderId="0">
      <alignment vertical="center"/>
    </xf>
    <xf numFmtId="0" fontId="128" fillId="0" borderId="0"/>
    <xf numFmtId="0" fontId="128" fillId="0" borderId="0"/>
    <xf numFmtId="0" fontId="128" fillId="0" borderId="0"/>
    <xf numFmtId="0" fontId="128" fillId="0" borderId="0">
      <alignment vertical="center"/>
    </xf>
    <xf numFmtId="0" fontId="128" fillId="0" borderId="0"/>
    <xf numFmtId="0" fontId="128" fillId="0" borderId="0"/>
    <xf numFmtId="0" fontId="128" fillId="0" borderId="0"/>
    <xf numFmtId="0" fontId="128" fillId="0" borderId="0">
      <alignment vertical="center"/>
    </xf>
    <xf numFmtId="0" fontId="128" fillId="0" borderId="0">
      <alignment vertical="center"/>
    </xf>
    <xf numFmtId="0" fontId="128" fillId="10" borderId="19" applyNumberFormat="0" applyFont="0" applyAlignment="0" applyProtection="0">
      <alignment vertical="center"/>
    </xf>
    <xf numFmtId="0" fontId="128" fillId="0" borderId="0"/>
    <xf numFmtId="0" fontId="128" fillId="0" borderId="0"/>
    <xf numFmtId="0" fontId="128" fillId="0" borderId="0"/>
    <xf numFmtId="0" fontId="128" fillId="0" borderId="0">
      <alignment vertical="center"/>
    </xf>
    <xf numFmtId="0" fontId="128" fillId="0" borderId="0">
      <alignment vertical="center"/>
    </xf>
    <xf numFmtId="0" fontId="128" fillId="0" borderId="0"/>
    <xf numFmtId="0" fontId="122" fillId="0" borderId="0" applyNumberFormat="0" applyFill="0" applyBorder="0" applyAlignment="0" applyProtection="0">
      <alignment vertical="top"/>
      <protection locked="0"/>
    </xf>
    <xf numFmtId="0" fontId="14" fillId="10" borderId="19" applyNumberFormat="0" applyFont="0" applyAlignment="0" applyProtection="0">
      <alignment vertical="center"/>
    </xf>
    <xf numFmtId="0" fontId="128" fillId="0" borderId="0"/>
    <xf numFmtId="0" fontId="128" fillId="0" borderId="0"/>
    <xf numFmtId="0" fontId="128"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xf numFmtId="0" fontId="128" fillId="0" borderId="0"/>
    <xf numFmtId="0" fontId="128" fillId="0" borderId="0"/>
    <xf numFmtId="0" fontId="128" fillId="0" borderId="0"/>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alignment vertical="center"/>
    </xf>
    <xf numFmtId="0" fontId="128" fillId="0" borderId="0"/>
    <xf numFmtId="0" fontId="128" fillId="0" borderId="0">
      <alignment vertical="center"/>
    </xf>
    <xf numFmtId="0" fontId="84" fillId="13" borderId="20" applyNumberFormat="0" applyAlignment="0" applyProtection="0">
      <alignment vertical="center"/>
    </xf>
    <xf numFmtId="0" fontId="128" fillId="0" borderId="0"/>
    <xf numFmtId="0" fontId="128" fillId="0" borderId="0">
      <alignment vertical="center"/>
    </xf>
    <xf numFmtId="0" fontId="84" fillId="13" borderId="20" applyNumberFormat="0" applyAlignment="0" applyProtection="0">
      <alignment vertical="center"/>
    </xf>
    <xf numFmtId="0" fontId="128" fillId="0" borderId="0">
      <alignment vertical="center"/>
    </xf>
    <xf numFmtId="0" fontId="84" fillId="13" borderId="20" applyNumberFormat="0" applyAlignment="0" applyProtection="0">
      <alignment vertical="center"/>
    </xf>
    <xf numFmtId="0" fontId="128" fillId="0" borderId="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128" fillId="0" borderId="0"/>
    <xf numFmtId="0" fontId="128" fillId="0" borderId="0">
      <alignment vertical="center"/>
    </xf>
    <xf numFmtId="0" fontId="128" fillId="0" borderId="0">
      <alignment vertical="center"/>
    </xf>
    <xf numFmtId="0" fontId="128" fillId="0" borderId="0">
      <alignment vertical="center"/>
    </xf>
    <xf numFmtId="0" fontId="128" fillId="0" borderId="0"/>
    <xf numFmtId="0" fontId="128" fillId="0" borderId="0"/>
    <xf numFmtId="0" fontId="128" fillId="0" borderId="0"/>
    <xf numFmtId="0" fontId="128" fillId="0" borderId="0">
      <alignment vertical="center"/>
    </xf>
    <xf numFmtId="0" fontId="128" fillId="0" borderId="0">
      <alignment vertical="center"/>
    </xf>
    <xf numFmtId="0" fontId="128" fillId="0" borderId="0"/>
    <xf numFmtId="0" fontId="128" fillId="0" borderId="0">
      <alignment vertical="center"/>
    </xf>
    <xf numFmtId="0" fontId="128" fillId="0" borderId="0">
      <alignment vertical="center"/>
    </xf>
    <xf numFmtId="0" fontId="128" fillId="0" borderId="0"/>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alignment vertical="center"/>
    </xf>
    <xf numFmtId="0" fontId="85" fillId="13" borderId="21" applyNumberFormat="0" applyAlignment="0" applyProtection="0">
      <alignment vertical="center"/>
    </xf>
    <xf numFmtId="0" fontId="84" fillId="13" borderId="20" applyNumberFormat="0" applyAlignment="0" applyProtection="0">
      <alignment vertical="center"/>
    </xf>
    <xf numFmtId="0" fontId="128" fillId="0" borderId="0">
      <alignment vertical="center"/>
    </xf>
    <xf numFmtId="0" fontId="85" fillId="13" borderId="21" applyNumberFormat="0" applyAlignment="0" applyProtection="0">
      <alignment vertical="center"/>
    </xf>
    <xf numFmtId="0" fontId="84" fillId="13" borderId="20" applyNumberFormat="0" applyAlignment="0" applyProtection="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128" fillId="0" borderId="0">
      <alignment vertical="center"/>
    </xf>
    <xf numFmtId="0" fontId="85" fillId="13" borderId="21" applyNumberFormat="0" applyAlignment="0" applyProtection="0">
      <alignment vertical="center"/>
    </xf>
    <xf numFmtId="0" fontId="84" fillId="13" borderId="20" applyNumberFormat="0" applyAlignment="0" applyProtection="0">
      <alignment vertical="center"/>
    </xf>
    <xf numFmtId="0" fontId="128" fillId="0" borderId="0">
      <alignment vertical="center"/>
    </xf>
    <xf numFmtId="0" fontId="84" fillId="13" borderId="20" applyNumberFormat="0" applyAlignment="0" applyProtection="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128" fillId="0" borderId="0"/>
    <xf numFmtId="0" fontId="89" fillId="31" borderId="0" applyNumberFormat="0" applyBorder="0" applyAlignment="0" applyProtection="0">
      <alignment vertical="center"/>
    </xf>
    <xf numFmtId="0" fontId="128" fillId="0" borderId="0">
      <alignment vertical="center"/>
    </xf>
    <xf numFmtId="0" fontId="84" fillId="13" borderId="20" applyNumberFormat="0" applyAlignment="0" applyProtection="0">
      <alignment vertical="center"/>
    </xf>
    <xf numFmtId="0" fontId="128" fillId="0" borderId="0">
      <alignment vertical="center"/>
    </xf>
    <xf numFmtId="0" fontId="84" fillId="13" borderId="20" applyNumberFormat="0" applyAlignment="0" applyProtection="0">
      <alignment vertical="center"/>
    </xf>
    <xf numFmtId="0" fontId="128" fillId="0" borderId="0"/>
    <xf numFmtId="0" fontId="84" fillId="13" borderId="20" applyNumberFormat="0" applyAlignment="0" applyProtection="0">
      <alignment vertical="center"/>
    </xf>
    <xf numFmtId="0" fontId="128" fillId="0" borderId="0">
      <alignment vertical="center"/>
    </xf>
    <xf numFmtId="0" fontId="128" fillId="0" borderId="0"/>
    <xf numFmtId="0" fontId="84" fillId="13" borderId="20" applyNumberFormat="0" applyAlignment="0" applyProtection="0">
      <alignment vertical="center"/>
    </xf>
    <xf numFmtId="0" fontId="128" fillId="0" borderId="0"/>
    <xf numFmtId="0" fontId="128" fillId="0" borderId="0">
      <alignment vertical="center"/>
    </xf>
    <xf numFmtId="0" fontId="84" fillId="13" borderId="20" applyNumberFormat="0" applyAlignment="0" applyProtection="0">
      <alignment vertical="center"/>
    </xf>
    <xf numFmtId="0" fontId="128" fillId="0" borderId="0">
      <alignment vertical="center"/>
    </xf>
    <xf numFmtId="0" fontId="84" fillId="13" borderId="20" applyNumberFormat="0" applyAlignment="0" applyProtection="0">
      <alignment vertical="center"/>
    </xf>
    <xf numFmtId="0" fontId="128" fillId="0" borderId="0"/>
    <xf numFmtId="0" fontId="84" fillId="13" borderId="20" applyNumberFormat="0" applyAlignment="0" applyProtection="0">
      <alignment vertical="center"/>
    </xf>
    <xf numFmtId="0" fontId="128" fillId="0" borderId="0"/>
    <xf numFmtId="0" fontId="84" fillId="13" borderId="20" applyNumberFormat="0" applyAlignment="0" applyProtection="0">
      <alignment vertical="center"/>
    </xf>
    <xf numFmtId="0" fontId="128" fillId="0" borderId="0"/>
    <xf numFmtId="0" fontId="128" fillId="0" borderId="0">
      <alignment vertical="center"/>
    </xf>
    <xf numFmtId="0" fontId="128" fillId="0" borderId="0"/>
    <xf numFmtId="0" fontId="128" fillId="0" borderId="0"/>
    <xf numFmtId="181" fontId="128" fillId="0" borderId="0" applyFont="0" applyFill="0" applyBorder="0" applyAlignment="0" applyProtection="0">
      <alignment vertical="center"/>
    </xf>
    <xf numFmtId="0" fontId="87" fillId="12" borderId="21" applyNumberFormat="0" applyAlignment="0" applyProtection="0">
      <alignment vertical="center"/>
    </xf>
    <xf numFmtId="0" fontId="128" fillId="0" borderId="0">
      <alignment vertical="center"/>
    </xf>
    <xf numFmtId="0" fontId="84" fillId="13" borderId="20" applyNumberFormat="0" applyAlignment="0" applyProtection="0">
      <alignment vertical="center"/>
    </xf>
    <xf numFmtId="0" fontId="128" fillId="0" borderId="0"/>
    <xf numFmtId="0" fontId="84" fillId="13" borderId="20" applyNumberFormat="0" applyAlignment="0" applyProtection="0">
      <alignment vertical="center"/>
    </xf>
    <xf numFmtId="0" fontId="128" fillId="0" borderId="0">
      <alignment vertical="center"/>
    </xf>
    <xf numFmtId="0" fontId="84" fillId="13" borderId="20" applyNumberFormat="0" applyAlignment="0" applyProtection="0">
      <alignment vertical="center"/>
    </xf>
    <xf numFmtId="0" fontId="128" fillId="0" borderId="0"/>
    <xf numFmtId="0" fontId="84" fillId="13" borderId="20" applyNumberFormat="0" applyAlignment="0" applyProtection="0">
      <alignment vertical="center"/>
    </xf>
    <xf numFmtId="0" fontId="128" fillId="0" borderId="0">
      <alignment vertical="center"/>
    </xf>
    <xf numFmtId="0" fontId="84" fillId="13" borderId="20" applyNumberFormat="0" applyAlignment="0" applyProtection="0">
      <alignment vertical="center"/>
    </xf>
    <xf numFmtId="0" fontId="128" fillId="0" borderId="0">
      <alignment vertical="center"/>
    </xf>
    <xf numFmtId="0" fontId="128" fillId="0" borderId="0">
      <alignment vertical="center"/>
    </xf>
    <xf numFmtId="0" fontId="84" fillId="8" borderId="20" applyNumberFormat="0" applyAlignment="0" applyProtection="0">
      <alignment vertical="center"/>
    </xf>
    <xf numFmtId="0" fontId="128" fillId="0" borderId="0">
      <alignment vertical="center"/>
    </xf>
    <xf numFmtId="0" fontId="84" fillId="8" borderId="20" applyNumberFormat="0" applyAlignment="0" applyProtection="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128" fillId="0" borderId="0">
      <alignment vertical="center"/>
    </xf>
    <xf numFmtId="0" fontId="84" fillId="8" borderId="20" applyNumberFormat="0" applyAlignment="0" applyProtection="0">
      <alignment vertical="center"/>
    </xf>
    <xf numFmtId="0" fontId="128" fillId="0" borderId="0">
      <alignment vertical="center"/>
    </xf>
    <xf numFmtId="0" fontId="84" fillId="8" borderId="20" applyNumberFormat="0" applyAlignment="0" applyProtection="0">
      <alignment vertical="center"/>
    </xf>
    <xf numFmtId="0" fontId="128" fillId="0" borderId="0"/>
    <xf numFmtId="0" fontId="128" fillId="0" borderId="0">
      <alignment vertical="center"/>
    </xf>
    <xf numFmtId="0" fontId="128" fillId="0" borderId="0"/>
    <xf numFmtId="0" fontId="128" fillId="0" borderId="0"/>
    <xf numFmtId="0" fontId="128" fillId="0" borderId="0">
      <alignment vertical="center"/>
    </xf>
    <xf numFmtId="0" fontId="84" fillId="8" borderId="20" applyNumberFormat="0" applyAlignment="0" applyProtection="0">
      <alignment vertical="center"/>
    </xf>
    <xf numFmtId="0" fontId="128" fillId="0" borderId="0">
      <alignment vertical="center"/>
    </xf>
    <xf numFmtId="0" fontId="84" fillId="8" borderId="20" applyNumberFormat="0" applyAlignment="0" applyProtection="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128" fillId="0" borderId="0">
      <alignment vertical="center"/>
    </xf>
    <xf numFmtId="0" fontId="84" fillId="8" borderId="20" applyNumberFormat="0" applyAlignment="0" applyProtection="0">
      <alignment vertical="center"/>
    </xf>
    <xf numFmtId="0" fontId="128" fillId="0" borderId="0"/>
    <xf numFmtId="0" fontId="84" fillId="8" borderId="20" applyNumberFormat="0" applyAlignment="0" applyProtection="0">
      <alignment vertical="center"/>
    </xf>
    <xf numFmtId="0" fontId="128" fillId="0" borderId="0">
      <alignment vertical="center"/>
    </xf>
    <xf numFmtId="0" fontId="84" fillId="8" borderId="20" applyNumberFormat="0" applyAlignment="0" applyProtection="0">
      <alignment vertical="center"/>
    </xf>
    <xf numFmtId="0" fontId="128" fillId="0" borderId="0"/>
    <xf numFmtId="0" fontId="84" fillId="8" borderId="20" applyNumberFormat="0" applyAlignment="0" applyProtection="0">
      <alignment vertical="center"/>
    </xf>
    <xf numFmtId="0" fontId="128" fillId="0" borderId="0">
      <alignment vertical="center"/>
    </xf>
    <xf numFmtId="0" fontId="84" fillId="8" borderId="20" applyNumberFormat="0" applyAlignment="0" applyProtection="0">
      <alignment vertical="center"/>
    </xf>
    <xf numFmtId="0" fontId="128" fillId="0" borderId="0"/>
    <xf numFmtId="0" fontId="84" fillId="8" borderId="20" applyNumberFormat="0" applyAlignment="0" applyProtection="0">
      <alignment vertical="center"/>
    </xf>
    <xf numFmtId="0" fontId="128" fillId="0" borderId="0">
      <alignment vertical="center"/>
    </xf>
    <xf numFmtId="0" fontId="84" fillId="8" borderId="20" applyNumberFormat="0" applyAlignment="0" applyProtection="0">
      <alignment vertical="center"/>
    </xf>
    <xf numFmtId="0" fontId="128" fillId="0" borderId="0"/>
    <xf numFmtId="0" fontId="128" fillId="0" borderId="0">
      <alignment vertical="center"/>
    </xf>
    <xf numFmtId="0" fontId="85" fillId="8" borderId="21" applyNumberFormat="0" applyAlignment="0" applyProtection="0">
      <alignment vertical="center"/>
    </xf>
    <xf numFmtId="0" fontId="128" fillId="0" borderId="0"/>
    <xf numFmtId="0" fontId="85" fillId="8" borderId="21" applyNumberFormat="0" applyAlignment="0" applyProtection="0">
      <alignment vertical="center"/>
    </xf>
    <xf numFmtId="0" fontId="128" fillId="0" borderId="0">
      <alignment vertical="center"/>
    </xf>
    <xf numFmtId="0" fontId="85" fillId="8" borderId="21" applyNumberFormat="0" applyAlignment="0" applyProtection="0">
      <alignment vertical="center"/>
    </xf>
    <xf numFmtId="0" fontId="128" fillId="0" borderId="0"/>
    <xf numFmtId="0" fontId="85" fillId="8" borderId="21" applyNumberFormat="0" applyAlignment="0" applyProtection="0">
      <alignment vertical="center"/>
    </xf>
    <xf numFmtId="0" fontId="128" fillId="0" borderId="0"/>
    <xf numFmtId="0" fontId="85" fillId="8" borderId="21" applyNumberFormat="0" applyAlignment="0" applyProtection="0">
      <alignment vertical="center"/>
    </xf>
    <xf numFmtId="0" fontId="128" fillId="0" borderId="0">
      <alignment vertical="center"/>
    </xf>
    <xf numFmtId="0" fontId="84" fillId="8" borderId="20" applyNumberFormat="0" applyAlignment="0" applyProtection="0">
      <alignment vertical="center"/>
    </xf>
    <xf numFmtId="0" fontId="128" fillId="0" borderId="0">
      <alignment vertical="center"/>
    </xf>
    <xf numFmtId="0" fontId="84" fillId="8" borderId="20" applyNumberFormat="0" applyAlignment="0" applyProtection="0">
      <alignment vertical="center"/>
    </xf>
    <xf numFmtId="0" fontId="128" fillId="0" borderId="0"/>
    <xf numFmtId="0" fontId="128" fillId="0" borderId="0">
      <alignment vertical="center"/>
    </xf>
    <xf numFmtId="0" fontId="85" fillId="8" borderId="21" applyNumberFormat="0" applyAlignment="0" applyProtection="0">
      <alignment vertical="center"/>
    </xf>
    <xf numFmtId="0" fontId="128" fillId="0" borderId="0"/>
    <xf numFmtId="0" fontId="128" fillId="0" borderId="0">
      <alignment vertical="center"/>
    </xf>
    <xf numFmtId="0" fontId="128" fillId="0" borderId="0"/>
    <xf numFmtId="0" fontId="128" fillId="0" borderId="0"/>
    <xf numFmtId="0" fontId="128" fillId="0" borderId="0">
      <alignment vertical="center"/>
    </xf>
    <xf numFmtId="0" fontId="84" fillId="8" borderId="20" applyNumberFormat="0" applyAlignment="0" applyProtection="0">
      <alignment vertical="center"/>
    </xf>
    <xf numFmtId="178" fontId="3" fillId="0" borderId="1">
      <alignment vertical="center"/>
      <protection locked="0"/>
    </xf>
    <xf numFmtId="0" fontId="128" fillId="0" borderId="0">
      <alignment vertical="center"/>
    </xf>
    <xf numFmtId="0" fontId="84" fillId="8" borderId="20" applyNumberFormat="0" applyAlignment="0" applyProtection="0">
      <alignment vertical="center"/>
    </xf>
    <xf numFmtId="0" fontId="128" fillId="0" borderId="0"/>
    <xf numFmtId="43" fontId="128" fillId="0" borderId="0" applyFont="0" applyFill="0" applyBorder="0" applyAlignment="0" applyProtection="0"/>
    <xf numFmtId="0" fontId="128" fillId="0" borderId="0">
      <alignment vertical="center"/>
    </xf>
    <xf numFmtId="0" fontId="85" fillId="8" borderId="21" applyNumberFormat="0" applyAlignment="0" applyProtection="0">
      <alignment vertical="center"/>
    </xf>
    <xf numFmtId="0" fontId="128" fillId="0" borderId="0"/>
    <xf numFmtId="43" fontId="128" fillId="0" borderId="0" applyFont="0" applyFill="0" applyBorder="0" applyAlignment="0" applyProtection="0">
      <alignment vertical="center"/>
    </xf>
    <xf numFmtId="0" fontId="128" fillId="0" borderId="0"/>
    <xf numFmtId="0" fontId="128" fillId="0" borderId="0">
      <alignment vertical="center"/>
    </xf>
    <xf numFmtId="0" fontId="84" fillId="8" borderId="20" applyNumberFormat="0" applyAlignment="0" applyProtection="0">
      <alignment vertical="center"/>
    </xf>
    <xf numFmtId="0" fontId="128" fillId="0" borderId="0">
      <alignment vertical="center"/>
    </xf>
    <xf numFmtId="0" fontId="84" fillId="8" borderId="20" applyNumberFormat="0" applyAlignment="0" applyProtection="0">
      <alignment vertical="center"/>
    </xf>
    <xf numFmtId="0" fontId="128" fillId="0" borderId="0"/>
    <xf numFmtId="0" fontId="128" fillId="0" borderId="0">
      <alignment vertical="center"/>
    </xf>
    <xf numFmtId="0" fontId="85" fillId="8" borderId="21" applyNumberFormat="0" applyAlignment="0" applyProtection="0">
      <alignment vertical="center"/>
    </xf>
    <xf numFmtId="0" fontId="92" fillId="26" borderId="0" applyNumberFormat="0" applyBorder="0" applyAlignment="0" applyProtection="0">
      <alignment vertical="center"/>
    </xf>
    <xf numFmtId="0" fontId="128" fillId="0" borderId="0"/>
    <xf numFmtId="0" fontId="128" fillId="0" borderId="0">
      <alignment vertical="center"/>
    </xf>
    <xf numFmtId="0" fontId="92" fillId="26" borderId="0" applyNumberFormat="0" applyBorder="0" applyAlignment="0" applyProtection="0">
      <alignment vertical="center"/>
    </xf>
    <xf numFmtId="0" fontId="128" fillId="0" borderId="0"/>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alignment vertical="center"/>
    </xf>
    <xf numFmtId="0" fontId="7" fillId="0" borderId="0"/>
    <xf numFmtId="0" fontId="128" fillId="0" borderId="0"/>
    <xf numFmtId="0" fontId="128" fillId="0" borderId="0">
      <alignment vertical="center"/>
    </xf>
    <xf numFmtId="0" fontId="84" fillId="8" borderId="20" applyNumberFormat="0" applyAlignment="0" applyProtection="0">
      <alignment vertical="center"/>
    </xf>
    <xf numFmtId="0" fontId="128" fillId="0" borderId="0">
      <alignment vertical="center"/>
    </xf>
    <xf numFmtId="0" fontId="84" fillId="8" borderId="20" applyNumberFormat="0" applyAlignment="0" applyProtection="0">
      <alignment vertical="center"/>
    </xf>
    <xf numFmtId="0" fontId="128" fillId="0" borderId="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7" fillId="0" borderId="0"/>
    <xf numFmtId="0" fontId="128" fillId="0" borderId="0"/>
    <xf numFmtId="0" fontId="128" fillId="0" borderId="0">
      <alignment vertical="center"/>
    </xf>
    <xf numFmtId="0" fontId="128" fillId="0" borderId="0"/>
    <xf numFmtId="0" fontId="85" fillId="8" borderId="21" applyNumberFormat="0" applyAlignment="0" applyProtection="0">
      <alignment vertical="center"/>
    </xf>
    <xf numFmtId="0" fontId="128" fillId="0" borderId="0">
      <alignment vertical="center"/>
    </xf>
    <xf numFmtId="0" fontId="85" fillId="8" borderId="21" applyNumberFormat="0" applyAlignment="0" applyProtection="0">
      <alignment vertical="center"/>
    </xf>
    <xf numFmtId="0" fontId="128" fillId="0" borderId="0"/>
    <xf numFmtId="0" fontId="128" fillId="0" borderId="0">
      <alignment vertical="center"/>
    </xf>
    <xf numFmtId="0" fontId="128" fillId="0" borderId="0"/>
    <xf numFmtId="0" fontId="14" fillId="0" borderId="0"/>
    <xf numFmtId="0" fontId="128" fillId="0" borderId="0"/>
    <xf numFmtId="0" fontId="128" fillId="0" borderId="0">
      <alignment vertical="center"/>
    </xf>
    <xf numFmtId="0" fontId="85" fillId="8" borderId="21" applyNumberFormat="0" applyAlignment="0" applyProtection="0">
      <alignment vertical="center"/>
    </xf>
    <xf numFmtId="0" fontId="128" fillId="0" borderId="0">
      <alignment vertical="center"/>
    </xf>
    <xf numFmtId="0" fontId="128" fillId="0" borderId="0"/>
    <xf numFmtId="0" fontId="128" fillId="0" borderId="0">
      <alignment vertical="center"/>
    </xf>
    <xf numFmtId="181" fontId="128" fillId="0" borderId="0" applyFont="0" applyFill="0" applyBorder="0" applyAlignment="0" applyProtection="0"/>
    <xf numFmtId="0" fontId="128" fillId="0" borderId="0"/>
    <xf numFmtId="0" fontId="128" fillId="0" borderId="0">
      <alignment vertical="center"/>
    </xf>
    <xf numFmtId="181" fontId="128" fillId="0" borderId="0" applyFont="0" applyFill="0" applyBorder="0" applyAlignment="0" applyProtection="0"/>
    <xf numFmtId="0" fontId="128" fillId="0" borderId="0"/>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7" fillId="0" borderId="0"/>
    <xf numFmtId="0" fontId="128" fillId="0" borderId="0">
      <alignment vertical="center"/>
    </xf>
    <xf numFmtId="0" fontId="84" fillId="8" borderId="20" applyNumberFormat="0" applyAlignment="0" applyProtection="0">
      <alignment vertical="center"/>
    </xf>
    <xf numFmtId="0" fontId="128" fillId="0" borderId="0">
      <alignment vertical="center"/>
    </xf>
    <xf numFmtId="0" fontId="84" fillId="8" borderId="20" applyNumberFormat="0" applyAlignment="0" applyProtection="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7" fillId="0" borderId="0"/>
    <xf numFmtId="0" fontId="128" fillId="0" borderId="0"/>
    <xf numFmtId="0" fontId="128" fillId="0" borderId="0">
      <alignment vertical="center"/>
    </xf>
    <xf numFmtId="0" fontId="84" fillId="8" borderId="20" applyNumberFormat="0" applyAlignment="0" applyProtection="0">
      <alignment vertical="center"/>
    </xf>
    <xf numFmtId="0" fontId="128" fillId="0" borderId="0">
      <alignment vertical="center"/>
    </xf>
    <xf numFmtId="0" fontId="84" fillId="8" borderId="20" applyNumberFormat="0" applyAlignment="0" applyProtection="0">
      <alignment vertical="center"/>
    </xf>
    <xf numFmtId="0" fontId="128" fillId="0" borderId="0"/>
    <xf numFmtId="0" fontId="128" fillId="0" borderId="0">
      <alignment vertical="center"/>
    </xf>
    <xf numFmtId="0" fontId="85" fillId="13" borderId="21" applyNumberFormat="0" applyAlignment="0" applyProtection="0">
      <alignment vertical="center"/>
    </xf>
    <xf numFmtId="0" fontId="128" fillId="0" borderId="0"/>
    <xf numFmtId="0" fontId="128" fillId="0" borderId="0">
      <alignment vertical="center"/>
    </xf>
    <xf numFmtId="0" fontId="128" fillId="0" borderId="0"/>
    <xf numFmtId="0" fontId="14" fillId="0" borderId="0"/>
    <xf numFmtId="0" fontId="128" fillId="0" borderId="0"/>
    <xf numFmtId="0" fontId="128" fillId="0" borderId="0">
      <alignment vertical="center"/>
    </xf>
    <xf numFmtId="0" fontId="84" fillId="8" borderId="20" applyNumberFormat="0" applyAlignment="0" applyProtection="0">
      <alignment vertical="center"/>
    </xf>
    <xf numFmtId="0" fontId="128" fillId="0" borderId="0">
      <alignment vertical="center"/>
    </xf>
    <xf numFmtId="0" fontId="84" fillId="8" borderId="20" applyNumberFormat="0" applyAlignment="0" applyProtection="0">
      <alignment vertical="center"/>
    </xf>
    <xf numFmtId="0" fontId="128" fillId="0" borderId="0"/>
    <xf numFmtId="0" fontId="128" fillId="0" borderId="0">
      <alignment vertical="center"/>
    </xf>
    <xf numFmtId="0" fontId="85" fillId="13" borderId="21" applyNumberFormat="0" applyAlignment="0" applyProtection="0">
      <alignment vertical="center"/>
    </xf>
    <xf numFmtId="0" fontId="128" fillId="0" borderId="0"/>
    <xf numFmtId="0" fontId="128" fillId="0" borderId="0"/>
    <xf numFmtId="0" fontId="128" fillId="0" borderId="0">
      <alignment vertical="center"/>
    </xf>
    <xf numFmtId="0" fontId="86" fillId="28" borderId="0" applyNumberFormat="0" applyBorder="0" applyAlignment="0" applyProtection="0">
      <alignment vertical="center"/>
    </xf>
    <xf numFmtId="0" fontId="84" fillId="8" borderId="20" applyNumberFormat="0" applyAlignment="0" applyProtection="0">
      <alignment vertical="center"/>
    </xf>
    <xf numFmtId="178" fontId="3" fillId="0" borderId="1">
      <alignment vertical="center"/>
      <protection locked="0"/>
    </xf>
    <xf numFmtId="0" fontId="128" fillId="0" borderId="0">
      <alignment vertical="center"/>
    </xf>
    <xf numFmtId="0" fontId="86" fillId="28" borderId="0" applyNumberFormat="0" applyBorder="0" applyAlignment="0" applyProtection="0">
      <alignment vertical="center"/>
    </xf>
    <xf numFmtId="0" fontId="128" fillId="0" borderId="0"/>
    <xf numFmtId="43" fontId="128" fillId="0" borderId="0" applyFont="0" applyFill="0" applyBorder="0" applyAlignment="0" applyProtection="0"/>
    <xf numFmtId="0" fontId="86" fillId="28" borderId="0" applyNumberFormat="0" applyBorder="0" applyAlignment="0" applyProtection="0">
      <alignment vertical="center"/>
    </xf>
    <xf numFmtId="0" fontId="128" fillId="0" borderId="0">
      <alignment vertical="center"/>
    </xf>
    <xf numFmtId="0" fontId="85" fillId="13" borderId="21" applyNumberFormat="0" applyAlignment="0" applyProtection="0">
      <alignment vertical="center"/>
    </xf>
    <xf numFmtId="0" fontId="128" fillId="0" borderId="0"/>
    <xf numFmtId="43" fontId="128" fillId="0" borderId="0" applyFont="0" applyFill="0" applyBorder="0" applyAlignment="0" applyProtection="0">
      <alignment vertical="center"/>
    </xf>
    <xf numFmtId="0" fontId="128" fillId="0" borderId="0">
      <alignment vertical="center"/>
    </xf>
    <xf numFmtId="0" fontId="128" fillId="0" borderId="0"/>
    <xf numFmtId="0" fontId="128" fillId="0" borderId="0"/>
    <xf numFmtId="0" fontId="128" fillId="0" borderId="0">
      <alignment vertical="center"/>
    </xf>
    <xf numFmtId="0" fontId="86" fillId="28" borderId="0" applyNumberFormat="0" applyBorder="0" applyAlignment="0" applyProtection="0">
      <alignment vertical="center"/>
    </xf>
    <xf numFmtId="0" fontId="128" fillId="0" borderId="0"/>
    <xf numFmtId="0" fontId="86" fillId="28" borderId="0" applyNumberFormat="0" applyBorder="0" applyAlignment="0" applyProtection="0">
      <alignment vertical="center"/>
    </xf>
    <xf numFmtId="0" fontId="128" fillId="0" borderId="0">
      <alignment vertical="center"/>
    </xf>
    <xf numFmtId="0" fontId="128" fillId="0" borderId="0"/>
    <xf numFmtId="0" fontId="128" fillId="0" borderId="0">
      <alignment vertical="center"/>
    </xf>
    <xf numFmtId="0" fontId="128" fillId="0" borderId="0"/>
    <xf numFmtId="0" fontId="128" fillId="0" borderId="0">
      <alignment vertical="center"/>
    </xf>
    <xf numFmtId="0" fontId="14" fillId="0" borderId="0"/>
    <xf numFmtId="0" fontId="128" fillId="0" borderId="0"/>
    <xf numFmtId="0" fontId="128" fillId="0" borderId="0"/>
    <xf numFmtId="0" fontId="128" fillId="0" borderId="0">
      <alignment vertical="center"/>
    </xf>
    <xf numFmtId="0" fontId="84" fillId="8" borderId="20" applyNumberFormat="0" applyAlignment="0" applyProtection="0">
      <alignment vertical="center"/>
    </xf>
    <xf numFmtId="0" fontId="128" fillId="0" borderId="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128" fillId="0" borderId="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4" fillId="0" borderId="0"/>
    <xf numFmtId="0" fontId="128" fillId="0" borderId="0"/>
    <xf numFmtId="0" fontId="128" fillId="0" borderId="0">
      <alignment vertical="center"/>
    </xf>
    <xf numFmtId="0" fontId="128" fillId="0" borderId="0">
      <alignment vertical="center"/>
    </xf>
    <xf numFmtId="0" fontId="128" fillId="0" borderId="0"/>
    <xf numFmtId="0" fontId="128" fillId="0" borderId="0"/>
    <xf numFmtId="0" fontId="14" fillId="0" borderId="0"/>
    <xf numFmtId="0" fontId="128" fillId="0" borderId="0"/>
    <xf numFmtId="0" fontId="128" fillId="0" borderId="0">
      <alignment vertical="center"/>
    </xf>
    <xf numFmtId="0" fontId="128" fillId="0" borderId="0">
      <alignment vertical="center"/>
    </xf>
    <xf numFmtId="0" fontId="128" fillId="0" borderId="0"/>
    <xf numFmtId="0" fontId="128" fillId="0" borderId="0">
      <alignment vertical="center"/>
    </xf>
    <xf numFmtId="181" fontId="128" fillId="0" borderId="0" applyFont="0" applyFill="0" applyBorder="0" applyAlignment="0" applyProtection="0"/>
    <xf numFmtId="0" fontId="128" fillId="0" borderId="0"/>
    <xf numFmtId="0" fontId="128" fillId="0" borderId="0">
      <alignment vertical="center"/>
    </xf>
    <xf numFmtId="181" fontId="128" fillId="0" borderId="0" applyFont="0" applyFill="0" applyBorder="0" applyAlignment="0" applyProtection="0"/>
    <xf numFmtId="0" fontId="128" fillId="0" borderId="0"/>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4" fillId="0" borderId="0"/>
    <xf numFmtId="0" fontId="128" fillId="0" borderId="0"/>
    <xf numFmtId="0" fontId="128" fillId="0" borderId="0">
      <alignment vertical="center"/>
    </xf>
    <xf numFmtId="0" fontId="84" fillId="8" borderId="20" applyNumberFormat="0" applyAlignment="0" applyProtection="0">
      <alignment vertical="center"/>
    </xf>
    <xf numFmtId="0" fontId="128" fillId="0" borderId="0">
      <alignment vertical="center"/>
    </xf>
    <xf numFmtId="0" fontId="84" fillId="8" borderId="20" applyNumberFormat="0" applyAlignment="0" applyProtection="0">
      <alignment vertical="center"/>
    </xf>
    <xf numFmtId="0" fontId="87" fillId="12" borderId="21" applyNumberFormat="0" applyAlignment="0" applyProtection="0">
      <alignment vertical="center"/>
    </xf>
    <xf numFmtId="0" fontId="128" fillId="0" borderId="0"/>
    <xf numFmtId="0" fontId="13" fillId="0" borderId="25" applyNumberFormat="0" applyFill="0" applyAlignment="0" applyProtection="0">
      <alignment vertical="center"/>
    </xf>
    <xf numFmtId="0" fontId="128" fillId="0" borderId="0">
      <alignment vertical="center"/>
    </xf>
    <xf numFmtId="0" fontId="128" fillId="0" borderId="0"/>
    <xf numFmtId="0" fontId="13" fillId="0" borderId="25" applyNumberFormat="0" applyFill="0" applyAlignment="0" applyProtection="0">
      <alignment vertical="center"/>
    </xf>
    <xf numFmtId="0" fontId="128" fillId="0" borderId="0">
      <alignment vertical="center"/>
    </xf>
    <xf numFmtId="0" fontId="128" fillId="0" borderId="0"/>
    <xf numFmtId="0" fontId="13" fillId="0" borderId="27" applyNumberFormat="0" applyFill="0" applyAlignment="0" applyProtection="0">
      <alignment vertical="center"/>
    </xf>
    <xf numFmtId="0" fontId="128" fillId="0" borderId="0">
      <alignment vertical="center"/>
    </xf>
    <xf numFmtId="0" fontId="128" fillId="0" borderId="0"/>
    <xf numFmtId="0" fontId="14" fillId="0" borderId="0"/>
    <xf numFmtId="0" fontId="128" fillId="0" borderId="0"/>
    <xf numFmtId="0" fontId="128" fillId="0" borderId="0">
      <alignment vertical="center"/>
    </xf>
    <xf numFmtId="0" fontId="84" fillId="8" borderId="20" applyNumberFormat="0" applyAlignment="0" applyProtection="0">
      <alignment vertical="center"/>
    </xf>
    <xf numFmtId="0" fontId="128" fillId="0" borderId="0">
      <alignment vertical="center"/>
    </xf>
    <xf numFmtId="0" fontId="84" fillId="8" borderId="20" applyNumberFormat="0" applyAlignment="0" applyProtection="0">
      <alignment vertical="center"/>
    </xf>
    <xf numFmtId="0" fontId="128" fillId="0" borderId="0">
      <alignment vertical="center"/>
    </xf>
    <xf numFmtId="0" fontId="85" fillId="8" borderId="21" applyNumberFormat="0" applyAlignment="0" applyProtection="0">
      <alignment vertical="center"/>
    </xf>
    <xf numFmtId="0" fontId="128" fillId="0" borderId="0"/>
    <xf numFmtId="0" fontId="128" fillId="0" borderId="0">
      <alignment vertical="center"/>
    </xf>
    <xf numFmtId="0" fontId="128" fillId="0" borderId="0"/>
    <xf numFmtId="0" fontId="128" fillId="0" borderId="0">
      <alignment vertical="center"/>
    </xf>
    <xf numFmtId="0" fontId="84" fillId="8" borderId="20" applyNumberFormat="0" applyAlignment="0" applyProtection="0">
      <alignment vertical="center"/>
    </xf>
    <xf numFmtId="0" fontId="128" fillId="0" borderId="0">
      <alignment vertical="center"/>
    </xf>
    <xf numFmtId="0" fontId="128" fillId="0" borderId="0">
      <alignment vertical="center"/>
    </xf>
    <xf numFmtId="0" fontId="85" fillId="8" borderId="21" applyNumberFormat="0" applyAlignment="0" applyProtection="0">
      <alignment vertical="center"/>
    </xf>
    <xf numFmtId="0" fontId="128" fillId="0" borderId="0"/>
    <xf numFmtId="0" fontId="128" fillId="0" borderId="0">
      <alignment vertical="center"/>
    </xf>
    <xf numFmtId="0" fontId="86" fillId="28" borderId="0" applyNumberFormat="0" applyBorder="0" applyAlignment="0" applyProtection="0">
      <alignment vertical="center"/>
    </xf>
    <xf numFmtId="178" fontId="3" fillId="0" borderId="1">
      <alignment vertical="center"/>
      <protection locked="0"/>
    </xf>
    <xf numFmtId="0" fontId="128" fillId="0" borderId="0">
      <alignment vertical="center"/>
    </xf>
    <xf numFmtId="0" fontId="86" fillId="28" borderId="0" applyNumberFormat="0" applyBorder="0" applyAlignment="0" applyProtection="0">
      <alignment vertical="center"/>
    </xf>
    <xf numFmtId="0" fontId="128" fillId="0" borderId="0">
      <alignment vertical="center"/>
    </xf>
    <xf numFmtId="0" fontId="85" fillId="8" borderId="21" applyNumberFormat="0" applyAlignment="0" applyProtection="0">
      <alignment vertical="center"/>
    </xf>
    <xf numFmtId="0" fontId="86" fillId="28" borderId="0" applyNumberFormat="0" applyBorder="0" applyAlignment="0" applyProtection="0">
      <alignment vertical="center"/>
    </xf>
    <xf numFmtId="0" fontId="128" fillId="0" borderId="0">
      <alignment vertical="center"/>
    </xf>
    <xf numFmtId="0" fontId="128" fillId="0" borderId="0"/>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alignment vertical="center"/>
    </xf>
    <xf numFmtId="0" fontId="84" fillId="13" borderId="20" applyNumberFormat="0" applyAlignment="0" applyProtection="0">
      <alignment vertical="center"/>
    </xf>
    <xf numFmtId="178" fontId="3" fillId="0" borderId="1">
      <alignment vertical="center"/>
      <protection locked="0"/>
    </xf>
    <xf numFmtId="0" fontId="128" fillId="0" borderId="0"/>
    <xf numFmtId="178" fontId="3" fillId="0" borderId="1">
      <alignment vertical="center"/>
      <protection locked="0"/>
    </xf>
    <xf numFmtId="0" fontId="14" fillId="0" borderId="0"/>
    <xf numFmtId="178" fontId="3" fillId="0" borderId="1">
      <alignment vertical="center"/>
      <protection locked="0"/>
    </xf>
    <xf numFmtId="0" fontId="7" fillId="0" borderId="0"/>
    <xf numFmtId="178" fontId="3" fillId="0" borderId="1">
      <alignment vertical="center"/>
      <protection locked="0"/>
    </xf>
    <xf numFmtId="0" fontId="128" fillId="0" borderId="0"/>
    <xf numFmtId="178" fontId="3" fillId="0" borderId="1">
      <alignment vertical="center"/>
      <protection locked="0"/>
    </xf>
    <xf numFmtId="0" fontId="7" fillId="0" borderId="0"/>
    <xf numFmtId="0" fontId="84" fillId="13" borderId="20" applyNumberFormat="0" applyAlignment="0" applyProtection="0">
      <alignment vertical="center"/>
    </xf>
    <xf numFmtId="0" fontId="128" fillId="0" borderId="0"/>
    <xf numFmtId="0" fontId="128" fillId="0" borderId="0">
      <alignment vertical="center"/>
    </xf>
    <xf numFmtId="0" fontId="84" fillId="13" borderId="20" applyNumberFormat="0" applyAlignment="0" applyProtection="0">
      <alignment vertical="center"/>
    </xf>
    <xf numFmtId="0" fontId="14" fillId="0" borderId="0"/>
    <xf numFmtId="0" fontId="84" fillId="13" borderId="20" applyNumberFormat="0" applyAlignment="0" applyProtection="0">
      <alignment vertical="center"/>
    </xf>
    <xf numFmtId="0" fontId="128" fillId="0" borderId="0"/>
    <xf numFmtId="0" fontId="7" fillId="0" borderId="0"/>
    <xf numFmtId="0" fontId="84" fillId="13" borderId="20" applyNumberFormat="0" applyAlignment="0" applyProtection="0">
      <alignment vertical="center"/>
    </xf>
    <xf numFmtId="0" fontId="128" fillId="0" borderId="0"/>
    <xf numFmtId="0" fontId="89" fillId="31" borderId="0" applyNumberFormat="0" applyBorder="0" applyAlignment="0" applyProtection="0">
      <alignment vertical="center"/>
    </xf>
    <xf numFmtId="0" fontId="84" fillId="13" borderId="20" applyNumberFormat="0" applyAlignment="0" applyProtection="0">
      <alignment vertical="center"/>
    </xf>
    <xf numFmtId="0" fontId="128" fillId="0" borderId="0">
      <alignment vertical="center"/>
    </xf>
    <xf numFmtId="0" fontId="128" fillId="0" borderId="0">
      <alignment vertical="center"/>
    </xf>
    <xf numFmtId="0" fontId="84" fillId="8" borderId="20" applyNumberFormat="0" applyAlignment="0" applyProtection="0">
      <alignment vertical="center"/>
    </xf>
    <xf numFmtId="0" fontId="7" fillId="0" borderId="0"/>
    <xf numFmtId="0" fontId="84" fillId="8" borderId="20" applyNumberFormat="0" applyAlignment="0" applyProtection="0">
      <alignment vertical="center"/>
    </xf>
    <xf numFmtId="0" fontId="7" fillId="0" borderId="0"/>
    <xf numFmtId="0" fontId="84" fillId="8" borderId="20" applyNumberFormat="0" applyAlignment="0" applyProtection="0">
      <alignment vertical="center"/>
    </xf>
    <xf numFmtId="0" fontId="128" fillId="0" borderId="0">
      <alignment vertical="center"/>
    </xf>
    <xf numFmtId="0" fontId="7" fillId="0" borderId="0"/>
    <xf numFmtId="0" fontId="128" fillId="0" borderId="0"/>
    <xf numFmtId="0" fontId="128" fillId="0" borderId="0">
      <alignment vertical="center"/>
    </xf>
    <xf numFmtId="0" fontId="87" fillId="12" borderId="21" applyNumberFormat="0" applyAlignment="0" applyProtection="0">
      <alignment vertical="center"/>
    </xf>
    <xf numFmtId="0" fontId="7" fillId="0" borderId="0"/>
    <xf numFmtId="0" fontId="87" fillId="12" borderId="21" applyNumberFormat="0" applyAlignment="0" applyProtection="0">
      <alignment vertical="center"/>
    </xf>
    <xf numFmtId="0" fontId="128" fillId="0" borderId="0"/>
    <xf numFmtId="0" fontId="87" fillId="12" borderId="21" applyNumberFormat="0" applyAlignment="0" applyProtection="0">
      <alignment vertical="center"/>
    </xf>
    <xf numFmtId="0" fontId="14" fillId="0" borderId="0"/>
    <xf numFmtId="0" fontId="128" fillId="0" borderId="0">
      <alignment vertical="center"/>
    </xf>
    <xf numFmtId="0" fontId="128" fillId="0" borderId="0">
      <alignment vertical="center"/>
    </xf>
    <xf numFmtId="0" fontId="128" fillId="0" borderId="0"/>
    <xf numFmtId="0" fontId="128" fillId="0" borderId="0"/>
    <xf numFmtId="0" fontId="7" fillId="0" borderId="0"/>
    <xf numFmtId="0" fontId="128" fillId="0" borderId="0">
      <alignment vertical="center"/>
    </xf>
    <xf numFmtId="0" fontId="128" fillId="0" borderId="0"/>
    <xf numFmtId="0" fontId="128" fillId="0" borderId="0"/>
    <xf numFmtId="0" fontId="128" fillId="0" borderId="0"/>
    <xf numFmtId="0" fontId="128" fillId="0" borderId="0">
      <alignment vertical="center"/>
    </xf>
    <xf numFmtId="0" fontId="128" fillId="0" borderId="0"/>
    <xf numFmtId="0" fontId="128" fillId="0" borderId="0"/>
    <xf numFmtId="0" fontId="128" fillId="0" borderId="0"/>
    <xf numFmtId="0" fontId="128" fillId="0" borderId="0">
      <alignment vertical="center"/>
    </xf>
    <xf numFmtId="0" fontId="128" fillId="0" borderId="0">
      <alignment vertical="center"/>
    </xf>
    <xf numFmtId="0" fontId="128" fillId="0" borderId="0">
      <alignment vertical="center"/>
    </xf>
    <xf numFmtId="0" fontId="128" fillId="0" borderId="0"/>
    <xf numFmtId="0" fontId="128" fillId="0" borderId="0"/>
    <xf numFmtId="0" fontId="13" fillId="0" borderId="27" applyNumberFormat="0" applyFill="0" applyAlignment="0" applyProtection="0">
      <alignment vertical="center"/>
    </xf>
    <xf numFmtId="0" fontId="128" fillId="0" borderId="0"/>
    <xf numFmtId="0" fontId="7"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xf numFmtId="0" fontId="128" fillId="0" borderId="0">
      <alignment vertical="center"/>
    </xf>
    <xf numFmtId="0" fontId="128" fillId="0" borderId="0">
      <alignment vertical="center"/>
    </xf>
    <xf numFmtId="0" fontId="128" fillId="0" borderId="0"/>
    <xf numFmtId="0" fontId="85" fillId="13" borderId="21" applyNumberFormat="0" applyAlignment="0" applyProtection="0">
      <alignment vertical="center"/>
    </xf>
    <xf numFmtId="0" fontId="128" fillId="0" borderId="0">
      <alignment vertical="center"/>
    </xf>
    <xf numFmtId="0" fontId="128" fillId="0" borderId="0">
      <alignment vertical="center"/>
    </xf>
    <xf numFmtId="0" fontId="84" fillId="13" borderId="20" applyNumberFormat="0" applyAlignment="0" applyProtection="0">
      <alignment vertical="center"/>
    </xf>
    <xf numFmtId="0" fontId="128" fillId="0" borderId="0">
      <alignment vertical="center"/>
    </xf>
    <xf numFmtId="0" fontId="84" fillId="13" borderId="20" applyNumberFormat="0" applyAlignment="0" applyProtection="0">
      <alignment vertical="center"/>
    </xf>
    <xf numFmtId="0" fontId="128" fillId="0" borderId="0"/>
    <xf numFmtId="0" fontId="128" fillId="0" borderId="0"/>
    <xf numFmtId="0" fontId="128" fillId="0" borderId="0">
      <alignment vertical="center"/>
    </xf>
    <xf numFmtId="0" fontId="128" fillId="0" borderId="0"/>
    <xf numFmtId="0" fontId="104" fillId="9" borderId="0" applyNumberFormat="0" applyBorder="0" applyAlignment="0" applyProtection="0">
      <alignment vertical="center"/>
    </xf>
    <xf numFmtId="0" fontId="128" fillId="0" borderId="0">
      <alignment vertical="center"/>
    </xf>
    <xf numFmtId="0" fontId="7" fillId="0" borderId="0"/>
    <xf numFmtId="0" fontId="128" fillId="0" borderId="0">
      <alignment vertical="center"/>
    </xf>
    <xf numFmtId="0" fontId="128" fillId="0" borderId="0">
      <alignment vertical="center"/>
    </xf>
    <xf numFmtId="0" fontId="84" fillId="13" borderId="20" applyNumberFormat="0" applyAlignment="0" applyProtection="0">
      <alignment vertical="center"/>
    </xf>
    <xf numFmtId="0" fontId="128" fillId="0" borderId="0">
      <alignment vertical="center"/>
    </xf>
    <xf numFmtId="0" fontId="84" fillId="13" borderId="20" applyNumberFormat="0" applyAlignment="0" applyProtection="0">
      <alignment vertical="center"/>
    </xf>
    <xf numFmtId="0" fontId="128" fillId="0" borderId="0"/>
    <xf numFmtId="0" fontId="128" fillId="0" borderId="0">
      <alignment vertical="center"/>
    </xf>
    <xf numFmtId="0" fontId="128" fillId="0" borderId="0"/>
    <xf numFmtId="0" fontId="14" fillId="0" borderId="0"/>
    <xf numFmtId="0" fontId="128" fillId="0" borderId="0"/>
    <xf numFmtId="0" fontId="128" fillId="0" borderId="0">
      <alignment vertical="center"/>
    </xf>
    <xf numFmtId="0" fontId="84" fillId="13" borderId="20" applyNumberFormat="0" applyAlignment="0" applyProtection="0">
      <alignment vertical="center"/>
    </xf>
    <xf numFmtId="0" fontId="128" fillId="0" borderId="0">
      <alignment vertical="center"/>
    </xf>
    <xf numFmtId="0" fontId="84" fillId="13" borderId="20" applyNumberFormat="0" applyAlignment="0" applyProtection="0">
      <alignment vertical="center"/>
    </xf>
    <xf numFmtId="0" fontId="128" fillId="0" borderId="0"/>
    <xf numFmtId="0" fontId="128" fillId="0" borderId="0">
      <alignment vertical="center"/>
    </xf>
    <xf numFmtId="0" fontId="85" fillId="13" borderId="21" applyNumberFormat="0" applyAlignment="0" applyProtection="0">
      <alignment vertical="center"/>
    </xf>
    <xf numFmtId="0" fontId="128" fillId="0" borderId="0"/>
    <xf numFmtId="0" fontId="128" fillId="0" borderId="0">
      <alignment vertical="center"/>
    </xf>
    <xf numFmtId="0" fontId="128" fillId="0" borderId="0"/>
    <xf numFmtId="0" fontId="128" fillId="0" borderId="0"/>
    <xf numFmtId="0" fontId="128" fillId="0" borderId="0">
      <alignment vertical="center"/>
    </xf>
    <xf numFmtId="0" fontId="84" fillId="13" borderId="20" applyNumberFormat="0" applyAlignment="0" applyProtection="0">
      <alignment vertical="center"/>
    </xf>
    <xf numFmtId="0" fontId="128" fillId="0" borderId="0"/>
    <xf numFmtId="0" fontId="84" fillId="13" borderId="20" applyNumberFormat="0" applyAlignment="0" applyProtection="0">
      <alignment vertical="center"/>
    </xf>
    <xf numFmtId="0" fontId="128" fillId="0" borderId="0">
      <alignment vertical="center"/>
    </xf>
    <xf numFmtId="0" fontId="84" fillId="13" borderId="20" applyNumberFormat="0" applyAlignment="0" applyProtection="0">
      <alignment vertical="center"/>
    </xf>
    <xf numFmtId="178" fontId="3" fillId="0" borderId="1">
      <alignment vertical="center"/>
      <protection locked="0"/>
    </xf>
    <xf numFmtId="0" fontId="128" fillId="0" borderId="0"/>
    <xf numFmtId="0" fontId="128" fillId="0" borderId="0">
      <alignment vertical="center"/>
    </xf>
    <xf numFmtId="0" fontId="7" fillId="0" borderId="0"/>
    <xf numFmtId="0" fontId="128" fillId="0" borderId="0">
      <alignment vertical="center"/>
    </xf>
    <xf numFmtId="0" fontId="128" fillId="0" borderId="0">
      <alignment vertical="center"/>
    </xf>
    <xf numFmtId="0" fontId="128" fillId="0" borderId="0">
      <alignment vertical="center"/>
    </xf>
    <xf numFmtId="0" fontId="84" fillId="13" borderId="20" applyNumberFormat="0" applyAlignment="0" applyProtection="0">
      <alignment vertical="center"/>
    </xf>
    <xf numFmtId="0" fontId="128" fillId="0" borderId="0">
      <alignment vertical="center"/>
    </xf>
    <xf numFmtId="0" fontId="84" fillId="13" borderId="20" applyNumberFormat="0" applyAlignment="0" applyProtection="0">
      <alignment vertical="center"/>
    </xf>
    <xf numFmtId="0" fontId="128" fillId="0" borderId="0">
      <alignment vertical="center"/>
    </xf>
    <xf numFmtId="0" fontId="84" fillId="13" borderId="20" applyNumberFormat="0" applyAlignment="0" applyProtection="0">
      <alignment vertical="center"/>
    </xf>
    <xf numFmtId="0" fontId="7" fillId="0" borderId="0"/>
    <xf numFmtId="0" fontId="84" fillId="13" borderId="20" applyNumberFormat="0" applyAlignment="0" applyProtection="0">
      <alignment vertical="center"/>
    </xf>
    <xf numFmtId="0" fontId="14" fillId="0" borderId="0">
      <alignment vertical="center"/>
    </xf>
    <xf numFmtId="0" fontId="14" fillId="0" borderId="0">
      <alignment vertical="center"/>
    </xf>
    <xf numFmtId="0" fontId="84" fillId="13" borderId="20" applyNumberFormat="0" applyAlignment="0" applyProtection="0">
      <alignment vertical="center"/>
    </xf>
    <xf numFmtId="0" fontId="7" fillId="0" borderId="0">
      <alignment vertical="center"/>
    </xf>
    <xf numFmtId="0" fontId="84" fillId="13" borderId="20" applyNumberFormat="0" applyAlignment="0" applyProtection="0">
      <alignment vertical="center"/>
    </xf>
    <xf numFmtId="0" fontId="14" fillId="0" borderId="0">
      <alignment vertical="center"/>
    </xf>
    <xf numFmtId="0" fontId="84" fillId="13" borderId="20" applyNumberFormat="0" applyAlignment="0" applyProtection="0">
      <alignment vertical="center"/>
    </xf>
    <xf numFmtId="0" fontId="7" fillId="0" borderId="0">
      <alignment vertical="center"/>
    </xf>
    <xf numFmtId="0" fontId="84" fillId="13" borderId="20" applyNumberFormat="0" applyAlignment="0" applyProtection="0">
      <alignment vertical="center"/>
    </xf>
    <xf numFmtId="0" fontId="14" fillId="0" borderId="0"/>
    <xf numFmtId="0" fontId="84" fillId="13" borderId="20" applyNumberFormat="0" applyAlignment="0" applyProtection="0">
      <alignment vertical="center"/>
    </xf>
    <xf numFmtId="0" fontId="7" fillId="0" borderId="0">
      <alignment vertical="center"/>
    </xf>
    <xf numFmtId="0" fontId="84" fillId="13" borderId="20" applyNumberFormat="0" applyAlignment="0" applyProtection="0">
      <alignment vertical="center"/>
    </xf>
    <xf numFmtId="0" fontId="14" fillId="0" borderId="0">
      <alignment vertical="center"/>
    </xf>
    <xf numFmtId="0" fontId="7" fillId="0" borderId="0">
      <alignment vertical="center"/>
    </xf>
    <xf numFmtId="0" fontId="14" fillId="0" borderId="0">
      <alignment vertical="center"/>
    </xf>
    <xf numFmtId="0" fontId="7" fillId="0" borderId="0">
      <alignment vertical="center"/>
    </xf>
    <xf numFmtId="0" fontId="7" fillId="0" borderId="0"/>
    <xf numFmtId="0" fontId="7" fillId="0" borderId="0">
      <alignment vertical="center"/>
    </xf>
    <xf numFmtId="0" fontId="14" fillId="0" borderId="0">
      <alignment vertical="center"/>
    </xf>
    <xf numFmtId="0" fontId="7" fillId="0" borderId="0">
      <alignment vertical="center"/>
    </xf>
    <xf numFmtId="0" fontId="14" fillId="0" borderId="0">
      <alignment vertical="center"/>
    </xf>
    <xf numFmtId="0" fontId="7" fillId="0" borderId="0">
      <alignment vertical="center"/>
    </xf>
    <xf numFmtId="0" fontId="128" fillId="0" borderId="0"/>
    <xf numFmtId="0" fontId="7" fillId="0" borderId="0">
      <alignment vertical="center"/>
    </xf>
    <xf numFmtId="0" fontId="14" fillId="0" borderId="0">
      <alignment vertical="center"/>
    </xf>
    <xf numFmtId="0" fontId="14" fillId="0" borderId="0">
      <alignment vertical="center"/>
    </xf>
    <xf numFmtId="0" fontId="7" fillId="0" borderId="0">
      <alignment vertical="center"/>
    </xf>
    <xf numFmtId="0" fontId="14" fillId="0" borderId="0">
      <alignment vertical="center"/>
    </xf>
    <xf numFmtId="0" fontId="7" fillId="0" borderId="0">
      <alignment vertical="center"/>
    </xf>
    <xf numFmtId="0" fontId="7" fillId="0" borderId="0">
      <alignment vertical="center"/>
    </xf>
    <xf numFmtId="0" fontId="14" fillId="0" borderId="0">
      <alignment vertical="center"/>
    </xf>
    <xf numFmtId="0" fontId="7" fillId="0" borderId="0">
      <alignment vertical="center"/>
    </xf>
    <xf numFmtId="0" fontId="14" fillId="0" borderId="0">
      <alignment vertical="center"/>
    </xf>
    <xf numFmtId="0" fontId="7" fillId="0" borderId="0">
      <alignment vertical="center"/>
    </xf>
    <xf numFmtId="0" fontId="128" fillId="0" borderId="0"/>
    <xf numFmtId="181" fontId="128" fillId="0" borderId="0" applyFont="0" applyFill="0" applyBorder="0" applyAlignment="0" applyProtection="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28" fillId="0" borderId="0"/>
    <xf numFmtId="0" fontId="7" fillId="0" borderId="0">
      <alignment vertical="center"/>
    </xf>
    <xf numFmtId="0" fontId="128" fillId="0" borderId="0"/>
    <xf numFmtId="0" fontId="89" fillId="20" borderId="0" applyNumberFormat="0" applyBorder="0" applyAlignment="0" applyProtection="0">
      <alignment vertical="center"/>
    </xf>
    <xf numFmtId="0" fontId="128" fillId="0" borderId="0"/>
    <xf numFmtId="0" fontId="128" fillId="0" borderId="0"/>
    <xf numFmtId="0" fontId="128" fillId="0" borderId="0">
      <alignment vertical="center"/>
    </xf>
    <xf numFmtId="0" fontId="70" fillId="0" borderId="0">
      <alignment vertical="center"/>
    </xf>
    <xf numFmtId="0" fontId="7" fillId="0" borderId="0"/>
    <xf numFmtId="0" fontId="128" fillId="0" borderId="0"/>
    <xf numFmtId="0" fontId="128" fillId="0" borderId="0">
      <alignment vertical="center"/>
    </xf>
    <xf numFmtId="0" fontId="84" fillId="13" borderId="20" applyNumberFormat="0" applyAlignment="0" applyProtection="0">
      <alignment vertical="center"/>
    </xf>
    <xf numFmtId="0" fontId="128" fillId="0" borderId="0">
      <alignment vertical="center"/>
    </xf>
    <xf numFmtId="0" fontId="84" fillId="13" borderId="20" applyNumberFormat="0" applyAlignment="0" applyProtection="0">
      <alignment vertical="center"/>
    </xf>
    <xf numFmtId="0" fontId="128" fillId="0" borderId="0">
      <alignment vertical="center"/>
    </xf>
    <xf numFmtId="0" fontId="128" fillId="0" borderId="0"/>
    <xf numFmtId="0" fontId="84" fillId="8" borderId="20" applyNumberFormat="0" applyAlignment="0" applyProtection="0">
      <alignment vertical="center"/>
    </xf>
    <xf numFmtId="0" fontId="128" fillId="0" borderId="0">
      <alignment vertical="center"/>
    </xf>
    <xf numFmtId="0" fontId="128" fillId="0" borderId="0"/>
    <xf numFmtId="0" fontId="128" fillId="0" borderId="0">
      <alignment vertical="center"/>
    </xf>
    <xf numFmtId="0" fontId="128" fillId="0" borderId="0"/>
    <xf numFmtId="0" fontId="70" fillId="0" borderId="0">
      <alignment vertical="center"/>
    </xf>
    <xf numFmtId="0" fontId="70" fillId="0" borderId="0"/>
    <xf numFmtId="0" fontId="128" fillId="0" borderId="0"/>
    <xf numFmtId="0" fontId="128" fillId="0" borderId="0">
      <alignment vertical="center"/>
    </xf>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128" fillId="0" borderId="0">
      <alignment vertical="center"/>
    </xf>
    <xf numFmtId="0" fontId="128" fillId="0" borderId="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7" fillId="0" borderId="0"/>
    <xf numFmtId="0" fontId="128" fillId="0" borderId="0"/>
    <xf numFmtId="0" fontId="88" fillId="16" borderId="22" applyNumberFormat="0" applyAlignment="0" applyProtection="0">
      <alignment vertical="center"/>
    </xf>
    <xf numFmtId="0" fontId="70" fillId="0" borderId="0">
      <alignment vertical="center"/>
    </xf>
    <xf numFmtId="0" fontId="84" fillId="13" borderId="20" applyNumberFormat="0" applyAlignment="0" applyProtection="0">
      <alignment vertical="center"/>
    </xf>
    <xf numFmtId="0" fontId="128" fillId="0" borderId="0">
      <alignment vertical="center"/>
    </xf>
    <xf numFmtId="0" fontId="84" fillId="13" borderId="20" applyNumberFormat="0" applyAlignment="0" applyProtection="0">
      <alignment vertical="center"/>
    </xf>
    <xf numFmtId="0" fontId="128" fillId="0" borderId="0"/>
    <xf numFmtId="0" fontId="128" fillId="0" borderId="0">
      <alignment vertical="center"/>
    </xf>
    <xf numFmtId="0" fontId="128" fillId="0" borderId="0"/>
    <xf numFmtId="0" fontId="128" fillId="0" borderId="0">
      <alignment vertical="center"/>
    </xf>
    <xf numFmtId="181" fontId="128" fillId="0" borderId="0" applyFont="0" applyFill="0" applyBorder="0" applyAlignment="0" applyProtection="0"/>
    <xf numFmtId="0" fontId="128" fillId="0" borderId="0"/>
    <xf numFmtId="181" fontId="128" fillId="0" borderId="0" applyFont="0" applyFill="0" applyBorder="0" applyAlignment="0" applyProtection="0"/>
    <xf numFmtId="0" fontId="14" fillId="0" borderId="0"/>
    <xf numFmtId="181" fontId="128" fillId="0" borderId="0" applyFont="0" applyFill="0" applyBorder="0" applyAlignment="0" applyProtection="0">
      <alignment vertical="center"/>
    </xf>
    <xf numFmtId="0" fontId="70" fillId="0" borderId="0"/>
    <xf numFmtId="0" fontId="128" fillId="0" borderId="0">
      <alignment vertical="center"/>
    </xf>
    <xf numFmtId="0" fontId="84" fillId="13" borderId="20" applyNumberFormat="0" applyAlignment="0" applyProtection="0">
      <alignment vertical="center"/>
    </xf>
    <xf numFmtId="0" fontId="128" fillId="0" borderId="0">
      <alignment vertical="center"/>
    </xf>
    <xf numFmtId="0" fontId="84" fillId="13" borderId="20" applyNumberFormat="0" applyAlignment="0" applyProtection="0">
      <alignment vertical="center"/>
    </xf>
    <xf numFmtId="0" fontId="128" fillId="0" borderId="0"/>
    <xf numFmtId="0" fontId="128" fillId="0" borderId="0">
      <alignment vertical="center"/>
    </xf>
    <xf numFmtId="0" fontId="128" fillId="0" borderId="0"/>
    <xf numFmtId="0" fontId="128" fillId="0" borderId="0">
      <alignment vertical="center"/>
    </xf>
    <xf numFmtId="181" fontId="128" fillId="0" borderId="0" applyFont="0" applyFill="0" applyBorder="0" applyAlignment="0" applyProtection="0"/>
    <xf numFmtId="0" fontId="128" fillId="0" borderId="0"/>
    <xf numFmtId="181" fontId="128" fillId="0" borderId="0" applyFont="0" applyFill="0" applyBorder="0" applyAlignment="0" applyProtection="0"/>
    <xf numFmtId="0" fontId="128" fillId="0" borderId="0"/>
    <xf numFmtId="181" fontId="128" fillId="0" borderId="0" applyFont="0" applyFill="0" applyBorder="0" applyAlignment="0" applyProtection="0">
      <alignment vertical="center"/>
    </xf>
    <xf numFmtId="0" fontId="128" fillId="0" borderId="0">
      <alignment vertical="center"/>
    </xf>
    <xf numFmtId="0" fontId="84" fillId="13" borderId="20" applyNumberFormat="0" applyAlignment="0" applyProtection="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84" fillId="13" borderId="20" applyNumberFormat="0" applyAlignment="0" applyProtection="0">
      <alignment vertical="center"/>
    </xf>
    <xf numFmtId="0" fontId="128" fillId="0" borderId="0"/>
    <xf numFmtId="0" fontId="84" fillId="13" borderId="20" applyNumberFormat="0" applyAlignment="0" applyProtection="0">
      <alignment vertical="center"/>
    </xf>
    <xf numFmtId="0" fontId="128" fillId="0" borderId="0"/>
    <xf numFmtId="0" fontId="128" fillId="0" borderId="0">
      <alignment vertical="center"/>
    </xf>
    <xf numFmtId="0" fontId="84" fillId="13" borderId="20" applyNumberFormat="0" applyAlignment="0" applyProtection="0">
      <alignment vertical="center"/>
    </xf>
    <xf numFmtId="0" fontId="128" fillId="0" borderId="0"/>
    <xf numFmtId="0" fontId="84" fillId="13" borderId="20" applyNumberFormat="0" applyAlignment="0" applyProtection="0">
      <alignment vertical="center"/>
    </xf>
    <xf numFmtId="0" fontId="128" fillId="10" borderId="19" applyNumberFormat="0" applyFont="0" applyAlignment="0" applyProtection="0">
      <alignment vertical="center"/>
    </xf>
    <xf numFmtId="0" fontId="128" fillId="0" borderId="0">
      <alignment vertical="center"/>
    </xf>
    <xf numFmtId="0" fontId="14" fillId="0" borderId="0"/>
    <xf numFmtId="0" fontId="128" fillId="0" borderId="0"/>
    <xf numFmtId="0" fontId="128" fillId="0" borderId="0">
      <alignment vertical="center"/>
    </xf>
    <xf numFmtId="0" fontId="85" fillId="13" borderId="21" applyNumberFormat="0" applyAlignment="0" applyProtection="0">
      <alignment vertical="center"/>
    </xf>
    <xf numFmtId="0" fontId="7" fillId="0" borderId="0"/>
    <xf numFmtId="0" fontId="128" fillId="0" borderId="0"/>
    <xf numFmtId="0" fontId="128" fillId="0" borderId="0">
      <alignment vertical="center"/>
    </xf>
    <xf numFmtId="0" fontId="14" fillId="0" borderId="0">
      <alignment vertical="center"/>
    </xf>
    <xf numFmtId="0" fontId="128" fillId="0" borderId="0"/>
    <xf numFmtId="0" fontId="128" fillId="0" borderId="0"/>
    <xf numFmtId="0" fontId="128" fillId="0" borderId="0"/>
    <xf numFmtId="0" fontId="86" fillId="28" borderId="0" applyNumberFormat="0" applyBorder="0" applyAlignment="0" applyProtection="0">
      <alignment vertical="center"/>
    </xf>
    <xf numFmtId="0" fontId="128" fillId="0" borderId="0"/>
    <xf numFmtId="0" fontId="128" fillId="0" borderId="0"/>
    <xf numFmtId="0" fontId="128" fillId="0" borderId="0"/>
    <xf numFmtId="0" fontId="128" fillId="0" borderId="0"/>
    <xf numFmtId="0" fontId="128" fillId="0" borderId="0"/>
    <xf numFmtId="0" fontId="70" fillId="0" borderId="0"/>
    <xf numFmtId="0" fontId="128" fillId="0" borderId="0"/>
    <xf numFmtId="0" fontId="70" fillId="0" borderId="0"/>
    <xf numFmtId="0" fontId="128" fillId="0" borderId="0">
      <alignment vertical="center"/>
    </xf>
    <xf numFmtId="0" fontId="70" fillId="0" borderId="0"/>
    <xf numFmtId="0" fontId="128" fillId="0" borderId="0"/>
    <xf numFmtId="0" fontId="128" fillId="0" borderId="0"/>
    <xf numFmtId="0" fontId="128" fillId="0" borderId="0"/>
    <xf numFmtId="0" fontId="128" fillId="0" borderId="0"/>
    <xf numFmtId="0" fontId="14" fillId="0" borderId="0">
      <alignment vertical="center"/>
    </xf>
    <xf numFmtId="0" fontId="70" fillId="0" borderId="0">
      <alignment vertical="center"/>
    </xf>
    <xf numFmtId="0" fontId="14" fillId="0" borderId="0">
      <alignment vertical="center"/>
    </xf>
    <xf numFmtId="0" fontId="14" fillId="0" borderId="0">
      <alignment vertical="center"/>
    </xf>
    <xf numFmtId="0" fontId="84" fillId="13" borderId="20" applyNumberFormat="0" applyAlignment="0" applyProtection="0">
      <alignment vertical="center"/>
    </xf>
    <xf numFmtId="0" fontId="128" fillId="0" borderId="0">
      <alignment vertical="center"/>
    </xf>
    <xf numFmtId="0" fontId="84" fillId="13" borderId="20" applyNumberFormat="0" applyAlignment="0" applyProtection="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4" fillId="0" borderId="0">
      <alignment vertical="center"/>
    </xf>
    <xf numFmtId="0" fontId="7" fillId="0" borderId="0">
      <alignment vertical="center"/>
    </xf>
    <xf numFmtId="0" fontId="7" fillId="0" borderId="0">
      <alignment vertical="center"/>
    </xf>
    <xf numFmtId="0" fontId="128" fillId="0" borderId="0">
      <alignment vertical="center"/>
    </xf>
    <xf numFmtId="0" fontId="84" fillId="13" borderId="20" applyNumberFormat="0" applyAlignment="0" applyProtection="0">
      <alignment vertical="center"/>
    </xf>
    <xf numFmtId="0" fontId="128" fillId="0" borderId="0">
      <alignment vertical="center"/>
    </xf>
    <xf numFmtId="0" fontId="84" fillId="13" borderId="20" applyNumberFormat="0" applyAlignment="0" applyProtection="0">
      <alignment vertical="center"/>
    </xf>
    <xf numFmtId="0" fontId="128" fillId="0" borderId="0"/>
    <xf numFmtId="0" fontId="128" fillId="0" borderId="0">
      <alignment vertical="center"/>
    </xf>
    <xf numFmtId="0" fontId="128" fillId="0" borderId="0"/>
    <xf numFmtId="0" fontId="97" fillId="0" borderId="0">
      <alignment vertical="center"/>
    </xf>
    <xf numFmtId="0" fontId="14" fillId="0" borderId="0">
      <alignment vertical="center"/>
    </xf>
    <xf numFmtId="181" fontId="128" fillId="0" borderId="0" applyFont="0" applyFill="0" applyBorder="0" applyAlignment="0" applyProtection="0"/>
    <xf numFmtId="0" fontId="128" fillId="0" borderId="0"/>
    <xf numFmtId="181" fontId="128" fillId="0" borderId="0" applyFont="0" applyFill="0" applyBorder="0" applyAlignment="0" applyProtection="0"/>
    <xf numFmtId="0" fontId="128" fillId="0" borderId="0">
      <alignment vertical="center"/>
    </xf>
    <xf numFmtId="0" fontId="84" fillId="13" borderId="20" applyNumberFormat="0" applyAlignment="0" applyProtection="0">
      <alignment vertical="center"/>
    </xf>
    <xf numFmtId="0" fontId="128" fillId="0" borderId="0">
      <alignment vertical="center"/>
    </xf>
    <xf numFmtId="0" fontId="84" fillId="13" borderId="20" applyNumberFormat="0" applyAlignment="0" applyProtection="0">
      <alignment vertical="center"/>
    </xf>
    <xf numFmtId="0" fontId="128"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128" fillId="0" borderId="0">
      <alignment vertical="center"/>
    </xf>
    <xf numFmtId="0" fontId="84" fillId="13" borderId="20" applyNumberFormat="0" applyAlignment="0" applyProtection="0">
      <alignment vertical="center"/>
    </xf>
    <xf numFmtId="0" fontId="128" fillId="0" borderId="0"/>
    <xf numFmtId="0" fontId="128" fillId="0" borderId="0">
      <alignment vertical="center"/>
    </xf>
    <xf numFmtId="0" fontId="128" fillId="0" borderId="0"/>
    <xf numFmtId="0" fontId="14" fillId="0" borderId="0">
      <alignment vertical="center"/>
    </xf>
    <xf numFmtId="0" fontId="7" fillId="0" borderId="0">
      <alignment vertical="center"/>
    </xf>
    <xf numFmtId="0" fontId="7" fillId="0" borderId="0">
      <alignment vertical="center"/>
    </xf>
    <xf numFmtId="0" fontId="14" fillId="0" borderId="0">
      <alignment vertical="center"/>
    </xf>
    <xf numFmtId="0" fontId="14" fillId="0" borderId="0">
      <alignment vertical="center"/>
    </xf>
    <xf numFmtId="0" fontId="84" fillId="13" borderId="20" applyNumberFormat="0" applyAlignment="0" applyProtection="0">
      <alignment vertical="center"/>
    </xf>
    <xf numFmtId="0" fontId="7" fillId="0" borderId="0">
      <alignment vertical="center"/>
    </xf>
    <xf numFmtId="0" fontId="84" fillId="13" borderId="20" applyNumberFormat="0" applyAlignment="0" applyProtection="0">
      <alignment vertical="center"/>
    </xf>
    <xf numFmtId="0" fontId="14" fillId="0" borderId="0">
      <alignment vertical="center"/>
    </xf>
    <xf numFmtId="0" fontId="84" fillId="13" borderId="20" applyNumberFormat="0" applyAlignment="0" applyProtection="0">
      <alignment vertical="center"/>
    </xf>
    <xf numFmtId="0" fontId="7" fillId="0" borderId="0">
      <alignment vertical="center"/>
    </xf>
    <xf numFmtId="0" fontId="84" fillId="13" borderId="20" applyNumberFormat="0" applyAlignment="0" applyProtection="0">
      <alignment vertical="center"/>
    </xf>
    <xf numFmtId="0" fontId="128" fillId="0" borderId="0">
      <alignment vertical="center"/>
    </xf>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128" fillId="0" borderId="0">
      <alignment vertical="center"/>
    </xf>
    <xf numFmtId="0" fontId="128" fillId="0" borderId="0">
      <alignment vertical="center"/>
    </xf>
    <xf numFmtId="0" fontId="128" fillId="0" borderId="0">
      <alignment vertical="center"/>
    </xf>
    <xf numFmtId="0" fontId="128" fillId="0" borderId="0"/>
    <xf numFmtId="0" fontId="128" fillId="0" borderId="0">
      <alignment vertical="center"/>
    </xf>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128" fillId="0" borderId="0">
      <alignment vertical="center"/>
    </xf>
    <xf numFmtId="0" fontId="128" fillId="0" borderId="0"/>
    <xf numFmtId="0" fontId="128" fillId="0" borderId="0">
      <alignment vertical="center"/>
    </xf>
    <xf numFmtId="43" fontId="128" fillId="0" borderId="0" applyFont="0" applyFill="0" applyBorder="0" applyAlignment="0" applyProtection="0">
      <alignment vertical="center"/>
    </xf>
    <xf numFmtId="0" fontId="128" fillId="0" borderId="0"/>
    <xf numFmtId="43" fontId="128" fillId="0" borderId="0" applyFont="0" applyFill="0" applyBorder="0" applyAlignment="0" applyProtection="0"/>
    <xf numFmtId="0" fontId="14" fillId="0" borderId="0">
      <alignment vertical="center"/>
    </xf>
    <xf numFmtId="43" fontId="128" fillId="0" borderId="0" applyFont="0" applyFill="0" applyBorder="0" applyAlignment="0" applyProtection="0">
      <alignment vertical="center"/>
    </xf>
    <xf numFmtId="0" fontId="7" fillId="0" borderId="0">
      <alignment vertical="center"/>
    </xf>
    <xf numFmtId="43" fontId="128" fillId="0" borderId="0" applyFont="0" applyFill="0" applyBorder="0" applyAlignment="0" applyProtection="0"/>
    <xf numFmtId="0" fontId="128" fillId="0" borderId="0"/>
    <xf numFmtId="0" fontId="128" fillId="0" borderId="0"/>
    <xf numFmtId="0" fontId="97" fillId="0" borderId="0"/>
    <xf numFmtId="0" fontId="85" fillId="8" borderId="21" applyNumberFormat="0" applyAlignment="0" applyProtection="0">
      <alignment vertical="center"/>
    </xf>
    <xf numFmtId="0" fontId="128" fillId="0" borderId="0"/>
    <xf numFmtId="0" fontId="97" fillId="0" borderId="0"/>
    <xf numFmtId="0" fontId="97" fillId="0" borderId="0"/>
    <xf numFmtId="0" fontId="97" fillId="0" borderId="0"/>
    <xf numFmtId="0" fontId="87" fillId="12" borderId="21" applyNumberFormat="0" applyAlignment="0" applyProtection="0">
      <alignment vertical="center"/>
    </xf>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28" fillId="0" borderId="0">
      <alignment vertical="center"/>
    </xf>
    <xf numFmtId="0" fontId="128" fillId="0" borderId="0">
      <alignment vertical="center"/>
    </xf>
    <xf numFmtId="0" fontId="128" fillId="0" borderId="0">
      <alignment vertical="center"/>
    </xf>
    <xf numFmtId="0" fontId="84" fillId="8" borderId="20" applyNumberFormat="0" applyAlignment="0" applyProtection="0">
      <alignment vertical="center"/>
    </xf>
    <xf numFmtId="0" fontId="128" fillId="0" borderId="0">
      <alignment vertical="center"/>
    </xf>
    <xf numFmtId="0" fontId="84" fillId="8" borderId="20" applyNumberFormat="0" applyAlignment="0" applyProtection="0">
      <alignment vertical="center"/>
    </xf>
    <xf numFmtId="0" fontId="128" fillId="0" borderId="0">
      <alignment vertical="center"/>
    </xf>
    <xf numFmtId="43" fontId="128" fillId="0" borderId="0" applyFont="0" applyFill="0" applyBorder="0" applyAlignment="0" applyProtection="0">
      <alignment vertical="center"/>
    </xf>
    <xf numFmtId="0" fontId="128" fillId="0" borderId="0">
      <alignment vertical="center"/>
    </xf>
    <xf numFmtId="0" fontId="14" fillId="0" borderId="0"/>
    <xf numFmtId="0" fontId="128" fillId="0" borderId="0">
      <alignment vertical="center"/>
    </xf>
    <xf numFmtId="0" fontId="84" fillId="8" borderId="20" applyNumberFormat="0" applyAlignment="0" applyProtection="0">
      <alignment vertical="center"/>
    </xf>
    <xf numFmtId="0" fontId="128" fillId="0" borderId="0">
      <alignment vertical="center"/>
    </xf>
    <xf numFmtId="0" fontId="84" fillId="8" borderId="20" applyNumberFormat="0" applyAlignment="0" applyProtection="0">
      <alignment vertical="center"/>
    </xf>
    <xf numFmtId="0" fontId="14" fillId="0" borderId="0"/>
    <xf numFmtId="0" fontId="84" fillId="8" borderId="20" applyNumberFormat="0" applyAlignment="0" applyProtection="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4" fillId="0" borderId="0"/>
    <xf numFmtId="0" fontId="128" fillId="0" borderId="0">
      <alignment vertical="center"/>
    </xf>
    <xf numFmtId="0" fontId="7" fillId="0" borderId="0">
      <alignment vertical="center"/>
    </xf>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28" fillId="10" borderId="19" applyNumberFormat="0" applyFont="0" applyAlignment="0" applyProtection="0">
      <alignment vertical="center"/>
    </xf>
    <xf numFmtId="0" fontId="97" fillId="0" borderId="0"/>
    <xf numFmtId="0" fontId="128" fillId="0" borderId="0">
      <alignment vertical="center"/>
    </xf>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xf numFmtId="0" fontId="7" fillId="0" borderId="0"/>
    <xf numFmtId="0" fontId="128" fillId="0" borderId="0"/>
    <xf numFmtId="0" fontId="128" fillId="0" borderId="0">
      <alignment vertical="center"/>
    </xf>
    <xf numFmtId="0" fontId="14" fillId="0" borderId="0"/>
    <xf numFmtId="0" fontId="128" fillId="0" borderId="0"/>
    <xf numFmtId="0" fontId="84" fillId="13" borderId="20" applyNumberFormat="0" applyAlignment="0" applyProtection="0">
      <alignment vertical="center"/>
    </xf>
    <xf numFmtId="0" fontId="7" fillId="0" borderId="0"/>
    <xf numFmtId="0" fontId="128" fillId="0" borderId="0"/>
    <xf numFmtId="0" fontId="128" fillId="0" borderId="0">
      <alignment vertical="center"/>
    </xf>
    <xf numFmtId="0" fontId="128" fillId="0" borderId="0">
      <alignment vertical="center"/>
    </xf>
    <xf numFmtId="0" fontId="128" fillId="0" borderId="0"/>
    <xf numFmtId="0" fontId="7" fillId="0" borderId="0"/>
    <xf numFmtId="0" fontId="128" fillId="0" borderId="0">
      <alignment vertical="center"/>
    </xf>
    <xf numFmtId="0" fontId="14" fillId="0" borderId="0"/>
    <xf numFmtId="0" fontId="128" fillId="0" borderId="0"/>
    <xf numFmtId="0" fontId="128" fillId="0" borderId="0"/>
    <xf numFmtId="0" fontId="7" fillId="0" borderId="0"/>
    <xf numFmtId="0" fontId="97" fillId="0" borderId="0"/>
    <xf numFmtId="0" fontId="128" fillId="0" borderId="0">
      <alignment vertical="center"/>
    </xf>
    <xf numFmtId="0" fontId="97" fillId="0" borderId="0"/>
    <xf numFmtId="0" fontId="97" fillId="0" borderId="0"/>
    <xf numFmtId="0" fontId="97" fillId="0" borderId="0"/>
    <xf numFmtId="0" fontId="128" fillId="0" borderId="0">
      <alignment vertical="center"/>
    </xf>
    <xf numFmtId="0" fontId="7" fillId="0" borderId="0"/>
    <xf numFmtId="0" fontId="7" fillId="0" borderId="0"/>
    <xf numFmtId="0" fontId="7" fillId="0" borderId="0"/>
    <xf numFmtId="0" fontId="97" fillId="0" borderId="0"/>
    <xf numFmtId="0" fontId="97" fillId="0" borderId="0"/>
    <xf numFmtId="0" fontId="87" fillId="12" borderId="21" applyNumberFormat="0" applyAlignment="0" applyProtection="0">
      <alignment vertical="center"/>
    </xf>
    <xf numFmtId="0" fontId="97" fillId="0" borderId="0"/>
    <xf numFmtId="0" fontId="128" fillId="0" borderId="0">
      <alignment vertical="center"/>
    </xf>
    <xf numFmtId="0" fontId="97" fillId="0" borderId="0"/>
    <xf numFmtId="0" fontId="97" fillId="0" borderId="0"/>
    <xf numFmtId="0" fontId="97" fillId="0" borderId="0"/>
    <xf numFmtId="0" fontId="128" fillId="0" borderId="0">
      <alignment vertical="center"/>
    </xf>
    <xf numFmtId="0" fontId="97" fillId="0" borderId="0"/>
    <xf numFmtId="0" fontId="97" fillId="0" borderId="0"/>
    <xf numFmtId="0" fontId="97" fillId="0" borderId="0"/>
    <xf numFmtId="0" fontId="128" fillId="0" borderId="0">
      <alignment vertical="center"/>
    </xf>
    <xf numFmtId="0" fontId="97" fillId="0" borderId="0"/>
    <xf numFmtId="0" fontId="97"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xf numFmtId="0" fontId="128" fillId="0" borderId="0"/>
    <xf numFmtId="0" fontId="128" fillId="0" borderId="0">
      <alignment vertical="center"/>
    </xf>
    <xf numFmtId="0" fontId="128" fillId="0" borderId="0"/>
    <xf numFmtId="0" fontId="14" fillId="0" borderId="0"/>
    <xf numFmtId="0" fontId="128" fillId="0" borderId="0"/>
    <xf numFmtId="0" fontId="128" fillId="0" borderId="0">
      <alignment vertical="center"/>
    </xf>
    <xf numFmtId="0" fontId="128" fillId="0" borderId="0">
      <alignment vertical="center"/>
    </xf>
    <xf numFmtId="0" fontId="128" fillId="0" borderId="0"/>
    <xf numFmtId="0" fontId="85" fillId="13" borderId="21" applyNumberFormat="0" applyAlignment="0" applyProtection="0">
      <alignment vertical="center"/>
    </xf>
    <xf numFmtId="0" fontId="14" fillId="0" borderId="0"/>
    <xf numFmtId="0" fontId="128" fillId="0" borderId="0">
      <alignment vertical="center"/>
    </xf>
    <xf numFmtId="0" fontId="7" fillId="0" borderId="0"/>
    <xf numFmtId="0" fontId="128" fillId="0" borderId="0"/>
    <xf numFmtId="0" fontId="128" fillId="0" borderId="0"/>
    <xf numFmtId="0" fontId="7" fillId="0" borderId="0"/>
    <xf numFmtId="0" fontId="128" fillId="0" borderId="0">
      <alignment vertical="center"/>
    </xf>
    <xf numFmtId="0" fontId="128" fillId="0" borderId="0">
      <alignment vertical="center"/>
    </xf>
    <xf numFmtId="0" fontId="128" fillId="0" borderId="0">
      <alignment vertical="center"/>
    </xf>
    <xf numFmtId="0" fontId="7" fillId="0" borderId="0">
      <alignment vertical="center"/>
    </xf>
    <xf numFmtId="0" fontId="86" fillId="20" borderId="0" applyNumberFormat="0" applyBorder="0" applyAlignment="0" applyProtection="0">
      <alignment vertical="center"/>
    </xf>
    <xf numFmtId="0" fontId="128" fillId="0" borderId="0">
      <alignment vertical="center"/>
    </xf>
    <xf numFmtId="0" fontId="128" fillId="0" borderId="0"/>
    <xf numFmtId="0" fontId="86" fillId="20" borderId="0" applyNumberFormat="0" applyBorder="0" applyAlignment="0" applyProtection="0">
      <alignment vertical="center"/>
    </xf>
    <xf numFmtId="0" fontId="128" fillId="0" borderId="0">
      <alignment vertical="center"/>
    </xf>
    <xf numFmtId="0" fontId="108" fillId="0" borderId="0">
      <alignment vertical="center"/>
    </xf>
    <xf numFmtId="0" fontId="128" fillId="0" borderId="0">
      <alignment vertical="center"/>
    </xf>
    <xf numFmtId="0" fontId="10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16" fillId="0" borderId="0"/>
    <xf numFmtId="0" fontId="10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85" fillId="13" borderId="21" applyNumberFormat="0" applyAlignment="0" applyProtection="0">
      <alignment vertical="center"/>
    </xf>
    <xf numFmtId="0" fontId="128" fillId="0" borderId="0">
      <alignment vertical="center"/>
    </xf>
    <xf numFmtId="0" fontId="128" fillId="0" borderId="0">
      <alignment vertical="center"/>
    </xf>
    <xf numFmtId="0" fontId="128" fillId="0" borderId="0">
      <alignment vertical="center"/>
    </xf>
    <xf numFmtId="0" fontId="85" fillId="8" borderId="21" applyNumberFormat="0" applyAlignment="0" applyProtection="0">
      <alignment vertical="center"/>
    </xf>
    <xf numFmtId="0" fontId="86" fillId="22" borderId="0" applyNumberFormat="0" applyBorder="0" applyAlignment="0" applyProtection="0">
      <alignment vertical="center"/>
    </xf>
    <xf numFmtId="0" fontId="128" fillId="0" borderId="0">
      <alignment vertical="center"/>
    </xf>
    <xf numFmtId="0" fontId="128" fillId="0" borderId="0">
      <alignment vertical="center"/>
    </xf>
    <xf numFmtId="0" fontId="128" fillId="0" borderId="0">
      <alignment vertical="center"/>
    </xf>
    <xf numFmtId="0" fontId="13" fillId="0" borderId="27" applyNumberFormat="0" applyFill="0" applyAlignment="0" applyProtection="0">
      <alignment vertical="center"/>
    </xf>
    <xf numFmtId="0" fontId="128" fillId="0" borderId="0">
      <alignment vertical="center"/>
    </xf>
    <xf numFmtId="0" fontId="13" fillId="0" borderId="27" applyNumberFormat="0" applyFill="0" applyAlignment="0" applyProtection="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xf numFmtId="0" fontId="128" fillId="0" borderId="0"/>
    <xf numFmtId="0" fontId="128" fillId="0" borderId="0">
      <alignment vertical="center"/>
    </xf>
    <xf numFmtId="0" fontId="128" fillId="0" borderId="0">
      <alignment vertical="center"/>
    </xf>
    <xf numFmtId="0" fontId="128"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xf numFmtId="0" fontId="85" fillId="13" borderId="21" applyNumberFormat="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84" fillId="13" borderId="20" applyNumberFormat="0" applyAlignment="0" applyProtection="0">
      <alignment vertical="center"/>
    </xf>
    <xf numFmtId="0" fontId="104" fillId="9" borderId="0" applyNumberFormat="0" applyBorder="0" applyAlignment="0" applyProtection="0">
      <alignment vertical="center"/>
    </xf>
    <xf numFmtId="0" fontId="84" fillId="13" borderId="20" applyNumberFormat="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86" fillId="30"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181" fontId="128" fillId="0" borderId="0" applyFont="0" applyFill="0" applyBorder="0" applyAlignment="0" applyProtection="0"/>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86" fillId="28" borderId="0" applyNumberFormat="0" applyBorder="0" applyAlignment="0" applyProtection="0">
      <alignment vertical="center"/>
    </xf>
    <xf numFmtId="0" fontId="104" fillId="9" borderId="0" applyNumberFormat="0" applyBorder="0" applyAlignment="0" applyProtection="0">
      <alignment vertical="center"/>
    </xf>
    <xf numFmtId="0" fontId="13" fillId="0" borderId="27" applyNumberFormat="0" applyFill="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85" fillId="13" borderId="21" applyNumberFormat="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85" fillId="8" borderId="21" applyNumberFormat="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87" fillId="12" borderId="21" applyNumberFormat="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2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04" fillId="9" borderId="0" applyNumberFormat="0" applyBorder="0" applyAlignment="0" applyProtection="0">
      <alignment vertical="center"/>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181" fontId="128" fillId="0" borderId="0" applyFont="0" applyFill="0" applyBorder="0" applyAlignment="0" applyProtection="0"/>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4" fillId="10" borderId="19" applyNumberFormat="0" applyFont="0" applyAlignment="0" applyProtection="0">
      <alignment vertical="center"/>
    </xf>
    <xf numFmtId="0" fontId="122" fillId="0" borderId="0" applyNumberFormat="0" applyFill="0" applyBorder="0" applyAlignment="0" applyProtection="0">
      <alignment vertical="top"/>
      <protection locked="0"/>
    </xf>
    <xf numFmtId="0" fontId="14" fillId="10" borderId="19" applyNumberFormat="0" applyFont="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87" fillId="12" borderId="21" applyNumberFormat="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85" fillId="13" borderId="21" applyNumberFormat="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xf numFmtId="0" fontId="85" fillId="13" borderId="21" applyNumberFormat="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xf numFmtId="0" fontId="13" fillId="0" borderId="25" applyNumberFormat="0" applyFill="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85" fillId="13" borderId="21" applyNumberFormat="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xf numFmtId="0" fontId="85" fillId="13" borderId="21" applyNumberFormat="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xf numFmtId="0" fontId="85" fillId="13" borderId="21" applyNumberFormat="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xf numFmtId="0" fontId="85" fillId="13" borderId="21" applyNumberFormat="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85" fillId="13" borderId="21" applyNumberFormat="0" applyAlignment="0" applyProtection="0">
      <alignment vertical="center"/>
    </xf>
    <xf numFmtId="0" fontId="13" fillId="0" borderId="25" applyNumberFormat="0" applyFill="0" applyAlignment="0" applyProtection="0">
      <alignment vertical="center"/>
    </xf>
    <xf numFmtId="0" fontId="85" fillId="13" borderId="21" applyNumberFormat="0" applyAlignment="0" applyProtection="0">
      <alignment vertical="center"/>
    </xf>
    <xf numFmtId="0" fontId="13" fillId="0" borderId="25" applyNumberFormat="0" applyFill="0" applyAlignment="0" applyProtection="0">
      <alignment vertical="center"/>
    </xf>
    <xf numFmtId="0" fontId="85" fillId="13" borderId="21" applyNumberFormat="0" applyAlignment="0" applyProtection="0">
      <alignment vertical="center"/>
    </xf>
    <xf numFmtId="0" fontId="13" fillId="0" borderId="25" applyNumberFormat="0" applyFill="0" applyAlignment="0" applyProtection="0">
      <alignment vertical="center"/>
    </xf>
    <xf numFmtId="0" fontId="85" fillId="13" borderId="21" applyNumberFormat="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85" fillId="13" borderId="21" applyNumberFormat="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xf numFmtId="0" fontId="85" fillId="13" borderId="21" applyNumberFormat="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85" fillId="13" borderId="21" applyNumberFormat="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xf numFmtId="0" fontId="85" fillId="13" borderId="21" applyNumberFormat="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xf numFmtId="0" fontId="85" fillId="13" borderId="21" applyNumberFormat="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85" fillId="13" borderId="21" applyNumberFormat="0" applyAlignment="0" applyProtection="0">
      <alignment vertical="center"/>
    </xf>
    <xf numFmtId="0" fontId="13" fillId="0" borderId="25" applyNumberFormat="0" applyFill="0" applyAlignment="0" applyProtection="0">
      <alignment vertical="center"/>
    </xf>
    <xf numFmtId="0" fontId="85" fillId="13" borderId="21" applyNumberFormat="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xf numFmtId="0" fontId="13" fillId="0" borderId="27" applyNumberFormat="0" applyFill="0" applyAlignment="0" applyProtection="0">
      <alignment vertical="center"/>
    </xf>
    <xf numFmtId="181" fontId="128" fillId="0" borderId="0" applyFont="0" applyFill="0" applyBorder="0" applyAlignment="0" applyProtection="0"/>
    <xf numFmtId="0" fontId="13" fillId="0" borderId="27" applyNumberFormat="0" applyFill="0" applyAlignment="0" applyProtection="0">
      <alignment vertical="center"/>
    </xf>
    <xf numFmtId="181" fontId="128" fillId="0" borderId="0" applyFont="0" applyFill="0" applyBorder="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xf numFmtId="0" fontId="13" fillId="0" borderId="25" applyNumberFormat="0" applyFill="0" applyAlignment="0" applyProtection="0">
      <alignment vertical="center"/>
    </xf>
    <xf numFmtId="181" fontId="128" fillId="0" borderId="0" applyFont="0" applyFill="0" applyBorder="0" applyAlignment="0" applyProtection="0"/>
    <xf numFmtId="0" fontId="13" fillId="0" borderId="25" applyNumberFormat="0" applyFill="0" applyAlignment="0" applyProtection="0">
      <alignment vertical="center"/>
    </xf>
    <xf numFmtId="181" fontId="128" fillId="0" borderId="0" applyFont="0" applyFill="0" applyBorder="0" applyAlignment="0" applyProtection="0"/>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xf numFmtId="0" fontId="85" fillId="13" borderId="21" applyNumberFormat="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xf numFmtId="0" fontId="85" fillId="13" borderId="21" applyNumberFormat="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85" fillId="13" borderId="21" applyNumberFormat="0" applyAlignment="0" applyProtection="0">
      <alignment vertical="center"/>
    </xf>
    <xf numFmtId="0" fontId="13" fillId="0" borderId="25" applyNumberFormat="0" applyFill="0" applyAlignment="0" applyProtection="0">
      <alignment vertical="center"/>
    </xf>
    <xf numFmtId="0" fontId="85" fillId="13" borderId="21" applyNumberFormat="0" applyAlignment="0" applyProtection="0">
      <alignment vertical="center"/>
    </xf>
    <xf numFmtId="0" fontId="13" fillId="0" borderId="25" applyNumberFormat="0" applyFill="0" applyAlignment="0" applyProtection="0">
      <alignment vertical="center"/>
    </xf>
    <xf numFmtId="0" fontId="85" fillId="13" borderId="21" applyNumberFormat="0" applyAlignment="0" applyProtection="0">
      <alignment vertical="center"/>
    </xf>
    <xf numFmtId="0" fontId="13" fillId="0" borderId="25" applyNumberFormat="0" applyFill="0" applyAlignment="0" applyProtection="0">
      <alignment vertical="center"/>
    </xf>
    <xf numFmtId="0" fontId="85" fillId="13" borderId="21" applyNumberFormat="0" applyAlignment="0" applyProtection="0">
      <alignment vertical="center"/>
    </xf>
    <xf numFmtId="0" fontId="13" fillId="0" borderId="25" applyNumberFormat="0" applyFill="0" applyAlignment="0" applyProtection="0">
      <alignment vertical="center"/>
    </xf>
    <xf numFmtId="0" fontId="85" fillId="13" borderId="21" applyNumberFormat="0" applyAlignment="0" applyProtection="0">
      <alignment vertical="center"/>
    </xf>
    <xf numFmtId="0" fontId="13" fillId="0" borderId="25" applyNumberFormat="0" applyFill="0" applyAlignment="0" applyProtection="0">
      <alignment vertical="center"/>
    </xf>
    <xf numFmtId="0" fontId="85" fillId="13" borderId="21" applyNumberFormat="0" applyAlignment="0" applyProtection="0">
      <alignment vertical="center"/>
    </xf>
    <xf numFmtId="0" fontId="13" fillId="0" borderId="25" applyNumberFormat="0" applyFill="0" applyAlignment="0" applyProtection="0">
      <alignment vertical="center"/>
    </xf>
    <xf numFmtId="0" fontId="85" fillId="13" borderId="21" applyNumberFormat="0" applyAlignment="0" applyProtection="0">
      <alignment vertical="center"/>
    </xf>
    <xf numFmtId="0" fontId="13" fillId="0" borderId="25" applyNumberFormat="0" applyFill="0" applyAlignment="0" applyProtection="0">
      <alignment vertical="center"/>
    </xf>
    <xf numFmtId="0" fontId="85" fillId="13" borderId="21" applyNumberFormat="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xf numFmtId="0" fontId="13" fillId="0" borderId="25" applyNumberFormat="0" applyFill="0" applyAlignment="0" applyProtection="0">
      <alignment vertical="center"/>
    </xf>
    <xf numFmtId="181" fontId="128" fillId="0" borderId="0" applyFont="0" applyFill="0" applyBorder="0" applyAlignment="0" applyProtection="0"/>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87" fillId="12" borderId="21" applyNumberFormat="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xf numFmtId="0" fontId="13" fillId="0" borderId="25" applyNumberFormat="0" applyFill="0" applyAlignment="0" applyProtection="0">
      <alignment vertical="center"/>
    </xf>
    <xf numFmtId="181" fontId="128" fillId="0" borderId="0" applyFont="0" applyFill="0" applyBorder="0" applyAlignment="0" applyProtection="0"/>
    <xf numFmtId="0" fontId="13" fillId="0" borderId="25" applyNumberFormat="0" applyFill="0" applyAlignment="0" applyProtection="0">
      <alignment vertical="center"/>
    </xf>
    <xf numFmtId="181" fontId="128" fillId="0" borderId="0" applyFont="0" applyFill="0" applyBorder="0" applyAlignment="0" applyProtection="0"/>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13" fillId="0" borderId="25" applyNumberFormat="0" applyFill="0" applyAlignment="0" applyProtection="0">
      <alignment vertical="center"/>
    </xf>
    <xf numFmtId="0" fontId="92" fillId="26" borderId="0" applyNumberFormat="0" applyBorder="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xf numFmtId="0" fontId="85" fillId="13" borderId="21" applyNumberFormat="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xf numFmtId="0" fontId="85" fillId="13" borderId="21" applyNumberFormat="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alignment vertical="center"/>
    </xf>
    <xf numFmtId="0" fontId="85" fillId="13" borderId="21" applyNumberFormat="0" applyAlignment="0" applyProtection="0">
      <alignment vertical="center"/>
    </xf>
    <xf numFmtId="0" fontId="13" fillId="0" borderId="27" applyNumberFormat="0" applyFill="0" applyAlignment="0" applyProtection="0">
      <alignment vertical="center"/>
    </xf>
    <xf numFmtId="0" fontId="85" fillId="13" borderId="21" applyNumberFormat="0" applyAlignment="0" applyProtection="0">
      <alignment vertical="center"/>
    </xf>
    <xf numFmtId="0" fontId="13" fillId="0" borderId="27" applyNumberFormat="0" applyFill="0" applyAlignment="0" applyProtection="0">
      <alignment vertical="center"/>
    </xf>
    <xf numFmtId="0" fontId="85" fillId="13" borderId="21" applyNumberFormat="0" applyAlignment="0" applyProtection="0">
      <alignment vertical="center"/>
    </xf>
    <xf numFmtId="0" fontId="13" fillId="0" borderId="27" applyNumberFormat="0" applyFill="0" applyAlignment="0" applyProtection="0">
      <alignment vertical="center"/>
    </xf>
    <xf numFmtId="0" fontId="85" fillId="13" borderId="21" applyNumberFormat="0" applyAlignment="0" applyProtection="0">
      <alignment vertical="center"/>
    </xf>
    <xf numFmtId="0" fontId="13" fillId="0" borderId="27" applyNumberFormat="0" applyFill="0" applyAlignment="0" applyProtection="0">
      <alignment vertical="center"/>
    </xf>
    <xf numFmtId="0" fontId="85" fillId="13" borderId="21" applyNumberFormat="0" applyAlignment="0" applyProtection="0">
      <alignment vertical="center"/>
    </xf>
    <xf numFmtId="0" fontId="13" fillId="0" borderId="27" applyNumberFormat="0" applyFill="0" applyAlignment="0" applyProtection="0">
      <alignment vertical="center"/>
    </xf>
    <xf numFmtId="0" fontId="85" fillId="13" borderId="21" applyNumberFormat="0" applyAlignment="0" applyProtection="0">
      <alignment vertical="center"/>
    </xf>
    <xf numFmtId="0" fontId="13" fillId="0" borderId="27" applyNumberFormat="0" applyFill="0" applyAlignment="0" applyProtection="0">
      <alignment vertical="center"/>
    </xf>
    <xf numFmtId="0" fontId="85" fillId="13" borderId="21" applyNumberFormat="0" applyAlignment="0" applyProtection="0">
      <alignment vertical="center"/>
    </xf>
    <xf numFmtId="0" fontId="13" fillId="0" borderId="27" applyNumberFormat="0" applyFill="0" applyAlignment="0" applyProtection="0">
      <alignment vertical="center"/>
    </xf>
    <xf numFmtId="0" fontId="85" fillId="13" borderId="21" applyNumberFormat="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xf numFmtId="0" fontId="85" fillId="13" borderId="21" applyNumberFormat="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xf numFmtId="0" fontId="13" fillId="0" borderId="27" applyNumberFormat="0" applyFill="0" applyAlignment="0" applyProtection="0">
      <alignment vertical="center"/>
    </xf>
    <xf numFmtId="181" fontId="128" fillId="0" borderId="0" applyFont="0" applyFill="0" applyBorder="0" applyAlignment="0" applyProtection="0"/>
    <xf numFmtId="0" fontId="13" fillId="0" borderId="27" applyNumberFormat="0" applyFill="0" applyAlignment="0" applyProtection="0">
      <alignment vertical="center"/>
    </xf>
    <xf numFmtId="181" fontId="128" fillId="0" borderId="0" applyFont="0" applyFill="0" applyBorder="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xf numFmtId="0" fontId="85" fillId="13" borderId="21" applyNumberFormat="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xf numFmtId="0" fontId="13" fillId="0" borderId="27" applyNumberFormat="0" applyFill="0" applyAlignment="0" applyProtection="0">
      <alignment vertical="center"/>
    </xf>
    <xf numFmtId="181" fontId="128" fillId="0" borderId="0" applyFont="0" applyFill="0" applyBorder="0" applyAlignment="0" applyProtection="0"/>
    <xf numFmtId="0" fontId="13" fillId="0" borderId="27" applyNumberFormat="0" applyFill="0" applyAlignment="0" applyProtection="0">
      <alignment vertical="center"/>
    </xf>
    <xf numFmtId="181" fontId="128" fillId="0" borderId="0" applyFont="0" applyFill="0" applyBorder="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87" fillId="12" borderId="21" applyNumberFormat="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alignment vertical="center"/>
    </xf>
    <xf numFmtId="0" fontId="13" fillId="0" borderId="27" applyNumberFormat="0" applyFill="0" applyAlignment="0" applyProtection="0">
      <alignment vertical="center"/>
    </xf>
    <xf numFmtId="1" fontId="3" fillId="0" borderId="1">
      <alignment vertical="center"/>
      <protection locked="0"/>
    </xf>
    <xf numFmtId="0" fontId="13" fillId="0" borderId="27" applyNumberFormat="0" applyFill="0" applyAlignment="0" applyProtection="0">
      <alignment vertical="center"/>
    </xf>
    <xf numFmtId="181" fontId="128" fillId="0" borderId="0" applyFont="0" applyFill="0" applyBorder="0" applyAlignment="0" applyProtection="0">
      <alignment vertical="center"/>
    </xf>
    <xf numFmtId="1" fontId="3" fillId="0" borderId="1">
      <alignment vertical="center"/>
      <protection locked="0"/>
    </xf>
    <xf numFmtId="0" fontId="13" fillId="0" borderId="27" applyNumberFormat="0" applyFill="0" applyAlignment="0" applyProtection="0">
      <alignment vertical="center"/>
    </xf>
    <xf numFmtId="1" fontId="3" fillId="0" borderId="1">
      <alignment vertical="center"/>
      <protection locked="0"/>
    </xf>
    <xf numFmtId="0" fontId="13" fillId="0" borderId="27" applyNumberFormat="0" applyFill="0" applyAlignment="0" applyProtection="0">
      <alignment vertical="center"/>
    </xf>
    <xf numFmtId="181" fontId="128" fillId="0" borderId="0" applyFont="0" applyFill="0" applyBorder="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92" fillId="26" borderId="0" applyNumberFormat="0" applyBorder="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alignment vertical="center"/>
    </xf>
    <xf numFmtId="0" fontId="13" fillId="0" borderId="27" applyNumberFormat="0" applyFill="0" applyAlignment="0" applyProtection="0">
      <alignment vertical="center"/>
    </xf>
    <xf numFmtId="0" fontId="85" fillId="8" borderId="21" applyNumberFormat="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92" fillId="26" borderId="0" applyNumberFormat="0" applyBorder="0" applyAlignment="0" applyProtection="0">
      <alignment vertical="center"/>
    </xf>
    <xf numFmtId="0" fontId="13" fillId="0" borderId="27" applyNumberFormat="0" applyFill="0" applyAlignment="0" applyProtection="0">
      <alignment vertical="center"/>
    </xf>
    <xf numFmtId="0" fontId="92" fillId="26" borderId="0" applyNumberFormat="0" applyBorder="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alignment vertical="center"/>
    </xf>
    <xf numFmtId="0" fontId="13" fillId="0" borderId="27" applyNumberFormat="0" applyFill="0" applyAlignment="0" applyProtection="0">
      <alignment vertical="center"/>
    </xf>
    <xf numFmtId="0" fontId="87" fillId="12" borderId="21" applyNumberFormat="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92" fillId="26" borderId="0" applyNumberFormat="0" applyBorder="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92" fillId="26" borderId="0" applyNumberFormat="0" applyBorder="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alignment vertical="center"/>
    </xf>
    <xf numFmtId="0" fontId="13" fillId="0" borderId="27" applyNumberFormat="0" applyFill="0" applyAlignment="0" applyProtection="0">
      <alignment vertical="center"/>
    </xf>
    <xf numFmtId="0" fontId="87" fillId="12" borderId="21" applyNumberFormat="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xf numFmtId="0" fontId="13" fillId="0" borderId="27" applyNumberFormat="0" applyFill="0" applyAlignment="0" applyProtection="0">
      <alignment vertical="center"/>
    </xf>
    <xf numFmtId="0" fontId="13" fillId="0" borderId="27" applyNumberFormat="0" applyFill="0" applyAlignment="0" applyProtection="0">
      <alignment vertical="center"/>
    </xf>
    <xf numFmtId="181" fontId="128" fillId="0" borderId="0" applyFont="0" applyFill="0" applyBorder="0" applyAlignment="0" applyProtection="0"/>
    <xf numFmtId="0" fontId="13" fillId="0" borderId="27" applyNumberFormat="0" applyFill="0" applyAlignment="0" applyProtection="0">
      <alignment vertical="center"/>
    </xf>
    <xf numFmtId="0" fontId="13" fillId="0" borderId="27" applyNumberFormat="0" applyFill="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87" fillId="12" borderId="21" applyNumberFormat="0" applyAlignment="0" applyProtection="0">
      <alignment vertical="center"/>
    </xf>
    <xf numFmtId="0" fontId="13" fillId="0" borderId="25" applyNumberFormat="0" applyFill="0" applyAlignment="0" applyProtection="0">
      <alignment vertical="center"/>
    </xf>
    <xf numFmtId="0" fontId="87" fillId="12" borderId="21" applyNumberFormat="0" applyAlignment="0" applyProtection="0">
      <alignment vertical="center"/>
    </xf>
    <xf numFmtId="0" fontId="13" fillId="0" borderId="25" applyNumberFormat="0" applyFill="0" applyAlignment="0" applyProtection="0">
      <alignment vertical="center"/>
    </xf>
    <xf numFmtId="0" fontId="87" fillId="12" borderId="21" applyNumberFormat="0" applyAlignment="0" applyProtection="0">
      <alignment vertical="center"/>
    </xf>
    <xf numFmtId="0" fontId="13" fillId="0" borderId="25" applyNumberFormat="0" applyFill="0" applyAlignment="0" applyProtection="0">
      <alignment vertical="center"/>
    </xf>
    <xf numFmtId="0" fontId="87" fillId="12" borderId="21" applyNumberFormat="0" applyAlignment="0" applyProtection="0">
      <alignment vertical="center"/>
    </xf>
    <xf numFmtId="0" fontId="13" fillId="0" borderId="25" applyNumberFormat="0" applyFill="0" applyAlignment="0" applyProtection="0">
      <alignment vertical="center"/>
    </xf>
    <xf numFmtId="0" fontId="87" fillId="12" borderId="21" applyNumberFormat="0" applyAlignment="0" applyProtection="0">
      <alignment vertical="center"/>
    </xf>
    <xf numFmtId="0" fontId="13" fillId="0" borderId="25" applyNumberFormat="0" applyFill="0" applyAlignment="0" applyProtection="0">
      <alignment vertical="center"/>
    </xf>
    <xf numFmtId="0" fontId="86" fillId="29" borderId="0" applyNumberFormat="0" applyBorder="0" applyAlignment="0" applyProtection="0">
      <alignment vertical="center"/>
    </xf>
    <xf numFmtId="0" fontId="87" fillId="12" borderId="21" applyNumberFormat="0" applyAlignment="0" applyProtection="0">
      <alignment vertical="center"/>
    </xf>
    <xf numFmtId="0" fontId="13" fillId="0" borderId="25" applyNumberFormat="0" applyFill="0" applyAlignment="0" applyProtection="0">
      <alignment vertical="center"/>
    </xf>
    <xf numFmtId="0" fontId="86" fillId="29" borderId="0" applyNumberFormat="0" applyBorder="0" applyAlignment="0" applyProtection="0">
      <alignment vertical="center"/>
    </xf>
    <xf numFmtId="0" fontId="87" fillId="12" borderId="21" applyNumberFormat="0" applyAlignment="0" applyProtection="0">
      <alignment vertical="center"/>
    </xf>
    <xf numFmtId="0" fontId="13" fillId="0" borderId="25" applyNumberFormat="0" applyFill="0" applyAlignment="0" applyProtection="0">
      <alignment vertical="center"/>
    </xf>
    <xf numFmtId="0" fontId="86" fillId="29" borderId="0" applyNumberFormat="0" applyBorder="0" applyAlignment="0" applyProtection="0">
      <alignment vertical="center"/>
    </xf>
    <xf numFmtId="0" fontId="87" fillId="12" borderId="21" applyNumberFormat="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alignment vertical="center"/>
    </xf>
    <xf numFmtId="0" fontId="13" fillId="0" borderId="25" applyNumberFormat="0" applyFill="0" applyAlignment="0" applyProtection="0">
      <alignment vertical="center"/>
    </xf>
    <xf numFmtId="0" fontId="13" fillId="0" borderId="25" applyNumberFormat="0" applyFill="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0" fontId="128" fillId="10" borderId="19" applyNumberFormat="0" applyFont="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0" fontId="84" fillId="13" borderId="20" applyNumberFormat="0" applyAlignment="0" applyProtection="0">
      <alignment vertical="center"/>
    </xf>
    <xf numFmtId="181" fontId="128" fillId="0" borderId="0" applyFont="0" applyFill="0" applyBorder="0" applyAlignment="0" applyProtection="0"/>
    <xf numFmtId="0" fontId="84" fillId="13" borderId="20" applyNumberFormat="0" applyAlignment="0" applyProtection="0">
      <alignment vertical="center"/>
    </xf>
    <xf numFmtId="1" fontId="3" fillId="0" borderId="1">
      <alignment vertical="center"/>
      <protection locked="0"/>
    </xf>
    <xf numFmtId="181" fontId="128" fillId="0" borderId="0" applyFont="0" applyFill="0" applyBorder="0" applyAlignment="0" applyProtection="0"/>
    <xf numFmtId="1" fontId="3" fillId="0" borderId="1">
      <alignment vertical="center"/>
      <protection locked="0"/>
    </xf>
    <xf numFmtId="181" fontId="128" fillId="0" borderId="0" applyFont="0" applyFill="0" applyBorder="0" applyAlignment="0" applyProtection="0">
      <alignment vertical="center"/>
    </xf>
    <xf numFmtId="0" fontId="84" fillId="13" borderId="20"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128" fillId="10" borderId="19" applyNumberFormat="0" applyFon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0" fontId="128" fillId="10" borderId="19" applyNumberFormat="0" applyFont="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0" fontId="128" fillId="10" borderId="19" applyNumberFormat="0" applyFont="0" applyAlignment="0" applyProtection="0">
      <alignment vertical="center"/>
    </xf>
    <xf numFmtId="181" fontId="128" fillId="0" borderId="0" applyFont="0" applyFill="0" applyBorder="0" applyAlignment="0" applyProtection="0"/>
    <xf numFmtId="0" fontId="128" fillId="10" borderId="19" applyNumberFormat="0" applyFon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0" fontId="128" fillId="10" borderId="19" applyNumberFormat="0" applyFon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128" fillId="10" borderId="19" applyNumberFormat="0" applyFon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0" fontId="85" fillId="13"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0" fontId="85" fillId="13"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0" fontId="85" fillId="13"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0" fontId="85" fillId="13"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0" fontId="84" fillId="13" borderId="20"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0" fontId="84" fillId="8" borderId="20"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84" fillId="13" borderId="20" applyNumberFormat="0" applyAlignment="0" applyProtection="0">
      <alignment vertical="center"/>
    </xf>
    <xf numFmtId="0" fontId="128" fillId="10" borderId="19" applyNumberFormat="0" applyFont="0" applyAlignment="0" applyProtection="0">
      <alignment vertical="center"/>
    </xf>
    <xf numFmtId="181" fontId="128" fillId="0" borderId="0" applyFont="0" applyFill="0" applyBorder="0" applyAlignment="0" applyProtection="0"/>
    <xf numFmtId="178" fontId="3" fillId="0" borderId="1">
      <alignment vertical="center"/>
      <protection locked="0"/>
    </xf>
    <xf numFmtId="181" fontId="128" fillId="0" borderId="0" applyFont="0" applyFill="0" applyBorder="0" applyAlignment="0" applyProtection="0"/>
    <xf numFmtId="43" fontId="128" fillId="0" borderId="0" applyFont="0" applyFill="0" applyBorder="0" applyAlignment="0" applyProtection="0"/>
    <xf numFmtId="178" fontId="3" fillId="0" borderId="1">
      <alignment vertical="center"/>
      <protection locked="0"/>
    </xf>
    <xf numFmtId="181" fontId="128" fillId="0" borderId="0" applyFont="0" applyFill="0" applyBorder="0" applyAlignment="0" applyProtection="0"/>
    <xf numFmtId="43" fontId="128" fillId="0" borderId="0" applyFont="0" applyFill="0" applyBorder="0" applyAlignment="0" applyProtection="0">
      <alignment vertical="center"/>
    </xf>
    <xf numFmtId="181" fontId="128" fillId="0" borderId="0" applyFont="0" applyFill="0" applyBorder="0" applyAlignment="0" applyProtection="0">
      <alignment vertical="center"/>
    </xf>
    <xf numFmtId="178" fontId="3" fillId="0" borderId="1">
      <alignment vertical="center"/>
      <protection locked="0"/>
    </xf>
    <xf numFmtId="181" fontId="128" fillId="0" borderId="0" applyFont="0" applyFill="0" applyBorder="0" applyAlignment="0" applyProtection="0">
      <alignment vertical="center"/>
    </xf>
    <xf numFmtId="0" fontId="128" fillId="10" borderId="19" applyNumberFormat="0" applyFont="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0" fontId="114" fillId="0" borderId="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alignment vertical="center"/>
    </xf>
    <xf numFmtId="0" fontId="89" fillId="22" borderId="0" applyNumberFormat="0" applyBorder="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181" fontId="128" fillId="0" borderId="0" applyFont="0" applyFill="0" applyBorder="0" applyAlignment="0" applyProtection="0"/>
    <xf numFmtId="0" fontId="128" fillId="10" borderId="19" applyNumberFormat="0" applyFont="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128" fillId="10" borderId="19" applyNumberFormat="0" applyFon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128" fillId="10" borderId="19" applyNumberFormat="0" applyFont="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78" fontId="3" fillId="0" borderId="1">
      <alignment vertical="center"/>
      <protection locked="0"/>
    </xf>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0" fontId="89" fillId="17" borderId="0" applyNumberFormat="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0" fontId="87" fillId="12" borderId="21" applyNumberForma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alignment vertical="center"/>
    </xf>
    <xf numFmtId="0" fontId="87" fillId="12" borderId="21" applyNumberFormat="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0" fontId="128" fillId="10" borderId="19" applyNumberFormat="0" applyFont="0" applyAlignment="0" applyProtection="0">
      <alignment vertical="center"/>
    </xf>
    <xf numFmtId="181" fontId="128" fillId="0" borderId="0" applyFont="0" applyFill="0" applyBorder="0" applyAlignment="0" applyProtection="0">
      <alignment vertical="center"/>
    </xf>
    <xf numFmtId="0" fontId="128" fillId="10" borderId="19" applyNumberFormat="0" applyFont="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alignment vertical="center"/>
    </xf>
    <xf numFmtId="181" fontId="128" fillId="0" borderId="0" applyFont="0" applyFill="0" applyBorder="0" applyAlignment="0" applyProtection="0"/>
    <xf numFmtId="181" fontId="128" fillId="0" borderId="0" applyFont="0" applyFill="0" applyBorder="0" applyAlignment="0" applyProtection="0"/>
    <xf numFmtId="181" fontId="128" fillId="0" borderId="0" applyFont="0" applyFill="0" applyBorder="0" applyAlignment="0" applyProtection="0"/>
    <xf numFmtId="0" fontId="85" fillId="8" borderId="21" applyNumberFormat="0" applyAlignment="0" applyProtection="0">
      <alignment vertical="center"/>
    </xf>
    <xf numFmtId="181" fontId="128" fillId="0" borderId="0" applyFont="0" applyFill="0" applyBorder="0" applyAlignment="0" applyProtection="0">
      <alignment vertical="center"/>
    </xf>
    <xf numFmtId="177" fontId="128" fillId="0" borderId="0" applyFont="0" applyFill="0" applyBorder="0" applyAlignment="0" applyProtection="0">
      <alignment vertical="center"/>
    </xf>
    <xf numFmtId="0" fontId="84" fillId="8" borderId="20" applyNumberFormat="0" applyAlignment="0" applyProtection="0">
      <alignment vertical="center"/>
    </xf>
    <xf numFmtId="177" fontId="128" fillId="0" borderId="0" applyFont="0" applyFill="0" applyBorder="0" applyAlignment="0" applyProtection="0">
      <alignment vertical="center"/>
    </xf>
    <xf numFmtId="0" fontId="84" fillId="8" borderId="20" applyNumberFormat="0" applyAlignment="0" applyProtection="0">
      <alignment vertical="center"/>
    </xf>
    <xf numFmtId="177" fontId="128" fillId="0" borderId="0" applyFont="0" applyFill="0" applyBorder="0" applyAlignment="0" applyProtection="0">
      <alignment vertical="center"/>
    </xf>
    <xf numFmtId="177" fontId="128" fillId="0" borderId="0" applyFont="0" applyFill="0" applyBorder="0" applyAlignment="0" applyProtection="0">
      <alignment vertical="center"/>
    </xf>
    <xf numFmtId="0" fontId="84" fillId="8" borderId="20" applyNumberFormat="0" applyAlignment="0" applyProtection="0">
      <alignment vertical="center"/>
    </xf>
    <xf numFmtId="177" fontId="128" fillId="0" borderId="0" applyFont="0" applyFill="0" applyBorder="0" applyAlignment="0" applyProtection="0">
      <alignment vertical="center"/>
    </xf>
    <xf numFmtId="0" fontId="84" fillId="8" borderId="20" applyNumberFormat="0" applyAlignment="0" applyProtection="0">
      <alignment vertical="center"/>
    </xf>
    <xf numFmtId="177" fontId="128" fillId="0" borderId="0" applyFont="0" applyFill="0" applyBorder="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14" fillId="10" borderId="19" applyNumberFormat="0" applyFon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107" fillId="16" borderId="22"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7" fillId="12"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178" fontId="3" fillId="0" borderId="1">
      <alignment vertical="center"/>
      <protection locked="0"/>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9" fillId="20" borderId="0" applyNumberFormat="0" applyBorder="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7" fillId="12"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4" fillId="13" borderId="20"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178" fontId="3" fillId="0" borderId="1">
      <alignment vertical="center"/>
      <protection locked="0"/>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7" fillId="12"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1" fontId="3" fillId="0" borderId="1">
      <alignment vertical="center"/>
      <protection locked="0"/>
    </xf>
    <xf numFmtId="0" fontId="85" fillId="13" borderId="21" applyNumberFormat="0" applyAlignment="0" applyProtection="0">
      <alignment vertical="center"/>
    </xf>
    <xf numFmtId="0" fontId="85" fillId="13" borderId="21" applyNumberFormat="0" applyAlignment="0" applyProtection="0">
      <alignment vertical="center"/>
    </xf>
    <xf numFmtId="1" fontId="3" fillId="0" borderId="1">
      <alignment vertical="center"/>
      <protection locked="0"/>
    </xf>
    <xf numFmtId="1" fontId="3" fillId="0" borderId="1">
      <alignment vertical="center"/>
      <protection locked="0"/>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128" fillId="10" borderId="19" applyNumberFormat="0" applyFont="0" applyAlignment="0" applyProtection="0">
      <alignment vertical="center"/>
    </xf>
    <xf numFmtId="0" fontId="85" fillId="8" borderId="21" applyNumberFormat="0" applyAlignment="0" applyProtection="0">
      <alignment vertical="center"/>
    </xf>
    <xf numFmtId="0" fontId="128" fillId="10" borderId="19" applyNumberFormat="0" applyFont="0" applyAlignment="0" applyProtection="0">
      <alignment vertical="center"/>
    </xf>
    <xf numFmtId="0" fontId="85" fillId="8" borderId="21" applyNumberFormat="0" applyAlignment="0" applyProtection="0">
      <alignment vertical="center"/>
    </xf>
    <xf numFmtId="0" fontId="128" fillId="10" borderId="19" applyNumberFormat="0" applyFont="0" applyAlignment="0" applyProtection="0">
      <alignment vertical="center"/>
    </xf>
    <xf numFmtId="0" fontId="85" fillId="8" borderId="21" applyNumberFormat="0" applyAlignment="0" applyProtection="0">
      <alignment vertical="center"/>
    </xf>
    <xf numFmtId="0" fontId="128" fillId="10" borderId="19" applyNumberFormat="0" applyFont="0" applyAlignment="0" applyProtection="0">
      <alignment vertical="center"/>
    </xf>
    <xf numFmtId="0" fontId="85" fillId="8" borderId="21" applyNumberFormat="0" applyAlignment="0" applyProtection="0">
      <alignment vertical="center"/>
    </xf>
    <xf numFmtId="43" fontId="128" fillId="0" borderId="0" applyFont="0" applyFill="0" applyBorder="0" applyAlignment="0" applyProtection="0"/>
    <xf numFmtId="0" fontId="128" fillId="10" borderId="19" applyNumberFormat="0" applyFont="0" applyAlignment="0" applyProtection="0">
      <alignment vertical="center"/>
    </xf>
    <xf numFmtId="0" fontId="85" fillId="8" borderId="21" applyNumberFormat="0" applyAlignment="0" applyProtection="0">
      <alignment vertical="center"/>
    </xf>
    <xf numFmtId="0" fontId="128" fillId="10" borderId="19" applyNumberFormat="0" applyFon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43" fontId="128" fillId="0" borderId="0" applyFont="0" applyFill="0" applyBorder="0" applyAlignment="0" applyProtection="0">
      <alignment vertical="center"/>
    </xf>
    <xf numFmtId="0" fontId="128" fillId="10" borderId="19" applyNumberFormat="0" applyFon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7" fillId="12" borderId="21" applyNumberFormat="0" applyAlignment="0" applyProtection="0">
      <alignment vertical="center"/>
    </xf>
    <xf numFmtId="0" fontId="85" fillId="8" borderId="21" applyNumberFormat="0" applyAlignment="0" applyProtection="0">
      <alignment vertical="center"/>
    </xf>
    <xf numFmtId="0" fontId="87" fillId="12" borderId="21" applyNumberFormat="0" applyAlignment="0" applyProtection="0">
      <alignment vertical="center"/>
    </xf>
    <xf numFmtId="0" fontId="85" fillId="8" borderId="21" applyNumberFormat="0" applyAlignment="0" applyProtection="0">
      <alignment vertical="center"/>
    </xf>
    <xf numFmtId="0" fontId="87" fillId="12"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7" fillId="12"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128" fillId="10" borderId="19" applyNumberFormat="0" applyFon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1" fontId="3" fillId="0" borderId="1">
      <alignment vertical="center"/>
      <protection locked="0"/>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4" fillId="13" borderId="20" applyNumberFormat="0" applyAlignment="0" applyProtection="0">
      <alignment vertical="center"/>
    </xf>
    <xf numFmtId="0" fontId="85" fillId="8" borderId="21" applyNumberFormat="0" applyAlignment="0" applyProtection="0">
      <alignment vertical="center"/>
    </xf>
    <xf numFmtId="0" fontId="89" fillId="22" borderId="0" applyNumberFormat="0" applyBorder="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6" fillId="22" borderId="0" applyNumberFormat="0" applyBorder="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4" fillId="8" borderId="20" applyNumberFormat="0" applyAlignment="0" applyProtection="0">
      <alignment vertical="center"/>
    </xf>
    <xf numFmtId="0" fontId="85" fillId="8" borderId="21" applyNumberFormat="0" applyAlignment="0" applyProtection="0">
      <alignment vertical="center"/>
    </xf>
    <xf numFmtId="0" fontId="84" fillId="8" borderId="20"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7" fillId="12"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8" fillId="16" borderId="22"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92" fillId="26" borderId="0" applyNumberFormat="0" applyBorder="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6" fillId="30" borderId="0" applyNumberFormat="0" applyBorder="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1" fontId="3" fillId="0" borderId="1">
      <alignment vertical="center"/>
      <protection locked="0"/>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7" fillId="12"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43" fontId="128" fillId="0" borderId="0" applyFont="0" applyFill="0" applyBorder="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43" fontId="128" fillId="0" borderId="0" applyFont="0" applyFill="0" applyBorder="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43" fontId="128" fillId="0" borderId="0" applyFont="0" applyFill="0" applyBorder="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128" fillId="10" borderId="19" applyNumberFormat="0" applyFon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92" fillId="26" borderId="0" applyNumberFormat="0" applyBorder="0" applyAlignment="0" applyProtection="0">
      <alignment vertical="center"/>
    </xf>
    <xf numFmtId="0" fontId="85" fillId="8" borderId="21" applyNumberFormat="0" applyAlignment="0" applyProtection="0">
      <alignment vertical="center"/>
    </xf>
    <xf numFmtId="0" fontId="92" fillId="26" borderId="0" applyNumberFormat="0" applyBorder="0" applyAlignment="0" applyProtection="0">
      <alignment vertical="center"/>
    </xf>
    <xf numFmtId="0" fontId="85" fillId="8" borderId="21" applyNumberFormat="0" applyAlignment="0" applyProtection="0">
      <alignment vertical="center"/>
    </xf>
    <xf numFmtId="0" fontId="92" fillId="26" borderId="0" applyNumberFormat="0" applyBorder="0" applyAlignment="0" applyProtection="0">
      <alignment vertical="center"/>
    </xf>
    <xf numFmtId="0" fontId="85" fillId="8" borderId="21" applyNumberFormat="0" applyAlignment="0" applyProtection="0">
      <alignment vertical="center"/>
    </xf>
    <xf numFmtId="0" fontId="92" fillId="26" borderId="0" applyNumberFormat="0" applyBorder="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92" fillId="26" borderId="0" applyNumberFormat="0" applyBorder="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92" fillId="26" borderId="0" applyNumberFormat="0" applyBorder="0" applyAlignment="0" applyProtection="0">
      <alignment vertical="center"/>
    </xf>
    <xf numFmtId="0" fontId="85" fillId="13" borderId="21" applyNumberFormat="0" applyAlignment="0" applyProtection="0">
      <alignment vertical="center"/>
    </xf>
    <xf numFmtId="0" fontId="86" fillId="28" borderId="0" applyNumberFormat="0" applyBorder="0" applyAlignment="0" applyProtection="0">
      <alignment vertical="center"/>
    </xf>
    <xf numFmtId="0" fontId="85" fillId="13" borderId="21" applyNumberFormat="0" applyAlignment="0" applyProtection="0">
      <alignment vertical="center"/>
    </xf>
    <xf numFmtId="0" fontId="92" fillId="26" borderId="0" applyNumberFormat="0" applyBorder="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7" fillId="12"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4" fillId="8" borderId="20"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43" fontId="128" fillId="0" borderId="0" applyFont="0" applyFill="0" applyBorder="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7" fillId="12"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178" fontId="3" fillId="0" borderId="1">
      <alignment vertical="center"/>
      <protection locked="0"/>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178" fontId="3" fillId="0" borderId="1">
      <alignment vertical="center"/>
      <protection locked="0"/>
    </xf>
    <xf numFmtId="0" fontId="85" fillId="13" borderId="21" applyNumberFormat="0" applyAlignment="0" applyProtection="0">
      <alignment vertical="center"/>
    </xf>
    <xf numFmtId="0" fontId="85" fillId="13" borderId="21" applyNumberFormat="0" applyAlignment="0" applyProtection="0">
      <alignment vertical="center"/>
    </xf>
    <xf numFmtId="0" fontId="128" fillId="10" borderId="19" applyNumberFormat="0" applyFon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92" fillId="26" borderId="0" applyNumberFormat="0" applyBorder="0" applyAlignment="0" applyProtection="0">
      <alignment vertical="center"/>
    </xf>
    <xf numFmtId="0" fontId="85" fillId="13" borderId="21" applyNumberFormat="0" applyAlignment="0" applyProtection="0">
      <alignment vertical="center"/>
    </xf>
    <xf numFmtId="0" fontId="92" fillId="26" borderId="0" applyNumberFormat="0" applyBorder="0" applyAlignment="0" applyProtection="0">
      <alignment vertical="center"/>
    </xf>
    <xf numFmtId="0" fontId="85" fillId="13" borderId="21" applyNumberFormat="0" applyAlignment="0" applyProtection="0">
      <alignment vertical="center"/>
    </xf>
    <xf numFmtId="0" fontId="92" fillId="26" borderId="0" applyNumberFormat="0" applyBorder="0" applyAlignment="0" applyProtection="0">
      <alignment vertical="center"/>
    </xf>
    <xf numFmtId="0" fontId="85" fillId="13" borderId="21" applyNumberFormat="0" applyAlignment="0" applyProtection="0">
      <alignment vertical="center"/>
    </xf>
    <xf numFmtId="0" fontId="92" fillId="26" borderId="0" applyNumberFormat="0" applyBorder="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92" fillId="26" borderId="0" applyNumberFormat="0" applyBorder="0" applyAlignment="0" applyProtection="0">
      <alignment vertical="center"/>
    </xf>
    <xf numFmtId="0" fontId="85" fillId="13" borderId="21" applyNumberFormat="0" applyAlignment="0" applyProtection="0">
      <alignment vertical="center"/>
    </xf>
    <xf numFmtId="0" fontId="92" fillId="26" borderId="0" applyNumberFormat="0" applyBorder="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92" fillId="26" borderId="0" applyNumberFormat="0" applyBorder="0" applyAlignment="0" applyProtection="0">
      <alignment vertical="center"/>
    </xf>
    <xf numFmtId="0" fontId="85" fillId="13" borderId="21" applyNumberFormat="0" applyAlignment="0" applyProtection="0">
      <alignment vertical="center"/>
    </xf>
    <xf numFmtId="0" fontId="92" fillId="26" borderId="0" applyNumberFormat="0" applyBorder="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4" fillId="8" borderId="20" applyNumberFormat="0" applyAlignment="0" applyProtection="0">
      <alignment vertical="center"/>
    </xf>
    <xf numFmtId="0" fontId="85" fillId="13" borderId="21" applyNumberFormat="0" applyAlignment="0" applyProtection="0">
      <alignment vertical="center"/>
    </xf>
    <xf numFmtId="0" fontId="84" fillId="8" borderId="20" applyNumberFormat="0" applyAlignment="0" applyProtection="0">
      <alignment vertical="center"/>
    </xf>
    <xf numFmtId="0" fontId="85" fillId="13" borderId="21" applyNumberFormat="0" applyAlignment="0" applyProtection="0">
      <alignment vertical="center"/>
    </xf>
    <xf numFmtId="0" fontId="84" fillId="8" borderId="20" applyNumberFormat="0" applyAlignment="0" applyProtection="0">
      <alignment vertical="center"/>
    </xf>
    <xf numFmtId="0" fontId="85" fillId="13" borderId="21" applyNumberFormat="0" applyAlignment="0" applyProtection="0">
      <alignment vertical="center"/>
    </xf>
    <xf numFmtId="0" fontId="84" fillId="8" borderId="20" applyNumberFormat="0" applyAlignment="0" applyProtection="0">
      <alignment vertical="center"/>
    </xf>
    <xf numFmtId="0" fontId="85" fillId="13" borderId="21" applyNumberFormat="0" applyAlignment="0" applyProtection="0">
      <alignment vertical="center"/>
    </xf>
    <xf numFmtId="0" fontId="84" fillId="8" borderId="20" applyNumberFormat="0" applyAlignment="0" applyProtection="0">
      <alignment vertical="center"/>
    </xf>
    <xf numFmtId="0" fontId="85" fillId="13" borderId="21" applyNumberFormat="0" applyAlignment="0" applyProtection="0">
      <alignment vertical="center"/>
    </xf>
    <xf numFmtId="0" fontId="84" fillId="8" borderId="20" applyNumberFormat="0" applyAlignment="0" applyProtection="0">
      <alignment vertical="center"/>
    </xf>
    <xf numFmtId="0" fontId="85" fillId="13" borderId="21" applyNumberFormat="0" applyAlignment="0" applyProtection="0">
      <alignment vertical="center"/>
    </xf>
    <xf numFmtId="0" fontId="84" fillId="8" borderId="20" applyNumberFormat="0" applyAlignment="0" applyProtection="0">
      <alignment vertical="center"/>
    </xf>
    <xf numFmtId="0" fontId="85" fillId="13" borderId="21" applyNumberFormat="0" applyAlignment="0" applyProtection="0">
      <alignment vertical="center"/>
    </xf>
    <xf numFmtId="0" fontId="84" fillId="8" borderId="20" applyNumberFormat="0" applyAlignment="0" applyProtection="0">
      <alignment vertical="center"/>
    </xf>
    <xf numFmtId="0" fontId="85" fillId="13" borderId="21" applyNumberFormat="0" applyAlignment="0" applyProtection="0">
      <alignment vertical="center"/>
    </xf>
    <xf numFmtId="0" fontId="84" fillId="8" borderId="20"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92" fillId="26" borderId="0" applyNumberFormat="0" applyBorder="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92" fillId="26" borderId="0" applyNumberFormat="0" applyBorder="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4" fillId="8" borderId="20"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128" fillId="10" borderId="19" applyNumberFormat="0" applyFon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4" fillId="8" borderId="20" applyNumberFormat="0" applyAlignment="0" applyProtection="0">
      <alignment vertical="center"/>
    </xf>
    <xf numFmtId="0" fontId="85" fillId="8" borderId="21" applyNumberFormat="0" applyAlignment="0" applyProtection="0">
      <alignment vertical="center"/>
    </xf>
    <xf numFmtId="0" fontId="84" fillId="13" borderId="20"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4" fillId="13" borderId="20"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4" fillId="13" borderId="20"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13" borderId="21" applyNumberFormat="0" applyAlignment="0" applyProtection="0">
      <alignment vertical="center"/>
    </xf>
    <xf numFmtId="0" fontId="85" fillId="8" borderId="21" applyNumberFormat="0" applyAlignment="0" applyProtection="0">
      <alignment vertical="center"/>
    </xf>
    <xf numFmtId="0" fontId="84" fillId="13" borderId="20" applyNumberFormat="0" applyAlignment="0" applyProtection="0">
      <alignment vertical="center"/>
    </xf>
    <xf numFmtId="0" fontId="85" fillId="8" borderId="21" applyNumberFormat="0" applyAlignment="0" applyProtection="0">
      <alignment vertical="center"/>
    </xf>
    <xf numFmtId="0" fontId="84" fillId="8" borderId="20" applyNumberFormat="0" applyAlignment="0" applyProtection="0">
      <alignment vertical="center"/>
    </xf>
    <xf numFmtId="0" fontId="85" fillId="8" borderId="21" applyNumberFormat="0" applyAlignment="0" applyProtection="0">
      <alignment vertical="center"/>
    </xf>
    <xf numFmtId="0" fontId="84" fillId="8" borderId="20" applyNumberFormat="0" applyAlignment="0" applyProtection="0">
      <alignment vertical="center"/>
    </xf>
    <xf numFmtId="0" fontId="85" fillId="8" borderId="21" applyNumberFormat="0" applyAlignment="0" applyProtection="0">
      <alignment vertical="center"/>
    </xf>
    <xf numFmtId="0" fontId="85" fillId="8" borderId="21"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84" fillId="13" borderId="20"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88" fillId="16" borderId="22" applyNumberFormat="0" applyAlignment="0" applyProtection="0">
      <alignment vertical="center"/>
    </xf>
    <xf numFmtId="0" fontId="89" fillId="28" borderId="0" applyNumberFormat="0" applyBorder="0" applyAlignment="0" applyProtection="0">
      <alignment vertical="center"/>
    </xf>
    <xf numFmtId="0" fontId="88" fillId="16" borderId="22" applyNumberFormat="0" applyAlignment="0" applyProtection="0">
      <alignment vertical="center"/>
    </xf>
    <xf numFmtId="0" fontId="89" fillId="28" borderId="0" applyNumberFormat="0" applyBorder="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88"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84" fillId="8" borderId="20"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7" fillId="16" borderId="22" applyNumberFormat="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178" fontId="3" fillId="0" borderId="1">
      <alignment vertical="center"/>
      <protection locked="0"/>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1" fontId="3" fillId="0" borderId="1">
      <alignment vertical="center"/>
      <protection locked="0"/>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8" fillId="10" borderId="19" applyNumberFormat="0" applyFont="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125" fillId="0" borderId="34" applyNumberFormat="0" applyFill="0" applyAlignment="0" applyProtection="0">
      <alignment vertical="center"/>
    </xf>
    <xf numFmtId="0" fontId="84" fillId="13" borderId="20" applyNumberFormat="0" applyAlignment="0" applyProtection="0">
      <alignment vertical="center"/>
    </xf>
    <xf numFmtId="192" fontId="128" fillId="0" borderId="0" applyFont="0" applyFill="0" applyBorder="0" applyAlignment="0" applyProtection="0">
      <alignment vertical="center"/>
    </xf>
    <xf numFmtId="195" fontId="128" fillId="0" borderId="0" applyFont="0" applyFill="0" applyBorder="0" applyAlignment="0" applyProtection="0">
      <alignment vertical="center"/>
    </xf>
    <xf numFmtId="183" fontId="128" fillId="0" borderId="0" applyFont="0" applyFill="0" applyBorder="0" applyAlignment="0" applyProtection="0">
      <alignment vertical="center"/>
    </xf>
    <xf numFmtId="0" fontId="126" fillId="0" borderId="0">
      <alignment vertical="center"/>
    </xf>
    <xf numFmtId="41" fontId="128" fillId="0" borderId="0" applyFont="0" applyFill="0" applyBorder="0" applyAlignment="0" applyProtection="0">
      <alignment vertical="center"/>
    </xf>
    <xf numFmtId="0" fontId="128" fillId="10" borderId="19" applyNumberFormat="0" applyFont="0" applyAlignment="0" applyProtection="0">
      <alignment vertical="center"/>
    </xf>
    <xf numFmtId="43" fontId="128" fillId="0" borderId="0" applyFont="0" applyFill="0" applyBorder="0" applyAlignment="0" applyProtection="0">
      <alignment vertical="center"/>
    </xf>
    <xf numFmtId="178" fontId="3" fillId="0" borderId="1">
      <alignment vertical="center"/>
      <protection locked="0"/>
    </xf>
    <xf numFmtId="43" fontId="128" fillId="0" borderId="0" applyFont="0" applyFill="0" applyBorder="0" applyAlignment="0" applyProtection="0">
      <alignment vertical="center"/>
    </xf>
    <xf numFmtId="0" fontId="89" fillId="17" borderId="0" applyNumberFormat="0" applyBorder="0" applyAlignment="0" applyProtection="0">
      <alignment vertical="center"/>
    </xf>
    <xf numFmtId="43" fontId="128" fillId="0" borderId="0" applyFont="0" applyFill="0" applyBorder="0" applyAlignment="0" applyProtection="0">
      <alignment vertical="center"/>
    </xf>
    <xf numFmtId="0" fontId="89" fillId="17" borderId="0" applyNumberFormat="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178" fontId="3" fillId="0" borderId="1">
      <alignment vertical="center"/>
      <protection locked="0"/>
    </xf>
    <xf numFmtId="43" fontId="14" fillId="0" borderId="0" applyFont="0" applyFill="0" applyBorder="0" applyAlignment="0" applyProtection="0">
      <alignment vertical="center"/>
    </xf>
    <xf numFmtId="43" fontId="128" fillId="0" borderId="0" applyFont="0" applyFill="0" applyBorder="0" applyAlignment="0" applyProtection="0">
      <alignment vertical="center"/>
    </xf>
    <xf numFmtId="43" fontId="14"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4"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0" fontId="89" fillId="22" borderId="0" applyNumberFormat="0" applyBorder="0" applyAlignment="0" applyProtection="0">
      <alignment vertical="center"/>
    </xf>
    <xf numFmtId="43" fontId="128" fillId="0" borderId="0" applyFont="0" applyFill="0" applyBorder="0" applyAlignment="0" applyProtection="0">
      <alignment vertical="center"/>
    </xf>
    <xf numFmtId="0" fontId="89" fillId="22" borderId="0" applyNumberFormat="0" applyBorder="0" applyAlignment="0" applyProtection="0">
      <alignment vertical="center"/>
    </xf>
    <xf numFmtId="43" fontId="128" fillId="0" borderId="0" applyFont="0" applyFill="0" applyBorder="0" applyAlignment="0" applyProtection="0">
      <alignment vertical="center"/>
    </xf>
    <xf numFmtId="0" fontId="89" fillId="17" borderId="0" applyNumberFormat="0" applyBorder="0" applyAlignment="0" applyProtection="0">
      <alignment vertical="center"/>
    </xf>
    <xf numFmtId="43" fontId="128" fillId="0" borderId="0" applyFont="0" applyFill="0" applyBorder="0" applyAlignment="0" applyProtection="0"/>
    <xf numFmtId="0" fontId="89" fillId="28" borderId="0" applyNumberFormat="0" applyBorder="0" applyAlignment="0" applyProtection="0">
      <alignment vertical="center"/>
    </xf>
    <xf numFmtId="43" fontId="128" fillId="0" borderId="0" applyFont="0" applyFill="0" applyBorder="0" applyAlignment="0" applyProtection="0">
      <alignment vertical="center"/>
    </xf>
    <xf numFmtId="0" fontId="89" fillId="28" borderId="0" applyNumberFormat="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87" fillId="12" borderId="21" applyNumberFormat="0" applyAlignment="0" applyProtection="0">
      <alignment vertical="center"/>
    </xf>
    <xf numFmtId="43" fontId="14"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4" fillId="0" borderId="0" applyFont="0" applyFill="0" applyBorder="0" applyAlignment="0" applyProtection="0">
      <alignment vertical="center"/>
    </xf>
    <xf numFmtId="43" fontId="128" fillId="0" borderId="0" applyFont="0" applyFill="0" applyBorder="0" applyAlignment="0" applyProtection="0">
      <alignment vertical="center"/>
    </xf>
    <xf numFmtId="43" fontId="14"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4"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0" fontId="84" fillId="13" borderId="20" applyNumberFormat="0" applyAlignment="0" applyProtection="0">
      <alignment vertical="center"/>
    </xf>
    <xf numFmtId="43" fontId="128" fillId="0" borderId="0" applyFont="0" applyFill="0" applyBorder="0" applyAlignment="0" applyProtection="0">
      <alignment vertical="center"/>
    </xf>
    <xf numFmtId="0" fontId="84" fillId="13" borderId="20" applyNumberFormat="0" applyAlignment="0" applyProtection="0">
      <alignment vertical="center"/>
    </xf>
    <xf numFmtId="43" fontId="128" fillId="0" borderId="0" applyFont="0" applyFill="0" applyBorder="0" applyAlignment="0" applyProtection="0">
      <alignment vertical="center"/>
    </xf>
    <xf numFmtId="43" fontId="14" fillId="0" borderId="0" applyFont="0" applyFill="0" applyBorder="0" applyAlignment="0" applyProtection="0">
      <alignment vertical="center"/>
    </xf>
    <xf numFmtId="0" fontId="128" fillId="10" borderId="19" applyNumberFormat="0" applyFont="0" applyAlignment="0" applyProtection="0">
      <alignment vertical="center"/>
    </xf>
    <xf numFmtId="43" fontId="128" fillId="0" borderId="0" applyFont="0" applyFill="0" applyBorder="0" applyAlignment="0" applyProtection="0">
      <alignment vertical="center"/>
    </xf>
    <xf numFmtId="43" fontId="14" fillId="0" borderId="0" applyFont="0" applyFill="0" applyBorder="0" applyAlignment="0" applyProtection="0">
      <alignment vertical="center"/>
    </xf>
    <xf numFmtId="0" fontId="84" fillId="8" borderId="20" applyNumberFormat="0" applyAlignment="0" applyProtection="0">
      <alignment vertical="center"/>
    </xf>
    <xf numFmtId="43" fontId="128" fillId="0" borderId="0" applyFont="0" applyFill="0" applyBorder="0" applyAlignment="0" applyProtection="0">
      <alignment vertical="center"/>
    </xf>
    <xf numFmtId="43" fontId="14"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86" fillId="22" borderId="0" applyNumberFormat="0" applyBorder="0" applyAlignment="0" applyProtection="0">
      <alignment vertical="center"/>
    </xf>
    <xf numFmtId="43" fontId="128" fillId="0" borderId="0" applyFont="0" applyFill="0" applyBorder="0" applyAlignment="0" applyProtection="0"/>
    <xf numFmtId="0" fontId="86" fillId="22" borderId="0" applyNumberFormat="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89" fillId="22" borderId="0" applyNumberFormat="0" applyBorder="0" applyAlignment="0" applyProtection="0">
      <alignment vertical="center"/>
    </xf>
    <xf numFmtId="43" fontId="128" fillId="0" borderId="0" applyFont="0" applyFill="0" applyBorder="0" applyAlignment="0" applyProtection="0"/>
    <xf numFmtId="0" fontId="89" fillId="22" borderId="0" applyNumberFormat="0" applyBorder="0" applyAlignment="0" applyProtection="0">
      <alignment vertical="center"/>
    </xf>
    <xf numFmtId="43" fontId="128" fillId="0" borderId="0" applyFont="0" applyFill="0" applyBorder="0" applyAlignment="0" applyProtection="0">
      <alignment vertical="center"/>
    </xf>
    <xf numFmtId="0" fontId="89" fillId="22" borderId="0" applyNumberFormat="0" applyBorder="0" applyAlignment="0" applyProtection="0">
      <alignment vertical="center"/>
    </xf>
    <xf numFmtId="0" fontId="128" fillId="10" borderId="19" applyNumberFormat="0" applyFont="0" applyAlignment="0" applyProtection="0">
      <alignment vertical="center"/>
    </xf>
    <xf numFmtId="43" fontId="128" fillId="0" borderId="0" applyFont="0" applyFill="0" applyBorder="0" applyAlignment="0" applyProtection="0">
      <alignment vertical="center"/>
    </xf>
    <xf numFmtId="0" fontId="86" fillId="22" borderId="0" applyNumberFormat="0" applyBorder="0" applyAlignment="0" applyProtection="0">
      <alignment vertical="center"/>
    </xf>
    <xf numFmtId="43" fontId="128" fillId="0" borderId="0" applyFont="0" applyFill="0" applyBorder="0" applyAlignment="0" applyProtection="0"/>
    <xf numFmtId="0" fontId="86" fillId="22" borderId="0" applyNumberFormat="0" applyBorder="0" applyAlignment="0" applyProtection="0">
      <alignment vertical="center"/>
    </xf>
    <xf numFmtId="43" fontId="128" fillId="0" borderId="0" applyFont="0" applyFill="0" applyBorder="0" applyAlignment="0" applyProtection="0">
      <alignment vertical="center"/>
    </xf>
    <xf numFmtId="0" fontId="86" fillId="22" borderId="0" applyNumberFormat="0" applyBorder="0" applyAlignment="0" applyProtection="0">
      <alignment vertical="center"/>
    </xf>
    <xf numFmtId="0" fontId="128" fillId="10" borderId="19" applyNumberFormat="0" applyFont="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89" fillId="22" borderId="0" applyNumberFormat="0" applyBorder="0" applyAlignment="0" applyProtection="0">
      <alignment vertical="center"/>
    </xf>
    <xf numFmtId="43" fontId="128" fillId="0" borderId="0" applyFont="0" applyFill="0" applyBorder="0" applyAlignment="0" applyProtection="0"/>
    <xf numFmtId="0" fontId="89" fillId="22" borderId="0" applyNumberFormat="0" applyBorder="0" applyAlignment="0" applyProtection="0">
      <alignment vertical="center"/>
    </xf>
    <xf numFmtId="43" fontId="128" fillId="0" borderId="0" applyFont="0" applyFill="0" applyBorder="0" applyAlignment="0" applyProtection="0">
      <alignment vertical="center"/>
    </xf>
    <xf numFmtId="0" fontId="89" fillId="22" borderId="0" applyNumberFormat="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0" fontId="86" fillId="30" borderId="0" applyNumberFormat="0" applyBorder="0" applyAlignment="0" applyProtection="0">
      <alignment vertical="center"/>
    </xf>
    <xf numFmtId="43" fontId="128" fillId="0" borderId="0" applyFont="0" applyFill="0" applyBorder="0" applyAlignment="0" applyProtection="0">
      <alignment vertical="center"/>
    </xf>
    <xf numFmtId="0" fontId="89" fillId="17" borderId="0" applyNumberFormat="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0" fontId="89" fillId="17" borderId="0" applyNumberFormat="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84" fillId="8" borderId="20" applyNumberFormat="0" applyAlignment="0" applyProtection="0">
      <alignment vertical="center"/>
    </xf>
    <xf numFmtId="43" fontId="128" fillId="0" borderId="0" applyFont="0" applyFill="0" applyBorder="0" applyAlignment="0" applyProtection="0">
      <alignment vertical="center"/>
    </xf>
    <xf numFmtId="0" fontId="89" fillId="28" borderId="0" applyNumberFormat="0" applyBorder="0" applyAlignment="0" applyProtection="0">
      <alignment vertical="center"/>
    </xf>
    <xf numFmtId="0" fontId="84" fillId="8" borderId="20" applyNumberFormat="0" applyAlignment="0" applyProtection="0">
      <alignment vertical="center"/>
    </xf>
    <xf numFmtId="0" fontId="128" fillId="10" borderId="19" applyNumberFormat="0" applyFont="0" applyAlignment="0" applyProtection="0">
      <alignment vertical="center"/>
    </xf>
    <xf numFmtId="43" fontId="128" fillId="0" borderId="0" applyFont="0" applyFill="0" applyBorder="0" applyAlignment="0" applyProtection="0">
      <alignment vertical="center"/>
    </xf>
    <xf numFmtId="0" fontId="84" fillId="8" borderId="20" applyNumberFormat="0" applyAlignment="0" applyProtection="0">
      <alignment vertical="center"/>
    </xf>
    <xf numFmtId="43" fontId="128" fillId="0" borderId="0" applyFont="0" applyFill="0" applyBorder="0" applyAlignment="0" applyProtection="0"/>
    <xf numFmtId="0" fontId="89" fillId="28" borderId="0" applyNumberFormat="0" applyBorder="0" applyAlignment="0" applyProtection="0">
      <alignment vertical="center"/>
    </xf>
    <xf numFmtId="0" fontId="84" fillId="8" borderId="20" applyNumberFormat="0" applyAlignment="0" applyProtection="0">
      <alignment vertical="center"/>
    </xf>
    <xf numFmtId="43" fontId="128" fillId="0" borderId="0" applyFont="0" applyFill="0" applyBorder="0" applyAlignment="0" applyProtection="0">
      <alignment vertical="center"/>
    </xf>
    <xf numFmtId="0" fontId="84" fillId="8" borderId="20" applyNumberFormat="0" applyAlignment="0" applyProtection="0">
      <alignment vertical="center"/>
    </xf>
    <xf numFmtId="43" fontId="128" fillId="0" borderId="0" applyFont="0" applyFill="0" applyBorder="0" applyAlignment="0" applyProtection="0">
      <alignment vertical="center"/>
    </xf>
    <xf numFmtId="0" fontId="84" fillId="13" borderId="20" applyNumberFormat="0" applyAlignment="0" applyProtection="0">
      <alignment vertical="center"/>
    </xf>
    <xf numFmtId="43" fontId="128" fillId="0" borderId="0" applyFont="0" applyFill="0" applyBorder="0" applyAlignment="0" applyProtection="0"/>
    <xf numFmtId="0" fontId="84" fillId="13" borderId="20" applyNumberFormat="0" applyAlignment="0" applyProtection="0">
      <alignment vertical="center"/>
    </xf>
    <xf numFmtId="43" fontId="128" fillId="0" borderId="0" applyFont="0" applyFill="0" applyBorder="0" applyAlignment="0" applyProtection="0">
      <alignment vertical="center"/>
    </xf>
    <xf numFmtId="0" fontId="84" fillId="13" borderId="20" applyNumberFormat="0" applyAlignment="0" applyProtection="0">
      <alignment vertical="center"/>
    </xf>
    <xf numFmtId="43" fontId="128" fillId="0" borderId="0" applyFont="0" applyFill="0" applyBorder="0" applyAlignment="0" applyProtection="0"/>
    <xf numFmtId="0" fontId="84" fillId="8" borderId="20" applyNumberFormat="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28" fillId="10" borderId="19" applyNumberFormat="0" applyFont="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0" fontId="86" fillId="29" borderId="0" applyNumberFormat="0" applyBorder="0" applyAlignment="0" applyProtection="0">
      <alignment vertical="center"/>
    </xf>
    <xf numFmtId="0" fontId="92" fillId="26" borderId="0" applyNumberFormat="0" applyBorder="0" applyAlignment="0" applyProtection="0">
      <alignment vertical="center"/>
    </xf>
    <xf numFmtId="43" fontId="128" fillId="0" borderId="0" applyFont="0" applyFill="0" applyBorder="0" applyAlignment="0" applyProtection="0">
      <alignment vertical="center"/>
    </xf>
    <xf numFmtId="0" fontId="89" fillId="29" borderId="0" applyNumberFormat="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0" fontId="89" fillId="29" borderId="0" applyNumberFormat="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0" fontId="128" fillId="10" borderId="19" applyNumberFormat="0" applyFont="0" applyAlignment="0" applyProtection="0">
      <alignment vertical="center"/>
    </xf>
    <xf numFmtId="43" fontId="128" fillId="0" borderId="0" applyFont="0" applyFill="0" applyBorder="0" applyAlignment="0" applyProtection="0">
      <alignment vertical="center"/>
    </xf>
    <xf numFmtId="0" fontId="128" fillId="10" borderId="19" applyNumberFormat="0" applyFont="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0" fontId="128" fillId="10" borderId="19" applyNumberFormat="0" applyFont="0" applyAlignment="0" applyProtection="0">
      <alignment vertical="center"/>
    </xf>
    <xf numFmtId="43" fontId="128" fillId="0" borderId="0" applyFont="0" applyFill="0" applyBorder="0" applyAlignment="0" applyProtection="0">
      <alignment vertical="center"/>
    </xf>
    <xf numFmtId="0" fontId="128" fillId="10" borderId="19" applyNumberFormat="0" applyFont="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0" fontId="128" fillId="10" borderId="19" applyNumberFormat="0" applyFont="0" applyAlignment="0" applyProtection="0">
      <alignment vertical="center"/>
    </xf>
    <xf numFmtId="43" fontId="128" fillId="0" borderId="0" applyFont="0" applyFill="0" applyBorder="0" applyAlignment="0" applyProtection="0">
      <alignment vertical="center"/>
    </xf>
    <xf numFmtId="0" fontId="128" fillId="10" borderId="19" applyNumberFormat="0" applyFont="0" applyAlignment="0" applyProtection="0">
      <alignment vertical="center"/>
    </xf>
    <xf numFmtId="43" fontId="128" fillId="0" borderId="0" applyFont="0" applyFill="0" applyBorder="0" applyAlignment="0" applyProtection="0">
      <alignment vertical="center"/>
    </xf>
    <xf numFmtId="0" fontId="84" fillId="8" borderId="20" applyNumberFormat="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86" fillId="28" borderId="0" applyNumberFormat="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0" fontId="92" fillId="26" borderId="0" applyNumberFormat="0" applyBorder="0" applyAlignment="0" applyProtection="0">
      <alignment vertical="center"/>
    </xf>
    <xf numFmtId="43" fontId="128" fillId="0" borderId="0" applyFont="0" applyFill="0" applyBorder="0" applyAlignment="0" applyProtection="0">
      <alignment vertical="center"/>
    </xf>
    <xf numFmtId="0" fontId="92" fillId="26" borderId="0" applyNumberFormat="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1" fontId="3" fillId="0" borderId="1">
      <alignment vertical="center"/>
      <protection locked="0"/>
    </xf>
    <xf numFmtId="43" fontId="128" fillId="0" borderId="0" applyFont="0" applyFill="0" applyBorder="0" applyAlignment="0" applyProtection="0">
      <alignment vertical="center"/>
    </xf>
    <xf numFmtId="1" fontId="3" fillId="0" borderId="1">
      <alignment vertical="center"/>
      <protection locked="0"/>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0" fontId="92" fillId="26" borderId="0" applyNumberFormat="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0" fontId="128" fillId="10" borderId="19" applyNumberFormat="0" applyFont="0" applyAlignment="0" applyProtection="0">
      <alignment vertical="center"/>
    </xf>
    <xf numFmtId="43" fontId="128" fillId="0" borderId="0" applyFont="0" applyFill="0" applyBorder="0" applyAlignment="0" applyProtection="0">
      <alignment vertical="center"/>
    </xf>
    <xf numFmtId="0" fontId="128" fillId="10" borderId="19" applyNumberFormat="0" applyFont="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84" fillId="8" borderId="20" applyNumberFormat="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1" fontId="128" fillId="0" borderId="0" applyFont="0" applyFill="0" applyBorder="0" applyAlignment="0" applyProtection="0"/>
    <xf numFmtId="0" fontId="127" fillId="0" borderId="0">
      <alignment vertical="center"/>
    </xf>
    <xf numFmtId="0" fontId="89" fillId="31" borderId="0" applyNumberFormat="0" applyBorder="0" applyAlignment="0" applyProtection="0">
      <alignment vertical="center"/>
    </xf>
    <xf numFmtId="0" fontId="87" fillId="12" borderId="21" applyNumberFormat="0" applyAlignment="0" applyProtection="0">
      <alignment vertical="center"/>
    </xf>
    <xf numFmtId="0" fontId="89" fillId="31" borderId="0" applyNumberFormat="0" applyBorder="0" applyAlignment="0" applyProtection="0">
      <alignment vertical="center"/>
    </xf>
    <xf numFmtId="0" fontId="87" fillId="12" borderId="21" applyNumberFormat="0" applyAlignment="0" applyProtection="0">
      <alignment vertical="center"/>
    </xf>
    <xf numFmtId="0" fontId="89" fillId="31" borderId="0" applyNumberFormat="0" applyBorder="0" applyAlignment="0" applyProtection="0">
      <alignment vertical="center"/>
    </xf>
    <xf numFmtId="178" fontId="3" fillId="0" borderId="1">
      <alignment vertical="center"/>
      <protection locked="0"/>
    </xf>
    <xf numFmtId="0" fontId="89" fillId="31" borderId="0" applyNumberFormat="0" applyBorder="0" applyAlignment="0" applyProtection="0">
      <alignment vertical="center"/>
    </xf>
    <xf numFmtId="178" fontId="3" fillId="0" borderId="1">
      <alignment vertical="center"/>
      <protection locked="0"/>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92" fillId="26" borderId="0" applyNumberFormat="0" applyBorder="0" applyAlignment="0" applyProtection="0">
      <alignment vertical="center"/>
    </xf>
    <xf numFmtId="0" fontId="89" fillId="31" borderId="0" applyNumberFormat="0" applyBorder="0" applyAlignment="0" applyProtection="0">
      <alignment vertical="center"/>
    </xf>
    <xf numFmtId="178" fontId="3" fillId="0" borderId="1">
      <alignment vertical="center"/>
      <protection locked="0"/>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178" fontId="3" fillId="0" borderId="1">
      <alignment vertical="center"/>
      <protection locked="0"/>
    </xf>
    <xf numFmtId="0" fontId="89" fillId="31" borderId="0" applyNumberFormat="0" applyBorder="0" applyAlignment="0" applyProtection="0">
      <alignment vertical="center"/>
    </xf>
    <xf numFmtId="178" fontId="3" fillId="0" borderId="1">
      <alignment vertical="center"/>
      <protection locked="0"/>
    </xf>
    <xf numFmtId="0" fontId="89" fillId="31"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178" fontId="3" fillId="0" borderId="1">
      <alignment vertical="center"/>
      <protection locked="0"/>
    </xf>
    <xf numFmtId="0" fontId="86" fillId="28" borderId="0" applyNumberFormat="0" applyBorder="0" applyAlignment="0" applyProtection="0">
      <alignment vertical="center"/>
    </xf>
    <xf numFmtId="178" fontId="3" fillId="0" borderId="1">
      <alignment vertical="center"/>
      <protection locked="0"/>
    </xf>
    <xf numFmtId="0" fontId="89" fillId="31" borderId="0" applyNumberFormat="0" applyBorder="0" applyAlignment="0" applyProtection="0">
      <alignment vertical="center"/>
    </xf>
    <xf numFmtId="178" fontId="3" fillId="0" borderId="1">
      <alignment vertical="center"/>
      <protection locked="0"/>
    </xf>
    <xf numFmtId="0" fontId="89" fillId="31" borderId="0" applyNumberFormat="0" applyBorder="0" applyAlignment="0" applyProtection="0">
      <alignment vertical="center"/>
    </xf>
    <xf numFmtId="0" fontId="84" fillId="13" borderId="20" applyNumberFormat="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4" fillId="8" borderId="20" applyNumberFormat="0" applyAlignment="0" applyProtection="0">
      <alignment vertical="center"/>
    </xf>
    <xf numFmtId="0" fontId="86" fillId="28" borderId="0" applyNumberFormat="0" applyBorder="0" applyAlignment="0" applyProtection="0">
      <alignment vertical="center"/>
    </xf>
    <xf numFmtId="0" fontId="84" fillId="8" borderId="20" applyNumberFormat="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178" fontId="3" fillId="0" borderId="1">
      <alignment vertical="center"/>
      <protection locked="0"/>
    </xf>
    <xf numFmtId="0" fontId="86" fillId="28" borderId="0" applyNumberFormat="0" applyBorder="0" applyAlignment="0" applyProtection="0">
      <alignment vertical="center"/>
    </xf>
    <xf numFmtId="178" fontId="3" fillId="0" borderId="1">
      <alignment vertical="center"/>
      <protection locked="0"/>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178" fontId="3" fillId="0" borderId="1">
      <alignment vertical="center"/>
      <protection locked="0"/>
    </xf>
    <xf numFmtId="0" fontId="86" fillId="28" borderId="0" applyNumberFormat="0" applyBorder="0" applyAlignment="0" applyProtection="0">
      <alignment vertical="center"/>
    </xf>
    <xf numFmtId="0" fontId="84" fillId="13" borderId="20" applyNumberFormat="0" applyAlignment="0" applyProtection="0">
      <alignment vertical="center"/>
    </xf>
    <xf numFmtId="0" fontId="86" fillId="28" borderId="0" applyNumberFormat="0" applyBorder="0" applyAlignment="0" applyProtection="0">
      <alignment vertical="center"/>
    </xf>
    <xf numFmtId="0" fontId="84" fillId="13" borderId="20" applyNumberFormat="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4" fillId="13" borderId="20" applyNumberFormat="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9" fillId="31" borderId="0" applyNumberFormat="0" applyBorder="0" applyAlignment="0" applyProtection="0">
      <alignment vertical="center"/>
    </xf>
    <xf numFmtId="0" fontId="87" fillId="12" borderId="21" applyNumberFormat="0" applyAlignment="0" applyProtection="0">
      <alignment vertical="center"/>
    </xf>
    <xf numFmtId="0" fontId="89" fillId="31" borderId="0" applyNumberFormat="0" applyBorder="0" applyAlignment="0" applyProtection="0">
      <alignment vertical="center"/>
    </xf>
    <xf numFmtId="0" fontId="87" fillId="12" borderId="21" applyNumberFormat="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7" fillId="12" borderId="21" applyNumberFormat="0" applyAlignment="0" applyProtection="0">
      <alignment vertical="center"/>
    </xf>
    <xf numFmtId="0" fontId="89" fillId="31" borderId="0" applyNumberFormat="0" applyBorder="0" applyAlignment="0" applyProtection="0">
      <alignment vertical="center"/>
    </xf>
    <xf numFmtId="0" fontId="87" fillId="12" borderId="21" applyNumberFormat="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7" fillId="12" borderId="21" applyNumberFormat="0" applyAlignment="0" applyProtection="0">
      <alignment vertical="center"/>
    </xf>
    <xf numFmtId="0" fontId="89" fillId="31" borderId="0" applyNumberFormat="0" applyBorder="0" applyAlignment="0" applyProtection="0">
      <alignment vertical="center"/>
    </xf>
    <xf numFmtId="0" fontId="87" fillId="12" borderId="21" applyNumberFormat="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6" fillId="28" borderId="0" applyNumberFormat="0" applyBorder="0" applyAlignment="0" applyProtection="0">
      <alignment vertical="center"/>
    </xf>
    <xf numFmtId="0" fontId="87" fillId="12" borderId="21" applyNumberFormat="0" applyAlignment="0" applyProtection="0">
      <alignment vertical="center"/>
    </xf>
    <xf numFmtId="0" fontId="86" fillId="28" borderId="0" applyNumberFormat="0" applyBorder="0" applyAlignment="0" applyProtection="0">
      <alignment vertical="center"/>
    </xf>
    <xf numFmtId="0" fontId="87" fillId="12" borderId="21" applyNumberFormat="0" applyAlignment="0" applyProtection="0">
      <alignment vertical="center"/>
    </xf>
    <xf numFmtId="0" fontId="86" fillId="28" borderId="0" applyNumberFormat="0" applyBorder="0" applyAlignment="0" applyProtection="0">
      <alignment vertical="center"/>
    </xf>
    <xf numFmtId="0" fontId="87" fillId="12" borderId="21" applyNumberFormat="0" applyAlignment="0" applyProtection="0">
      <alignment vertical="center"/>
    </xf>
    <xf numFmtId="0" fontId="86" fillId="28" borderId="0" applyNumberFormat="0" applyBorder="0" applyAlignment="0" applyProtection="0">
      <alignment vertical="center"/>
    </xf>
    <xf numFmtId="0" fontId="14" fillId="10" borderId="19" applyNumberFormat="0" applyFont="0" applyAlignment="0" applyProtection="0">
      <alignment vertical="center"/>
    </xf>
    <xf numFmtId="0" fontId="86" fillId="28" borderId="0" applyNumberFormat="0" applyBorder="0" applyAlignment="0" applyProtection="0">
      <alignment vertical="center"/>
    </xf>
    <xf numFmtId="0" fontId="87" fillId="12" borderId="21" applyNumberFormat="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7" fillId="12" borderId="21" applyNumberFormat="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9" fillId="31"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6" fillId="20" borderId="0" applyNumberFormat="0" applyBorder="0" applyAlignment="0" applyProtection="0">
      <alignment vertical="center"/>
    </xf>
    <xf numFmtId="0" fontId="86" fillId="20" borderId="0" applyNumberFormat="0" applyBorder="0" applyAlignment="0" applyProtection="0">
      <alignment vertical="center"/>
    </xf>
    <xf numFmtId="0" fontId="86" fillId="20" borderId="0" applyNumberFormat="0" applyBorder="0" applyAlignment="0" applyProtection="0">
      <alignment vertical="center"/>
    </xf>
    <xf numFmtId="0" fontId="89" fillId="20" borderId="0" applyNumberFormat="0" applyBorder="0" applyAlignment="0" applyProtection="0">
      <alignment vertical="center"/>
    </xf>
    <xf numFmtId="0" fontId="86"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7" fillId="12" borderId="21" applyNumberFormat="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7" fillId="12" borderId="21" applyNumberFormat="0" applyAlignment="0" applyProtection="0">
      <alignment vertical="center"/>
    </xf>
    <xf numFmtId="0" fontId="89" fillId="20" borderId="0" applyNumberFormat="0" applyBorder="0" applyAlignment="0" applyProtection="0">
      <alignment vertical="center"/>
    </xf>
    <xf numFmtId="0" fontId="87" fillId="12" borderId="21" applyNumberFormat="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7" fillId="12" borderId="21" applyNumberFormat="0" applyAlignment="0" applyProtection="0">
      <alignment vertical="center"/>
    </xf>
    <xf numFmtId="0" fontId="89" fillId="20" borderId="0" applyNumberFormat="0" applyBorder="0" applyAlignment="0" applyProtection="0">
      <alignment vertical="center"/>
    </xf>
    <xf numFmtId="0" fontId="87" fillId="12" borderId="21" applyNumberFormat="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178" fontId="3" fillId="0" borderId="1">
      <alignment vertical="center"/>
      <protection locked="0"/>
    </xf>
    <xf numFmtId="0" fontId="89" fillId="20" borderId="0" applyNumberFormat="0" applyBorder="0" applyAlignment="0" applyProtection="0">
      <alignment vertical="center"/>
    </xf>
    <xf numFmtId="178" fontId="3" fillId="0" borderId="1">
      <alignment vertical="center"/>
      <protection locked="0"/>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7" fillId="12" borderId="21" applyNumberFormat="0" applyAlignment="0" applyProtection="0">
      <alignment vertical="center"/>
    </xf>
    <xf numFmtId="0" fontId="89" fillId="20" borderId="0" applyNumberFormat="0" applyBorder="0" applyAlignment="0" applyProtection="0">
      <alignment vertical="center"/>
    </xf>
    <xf numFmtId="0" fontId="87" fillId="12" borderId="21" applyNumberFormat="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9" fillId="20" borderId="0" applyNumberFormat="0" applyBorder="0" applyAlignment="0" applyProtection="0">
      <alignment vertical="center"/>
    </xf>
    <xf numFmtId="0" fontId="86" fillId="20" borderId="0" applyNumberFormat="0" applyBorder="0" applyAlignment="0" applyProtection="0">
      <alignment vertical="center"/>
    </xf>
    <xf numFmtId="0" fontId="86" fillId="20" borderId="0" applyNumberFormat="0" applyBorder="0" applyAlignment="0" applyProtection="0">
      <alignment vertical="center"/>
    </xf>
    <xf numFmtId="0" fontId="86" fillId="20" borderId="0" applyNumberFormat="0" applyBorder="0" applyAlignment="0" applyProtection="0">
      <alignment vertical="center"/>
    </xf>
    <xf numFmtId="0" fontId="86" fillId="20" borderId="0" applyNumberFormat="0" applyBorder="0" applyAlignment="0" applyProtection="0">
      <alignment vertical="center"/>
    </xf>
    <xf numFmtId="0" fontId="86" fillId="20" borderId="0" applyNumberFormat="0" applyBorder="0" applyAlignment="0" applyProtection="0">
      <alignment vertical="center"/>
    </xf>
    <xf numFmtId="0" fontId="86" fillId="20" borderId="0" applyNumberFormat="0" applyBorder="0" applyAlignment="0" applyProtection="0">
      <alignment vertical="center"/>
    </xf>
    <xf numFmtId="0" fontId="86" fillId="20" borderId="0" applyNumberFormat="0" applyBorder="0" applyAlignment="0" applyProtection="0">
      <alignment vertical="center"/>
    </xf>
    <xf numFmtId="0" fontId="86" fillId="20" borderId="0" applyNumberFormat="0" applyBorder="0" applyAlignment="0" applyProtection="0">
      <alignment vertical="center"/>
    </xf>
    <xf numFmtId="0" fontId="86" fillId="20" borderId="0" applyNumberFormat="0" applyBorder="0" applyAlignment="0" applyProtection="0">
      <alignment vertical="center"/>
    </xf>
    <xf numFmtId="0" fontId="86" fillId="20" borderId="0" applyNumberFormat="0" applyBorder="0" applyAlignment="0" applyProtection="0">
      <alignment vertical="center"/>
    </xf>
    <xf numFmtId="0" fontId="86" fillId="20" borderId="0" applyNumberFormat="0" applyBorder="0" applyAlignment="0" applyProtection="0">
      <alignment vertical="center"/>
    </xf>
    <xf numFmtId="0" fontId="86" fillId="20" borderId="0" applyNumberFormat="0" applyBorder="0" applyAlignment="0" applyProtection="0">
      <alignment vertical="center"/>
    </xf>
    <xf numFmtId="0" fontId="89" fillId="20" borderId="0" applyNumberFormat="0" applyBorder="0" applyAlignment="0" applyProtection="0">
      <alignment vertical="center"/>
    </xf>
    <xf numFmtId="0" fontId="86" fillId="20"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1" fontId="3" fillId="0" borderId="1">
      <alignment vertical="center"/>
      <protection locked="0"/>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1" fontId="3" fillId="0" borderId="1">
      <alignment vertical="center"/>
      <protection locked="0"/>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4" fillId="13" borderId="20" applyNumberFormat="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7" fillId="12" borderId="21" applyNumberFormat="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9" fillId="22" borderId="0" applyNumberFormat="0" applyBorder="0" applyAlignment="0" applyProtection="0">
      <alignment vertical="center"/>
    </xf>
    <xf numFmtId="0" fontId="89" fillId="22" borderId="0" applyNumberFormat="0" applyBorder="0" applyAlignment="0" applyProtection="0">
      <alignment vertical="center"/>
    </xf>
    <xf numFmtId="0" fontId="86" fillId="22" borderId="0" applyNumberFormat="0" applyBorder="0" applyAlignment="0" applyProtection="0">
      <alignment vertical="center"/>
    </xf>
    <xf numFmtId="0" fontId="86" fillId="22"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6" fillId="30" borderId="0" applyNumberFormat="0" applyBorder="0" applyAlignment="0" applyProtection="0">
      <alignment vertical="center"/>
    </xf>
    <xf numFmtId="178" fontId="3" fillId="0" borderId="1">
      <alignment vertical="center"/>
      <protection locked="0"/>
    </xf>
    <xf numFmtId="0" fontId="86" fillId="30" borderId="0" applyNumberFormat="0" applyBorder="0" applyAlignment="0" applyProtection="0">
      <alignment vertical="center"/>
    </xf>
    <xf numFmtId="0" fontId="86" fillId="30" borderId="0" applyNumberFormat="0" applyBorder="0" applyAlignment="0" applyProtection="0">
      <alignment vertical="center"/>
    </xf>
    <xf numFmtId="0" fontId="86" fillId="30" borderId="0" applyNumberFormat="0" applyBorder="0" applyAlignment="0" applyProtection="0">
      <alignment vertical="center"/>
    </xf>
    <xf numFmtId="0" fontId="86" fillId="30" borderId="0" applyNumberFormat="0" applyBorder="0" applyAlignment="0" applyProtection="0">
      <alignment vertical="center"/>
    </xf>
    <xf numFmtId="0" fontId="89" fillId="17" borderId="0" applyNumberFormat="0" applyBorder="0" applyAlignment="0" applyProtection="0">
      <alignment vertical="center"/>
    </xf>
    <xf numFmtId="0" fontId="86" fillId="30" borderId="0" applyNumberFormat="0" applyBorder="0" applyAlignment="0" applyProtection="0">
      <alignment vertical="center"/>
    </xf>
    <xf numFmtId="0" fontId="86" fillId="30" borderId="0" applyNumberFormat="0" applyBorder="0" applyAlignment="0" applyProtection="0">
      <alignment vertical="center"/>
    </xf>
    <xf numFmtId="0" fontId="86" fillId="30" borderId="0" applyNumberFormat="0" applyBorder="0" applyAlignment="0" applyProtection="0">
      <alignment vertical="center"/>
    </xf>
    <xf numFmtId="0" fontId="86" fillId="30" borderId="0" applyNumberFormat="0" applyBorder="0" applyAlignment="0" applyProtection="0">
      <alignment vertical="center"/>
    </xf>
    <xf numFmtId="0" fontId="87" fillId="12" borderId="21" applyNumberFormat="0" applyAlignment="0" applyProtection="0">
      <alignment vertical="center"/>
    </xf>
    <xf numFmtId="0" fontId="86" fillId="30" borderId="0" applyNumberFormat="0" applyBorder="0" applyAlignment="0" applyProtection="0">
      <alignment vertical="center"/>
    </xf>
    <xf numFmtId="0" fontId="86" fillId="30" borderId="0" applyNumberFormat="0" applyBorder="0" applyAlignment="0" applyProtection="0">
      <alignment vertical="center"/>
    </xf>
    <xf numFmtId="0" fontId="86" fillId="30" borderId="0" applyNumberFormat="0" applyBorder="0" applyAlignment="0" applyProtection="0">
      <alignment vertical="center"/>
    </xf>
    <xf numFmtId="0" fontId="87" fillId="12" borderId="21" applyNumberFormat="0" applyAlignment="0" applyProtection="0">
      <alignment vertical="center"/>
    </xf>
    <xf numFmtId="0" fontId="86" fillId="30" borderId="0" applyNumberFormat="0" applyBorder="0" applyAlignment="0" applyProtection="0">
      <alignment vertical="center"/>
    </xf>
    <xf numFmtId="0" fontId="87" fillId="12" borderId="21" applyNumberFormat="0" applyAlignment="0" applyProtection="0">
      <alignment vertical="center"/>
    </xf>
    <xf numFmtId="0" fontId="86" fillId="30" borderId="0" applyNumberFormat="0" applyBorder="0" applyAlignment="0" applyProtection="0">
      <alignment vertical="center"/>
    </xf>
    <xf numFmtId="0" fontId="86" fillId="30" borderId="0" applyNumberFormat="0" applyBorder="0" applyAlignment="0" applyProtection="0">
      <alignment vertical="center"/>
    </xf>
    <xf numFmtId="0" fontId="86" fillId="30"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178" fontId="3" fillId="0" borderId="1">
      <alignment vertical="center"/>
      <protection locked="0"/>
    </xf>
    <xf numFmtId="0" fontId="89" fillId="17" borderId="0" applyNumberFormat="0" applyBorder="0" applyAlignment="0" applyProtection="0">
      <alignment vertical="center"/>
    </xf>
    <xf numFmtId="0" fontId="87" fillId="12" borderId="21" applyNumberFormat="0" applyAlignment="0" applyProtection="0">
      <alignment vertical="center"/>
    </xf>
    <xf numFmtId="0" fontId="89" fillId="17" borderId="0" applyNumberFormat="0" applyBorder="0" applyAlignment="0" applyProtection="0">
      <alignment vertical="center"/>
    </xf>
    <xf numFmtId="0" fontId="87" fillId="12" borderId="21" applyNumberFormat="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178" fontId="3" fillId="0" borderId="1">
      <alignment vertical="center"/>
      <protection locked="0"/>
    </xf>
    <xf numFmtId="0" fontId="89" fillId="17" borderId="0" applyNumberFormat="0" applyBorder="0" applyAlignment="0" applyProtection="0">
      <alignment vertical="center"/>
    </xf>
    <xf numFmtId="0" fontId="87" fillId="12" borderId="21" applyNumberFormat="0" applyAlignment="0" applyProtection="0">
      <alignment vertical="center"/>
    </xf>
    <xf numFmtId="0" fontId="89" fillId="17" borderId="0" applyNumberFormat="0" applyBorder="0" applyAlignment="0" applyProtection="0">
      <alignment vertical="center"/>
    </xf>
    <xf numFmtId="0" fontId="87" fillId="12" borderId="21" applyNumberFormat="0" applyAlignment="0" applyProtection="0">
      <alignment vertical="center"/>
    </xf>
    <xf numFmtId="0" fontId="89" fillId="17" borderId="0" applyNumberFormat="0" applyBorder="0" applyAlignment="0" applyProtection="0">
      <alignment vertical="center"/>
    </xf>
    <xf numFmtId="0" fontId="89" fillId="29"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7" fillId="12" borderId="21" applyNumberFormat="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178" fontId="3" fillId="0" borderId="1">
      <alignment vertical="center"/>
      <protection locked="0"/>
    </xf>
    <xf numFmtId="0" fontId="89" fillId="17" borderId="0" applyNumberFormat="0" applyBorder="0" applyAlignment="0" applyProtection="0">
      <alignment vertical="center"/>
    </xf>
    <xf numFmtId="0" fontId="87" fillId="12" borderId="21" applyNumberFormat="0" applyAlignment="0" applyProtection="0">
      <alignment vertical="center"/>
    </xf>
    <xf numFmtId="0" fontId="89" fillId="17" borderId="0" applyNumberFormat="0" applyBorder="0" applyAlignment="0" applyProtection="0">
      <alignment vertical="center"/>
    </xf>
    <xf numFmtId="0" fontId="87" fillId="12" borderId="21" applyNumberFormat="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178" fontId="3" fillId="0" borderId="1">
      <alignment vertical="center"/>
      <protection locked="0"/>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6" fillId="30" borderId="0" applyNumberFormat="0" applyBorder="0" applyAlignment="0" applyProtection="0">
      <alignment vertical="center"/>
    </xf>
    <xf numFmtId="0" fontId="86" fillId="30" borderId="0" applyNumberFormat="0" applyBorder="0" applyAlignment="0" applyProtection="0">
      <alignment vertical="center"/>
    </xf>
    <xf numFmtId="0" fontId="86" fillId="30" borderId="0" applyNumberFormat="0" applyBorder="0" applyAlignment="0" applyProtection="0">
      <alignment vertical="center"/>
    </xf>
    <xf numFmtId="0" fontId="86" fillId="30" borderId="0" applyNumberFormat="0" applyBorder="0" applyAlignment="0" applyProtection="0">
      <alignment vertical="center"/>
    </xf>
    <xf numFmtId="0" fontId="86" fillId="30" borderId="0" applyNumberFormat="0" applyBorder="0" applyAlignment="0" applyProtection="0">
      <alignment vertical="center"/>
    </xf>
    <xf numFmtId="0" fontId="86" fillId="30" borderId="0" applyNumberFormat="0" applyBorder="0" applyAlignment="0" applyProtection="0">
      <alignment vertical="center"/>
    </xf>
    <xf numFmtId="0" fontId="86" fillId="30" borderId="0" applyNumberFormat="0" applyBorder="0" applyAlignment="0" applyProtection="0">
      <alignment vertical="center"/>
    </xf>
    <xf numFmtId="0" fontId="86" fillId="30" borderId="0" applyNumberFormat="0" applyBorder="0" applyAlignment="0" applyProtection="0">
      <alignment vertical="center"/>
    </xf>
    <xf numFmtId="0" fontId="86" fillId="30" borderId="0" applyNumberFormat="0" applyBorder="0" applyAlignment="0" applyProtection="0">
      <alignment vertical="center"/>
    </xf>
    <xf numFmtId="0" fontId="86" fillId="30" borderId="0" applyNumberFormat="0" applyBorder="0" applyAlignment="0" applyProtection="0">
      <alignment vertical="center"/>
    </xf>
    <xf numFmtId="0" fontId="86" fillId="30" borderId="0" applyNumberFormat="0" applyBorder="0" applyAlignment="0" applyProtection="0">
      <alignment vertical="center"/>
    </xf>
    <xf numFmtId="0" fontId="89" fillId="17" borderId="0" applyNumberFormat="0" applyBorder="0" applyAlignment="0" applyProtection="0">
      <alignment vertical="center"/>
    </xf>
    <xf numFmtId="0" fontId="89" fillId="17" borderId="0" applyNumberFormat="0" applyBorder="0" applyAlignment="0" applyProtection="0">
      <alignment vertical="center"/>
    </xf>
    <xf numFmtId="0" fontId="86" fillId="30" borderId="0" applyNumberFormat="0" applyBorder="0" applyAlignment="0" applyProtection="0">
      <alignment vertical="center"/>
    </xf>
    <xf numFmtId="0" fontId="86" fillId="30"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6" fillId="28" borderId="0" applyNumberFormat="0" applyBorder="0" applyAlignment="0" applyProtection="0">
      <alignment vertical="center"/>
    </xf>
    <xf numFmtId="0" fontId="87" fillId="12" borderId="21" applyNumberFormat="0" applyAlignment="0" applyProtection="0">
      <alignment vertical="center"/>
    </xf>
    <xf numFmtId="0" fontId="86" fillId="28" borderId="0" applyNumberFormat="0" applyBorder="0" applyAlignment="0" applyProtection="0">
      <alignment vertical="center"/>
    </xf>
    <xf numFmtId="0" fontId="87" fillId="12" borderId="21" applyNumberFormat="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7" fillId="12" borderId="21" applyNumberFormat="0" applyAlignment="0" applyProtection="0">
      <alignment vertical="center"/>
    </xf>
    <xf numFmtId="0" fontId="86" fillId="28" borderId="0" applyNumberFormat="0" applyBorder="0" applyAlignment="0" applyProtection="0">
      <alignment vertical="center"/>
    </xf>
    <xf numFmtId="0" fontId="87" fillId="12" borderId="21" applyNumberFormat="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9" fillId="28" borderId="0" applyNumberFormat="0" applyBorder="0" applyAlignment="0" applyProtection="0">
      <alignment vertical="center"/>
    </xf>
    <xf numFmtId="0" fontId="87" fillId="12" borderId="21" applyNumberFormat="0" applyAlignment="0" applyProtection="0">
      <alignment vertical="center"/>
    </xf>
    <xf numFmtId="0" fontId="89" fillId="28" borderId="0" applyNumberFormat="0" applyBorder="0" applyAlignment="0" applyProtection="0">
      <alignment vertical="center"/>
    </xf>
    <xf numFmtId="0" fontId="87" fillId="12" borderId="21" applyNumberFormat="0" applyAlignment="0" applyProtection="0">
      <alignment vertical="center"/>
    </xf>
    <xf numFmtId="0" fontId="89"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7" fillId="12" borderId="21" applyNumberFormat="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7" fillId="12" borderId="21" applyNumberFormat="0" applyAlignment="0" applyProtection="0">
      <alignment vertical="center"/>
    </xf>
    <xf numFmtId="0" fontId="86" fillId="28" borderId="0" applyNumberFormat="0" applyBorder="0" applyAlignment="0" applyProtection="0">
      <alignment vertical="center"/>
    </xf>
    <xf numFmtId="0" fontId="87" fillId="12" borderId="21" applyNumberFormat="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4" fillId="8" borderId="20" applyNumberFormat="0" applyAlignment="0" applyProtection="0">
      <alignment vertical="center"/>
    </xf>
    <xf numFmtId="0" fontId="87" fillId="12" borderId="21" applyNumberFormat="0" applyAlignment="0" applyProtection="0">
      <alignment vertical="center"/>
    </xf>
    <xf numFmtId="0" fontId="86" fillId="28" borderId="0" applyNumberFormat="0" applyBorder="0" applyAlignment="0" applyProtection="0">
      <alignment vertical="center"/>
    </xf>
    <xf numFmtId="0" fontId="84" fillId="8" borderId="20" applyNumberFormat="0" applyAlignment="0" applyProtection="0">
      <alignment vertical="center"/>
    </xf>
    <xf numFmtId="0" fontId="89" fillId="28" borderId="0" applyNumberFormat="0" applyBorder="0" applyAlignment="0" applyProtection="0">
      <alignment vertical="center"/>
    </xf>
    <xf numFmtId="0" fontId="84" fillId="8" borderId="20" applyNumberFormat="0" applyAlignment="0" applyProtection="0">
      <alignment vertical="center"/>
    </xf>
    <xf numFmtId="0" fontId="89" fillId="28" borderId="0" applyNumberFormat="0" applyBorder="0" applyAlignment="0" applyProtection="0">
      <alignment vertical="center"/>
    </xf>
    <xf numFmtId="0" fontId="84" fillId="8" borderId="20" applyNumberFormat="0" applyAlignment="0" applyProtection="0">
      <alignment vertical="center"/>
    </xf>
    <xf numFmtId="0" fontId="86" fillId="28" borderId="0" applyNumberFormat="0" applyBorder="0" applyAlignment="0" applyProtection="0">
      <alignment vertical="center"/>
    </xf>
    <xf numFmtId="0" fontId="84" fillId="8" borderId="20" applyNumberFormat="0" applyAlignment="0" applyProtection="0">
      <alignment vertical="center"/>
    </xf>
    <xf numFmtId="0" fontId="86" fillId="28" borderId="0" applyNumberFormat="0" applyBorder="0" applyAlignment="0" applyProtection="0">
      <alignment vertical="center"/>
    </xf>
    <xf numFmtId="0" fontId="84" fillId="8" borderId="20" applyNumberFormat="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178" fontId="3" fillId="0" borderId="1">
      <alignment vertical="center"/>
      <protection locked="0"/>
    </xf>
    <xf numFmtId="0" fontId="89" fillId="28" borderId="0" applyNumberFormat="0" applyBorder="0" applyAlignment="0" applyProtection="0">
      <alignment vertical="center"/>
    </xf>
    <xf numFmtId="0" fontId="87" fillId="12" borderId="21" applyNumberFormat="0" applyAlignment="0" applyProtection="0">
      <alignment vertical="center"/>
    </xf>
    <xf numFmtId="0" fontId="89" fillId="28" borderId="0" applyNumberFormat="0" applyBorder="0" applyAlignment="0" applyProtection="0">
      <alignment vertical="center"/>
    </xf>
    <xf numFmtId="0" fontId="87" fillId="12" borderId="21" applyNumberFormat="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7" fillId="12" borderId="21" applyNumberFormat="0" applyAlignment="0" applyProtection="0">
      <alignment vertical="center"/>
    </xf>
    <xf numFmtId="0" fontId="89" fillId="28" borderId="0" applyNumberFormat="0" applyBorder="0" applyAlignment="0" applyProtection="0">
      <alignment vertical="center"/>
    </xf>
    <xf numFmtId="0" fontId="87" fillId="12" borderId="21" applyNumberFormat="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7" fillId="12" borderId="21" applyNumberFormat="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4" fillId="8" borderId="20" applyNumberFormat="0" applyAlignment="0" applyProtection="0">
      <alignment vertical="center"/>
    </xf>
    <xf numFmtId="0" fontId="89" fillId="28" borderId="0" applyNumberFormat="0" applyBorder="0" applyAlignment="0" applyProtection="0">
      <alignment vertical="center"/>
    </xf>
    <xf numFmtId="0" fontId="84" fillId="8" borderId="20" applyNumberFormat="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178" fontId="3" fillId="0" borderId="1">
      <alignment vertical="center"/>
      <protection locked="0"/>
    </xf>
    <xf numFmtId="0" fontId="89" fillId="28" borderId="0" applyNumberFormat="0" applyBorder="0" applyAlignment="0" applyProtection="0">
      <alignment vertical="center"/>
    </xf>
    <xf numFmtId="0" fontId="87" fillId="12" borderId="21" applyNumberFormat="0" applyAlignment="0" applyProtection="0">
      <alignment vertical="center"/>
    </xf>
    <xf numFmtId="0" fontId="89" fillId="28" borderId="0" applyNumberFormat="0" applyBorder="0" applyAlignment="0" applyProtection="0">
      <alignment vertical="center"/>
    </xf>
    <xf numFmtId="0" fontId="87" fillId="12" borderId="21" applyNumberFormat="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0" borderId="0" applyNumberFormat="0" applyBorder="0" applyAlignment="0" applyProtection="0">
      <alignment vertical="center"/>
    </xf>
    <xf numFmtId="0" fontId="89" fillId="28" borderId="0" applyNumberFormat="0" applyBorder="0" applyAlignment="0" applyProtection="0">
      <alignment vertical="center"/>
    </xf>
    <xf numFmtId="0" fontId="89" fillId="22"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4" fillId="8" borderId="20" applyNumberFormat="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4" fillId="13" borderId="20" applyNumberFormat="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9" fillId="28" borderId="0" applyNumberFormat="0" applyBorder="0" applyAlignment="0" applyProtection="0">
      <alignment vertical="center"/>
    </xf>
    <xf numFmtId="0" fontId="89" fillId="28" borderId="0" applyNumberFormat="0" applyBorder="0" applyAlignment="0" applyProtection="0">
      <alignment vertical="center"/>
    </xf>
    <xf numFmtId="0" fontId="86" fillId="28" borderId="0" applyNumberFormat="0" applyBorder="0" applyAlignment="0" applyProtection="0">
      <alignment vertical="center"/>
    </xf>
    <xf numFmtId="0" fontId="86" fillId="28"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6" fillId="29" borderId="0" applyNumberFormat="0" applyBorder="0" applyAlignment="0" applyProtection="0">
      <alignment vertical="center"/>
    </xf>
    <xf numFmtId="178" fontId="3" fillId="0" borderId="1">
      <alignment vertical="center"/>
      <protection locked="0"/>
    </xf>
    <xf numFmtId="0" fontId="86" fillId="29" borderId="0" applyNumberFormat="0" applyBorder="0" applyAlignment="0" applyProtection="0">
      <alignment vertical="center"/>
    </xf>
    <xf numFmtId="0" fontId="87" fillId="12" borderId="21" applyNumberFormat="0" applyAlignment="0" applyProtection="0">
      <alignment vertical="center"/>
    </xf>
    <xf numFmtId="0" fontId="86" fillId="29" borderId="0" applyNumberFormat="0" applyBorder="0" applyAlignment="0" applyProtection="0">
      <alignment vertical="center"/>
    </xf>
    <xf numFmtId="0" fontId="87" fillId="12" borderId="21" applyNumberFormat="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7" fillId="12" borderId="21" applyNumberFormat="0" applyAlignment="0" applyProtection="0">
      <alignment vertical="center"/>
    </xf>
    <xf numFmtId="0" fontId="86" fillId="29" borderId="0" applyNumberFormat="0" applyBorder="0" applyAlignment="0" applyProtection="0">
      <alignment vertical="center"/>
    </xf>
    <xf numFmtId="0" fontId="87" fillId="12" borderId="21" applyNumberFormat="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92" fillId="26"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7" fillId="12" borderId="21" applyNumberFormat="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178" fontId="3" fillId="0" borderId="1">
      <alignment vertical="center"/>
      <protection locked="0"/>
    </xf>
    <xf numFmtId="0" fontId="89" fillId="29" borderId="0" applyNumberFormat="0" applyBorder="0" applyAlignment="0" applyProtection="0">
      <alignment vertical="center"/>
    </xf>
    <xf numFmtId="0" fontId="87" fillId="12" borderId="21" applyNumberFormat="0" applyAlignment="0" applyProtection="0">
      <alignment vertical="center"/>
    </xf>
    <xf numFmtId="0" fontId="89" fillId="29" borderId="0" applyNumberFormat="0" applyBorder="0" applyAlignment="0" applyProtection="0">
      <alignment vertical="center"/>
    </xf>
    <xf numFmtId="0" fontId="87" fillId="12" borderId="21" applyNumberFormat="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7" fillId="12" borderId="21" applyNumberFormat="0" applyAlignment="0" applyProtection="0">
      <alignment vertical="center"/>
    </xf>
    <xf numFmtId="0" fontId="89" fillId="29" borderId="0" applyNumberFormat="0" applyBorder="0" applyAlignment="0" applyProtection="0">
      <alignment vertical="center"/>
    </xf>
    <xf numFmtId="0" fontId="87" fillId="12" borderId="21" applyNumberFormat="0" applyAlignment="0" applyProtection="0">
      <alignment vertical="center"/>
    </xf>
    <xf numFmtId="0" fontId="89" fillId="29" borderId="0" applyNumberFormat="0" applyBorder="0" applyAlignment="0" applyProtection="0">
      <alignment vertical="center"/>
    </xf>
    <xf numFmtId="0" fontId="87" fillId="12" borderId="21" applyNumberFormat="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1" fontId="3" fillId="0" borderId="1">
      <alignment vertical="center"/>
      <protection locked="0"/>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89" fillId="29" borderId="0" applyNumberFormat="0" applyBorder="0" applyAlignment="0" applyProtection="0">
      <alignment vertical="center"/>
    </xf>
    <xf numFmtId="0" fontId="89" fillId="29" borderId="0" applyNumberFormat="0" applyBorder="0" applyAlignment="0" applyProtection="0">
      <alignment vertical="center"/>
    </xf>
    <xf numFmtId="0" fontId="86" fillId="29" borderId="0" applyNumberFormat="0" applyBorder="0" applyAlignment="0" applyProtection="0">
      <alignment vertical="center"/>
    </xf>
    <xf numFmtId="0" fontId="86" fillId="29"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87" fillId="12" borderId="21" applyNumberFormat="0" applyAlignment="0" applyProtection="0">
      <alignment vertical="center"/>
    </xf>
    <xf numFmtId="0" fontId="92" fillId="26" borderId="0" applyNumberFormat="0" applyBorder="0" applyAlignment="0" applyProtection="0">
      <alignment vertical="center"/>
    </xf>
    <xf numFmtId="0" fontId="87" fillId="12" borderId="21" applyNumberFormat="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87" fillId="12" borderId="21" applyNumberFormat="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92" fillId="26" borderId="0" applyNumberFormat="0" applyBorder="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7" fillId="12" borderId="21"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1" fontId="3" fillId="0" borderId="1">
      <alignment vertical="center"/>
      <protection locked="0"/>
    </xf>
    <xf numFmtId="0" fontId="84" fillId="13" borderId="20" applyNumberFormat="0" applyAlignment="0" applyProtection="0">
      <alignment vertical="center"/>
    </xf>
    <xf numFmtId="1" fontId="3" fillId="0" borderId="1">
      <alignment vertical="center"/>
      <protection locked="0"/>
    </xf>
    <xf numFmtId="0" fontId="84" fillId="13" borderId="20" applyNumberFormat="0" applyAlignment="0" applyProtection="0">
      <alignment vertical="center"/>
    </xf>
    <xf numFmtId="0" fontId="84" fillId="13" borderId="20" applyNumberFormat="0" applyAlignment="0" applyProtection="0">
      <alignment vertical="center"/>
    </xf>
    <xf numFmtId="1" fontId="3" fillId="0" borderId="1">
      <alignment vertical="center"/>
      <protection locked="0"/>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128" fillId="10" borderId="19" applyNumberFormat="0" applyFon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178" fontId="3" fillId="0" borderId="1">
      <alignment vertical="center"/>
      <protection locked="0"/>
    </xf>
    <xf numFmtId="0" fontId="84" fillId="13" borderId="20" applyNumberFormat="0" applyAlignment="0" applyProtection="0">
      <alignment vertical="center"/>
    </xf>
    <xf numFmtId="0" fontId="84" fillId="13"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7" fillId="12" borderId="21"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178" fontId="3" fillId="0" borderId="1">
      <alignment vertical="center"/>
      <protection locked="0"/>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178" fontId="3" fillId="0" borderId="1">
      <alignment vertical="center"/>
      <protection locked="0"/>
    </xf>
    <xf numFmtId="0" fontId="84" fillId="13" borderId="20" applyNumberFormat="0" applyAlignment="0" applyProtection="0">
      <alignment vertical="center"/>
    </xf>
    <xf numFmtId="178" fontId="3" fillId="0" borderId="1">
      <alignment vertical="center"/>
      <protection locked="0"/>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128" fillId="10" borderId="19" applyNumberFormat="0" applyFon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128" fillId="10" borderId="19" applyNumberFormat="0" applyFon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128" fillId="10" borderId="19" applyNumberFormat="0" applyFon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178" fontId="3" fillId="0" borderId="1">
      <alignment vertical="center"/>
      <protection locked="0"/>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178" fontId="3" fillId="0" borderId="1">
      <alignment vertical="center"/>
      <protection locked="0"/>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178" fontId="3" fillId="0" borderId="1">
      <alignment vertical="center"/>
      <protection locked="0"/>
    </xf>
    <xf numFmtId="0" fontId="84" fillId="13" borderId="20" applyNumberFormat="0" applyAlignment="0" applyProtection="0">
      <alignment vertical="center"/>
    </xf>
    <xf numFmtId="178" fontId="3" fillId="0" borderId="1">
      <alignment vertical="center"/>
      <protection locked="0"/>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178" fontId="3" fillId="0" borderId="1">
      <alignment vertical="center"/>
      <protection locked="0"/>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128" fillId="10" borderId="19" applyNumberFormat="0" applyFon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14" fillId="10" borderId="19" applyNumberFormat="0" applyFon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128" fillId="10" borderId="19" applyNumberFormat="0" applyFon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7" fillId="12" borderId="21" applyNumberFormat="0" applyAlignment="0" applyProtection="0">
      <alignment vertical="center"/>
    </xf>
    <xf numFmtId="0" fontId="84" fillId="8" borderId="20" applyNumberFormat="0" applyAlignment="0" applyProtection="0">
      <alignment vertical="center"/>
    </xf>
    <xf numFmtId="0" fontId="87" fillId="12" borderId="21"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128" fillId="10" borderId="19" applyNumberFormat="0" applyFon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1" fontId="3" fillId="0" borderId="1">
      <alignment vertical="center"/>
      <protection locked="0"/>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128" fillId="10" borderId="19" applyNumberFormat="0" applyFon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13"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4" fillId="8" borderId="20"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1" fontId="3" fillId="0" borderId="1">
      <alignment vertical="center"/>
      <protection locked="0"/>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4" fillId="10" borderId="19" applyNumberFormat="0" applyFont="0" applyAlignment="0" applyProtection="0">
      <alignment vertical="center"/>
    </xf>
    <xf numFmtId="0" fontId="87" fillId="12" borderId="21" applyNumberFormat="0" applyAlignment="0" applyProtection="0">
      <alignment vertical="center"/>
    </xf>
    <xf numFmtId="0" fontId="14" fillId="10" borderId="19" applyNumberFormat="0" applyFon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128" fillId="10" borderId="19" applyNumberFormat="0" applyFon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0" fontId="87" fillId="12" borderId="21" applyNumberFormat="0" applyAlignment="0" applyProtection="0">
      <alignment vertical="center"/>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78" fontId="3" fillId="0" borderId="1">
      <alignment vertical="center"/>
      <protection locked="0"/>
    </xf>
    <xf numFmtId="1" fontId="3" fillId="0" borderId="1">
      <alignment vertical="center"/>
      <protection locked="0"/>
    </xf>
    <xf numFmtId="178"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78"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78"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0" fontId="128" fillId="10" borderId="19" applyNumberFormat="0" applyFont="0" applyAlignment="0" applyProtection="0">
      <alignment vertical="center"/>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0" fontId="128" fillId="10" borderId="19" applyNumberFormat="0" applyFont="0" applyAlignment="0" applyProtection="0">
      <alignment vertical="center"/>
    </xf>
    <xf numFmtId="1" fontId="3" fillId="0" borderId="1">
      <alignment vertical="center"/>
      <protection locked="0"/>
    </xf>
    <xf numFmtId="1" fontId="3" fillId="0" borderId="1">
      <alignment vertical="center"/>
      <protection locked="0"/>
    </xf>
    <xf numFmtId="0" fontId="128" fillId="10" borderId="19" applyNumberFormat="0" applyFont="0" applyAlignment="0" applyProtection="0">
      <alignment vertical="center"/>
    </xf>
    <xf numFmtId="1" fontId="3" fillId="0" borderId="1">
      <alignment vertical="center"/>
      <protection locked="0"/>
    </xf>
    <xf numFmtId="1" fontId="3" fillId="0" borderId="1">
      <alignment vertical="center"/>
      <protection locked="0"/>
    </xf>
    <xf numFmtId="0" fontId="128" fillId="10" borderId="19" applyNumberFormat="0" applyFont="0" applyAlignment="0" applyProtection="0">
      <alignment vertical="center"/>
    </xf>
    <xf numFmtId="1" fontId="3" fillId="0" borderId="1">
      <alignment vertical="center"/>
      <protection locked="0"/>
    </xf>
    <xf numFmtId="1" fontId="3" fillId="0" borderId="1">
      <alignment vertical="center"/>
      <protection locked="0"/>
    </xf>
    <xf numFmtId="1" fontId="3" fillId="0" borderId="1">
      <alignment vertical="center"/>
      <protection locked="0"/>
    </xf>
    <xf numFmtId="178"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0" fontId="128" fillId="10" borderId="19" applyNumberFormat="0" applyFont="0" applyAlignment="0" applyProtection="0">
      <alignment vertical="center"/>
    </xf>
    <xf numFmtId="1" fontId="3" fillId="0" borderId="1">
      <alignment vertical="center"/>
      <protection locked="0"/>
    </xf>
    <xf numFmtId="1" fontId="3" fillId="0" borderId="1">
      <alignment vertical="center"/>
      <protection locked="0"/>
    </xf>
    <xf numFmtId="0" fontId="128" fillId="10" borderId="19" applyNumberFormat="0" applyFont="0" applyAlignment="0" applyProtection="0">
      <alignment vertical="center"/>
    </xf>
    <xf numFmtId="1" fontId="3" fillId="0" borderId="1">
      <alignment vertical="center"/>
      <protection locked="0"/>
    </xf>
    <xf numFmtId="1" fontId="3" fillId="0" borderId="1">
      <alignment vertical="center"/>
      <protection locked="0"/>
    </xf>
    <xf numFmtId="0" fontId="128" fillId="10" borderId="19" applyNumberFormat="0" applyFont="0" applyAlignment="0" applyProtection="0">
      <alignment vertical="center"/>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0" fontId="128" fillId="10" borderId="19" applyNumberFormat="0" applyFont="0" applyAlignment="0" applyProtection="0">
      <alignment vertical="center"/>
    </xf>
    <xf numFmtId="1" fontId="3" fillId="0" borderId="1">
      <alignment vertical="center"/>
      <protection locked="0"/>
    </xf>
    <xf numFmtId="1" fontId="3" fillId="0" borderId="1">
      <alignment vertical="center"/>
      <protection locked="0"/>
    </xf>
    <xf numFmtId="0" fontId="128" fillId="10" borderId="19" applyNumberFormat="0" applyFont="0" applyAlignment="0" applyProtection="0">
      <alignment vertical="center"/>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78"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1" fontId="3" fillId="0" borderId="1">
      <alignment vertical="center"/>
      <protection locked="0"/>
    </xf>
    <xf numFmtId="0" fontId="114" fillId="0" borderId="0">
      <alignment vertical="center"/>
    </xf>
    <xf numFmtId="0" fontId="114" fillId="0" borderId="0"/>
    <xf numFmtId="0" fontId="114" fillId="0" borderId="0">
      <alignment vertical="center"/>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178" fontId="3" fillId="0" borderId="1">
      <alignment vertical="center"/>
      <protection locked="0"/>
    </xf>
    <xf numFmtId="0" fontId="97" fillId="0" borderId="0"/>
    <xf numFmtId="0" fontId="97" fillId="0" borderId="0">
      <alignment vertical="center"/>
    </xf>
    <xf numFmtId="0" fontId="97" fillId="0" borderId="0">
      <alignment vertical="center"/>
    </xf>
    <xf numFmtId="0" fontId="89" fillId="31" borderId="0" applyNumberFormat="0" applyBorder="0" applyAlignment="0" applyProtection="0">
      <alignment vertical="center"/>
    </xf>
    <xf numFmtId="0" fontId="89" fillId="29" borderId="0" applyNumberFormat="0" applyBorder="0" applyAlignment="0" applyProtection="0">
      <alignment vertical="center"/>
    </xf>
    <xf numFmtId="0" fontId="89" fillId="17" borderId="0" applyNumberFormat="0" applyBorder="0" applyAlignment="0" applyProtection="0">
      <alignment vertical="center"/>
    </xf>
    <xf numFmtId="0" fontId="89" fillId="11" borderId="0" applyNumberFormat="0" applyBorder="0" applyAlignment="0" applyProtection="0">
      <alignment vertical="center"/>
    </xf>
    <xf numFmtId="0" fontId="89" fillId="28" borderId="0" applyNumberFormat="0" applyBorder="0" applyAlignment="0" applyProtection="0">
      <alignment vertical="center"/>
    </xf>
    <xf numFmtId="0" fontId="89" fillId="31" borderId="0" applyNumberFormat="0" applyBorder="0" applyAlignment="0" applyProtection="0">
      <alignment vertical="center"/>
    </xf>
    <xf numFmtId="0" fontId="89" fillId="22" borderId="0" applyNumberFormat="0" applyBorder="0" applyAlignment="0" applyProtection="0">
      <alignment vertical="center"/>
    </xf>
    <xf numFmtId="43" fontId="14" fillId="0" borderId="0" applyFont="0" applyFill="0" applyBorder="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4"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4" fillId="10" borderId="19" applyNumberFormat="0" applyFont="0" applyAlignment="0" applyProtection="0">
      <alignment vertical="center"/>
    </xf>
    <xf numFmtId="0" fontId="128" fillId="10" borderId="19" applyNumberFormat="0" applyFont="0" applyAlignment="0" applyProtection="0">
      <alignment vertical="center"/>
    </xf>
    <xf numFmtId="0" fontId="14" fillId="10" borderId="19" applyNumberFormat="0" applyFont="0" applyAlignment="0" applyProtection="0">
      <alignment vertical="center"/>
    </xf>
    <xf numFmtId="0" fontId="128"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4"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28"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28"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28"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28"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28"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28"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xf numFmtId="0" fontId="14" fillId="10" borderId="19" applyNumberFormat="0" applyFont="0" applyAlignment="0" applyProtection="0">
      <alignment vertical="center"/>
    </xf>
  </cellStyleXfs>
  <cellXfs count="1023">
    <xf numFmtId="0" fontId="0" fillId="0" borderId="0" xfId="0" applyAlignment="1">
      <alignment vertical="center"/>
    </xf>
    <xf numFmtId="0" fontId="1" fillId="0" borderId="0" xfId="5251" applyFont="1" applyAlignment="1"/>
    <xf numFmtId="0" fontId="128" fillId="0" borderId="0" xfId="5251" applyAlignment="1"/>
    <xf numFmtId="0" fontId="3" fillId="0" borderId="0" xfId="5251" applyFont="1" applyAlignment="1"/>
    <xf numFmtId="0" fontId="4" fillId="0" borderId="0" xfId="5251" applyFont="1" applyAlignment="1">
      <alignment horizontal="left" vertical="center"/>
    </xf>
    <xf numFmtId="0" fontId="5" fillId="0" borderId="0" xfId="5251" applyFont="1" applyBorder="1" applyAlignment="1">
      <alignment horizontal="right" vertical="center"/>
    </xf>
    <xf numFmtId="0" fontId="6" fillId="0" borderId="1" xfId="5102" applyFont="1" applyBorder="1" applyAlignment="1">
      <alignment horizontal="center" vertical="center"/>
    </xf>
    <xf numFmtId="0" fontId="7" fillId="0" borderId="1" xfId="5102" applyFont="1" applyBorder="1" applyAlignment="1">
      <alignment vertical="center" wrapText="1"/>
    </xf>
    <xf numFmtId="0" fontId="7" fillId="0" borderId="1" xfId="5102" applyFont="1" applyBorder="1" applyAlignment="1">
      <alignment horizontal="right" vertical="center" wrapText="1"/>
    </xf>
    <xf numFmtId="0" fontId="8" fillId="0" borderId="1" xfId="5102" applyFont="1" applyBorder="1" applyAlignment="1">
      <alignment vertical="center"/>
    </xf>
    <xf numFmtId="0" fontId="6" fillId="0" borderId="1" xfId="5251" applyFont="1" applyBorder="1" applyAlignment="1">
      <alignment horizontal="center" vertical="center"/>
    </xf>
    <xf numFmtId="0" fontId="7" fillId="0" borderId="1" xfId="5251" applyFont="1" applyBorder="1" applyAlignment="1">
      <alignment vertical="center" wrapText="1"/>
    </xf>
    <xf numFmtId="0" fontId="8" fillId="0" borderId="1" xfId="5251" applyFont="1" applyBorder="1" applyAlignment="1">
      <alignment vertical="center"/>
    </xf>
    <xf numFmtId="0" fontId="1" fillId="0" borderId="0" xfId="5145" applyFont="1" applyAlignment="1">
      <alignment vertical="center"/>
    </xf>
    <xf numFmtId="0" fontId="128" fillId="0" borderId="0" xfId="5145" applyAlignment="1">
      <alignment vertical="center"/>
    </xf>
    <xf numFmtId="0" fontId="128" fillId="0" borderId="0" xfId="5145" applyFill="1" applyAlignment="1">
      <alignment vertical="center"/>
    </xf>
    <xf numFmtId="0" fontId="0" fillId="0" borderId="0" xfId="5145" applyNumberFormat="1" applyFont="1" applyFill="1" applyBorder="1" applyAlignment="1" applyProtection="1">
      <alignment vertical="center"/>
    </xf>
    <xf numFmtId="0" fontId="10" fillId="0" borderId="0" xfId="3647" applyFont="1" applyAlignment="1">
      <alignment vertical="center"/>
    </xf>
    <xf numFmtId="0" fontId="128" fillId="0" borderId="0" xfId="3647" applyAlignment="1">
      <alignment vertical="center"/>
    </xf>
    <xf numFmtId="194" fontId="3" fillId="0" borderId="0" xfId="3647" applyNumberFormat="1" applyFont="1" applyAlignment="1">
      <alignment horizontal="right" vertical="center"/>
    </xf>
    <xf numFmtId="0" fontId="11" fillId="0" borderId="1" xfId="5145" applyNumberFormat="1" applyFont="1" applyFill="1" applyBorder="1" applyAlignment="1" applyProtection="1">
      <alignment horizontal="center" vertical="center" wrapText="1"/>
    </xf>
    <xf numFmtId="194" fontId="12" fillId="0" borderId="1" xfId="3647" applyNumberFormat="1" applyFont="1" applyBorder="1" applyAlignment="1">
      <alignment horizontal="center" vertical="center" wrapText="1"/>
    </xf>
    <xf numFmtId="0" fontId="12" fillId="0" borderId="1" xfId="0" applyFont="1" applyBorder="1" applyAlignment="1">
      <alignment horizontal="center" vertical="center" wrapText="1"/>
    </xf>
    <xf numFmtId="0" fontId="13" fillId="0" borderId="1" xfId="5145" applyNumberFormat="1" applyFont="1" applyFill="1" applyBorder="1" applyAlignment="1" applyProtection="1">
      <alignment horizontal="left" vertical="center" wrapText="1"/>
    </xf>
    <xf numFmtId="0" fontId="14" fillId="0" borderId="1" xfId="5145" applyNumberFormat="1" applyFont="1" applyFill="1" applyBorder="1" applyAlignment="1" applyProtection="1">
      <alignment vertical="center" wrapText="1"/>
    </xf>
    <xf numFmtId="0" fontId="3" fillId="0" borderId="1" xfId="4593" applyNumberFormat="1" applyFont="1" applyFill="1" applyBorder="1" applyAlignment="1" applyProtection="1">
      <alignment vertical="center" wrapText="1"/>
    </xf>
    <xf numFmtId="49" fontId="3" fillId="0" borderId="1" xfId="5979" applyNumberFormat="1" applyFont="1" applyBorder="1" applyAlignment="1">
      <alignment vertical="center"/>
    </xf>
    <xf numFmtId="0" fontId="3" fillId="0" borderId="1" xfId="5145" applyNumberFormat="1" applyFont="1" applyFill="1" applyBorder="1" applyAlignment="1">
      <alignment vertical="center"/>
    </xf>
    <xf numFmtId="49" fontId="3" fillId="0" borderId="1" xfId="6010" applyNumberFormat="1" applyFont="1" applyBorder="1" applyAlignment="1">
      <alignment vertical="center"/>
    </xf>
    <xf numFmtId="49" fontId="3" fillId="0" borderId="1" xfId="6021" applyNumberFormat="1" applyFont="1" applyBorder="1" applyAlignment="1">
      <alignment vertical="center"/>
    </xf>
    <xf numFmtId="49" fontId="3" fillId="0" borderId="1" xfId="6009" applyNumberFormat="1" applyFont="1" applyBorder="1" applyAlignment="1">
      <alignment vertical="center"/>
    </xf>
    <xf numFmtId="0" fontId="15" fillId="0" borderId="1" xfId="5145" applyNumberFormat="1" applyFont="1" applyFill="1" applyBorder="1" applyAlignment="1" applyProtection="1">
      <alignment horizontal="center" vertical="center" wrapText="1"/>
    </xf>
    <xf numFmtId="0" fontId="16" fillId="0" borderId="1" xfId="5145" applyNumberFormat="1" applyFont="1" applyFill="1" applyBorder="1" applyAlignment="1">
      <alignment vertical="center"/>
    </xf>
    <xf numFmtId="0" fontId="16" fillId="0" borderId="1" xfId="4593" applyNumberFormat="1" applyFont="1" applyFill="1" applyBorder="1" applyAlignment="1" applyProtection="1">
      <alignment vertical="center" wrapText="1"/>
    </xf>
    <xf numFmtId="0" fontId="128" fillId="0" borderId="0" xfId="5145" applyAlignment="1"/>
    <xf numFmtId="194" fontId="128" fillId="0" borderId="0" xfId="3647" applyNumberFormat="1" applyAlignment="1">
      <alignment horizontal="right" vertical="center"/>
    </xf>
    <xf numFmtId="0" fontId="18" fillId="0" borderId="1" xfId="5145" applyNumberFormat="1" applyFont="1" applyFill="1" applyBorder="1" applyAlignment="1" applyProtection="1">
      <alignment horizontal="center" vertical="center" wrapText="1"/>
    </xf>
    <xf numFmtId="194" fontId="19" fillId="0" borderId="1" xfId="3647" applyNumberFormat="1" applyFont="1" applyBorder="1" applyAlignment="1">
      <alignment horizontal="center" vertical="center" wrapText="1"/>
    </xf>
    <xf numFmtId="0" fontId="19" fillId="0" borderId="1" xfId="0" applyFont="1" applyBorder="1" applyAlignment="1">
      <alignment horizontal="center" vertical="center" wrapText="1"/>
    </xf>
    <xf numFmtId="0" fontId="15" fillId="0" borderId="1" xfId="5145" applyNumberFormat="1" applyFont="1" applyFill="1" applyBorder="1" applyAlignment="1" applyProtection="1">
      <alignment horizontal="left" vertical="center" wrapText="1"/>
    </xf>
    <xf numFmtId="188" fontId="20" fillId="0" borderId="1" xfId="5145" applyNumberFormat="1" applyFont="1" applyFill="1" applyBorder="1" applyAlignment="1" applyProtection="1">
      <alignment horizontal="right" vertical="center" wrapText="1"/>
    </xf>
    <xf numFmtId="178" fontId="20" fillId="0" borderId="1" xfId="4593" applyNumberFormat="1" applyFont="1" applyFill="1" applyBorder="1" applyAlignment="1" applyProtection="1">
      <alignment horizontal="right" vertical="center" wrapText="1"/>
      <protection locked="0"/>
    </xf>
    <xf numFmtId="0" fontId="21" fillId="0" borderId="1" xfId="5145" applyNumberFormat="1" applyFont="1" applyFill="1" applyBorder="1" applyAlignment="1" applyProtection="1">
      <alignment horizontal="left" vertical="center" wrapText="1"/>
    </xf>
    <xf numFmtId="188" fontId="0" fillId="0" borderId="1" xfId="5145" applyNumberFormat="1" applyFont="1" applyFill="1" applyBorder="1" applyAlignment="1" applyProtection="1">
      <alignment horizontal="right" vertical="center" wrapText="1"/>
    </xf>
    <xf numFmtId="178" fontId="0" fillId="0" borderId="1" xfId="4593" applyNumberFormat="1" applyFont="1" applyFill="1" applyBorder="1" applyAlignment="1" applyProtection="1">
      <alignment horizontal="right" vertical="center" wrapText="1"/>
      <protection locked="0"/>
    </xf>
    <xf numFmtId="0" fontId="3" fillId="0" borderId="0" xfId="5145" applyFont="1" applyAlignment="1">
      <alignment vertical="center"/>
    </xf>
    <xf numFmtId="0" fontId="3" fillId="0" borderId="0" xfId="5145" applyFont="1" applyFill="1" applyAlignment="1">
      <alignment vertical="center"/>
    </xf>
    <xf numFmtId="0" fontId="1" fillId="0" borderId="0" xfId="3647" applyFont="1" applyFill="1" applyAlignment="1">
      <alignment vertical="center"/>
    </xf>
    <xf numFmtId="0" fontId="20" fillId="0" borderId="0" xfId="3647" applyFont="1" applyFill="1" applyAlignment="1">
      <alignment horizontal="center" vertical="center"/>
    </xf>
    <xf numFmtId="0" fontId="3" fillId="0" borderId="0" xfId="3647" applyFont="1" applyFill="1" applyAlignment="1">
      <alignment vertical="center"/>
    </xf>
    <xf numFmtId="0" fontId="16" fillId="0" borderId="0" xfId="3647" applyFont="1" applyFill="1" applyAlignment="1">
      <alignment vertical="center"/>
    </xf>
    <xf numFmtId="0" fontId="0" fillId="0" borderId="0" xfId="3647" applyFont="1" applyFill="1" applyAlignment="1">
      <alignment vertical="center"/>
    </xf>
    <xf numFmtId="194" fontId="0" fillId="0" borderId="0" xfId="3647" applyNumberFormat="1" applyFont="1" applyFill="1" applyAlignment="1">
      <alignment vertical="center"/>
    </xf>
    <xf numFmtId="0" fontId="10" fillId="0" borderId="0" xfId="3647" applyFont="1" applyFill="1" applyAlignment="1">
      <alignment vertical="center"/>
    </xf>
    <xf numFmtId="194" fontId="3" fillId="0" borderId="0" xfId="3647" applyNumberFormat="1" applyFont="1" applyFill="1" applyAlignment="1">
      <alignment horizontal="right" vertical="center"/>
    </xf>
    <xf numFmtId="0" fontId="12" fillId="0" borderId="1" xfId="3647" applyFont="1" applyFill="1" applyBorder="1" applyAlignment="1">
      <alignment horizontal="distributed" vertical="center" wrapText="1" indent="3"/>
    </xf>
    <xf numFmtId="194" fontId="12" fillId="0" borderId="1" xfId="3647" applyNumberFormat="1" applyFont="1" applyFill="1" applyBorder="1" applyAlignment="1">
      <alignment horizontal="center" vertical="center" wrapText="1"/>
    </xf>
    <xf numFmtId="0" fontId="12" fillId="0" borderId="1" xfId="5102" applyFont="1" applyFill="1" applyBorder="1" applyAlignment="1">
      <alignment horizontal="center" vertical="center" wrapText="1"/>
    </xf>
    <xf numFmtId="0" fontId="14" fillId="0" borderId="1" xfId="5145" applyNumberFormat="1" applyFont="1" applyFill="1" applyBorder="1" applyAlignment="1" applyProtection="1">
      <alignment horizontal="left" vertical="center" wrapText="1"/>
    </xf>
    <xf numFmtId="0" fontId="23" fillId="0" borderId="1" xfId="5051" applyNumberFormat="1" applyFont="1" applyFill="1" applyBorder="1" applyAlignment="1">
      <alignment vertical="center"/>
    </xf>
    <xf numFmtId="0" fontId="3" fillId="0" borderId="1" xfId="1510" applyNumberFormat="1" applyFont="1" applyBorder="1" applyAlignment="1">
      <alignment vertical="center"/>
    </xf>
    <xf numFmtId="0" fontId="16" fillId="0" borderId="1" xfId="3647" applyFont="1" applyFill="1" applyBorder="1" applyAlignment="1">
      <alignment horizontal="center" vertical="center"/>
    </xf>
    <xf numFmtId="0" fontId="24" fillId="0" borderId="1" xfId="5051" applyNumberFormat="1" applyFont="1" applyFill="1" applyBorder="1" applyAlignment="1">
      <alignment vertical="center"/>
    </xf>
    <xf numFmtId="0" fontId="16" fillId="0" borderId="1" xfId="1510" applyNumberFormat="1" applyFont="1" applyBorder="1" applyAlignment="1">
      <alignment vertical="center"/>
    </xf>
    <xf numFmtId="0" fontId="20" fillId="0" borderId="0" xfId="3647" applyFont="1" applyFill="1" applyAlignment="1">
      <alignment vertical="center"/>
    </xf>
    <xf numFmtId="194" fontId="3" fillId="0" borderId="0" xfId="3647" applyNumberFormat="1" applyFont="1" applyFill="1" applyAlignment="1">
      <alignment horizontal="right" vertical="top"/>
    </xf>
    <xf numFmtId="0" fontId="13" fillId="0" borderId="1" xfId="5145" applyNumberFormat="1" applyFont="1" applyFill="1" applyBorder="1" applyAlignment="1" applyProtection="1">
      <alignment horizontal="center" vertical="center" wrapText="1"/>
    </xf>
    <xf numFmtId="0" fontId="1" fillId="0" borderId="0" xfId="0" applyFont="1" applyAlignment="1">
      <alignment vertical="center"/>
    </xf>
    <xf numFmtId="0" fontId="0" fillId="0" borderId="0" xfId="0" applyFill="1" applyAlignment="1">
      <alignment vertical="center"/>
    </xf>
    <xf numFmtId="0" fontId="20" fillId="0" borderId="0" xfId="0" applyFont="1" applyFill="1" applyAlignment="1">
      <alignment vertical="center"/>
    </xf>
    <xf numFmtId="0" fontId="0" fillId="2" borderId="0" xfId="0" applyFill="1" applyAlignment="1">
      <alignment vertical="center"/>
    </xf>
    <xf numFmtId="0" fontId="0" fillId="0" borderId="0" xfId="0" applyFont="1" applyAlignment="1">
      <alignment vertical="center"/>
    </xf>
    <xf numFmtId="0" fontId="14" fillId="0" borderId="0" xfId="5051" applyBorder="1" applyAlignment="1">
      <alignment vertical="center"/>
    </xf>
    <xf numFmtId="0" fontId="21" fillId="0" borderId="0" xfId="5051" applyFont="1" applyBorder="1" applyAlignment="1">
      <alignment vertical="center"/>
    </xf>
    <xf numFmtId="0" fontId="14" fillId="0" borderId="0" xfId="5051" applyFont="1" applyBorder="1" applyAlignment="1">
      <alignment horizontal="right" vertical="top"/>
    </xf>
    <xf numFmtId="0" fontId="11" fillId="0" borderId="1" xfId="5051" applyFont="1" applyFill="1" applyBorder="1" applyAlignment="1">
      <alignment horizontal="center" vertical="center" wrapText="1"/>
    </xf>
    <xf numFmtId="0" fontId="12" fillId="0" borderId="1" xfId="0" applyFont="1" applyFill="1" applyBorder="1" applyAlignment="1">
      <alignment horizontal="center" vertical="center" wrapText="1"/>
    </xf>
    <xf numFmtId="49" fontId="25" fillId="0" borderId="1" xfId="6011" applyNumberFormat="1" applyFont="1" applyFill="1" applyBorder="1" applyAlignment="1">
      <alignment vertical="center"/>
    </xf>
    <xf numFmtId="182" fontId="24" fillId="0" borderId="1" xfId="5051" applyNumberFormat="1" applyFont="1" applyFill="1" applyBorder="1" applyAlignment="1">
      <alignment vertical="center"/>
    </xf>
    <xf numFmtId="0" fontId="24" fillId="0" borderId="1" xfId="5051" applyFont="1" applyFill="1" applyBorder="1" applyAlignment="1">
      <alignment vertical="center"/>
    </xf>
    <xf numFmtId="49" fontId="8" fillId="0" borderId="1" xfId="6011" applyNumberFormat="1" applyFont="1" applyFill="1" applyBorder="1" applyAlignment="1">
      <alignment vertical="center"/>
    </xf>
    <xf numFmtId="182" fontId="23" fillId="0" borderId="1" xfId="5051" applyNumberFormat="1" applyFont="1" applyFill="1" applyBorder="1" applyAlignment="1">
      <alignment vertical="center"/>
    </xf>
    <xf numFmtId="0" fontId="23" fillId="0" borderId="1" xfId="5051" applyFont="1" applyFill="1" applyBorder="1" applyAlignment="1">
      <alignment vertical="center"/>
    </xf>
    <xf numFmtId="0" fontId="25" fillId="0" borderId="1" xfId="0" applyFont="1" applyFill="1" applyBorder="1" applyAlignment="1">
      <alignment vertical="center"/>
    </xf>
    <xf numFmtId="182" fontId="8" fillId="0" borderId="1" xfId="0" applyNumberFormat="1" applyFont="1" applyFill="1" applyBorder="1" applyAlignment="1">
      <alignment vertical="center"/>
    </xf>
    <xf numFmtId="0" fontId="8" fillId="0" borderId="1" xfId="0" applyFont="1" applyFill="1" applyBorder="1" applyAlignment="1">
      <alignment vertical="center"/>
    </xf>
    <xf numFmtId="182" fontId="25" fillId="0" borderId="1" xfId="0" applyNumberFormat="1" applyFont="1" applyFill="1" applyBorder="1" applyAlignment="1">
      <alignment vertical="center"/>
    </xf>
    <xf numFmtId="0" fontId="24" fillId="0" borderId="1" xfId="5051" applyFont="1" applyFill="1" applyBorder="1" applyAlignment="1">
      <alignment horizontal="center" vertical="center"/>
    </xf>
    <xf numFmtId="182" fontId="0" fillId="2" borderId="0" xfId="0" applyNumberFormat="1" applyFill="1" applyAlignment="1">
      <alignment vertical="center"/>
    </xf>
    <xf numFmtId="0" fontId="20" fillId="0" borderId="0" xfId="0" applyFont="1" applyAlignment="1">
      <alignment vertical="center"/>
    </xf>
    <xf numFmtId="0" fontId="14" fillId="0" borderId="0" xfId="5051" applyBorder="1">
      <alignment vertical="center"/>
    </xf>
    <xf numFmtId="0" fontId="21" fillId="0" borderId="0" xfId="5051" applyFont="1" applyBorder="1" applyAlignment="1">
      <alignment horizontal="right" vertical="center"/>
    </xf>
    <xf numFmtId="0" fontId="11" fillId="0" borderId="1" xfId="5051" applyFont="1" applyBorder="1" applyAlignment="1">
      <alignment horizontal="center" vertical="center" wrapText="1"/>
    </xf>
    <xf numFmtId="0" fontId="24" fillId="0" borderId="1" xfId="5051" applyFont="1" applyBorder="1">
      <alignment vertical="center"/>
    </xf>
    <xf numFmtId="182" fontId="24" fillId="0" borderId="1" xfId="5051" applyNumberFormat="1" applyFont="1" applyBorder="1">
      <alignment vertical="center"/>
    </xf>
    <xf numFmtId="0" fontId="23" fillId="0" borderId="1" xfId="5051" applyFont="1" applyBorder="1" applyAlignment="1">
      <alignment vertical="center"/>
    </xf>
    <xf numFmtId="182" fontId="23" fillId="0" borderId="1" xfId="5051" applyNumberFormat="1" applyFont="1" applyBorder="1">
      <alignment vertical="center"/>
    </xf>
    <xf numFmtId="182" fontId="23" fillId="2" borderId="1" xfId="5051" applyNumberFormat="1" applyFont="1" applyFill="1" applyBorder="1">
      <alignment vertical="center"/>
    </xf>
    <xf numFmtId="0" fontId="23" fillId="0" borderId="1" xfId="5051" applyFont="1" applyBorder="1">
      <alignment vertical="center"/>
    </xf>
    <xf numFmtId="0" fontId="23" fillId="0" borderId="1" xfId="5051" applyFont="1" applyBorder="1" applyAlignment="1">
      <alignment horizontal="left" vertical="center" indent="2"/>
    </xf>
    <xf numFmtId="0" fontId="24" fillId="0" borderId="1" xfId="5051" applyFont="1" applyBorder="1" applyAlignment="1">
      <alignment horizontal="center" vertical="center"/>
    </xf>
    <xf numFmtId="0" fontId="3" fillId="0" borderId="0" xfId="0" applyFont="1" applyAlignment="1">
      <alignment vertical="center"/>
    </xf>
    <xf numFmtId="182" fontId="0" fillId="0" borderId="0" xfId="0" applyNumberFormat="1" applyAlignment="1">
      <alignment vertical="center"/>
    </xf>
    <xf numFmtId="0" fontId="1" fillId="0" borderId="0" xfId="5102" applyFont="1" applyAlignment="1">
      <alignment vertical="center"/>
    </xf>
    <xf numFmtId="0" fontId="20" fillId="0" borderId="0" xfId="5102" applyFont="1" applyAlignment="1">
      <alignment vertical="center"/>
    </xf>
    <xf numFmtId="0" fontId="128" fillId="0" borderId="0" xfId="5102" applyAlignment="1">
      <alignment vertical="center"/>
    </xf>
    <xf numFmtId="0" fontId="0" fillId="0" borderId="0" xfId="5102" applyFont="1" applyAlignment="1">
      <alignment vertical="center"/>
    </xf>
    <xf numFmtId="0" fontId="14" fillId="0" borderId="0" xfId="5051" applyFont="1" applyBorder="1" applyAlignment="1">
      <alignment horizontal="right" vertical="center"/>
    </xf>
    <xf numFmtId="0" fontId="12" fillId="0" borderId="1" xfId="5102" applyFont="1" applyBorder="1" applyAlignment="1">
      <alignment horizontal="center" vertical="center" wrapText="1"/>
    </xf>
    <xf numFmtId="0" fontId="23" fillId="0" borderId="1" xfId="5051" applyNumberFormat="1" applyFont="1" applyBorder="1">
      <alignment vertical="center"/>
    </xf>
    <xf numFmtId="178" fontId="23" fillId="0" borderId="1" xfId="5051" applyNumberFormat="1" applyFont="1" applyBorder="1">
      <alignment vertical="center"/>
    </xf>
    <xf numFmtId="1" fontId="3" fillId="0" borderId="1" xfId="4258" applyNumberFormat="1" applyFont="1" applyBorder="1" applyAlignment="1">
      <alignment vertical="center"/>
    </xf>
    <xf numFmtId="0" fontId="24" fillId="0" borderId="1" xfId="5051" applyNumberFormat="1" applyFont="1" applyBorder="1">
      <alignment vertical="center"/>
    </xf>
    <xf numFmtId="0" fontId="1" fillId="0" borderId="0" xfId="5102" applyFont="1" applyFill="1" applyAlignment="1">
      <alignment vertical="center"/>
    </xf>
    <xf numFmtId="0" fontId="20" fillId="0" borderId="0" xfId="5102" applyFont="1" applyFill="1" applyAlignment="1">
      <alignment vertical="center"/>
    </xf>
    <xf numFmtId="0" fontId="0" fillId="0" borderId="0" xfId="5102" applyFont="1" applyFill="1" applyAlignment="1">
      <alignment vertical="center"/>
    </xf>
    <xf numFmtId="0" fontId="14" fillId="0" borderId="0" xfId="5051" applyFont="1" applyFill="1" applyBorder="1" applyAlignment="1">
      <alignment vertical="center"/>
    </xf>
    <xf numFmtId="0" fontId="21" fillId="0" borderId="0" xfId="5051" applyFont="1" applyFill="1" applyBorder="1" applyAlignment="1">
      <alignment vertical="center"/>
    </xf>
    <xf numFmtId="0" fontId="14" fillId="0" borderId="0" xfId="5051" applyFont="1" applyFill="1" applyBorder="1" applyAlignment="1">
      <alignment horizontal="right" vertical="top"/>
    </xf>
    <xf numFmtId="0" fontId="12" fillId="2" borderId="1" xfId="5102" applyFont="1" applyFill="1" applyBorder="1" applyAlignment="1">
      <alignment horizontal="center" vertical="center" wrapText="1"/>
    </xf>
    <xf numFmtId="0" fontId="3" fillId="2" borderId="1" xfId="5715" applyFont="1" applyFill="1" applyBorder="1" applyAlignment="1">
      <alignment vertical="center"/>
    </xf>
    <xf numFmtId="1" fontId="3" fillId="2" borderId="1" xfId="5715" applyNumberFormat="1" applyFont="1" applyFill="1" applyBorder="1" applyAlignment="1" applyProtection="1">
      <alignment vertical="center"/>
    </xf>
    <xf numFmtId="178" fontId="23" fillId="0" borderId="1" xfId="5051" applyNumberFormat="1" applyFont="1" applyFill="1" applyBorder="1" applyAlignment="1">
      <alignment vertical="center"/>
    </xf>
    <xf numFmtId="0" fontId="16" fillId="0" borderId="1" xfId="5102" applyFont="1" applyFill="1" applyBorder="1" applyAlignment="1">
      <alignment horizontal="center" vertical="center"/>
    </xf>
    <xf numFmtId="0" fontId="16" fillId="0" borderId="1" xfId="5102" applyFont="1" applyFill="1" applyBorder="1" applyAlignment="1">
      <alignment vertical="center"/>
    </xf>
    <xf numFmtId="0" fontId="14" fillId="0" borderId="0" xfId="5051" applyFont="1" applyBorder="1" applyAlignment="1">
      <alignment horizontal="left" vertical="center" indent="1"/>
    </xf>
    <xf numFmtId="0" fontId="24" fillId="0" borderId="1" xfId="5051" applyFont="1" applyBorder="1" applyAlignment="1">
      <alignment horizontal="center" vertical="center" wrapText="1"/>
    </xf>
    <xf numFmtId="0" fontId="28" fillId="0" borderId="1" xfId="5102" applyFont="1" applyBorder="1" applyAlignment="1">
      <alignment horizontal="center" vertical="center" wrapText="1"/>
    </xf>
    <xf numFmtId="1" fontId="23" fillId="0" borderId="1" xfId="5051" applyNumberFormat="1" applyFont="1" applyBorder="1">
      <alignment vertical="center"/>
    </xf>
    <xf numFmtId="0" fontId="23" fillId="0" borderId="1" xfId="5051" applyFont="1" applyBorder="1" applyAlignment="1">
      <alignment horizontal="left" vertical="center" indent="1"/>
    </xf>
    <xf numFmtId="0" fontId="23" fillId="0" borderId="1" xfId="5051" applyFont="1" applyBorder="1" applyAlignment="1">
      <alignment horizontal="left" vertical="center" wrapText="1" indent="1"/>
    </xf>
    <xf numFmtId="1" fontId="29" fillId="0" borderId="1" xfId="5772" applyNumberFormat="1" applyFont="1" applyBorder="1" applyAlignment="1">
      <alignment horizontal="right" vertical="center"/>
    </xf>
    <xf numFmtId="0" fontId="7" fillId="0" borderId="1" xfId="5772" applyFont="1" applyBorder="1" applyAlignment="1">
      <alignment vertical="center"/>
    </xf>
    <xf numFmtId="1" fontId="7" fillId="0" borderId="1" xfId="5772" applyNumberFormat="1" applyFont="1" applyBorder="1" applyAlignment="1">
      <alignment horizontal="right" vertical="center"/>
    </xf>
    <xf numFmtId="2" fontId="7" fillId="0" borderId="1" xfId="5772" applyNumberFormat="1" applyFont="1" applyBorder="1" applyAlignment="1">
      <alignment horizontal="right" vertical="center"/>
    </xf>
    <xf numFmtId="199" fontId="16" fillId="0" borderId="1" xfId="0" applyNumberFormat="1" applyFont="1" applyFill="1" applyBorder="1" applyAlignment="1">
      <alignment horizontal="right" vertical="center"/>
    </xf>
    <xf numFmtId="0" fontId="14" fillId="0" borderId="0" xfId="5051">
      <alignment vertical="center"/>
    </xf>
    <xf numFmtId="0" fontId="18" fillId="0" borderId="1" xfId="5051" applyFont="1" applyBorder="1" applyAlignment="1">
      <alignment horizontal="center" vertical="center"/>
    </xf>
    <xf numFmtId="0" fontId="30" fillId="0" borderId="1" xfId="5051" applyFont="1" applyBorder="1">
      <alignment vertical="center"/>
    </xf>
    <xf numFmtId="182" fontId="30" fillId="0" borderId="1" xfId="5051" applyNumberFormat="1" applyFont="1" applyBorder="1">
      <alignment vertical="center"/>
    </xf>
    <xf numFmtId="0" fontId="0" fillId="0" borderId="0" xfId="0" applyAlignment="1">
      <alignment vertical="center" textRotation="180"/>
    </xf>
    <xf numFmtId="0" fontId="31" fillId="0" borderId="1" xfId="5051" applyFont="1" applyBorder="1" applyAlignment="1">
      <alignment horizontal="center" vertical="center"/>
    </xf>
    <xf numFmtId="182" fontId="31" fillId="0" borderId="1" xfId="5051" applyNumberFormat="1" applyFont="1" applyBorder="1">
      <alignment vertical="center"/>
    </xf>
    <xf numFmtId="0" fontId="19" fillId="0" borderId="1" xfId="0" applyFont="1" applyBorder="1" applyAlignment="1">
      <alignment horizontal="center" vertical="center"/>
    </xf>
    <xf numFmtId="182" fontId="0" fillId="0" borderId="1" xfId="0" applyNumberFormat="1" applyFont="1" applyBorder="1" applyAlignment="1">
      <alignment vertical="center"/>
    </xf>
    <xf numFmtId="182" fontId="20" fillId="0" borderId="1" xfId="0" applyNumberFormat="1" applyFont="1" applyBorder="1" applyAlignment="1">
      <alignment vertical="center"/>
    </xf>
    <xf numFmtId="0" fontId="0" fillId="0" borderId="0" xfId="0" applyAlignment="1"/>
    <xf numFmtId="0" fontId="14" fillId="0" borderId="0" xfId="5051" applyBorder="1" applyAlignment="1">
      <alignment horizontal="right" vertical="center"/>
    </xf>
    <xf numFmtId="0" fontId="33" fillId="0" borderId="1" xfId="5051" applyFont="1" applyBorder="1">
      <alignment vertical="center"/>
    </xf>
    <xf numFmtId="3" fontId="34" fillId="0" borderId="1" xfId="5874" applyNumberFormat="1" applyFont="1" applyFill="1" applyBorder="1" applyAlignment="1" applyProtection="1">
      <alignment vertical="center"/>
    </xf>
    <xf numFmtId="3" fontId="34" fillId="0" borderId="1" xfId="5874" applyNumberFormat="1" applyFont="1" applyFill="1" applyBorder="1" applyAlignment="1" applyProtection="1">
      <alignment vertical="center" wrapText="1"/>
    </xf>
    <xf numFmtId="0" fontId="35" fillId="0" borderId="1" xfId="5051" applyFont="1" applyBorder="1">
      <alignment vertical="center"/>
    </xf>
    <xf numFmtId="1" fontId="33" fillId="0" borderId="1" xfId="5051" applyNumberFormat="1" applyFont="1" applyBorder="1">
      <alignment vertical="center"/>
    </xf>
    <xf numFmtId="1" fontId="33" fillId="0" borderId="1" xfId="5051" applyNumberFormat="1" applyFont="1" applyFill="1" applyBorder="1">
      <alignment vertical="center"/>
    </xf>
    <xf numFmtId="1" fontId="29" fillId="0" borderId="1" xfId="5051" applyNumberFormat="1" applyFont="1" applyBorder="1">
      <alignment vertical="center"/>
    </xf>
    <xf numFmtId="0" fontId="31" fillId="0" borderId="1" xfId="5051" applyFont="1" applyBorder="1">
      <alignment vertical="center"/>
    </xf>
    <xf numFmtId="0" fontId="29" fillId="0" borderId="1" xfId="5051" applyFont="1" applyBorder="1">
      <alignment vertical="center"/>
    </xf>
    <xf numFmtId="0" fontId="30" fillId="0" borderId="1" xfId="5051" applyFont="1" applyBorder="1" applyAlignment="1">
      <alignment horizontal="left" vertical="center" indent="2"/>
    </xf>
    <xf numFmtId="0" fontId="20" fillId="0" borderId="1" xfId="0" applyFont="1" applyBorder="1" applyAlignment="1">
      <alignment vertical="center"/>
    </xf>
    <xf numFmtId="0" fontId="19" fillId="0" borderId="1" xfId="5881" applyFont="1" applyFill="1" applyBorder="1" applyAlignment="1">
      <alignment horizontal="center" vertical="center" wrapText="1"/>
    </xf>
    <xf numFmtId="3" fontId="33" fillId="0" borderId="1" xfId="5965" applyNumberFormat="1" applyFont="1" applyFill="1" applyBorder="1" applyAlignment="1" applyProtection="1">
      <alignment vertical="center"/>
    </xf>
    <xf numFmtId="188" fontId="30" fillId="0" borderId="1" xfId="5051" applyNumberFormat="1" applyFont="1" applyBorder="1">
      <alignment vertical="center"/>
    </xf>
    <xf numFmtId="178" fontId="30" fillId="0" borderId="1" xfId="5051" applyNumberFormat="1" applyFont="1" applyBorder="1">
      <alignment vertical="center"/>
    </xf>
    <xf numFmtId="188" fontId="31" fillId="0" borderId="1" xfId="5051" applyNumberFormat="1" applyFont="1" applyBorder="1">
      <alignment vertical="center"/>
    </xf>
    <xf numFmtId="178" fontId="31" fillId="0" borderId="1" xfId="5051" applyNumberFormat="1" applyFont="1" applyBorder="1">
      <alignment vertical="center"/>
    </xf>
    <xf numFmtId="0" fontId="30" fillId="0" borderId="1" xfId="5051" applyFont="1" applyBorder="1" applyAlignment="1">
      <alignment horizontal="left" vertical="center"/>
    </xf>
    <xf numFmtId="188" fontId="30" fillId="0" borderId="1" xfId="5051" applyNumberFormat="1" applyFont="1" applyFill="1" applyBorder="1">
      <alignment vertical="center"/>
    </xf>
    <xf numFmtId="0" fontId="0" fillId="0" borderId="0" xfId="0" applyAlignment="1">
      <alignment vertical="center" wrapText="1"/>
    </xf>
    <xf numFmtId="0" fontId="18" fillId="0" borderId="1" xfId="5051" applyFont="1" applyFill="1" applyBorder="1" applyAlignment="1">
      <alignment horizontal="center" vertical="center" wrapText="1"/>
    </xf>
    <xf numFmtId="0" fontId="0" fillId="0" borderId="1" xfId="5102" applyFont="1" applyFill="1" applyBorder="1" applyAlignment="1">
      <alignment vertical="center"/>
    </xf>
    <xf numFmtId="0" fontId="11" fillId="0" borderId="1" xfId="5051" applyFont="1" applyFill="1" applyBorder="1" applyAlignment="1">
      <alignment horizontal="center" vertical="center"/>
    </xf>
    <xf numFmtId="0" fontId="12" fillId="0" borderId="1" xfId="5881" applyFont="1" applyFill="1" applyBorder="1" applyAlignment="1">
      <alignment horizontal="center" vertical="center" wrapText="1"/>
    </xf>
    <xf numFmtId="0" fontId="3" fillId="2" borderId="1" xfId="5210" applyFont="1" applyFill="1" applyBorder="1" applyAlignment="1">
      <alignment vertical="center"/>
    </xf>
    <xf numFmtId="182" fontId="8" fillId="0" borderId="1" xfId="5881" applyNumberFormat="1" applyFont="1" applyFill="1" applyBorder="1" applyAlignment="1">
      <alignment vertical="center" wrapText="1"/>
    </xf>
    <xf numFmtId="0" fontId="3" fillId="0" borderId="1" xfId="5210" applyFont="1" applyFill="1" applyBorder="1" applyAlignment="1">
      <alignment vertical="center"/>
    </xf>
    <xf numFmtId="182" fontId="25" fillId="0" borderId="1" xfId="5881" applyNumberFormat="1" applyFont="1" applyFill="1" applyBorder="1" applyAlignment="1">
      <alignment vertical="center" wrapText="1"/>
    </xf>
    <xf numFmtId="198" fontId="36" fillId="0" borderId="0" xfId="6129" applyNumberFormat="1" applyFont="1" applyFill="1" applyProtection="1">
      <alignment vertical="center"/>
      <protection locked="0"/>
    </xf>
    <xf numFmtId="198" fontId="36" fillId="0" borderId="0" xfId="6129" applyNumberFormat="1" applyFont="1" applyFill="1" applyAlignment="1" applyProtection="1">
      <alignment horizontal="center" vertical="center"/>
      <protection locked="0"/>
    </xf>
    <xf numFmtId="198" fontId="37" fillId="0" borderId="0" xfId="6129" applyNumberFormat="1" applyFont="1" applyFill="1" applyAlignment="1" applyProtection="1">
      <alignment vertical="center" wrapText="1"/>
      <protection locked="0"/>
    </xf>
    <xf numFmtId="198" fontId="37" fillId="0" borderId="0" xfId="6129" applyNumberFormat="1" applyFont="1" applyFill="1" applyBorder="1" applyAlignment="1" applyProtection="1">
      <alignment vertical="center" wrapText="1"/>
      <protection locked="0"/>
    </xf>
    <xf numFmtId="198" fontId="37" fillId="3" borderId="0" xfId="6129" applyNumberFormat="1" applyFont="1" applyFill="1" applyAlignment="1" applyProtection="1">
      <alignment vertical="center" wrapText="1"/>
      <protection locked="0"/>
    </xf>
    <xf numFmtId="198" fontId="36" fillId="3" borderId="0" xfId="6129" applyNumberFormat="1" applyFont="1" applyFill="1" applyAlignment="1" applyProtection="1">
      <alignment vertical="center" wrapText="1"/>
      <protection locked="0"/>
    </xf>
    <xf numFmtId="198" fontId="38" fillId="0" borderId="0" xfId="6129" applyNumberFormat="1" applyFont="1" applyFill="1" applyAlignment="1" applyProtection="1">
      <alignment vertical="center" wrapText="1"/>
      <protection locked="0"/>
    </xf>
    <xf numFmtId="198" fontId="36" fillId="0" borderId="0" xfId="6129" applyNumberFormat="1" applyFont="1" applyFill="1" applyAlignment="1" applyProtection="1">
      <alignment vertical="center" wrapText="1"/>
      <protection locked="0"/>
    </xf>
    <xf numFmtId="198" fontId="37" fillId="2" borderId="0" xfId="6129" applyNumberFormat="1" applyFont="1" applyFill="1" applyAlignment="1" applyProtection="1">
      <alignment vertical="center" wrapText="1"/>
      <protection locked="0"/>
    </xf>
    <xf numFmtId="198" fontId="39" fillId="0" borderId="0" xfId="6129" applyNumberFormat="1" applyFont="1" applyFill="1" applyProtection="1">
      <alignment vertical="center"/>
      <protection locked="0"/>
    </xf>
    <xf numFmtId="191" fontId="36" fillId="0" borderId="0" xfId="4263" applyNumberFormat="1" applyFont="1" applyFill="1" applyBorder="1" applyAlignment="1" applyProtection="1">
      <alignment horizontal="left" vertical="center" wrapText="1"/>
      <protection locked="0"/>
    </xf>
    <xf numFmtId="186" fontId="37" fillId="2" borderId="3" xfId="4263" applyNumberFormat="1" applyFont="1" applyFill="1" applyBorder="1" applyAlignment="1" applyProtection="1">
      <alignment vertical="center" wrapText="1"/>
      <protection locked="0"/>
    </xf>
    <xf numFmtId="198" fontId="39" fillId="2" borderId="4" xfId="6129" applyNumberFormat="1" applyFont="1" applyFill="1" applyBorder="1" applyAlignment="1" applyProtection="1">
      <alignment horizontal="center" vertical="center" wrapText="1"/>
      <protection locked="0"/>
    </xf>
    <xf numFmtId="198" fontId="39" fillId="0" borderId="0" xfId="6129" applyNumberFormat="1" applyFont="1" applyFill="1" applyAlignment="1" applyProtection="1">
      <alignment horizontal="center" vertical="center"/>
      <protection locked="0"/>
    </xf>
    <xf numFmtId="198" fontId="39" fillId="2" borderId="6" xfId="6129" applyNumberFormat="1" applyFont="1" applyFill="1" applyBorder="1" applyAlignment="1" applyProtection="1">
      <alignment horizontal="center" vertical="center" wrapText="1"/>
      <protection locked="0"/>
    </xf>
    <xf numFmtId="182" fontId="37" fillId="0" borderId="0" xfId="6129" applyNumberFormat="1" applyFont="1" applyFill="1" applyAlignment="1" applyProtection="1">
      <alignment vertical="center" wrapText="1"/>
      <protection locked="0"/>
    </xf>
    <xf numFmtId="198" fontId="41" fillId="0" borderId="1" xfId="6129" applyNumberFormat="1" applyFont="1" applyFill="1" applyBorder="1" applyAlignment="1" applyProtection="1">
      <alignment vertical="center" wrapText="1"/>
      <protection locked="0"/>
    </xf>
    <xf numFmtId="1" fontId="37" fillId="2" borderId="8" xfId="6129" applyNumberFormat="1" applyFont="1" applyFill="1" applyBorder="1" applyAlignment="1" applyProtection="1">
      <alignment vertical="center" wrapText="1"/>
      <protection locked="0"/>
    </xf>
    <xf numFmtId="1" fontId="37" fillId="2" borderId="1" xfId="6129" applyNumberFormat="1" applyFont="1" applyFill="1" applyBorder="1" applyAlignment="1" applyProtection="1">
      <alignment vertical="center" wrapText="1"/>
      <protection locked="0"/>
    </xf>
    <xf numFmtId="198" fontId="36" fillId="0" borderId="1" xfId="6129" applyNumberFormat="1" applyFont="1" applyFill="1" applyBorder="1" applyAlignment="1" applyProtection="1">
      <alignment horizontal="left" vertical="center" indent="1"/>
      <protection locked="0"/>
    </xf>
    <xf numFmtId="1" fontId="41" fillId="2" borderId="8" xfId="6129" applyNumberFormat="1" applyFont="1" applyFill="1" applyBorder="1" applyAlignment="1" applyProtection="1">
      <alignment horizontal="right" vertical="center" wrapText="1"/>
    </xf>
    <xf numFmtId="1" fontId="41" fillId="2" borderId="1" xfId="6129" applyNumberFormat="1" applyFont="1" applyFill="1" applyBorder="1" applyAlignment="1" applyProtection="1">
      <alignment horizontal="right" vertical="center" wrapText="1"/>
    </xf>
    <xf numFmtId="198" fontId="42" fillId="0" borderId="6" xfId="6129" applyNumberFormat="1" applyFont="1" applyFill="1" applyBorder="1" applyAlignment="1" applyProtection="1">
      <alignment vertical="center"/>
      <protection locked="0"/>
    </xf>
    <xf numFmtId="1" fontId="38" fillId="2" borderId="8" xfId="6129" applyNumberFormat="1" applyFont="1" applyFill="1" applyBorder="1" applyAlignment="1" applyProtection="1">
      <alignment vertical="center" wrapText="1"/>
      <protection locked="0"/>
    </xf>
    <xf numFmtId="1" fontId="38" fillId="2" borderId="1" xfId="6129" applyNumberFormat="1" applyFont="1" applyFill="1" applyBorder="1" applyAlignment="1" applyProtection="1">
      <alignment vertical="center" wrapText="1"/>
      <protection locked="0"/>
    </xf>
    <xf numFmtId="198" fontId="43" fillId="0" borderId="1" xfId="6129" applyNumberFormat="1" applyFont="1" applyFill="1" applyBorder="1" applyAlignment="1" applyProtection="1">
      <alignment horizontal="left" vertical="center" indent="1"/>
      <protection locked="0"/>
    </xf>
    <xf numFmtId="1" fontId="37" fillId="2" borderId="8" xfId="6129" applyNumberFormat="1" applyFont="1" applyFill="1" applyBorder="1" applyAlignment="1" applyProtection="1">
      <alignment horizontal="right" vertical="center" wrapText="1"/>
      <protection locked="0"/>
    </xf>
    <xf numFmtId="1" fontId="37" fillId="2" borderId="1" xfId="6129" applyNumberFormat="1" applyFont="1" applyFill="1" applyBorder="1" applyAlignment="1" applyProtection="1">
      <alignment horizontal="right" vertical="center" wrapText="1"/>
      <protection locked="0"/>
    </xf>
    <xf numFmtId="198" fontId="37" fillId="2" borderId="4" xfId="6129" applyNumberFormat="1" applyFont="1" applyFill="1" applyBorder="1" applyAlignment="1" applyProtection="1">
      <alignment horizontal="left" vertical="center" indent="1"/>
      <protection locked="0"/>
    </xf>
    <xf numFmtId="198" fontId="42" fillId="0" borderId="1" xfId="6129" applyNumberFormat="1" applyFont="1" applyFill="1" applyBorder="1" applyProtection="1">
      <alignment vertical="center"/>
      <protection locked="0"/>
    </xf>
    <xf numFmtId="198" fontId="37" fillId="2" borderId="1" xfId="6129" applyNumberFormat="1" applyFont="1" applyFill="1" applyBorder="1" applyAlignment="1" applyProtection="1">
      <alignment horizontal="left" vertical="center"/>
      <protection locked="0"/>
    </xf>
    <xf numFmtId="198" fontId="37" fillId="2" borderId="4" xfId="6129" applyNumberFormat="1" applyFont="1" applyFill="1" applyBorder="1" applyAlignment="1" applyProtection="1">
      <alignment horizontal="left" vertical="center"/>
      <protection locked="0"/>
    </xf>
    <xf numFmtId="198" fontId="37" fillId="2" borderId="1" xfId="6129" applyNumberFormat="1" applyFont="1" applyFill="1" applyBorder="1" applyAlignment="1" applyProtection="1">
      <alignment horizontal="left" vertical="center" indent="1"/>
      <protection locked="0"/>
    </xf>
    <xf numFmtId="198" fontId="37" fillId="2" borderId="1" xfId="6129" applyNumberFormat="1" applyFont="1" applyFill="1" applyBorder="1" applyAlignment="1" applyProtection="1">
      <alignment horizontal="left" vertical="center" wrapText="1" indent="1"/>
      <protection locked="0"/>
    </xf>
    <xf numFmtId="198" fontId="37" fillId="2" borderId="4" xfId="6129" applyNumberFormat="1" applyFont="1" applyFill="1" applyBorder="1" applyAlignment="1" applyProtection="1">
      <alignment horizontal="left" vertical="center" wrapText="1" indent="1"/>
      <protection locked="0"/>
    </xf>
    <xf numFmtId="198" fontId="37" fillId="2" borderId="1" xfId="6129" applyNumberFormat="1" applyFont="1" applyFill="1" applyBorder="1" applyAlignment="1" applyProtection="1">
      <alignment vertical="center"/>
      <protection locked="0"/>
    </xf>
    <xf numFmtId="198" fontId="37" fillId="2" borderId="1" xfId="6129" applyNumberFormat="1" applyFont="1" applyFill="1" applyBorder="1" applyAlignment="1" applyProtection="1">
      <alignment horizontal="left" vertical="center" wrapText="1"/>
      <protection locked="0"/>
    </xf>
    <xf numFmtId="1" fontId="38" fillId="2" borderId="8" xfId="6129" applyNumberFormat="1" applyFont="1" applyFill="1" applyBorder="1" applyAlignment="1" applyProtection="1">
      <alignment horizontal="right" vertical="center" wrapText="1"/>
      <protection locked="0"/>
    </xf>
    <xf numFmtId="1" fontId="38" fillId="2" borderId="1" xfId="6129" applyNumberFormat="1" applyFont="1" applyFill="1" applyBorder="1" applyAlignment="1" applyProtection="1">
      <alignment horizontal="right" vertical="center" wrapText="1"/>
      <protection locked="0"/>
    </xf>
    <xf numFmtId="198" fontId="43" fillId="0" borderId="1" xfId="6129" applyNumberFormat="1" applyFont="1" applyFill="1" applyBorder="1" applyAlignment="1" applyProtection="1">
      <alignment horizontal="left" vertical="center" wrapText="1" indent="1"/>
      <protection locked="0"/>
    </xf>
    <xf numFmtId="198" fontId="37" fillId="2" borderId="1" xfId="6129" applyNumberFormat="1" applyFont="1" applyFill="1" applyBorder="1" applyAlignment="1" applyProtection="1">
      <alignment horizontal="left" vertical="center" indent="2"/>
      <protection locked="0"/>
    </xf>
    <xf numFmtId="198" fontId="37" fillId="2" borderId="1" xfId="6129" applyNumberFormat="1" applyFont="1" applyFill="1" applyBorder="1" applyAlignment="1" applyProtection="1">
      <alignment horizontal="left" vertical="center" wrapText="1" indent="2"/>
      <protection locked="0"/>
    </xf>
    <xf numFmtId="186" fontId="37" fillId="0" borderId="3" xfId="4263" applyNumberFormat="1" applyFont="1" applyFill="1" applyBorder="1" applyAlignment="1" applyProtection="1">
      <alignment vertical="center" wrapText="1"/>
      <protection locked="0"/>
    </xf>
    <xf numFmtId="1" fontId="37" fillId="0" borderId="1" xfId="6129" applyNumberFormat="1" applyFont="1" applyFill="1" applyBorder="1" applyAlignment="1" applyProtection="1">
      <alignment vertical="center" wrapText="1"/>
      <protection locked="0"/>
    </xf>
    <xf numFmtId="1" fontId="41" fillId="0" borderId="1" xfId="6129" applyNumberFormat="1" applyFont="1" applyFill="1" applyBorder="1" applyAlignment="1" applyProtection="1">
      <alignment horizontal="right" vertical="center" wrapText="1"/>
    </xf>
    <xf numFmtId="1" fontId="39" fillId="2" borderId="1" xfId="6129" applyNumberFormat="1" applyFont="1" applyFill="1" applyBorder="1" applyAlignment="1" applyProtection="1">
      <alignment horizontal="right" vertical="center" wrapText="1"/>
    </xf>
    <xf numFmtId="1" fontId="38" fillId="0" borderId="1" xfId="6129" applyNumberFormat="1" applyFont="1" applyFill="1" applyBorder="1" applyAlignment="1" applyProtection="1">
      <alignment vertical="center" wrapText="1"/>
      <protection locked="0"/>
    </xf>
    <xf numFmtId="1" fontId="37" fillId="0" borderId="1" xfId="6129" applyNumberFormat="1" applyFont="1" applyFill="1" applyBorder="1" applyAlignment="1" applyProtection="1">
      <alignment horizontal="right" vertical="center" wrapText="1"/>
      <protection locked="0"/>
    </xf>
    <xf numFmtId="1" fontId="38" fillId="0" borderId="1" xfId="6129" applyNumberFormat="1" applyFont="1" applyFill="1" applyBorder="1" applyAlignment="1" applyProtection="1">
      <alignment horizontal="right" vertical="center" wrapText="1"/>
      <protection locked="0"/>
    </xf>
    <xf numFmtId="186" fontId="37" fillId="3" borderId="3" xfId="4263" applyNumberFormat="1" applyFont="1" applyFill="1" applyBorder="1" applyAlignment="1" applyProtection="1">
      <alignment vertical="center" wrapText="1"/>
      <protection locked="0"/>
    </xf>
    <xf numFmtId="1" fontId="36" fillId="0" borderId="0" xfId="6129" applyNumberFormat="1" applyFont="1" applyFill="1" applyBorder="1" applyAlignment="1" applyProtection="1">
      <alignment horizontal="right" vertical="center" wrapText="1"/>
      <protection locked="0"/>
    </xf>
    <xf numFmtId="186" fontId="36" fillId="0" borderId="0" xfId="4263" applyNumberFormat="1" applyFont="1" applyFill="1" applyBorder="1" applyAlignment="1" applyProtection="1">
      <alignment vertical="center" wrapText="1"/>
      <protection locked="0"/>
    </xf>
    <xf numFmtId="1" fontId="37" fillId="3" borderId="1" xfId="6129" applyNumberFormat="1" applyFont="1" applyFill="1" applyBorder="1" applyAlignment="1" applyProtection="1">
      <alignment vertical="center" wrapText="1"/>
      <protection locked="0"/>
    </xf>
    <xf numFmtId="1" fontId="36" fillId="0" borderId="1" xfId="6129" applyNumberFormat="1" applyFont="1" applyFill="1" applyBorder="1" applyAlignment="1" applyProtection="1">
      <alignment vertical="center" wrapText="1"/>
      <protection locked="0"/>
    </xf>
    <xf numFmtId="1" fontId="36" fillId="0" borderId="1" xfId="6129" applyNumberFormat="1" applyFont="1" applyFill="1" applyBorder="1" applyAlignment="1" applyProtection="1">
      <alignment horizontal="right" vertical="center" wrapText="1"/>
    </xf>
    <xf numFmtId="1" fontId="43" fillId="0" borderId="1" xfId="6129" applyNumberFormat="1" applyFont="1" applyFill="1" applyBorder="1" applyAlignment="1" applyProtection="1">
      <alignment vertical="center" wrapText="1"/>
      <protection locked="0"/>
    </xf>
    <xf numFmtId="1" fontId="43" fillId="0" borderId="1" xfId="6129" applyNumberFormat="1" applyFont="1" applyFill="1" applyBorder="1" applyAlignment="1" applyProtection="1">
      <alignment horizontal="right" vertical="center" wrapText="1"/>
      <protection locked="0"/>
    </xf>
    <xf numFmtId="1" fontId="37" fillId="2" borderId="4" xfId="6129" applyNumberFormat="1" applyFont="1" applyFill="1" applyBorder="1" applyAlignment="1" applyProtection="1">
      <alignment horizontal="right" vertical="center" wrapText="1"/>
      <protection locked="0"/>
    </xf>
    <xf numFmtId="1" fontId="38" fillId="2" borderId="4" xfId="6129" applyNumberFormat="1" applyFont="1" applyFill="1" applyBorder="1" applyAlignment="1" applyProtection="1">
      <alignment vertical="center" wrapText="1"/>
      <protection locked="0"/>
    </xf>
    <xf numFmtId="1" fontId="37" fillId="4" borderId="1" xfId="6129" applyNumberFormat="1" applyFont="1" applyFill="1" applyBorder="1" applyAlignment="1" applyProtection="1">
      <alignment horizontal="right" vertical="center" wrapText="1"/>
      <protection locked="0"/>
    </xf>
    <xf numFmtId="1" fontId="37" fillId="3" borderId="1" xfId="6129" applyNumberFormat="1" applyFont="1" applyFill="1" applyBorder="1" applyAlignment="1" applyProtection="1">
      <alignment horizontal="right" vertical="center" wrapText="1"/>
      <protection locked="0"/>
    </xf>
    <xf numFmtId="1" fontId="38" fillId="3" borderId="1" xfId="6129" applyNumberFormat="1" applyFont="1" applyFill="1" applyBorder="1" applyAlignment="1" applyProtection="1">
      <alignment vertical="center" wrapText="1"/>
      <protection locked="0"/>
    </xf>
    <xf numFmtId="1" fontId="36" fillId="0" borderId="1" xfId="6129" applyNumberFormat="1" applyFont="1" applyFill="1" applyBorder="1" applyAlignment="1" applyProtection="1">
      <alignment horizontal="right" vertical="center" wrapText="1"/>
      <protection locked="0"/>
    </xf>
    <xf numFmtId="1" fontId="37" fillId="0" borderId="8" xfId="6129" applyNumberFormat="1" applyFont="1" applyFill="1" applyBorder="1" applyAlignment="1" applyProtection="1">
      <alignment horizontal="right" vertical="center" wrapText="1"/>
      <protection locked="0"/>
    </xf>
    <xf numFmtId="186" fontId="43" fillId="0" borderId="0" xfId="4263" applyNumberFormat="1" applyFont="1" applyFill="1" applyBorder="1" applyAlignment="1" applyProtection="1">
      <alignment horizontal="right" vertical="center"/>
      <protection locked="0"/>
    </xf>
    <xf numFmtId="186" fontId="38" fillId="2" borderId="1" xfId="6129" applyNumberFormat="1" applyFont="1" applyFill="1" applyBorder="1" applyAlignment="1" applyProtection="1">
      <alignment vertical="center" wrapText="1"/>
      <protection locked="0"/>
    </xf>
    <xf numFmtId="178" fontId="36" fillId="0" borderId="1" xfId="6129" applyNumberFormat="1" applyFont="1" applyFill="1" applyBorder="1" applyAlignment="1" applyProtection="1">
      <alignment vertical="center" wrapText="1"/>
      <protection locked="0"/>
    </xf>
    <xf numFmtId="178" fontId="43" fillId="0" borderId="1" xfId="6129" applyNumberFormat="1" applyFont="1" applyFill="1" applyBorder="1" applyAlignment="1" applyProtection="1">
      <alignment vertical="center" wrapText="1"/>
      <protection locked="0"/>
    </xf>
    <xf numFmtId="1" fontId="37" fillId="2" borderId="4" xfId="6129" applyNumberFormat="1" applyFont="1" applyFill="1" applyBorder="1" applyAlignment="1" applyProtection="1">
      <alignment vertical="center" wrapText="1"/>
      <protection locked="0"/>
    </xf>
    <xf numFmtId="178" fontId="38" fillId="2" borderId="4" xfId="6129" applyNumberFormat="1" applyFont="1" applyFill="1" applyBorder="1" applyAlignment="1" applyProtection="1">
      <alignment vertical="center" wrapText="1"/>
      <protection locked="0"/>
    </xf>
    <xf numFmtId="178" fontId="38" fillId="2" borderId="1" xfId="6129" applyNumberFormat="1" applyFont="1" applyFill="1" applyBorder="1" applyAlignment="1" applyProtection="1">
      <alignment vertical="center" wrapText="1"/>
      <protection locked="0"/>
    </xf>
    <xf numFmtId="0" fontId="128" fillId="2" borderId="1" xfId="6099" applyFill="1" applyBorder="1"/>
    <xf numFmtId="186" fontId="37" fillId="2" borderId="3" xfId="4263" applyNumberFormat="1" applyFont="1" applyFill="1" applyBorder="1" applyAlignment="1" applyProtection="1">
      <alignment horizontal="right" vertical="center" wrapText="1"/>
      <protection locked="0"/>
    </xf>
    <xf numFmtId="198" fontId="37" fillId="2" borderId="0" xfId="6129" applyNumberFormat="1" applyFont="1" applyFill="1" applyAlignment="1" applyProtection="1">
      <alignment horizontal="right" vertical="center" wrapText="1"/>
      <protection locked="0"/>
    </xf>
    <xf numFmtId="198" fontId="39" fillId="2" borderId="1" xfId="6129" applyNumberFormat="1" applyFont="1" applyFill="1" applyBorder="1" applyAlignment="1" applyProtection="1">
      <alignment horizontal="center" vertical="center" wrapText="1"/>
      <protection locked="0"/>
    </xf>
    <xf numFmtId="198" fontId="39" fillId="2" borderId="0" xfId="6129" applyNumberFormat="1" applyFont="1" applyFill="1" applyBorder="1" applyAlignment="1" applyProtection="1">
      <alignment horizontal="center" vertical="center" wrapText="1"/>
      <protection locked="0"/>
    </xf>
    <xf numFmtId="198" fontId="39" fillId="2" borderId="0" xfId="6129" applyNumberFormat="1" applyFont="1" applyFill="1" applyAlignment="1" applyProtection="1">
      <alignment vertical="center" wrapText="1"/>
      <protection locked="0"/>
    </xf>
    <xf numFmtId="198" fontId="39" fillId="2" borderId="8" xfId="6129" applyNumberFormat="1" applyFont="1" applyFill="1" applyBorder="1" applyAlignment="1" applyProtection="1">
      <alignment horizontal="center" vertical="center" wrapText="1"/>
      <protection locked="0"/>
    </xf>
    <xf numFmtId="186" fontId="3" fillId="2" borderId="8" xfId="6129" applyNumberFormat="1" applyFont="1" applyFill="1" applyBorder="1" applyAlignment="1" applyProtection="1">
      <alignment horizontal="left" vertical="center" wrapText="1"/>
      <protection locked="0"/>
    </xf>
    <xf numFmtId="1" fontId="0" fillId="2" borderId="1" xfId="6129" applyNumberFormat="1" applyFont="1" applyFill="1" applyBorder="1" applyAlignment="1" applyProtection="1">
      <alignment vertical="center" wrapText="1"/>
      <protection locked="0"/>
    </xf>
    <xf numFmtId="198" fontId="3" fillId="2" borderId="1" xfId="6129" applyNumberFormat="1" applyFont="1" applyFill="1" applyBorder="1" applyAlignment="1" applyProtection="1">
      <alignment vertical="center" wrapText="1"/>
      <protection locked="0"/>
    </xf>
    <xf numFmtId="198" fontId="37" fillId="2" borderId="1" xfId="6129" applyNumberFormat="1" applyFont="1" applyFill="1" applyBorder="1" applyAlignment="1" applyProtection="1">
      <alignment vertical="center" wrapText="1"/>
      <protection locked="0"/>
    </xf>
    <xf numFmtId="186" fontId="44" fillId="2" borderId="8" xfId="6129" applyNumberFormat="1" applyFont="1" applyFill="1" applyBorder="1" applyAlignment="1" applyProtection="1">
      <alignment horizontal="left" vertical="center" wrapText="1"/>
    </xf>
    <xf numFmtId="1" fontId="45" fillId="2" borderId="1" xfId="6129" applyNumberFormat="1" applyFont="1" applyFill="1" applyBorder="1" applyAlignment="1" applyProtection="1">
      <alignment vertical="center" wrapText="1"/>
    </xf>
    <xf numFmtId="198" fontId="38" fillId="2" borderId="1" xfId="6129" applyNumberFormat="1" applyFont="1" applyFill="1" applyBorder="1" applyAlignment="1" applyProtection="1">
      <alignment vertical="center" wrapText="1"/>
      <protection locked="0"/>
    </xf>
    <xf numFmtId="186" fontId="16" fillId="2" borderId="8" xfId="6129" applyNumberFormat="1" applyFont="1" applyFill="1" applyBorder="1" applyAlignment="1" applyProtection="1">
      <alignment vertical="center" wrapText="1"/>
      <protection locked="0"/>
    </xf>
    <xf numFmtId="186" fontId="3" fillId="2" borderId="1" xfId="6129" applyNumberFormat="1" applyFont="1" applyFill="1" applyBorder="1" applyAlignment="1" applyProtection="1">
      <alignment horizontal="left" vertical="center" wrapText="1"/>
      <protection locked="0"/>
    </xf>
    <xf numFmtId="186" fontId="16" fillId="2" borderId="8" xfId="6129" applyNumberFormat="1" applyFont="1" applyFill="1" applyBorder="1" applyAlignment="1" applyProtection="1">
      <alignment horizontal="left" vertical="center" wrapText="1"/>
      <protection locked="0"/>
    </xf>
    <xf numFmtId="1" fontId="20" fillId="2" borderId="1" xfId="6129" applyNumberFormat="1" applyFont="1" applyFill="1" applyBorder="1" applyAlignment="1" applyProtection="1">
      <alignment vertical="center" wrapText="1"/>
      <protection locked="0"/>
    </xf>
    <xf numFmtId="0" fontId="46" fillId="2" borderId="1" xfId="6099" applyFont="1" applyFill="1" applyBorder="1" applyAlignment="1">
      <alignment vertical="center" wrapText="1"/>
    </xf>
    <xf numFmtId="176" fontId="39" fillId="2" borderId="0" xfId="6129" applyNumberFormat="1" applyFont="1" applyFill="1" applyAlignment="1" applyProtection="1">
      <alignment vertical="center" wrapText="1"/>
      <protection locked="0"/>
    </xf>
    <xf numFmtId="186" fontId="48" fillId="0" borderId="0" xfId="4263" applyNumberFormat="1" applyFont="1" applyFill="1" applyBorder="1" applyAlignment="1" applyProtection="1">
      <alignment horizontal="right" vertical="center" wrapText="1"/>
      <protection locked="0"/>
    </xf>
    <xf numFmtId="198" fontId="39" fillId="2" borderId="0" xfId="6129" applyNumberFormat="1" applyFont="1" applyFill="1" applyAlignment="1" applyProtection="1">
      <alignment horizontal="center" vertical="center" wrapText="1"/>
      <protection locked="0"/>
    </xf>
    <xf numFmtId="1" fontId="36" fillId="0" borderId="1" xfId="6129" applyNumberFormat="1" applyFont="1" applyFill="1" applyBorder="1" applyAlignment="1" applyProtection="1">
      <alignment vertical="center" wrapText="1"/>
    </xf>
    <xf numFmtId="1" fontId="37" fillId="2" borderId="0" xfId="6129" applyNumberFormat="1" applyFont="1" applyFill="1" applyBorder="1" applyAlignment="1" applyProtection="1">
      <alignment horizontal="right" vertical="center" wrapText="1"/>
      <protection locked="0"/>
    </xf>
    <xf numFmtId="198" fontId="38" fillId="2" borderId="0" xfId="6129" applyNumberFormat="1" applyFont="1" applyFill="1" applyAlignment="1" applyProtection="1">
      <alignment vertical="center" wrapText="1"/>
      <protection locked="0"/>
    </xf>
    <xf numFmtId="198" fontId="37" fillId="2" borderId="4" xfId="6129" applyNumberFormat="1" applyFont="1" applyFill="1" applyBorder="1" applyAlignment="1" applyProtection="1">
      <alignment horizontal="left" vertical="center" wrapText="1" indent="2"/>
      <protection locked="0"/>
    </xf>
    <xf numFmtId="198" fontId="37" fillId="2" borderId="6" xfId="6129" applyNumberFormat="1" applyFont="1" applyFill="1" applyBorder="1" applyAlignment="1" applyProtection="1">
      <alignment horizontal="left" vertical="center" wrapText="1" indent="2"/>
      <protection locked="0"/>
    </xf>
    <xf numFmtId="198" fontId="37" fillId="2" borderId="6" xfId="6129" applyNumberFormat="1" applyFont="1" applyFill="1" applyBorder="1" applyAlignment="1" applyProtection="1">
      <alignment horizontal="left" vertical="center" wrapText="1" indent="1"/>
      <protection locked="0"/>
    </xf>
    <xf numFmtId="198" fontId="37" fillId="0" borderId="6" xfId="6129" applyNumberFormat="1" applyFont="1" applyFill="1" applyBorder="1" applyAlignment="1" applyProtection="1">
      <alignment horizontal="left" vertical="center" wrapText="1" indent="1"/>
      <protection locked="0"/>
    </xf>
    <xf numFmtId="198" fontId="37" fillId="0" borderId="6" xfId="6129" applyNumberFormat="1" applyFont="1" applyFill="1" applyBorder="1" applyAlignment="1" applyProtection="1">
      <alignment vertical="center" wrapText="1"/>
      <protection locked="0"/>
    </xf>
    <xf numFmtId="1" fontId="37" fillId="5" borderId="1" xfId="6129" applyNumberFormat="1" applyFont="1" applyFill="1" applyBorder="1" applyAlignment="1" applyProtection="1">
      <alignment horizontal="right" vertical="center" wrapText="1"/>
      <protection locked="0"/>
    </xf>
    <xf numFmtId="1" fontId="37" fillId="6" borderId="4" xfId="6129" applyNumberFormat="1" applyFont="1" applyFill="1" applyBorder="1" applyAlignment="1" applyProtection="1">
      <alignment horizontal="right" vertical="center" wrapText="1"/>
      <protection locked="0"/>
    </xf>
    <xf numFmtId="198" fontId="37" fillId="3" borderId="6" xfId="6129" applyNumberFormat="1" applyFont="1" applyFill="1" applyBorder="1" applyAlignment="1" applyProtection="1">
      <alignment horizontal="left" vertical="center" wrapText="1" indent="1"/>
      <protection locked="0"/>
    </xf>
    <xf numFmtId="182" fontId="37" fillId="2" borderId="6" xfId="6129" applyNumberFormat="1" applyFont="1" applyFill="1" applyBorder="1" applyAlignment="1" applyProtection="1">
      <alignment vertical="center" wrapText="1"/>
      <protection locked="0"/>
    </xf>
    <xf numFmtId="0" fontId="37" fillId="2" borderId="6" xfId="6129" applyNumberFormat="1" applyFont="1" applyFill="1" applyBorder="1" applyAlignment="1" applyProtection="1">
      <alignment vertical="center" wrapText="1"/>
      <protection locked="0"/>
    </xf>
    <xf numFmtId="1" fontId="37" fillId="2" borderId="6" xfId="6129" applyNumberFormat="1" applyFont="1" applyFill="1" applyBorder="1" applyAlignment="1" applyProtection="1">
      <alignment vertical="center" wrapText="1"/>
      <protection locked="0"/>
    </xf>
    <xf numFmtId="1" fontId="37" fillId="6" borderId="1" xfId="6129" applyNumberFormat="1" applyFont="1" applyFill="1" applyBorder="1" applyAlignment="1" applyProtection="1">
      <alignment horizontal="right" vertical="center" wrapText="1"/>
      <protection locked="0"/>
    </xf>
    <xf numFmtId="1" fontId="37" fillId="2" borderId="6" xfId="6129" applyNumberFormat="1" applyFont="1" applyFill="1" applyBorder="1" applyAlignment="1" applyProtection="1">
      <alignment horizontal="right" vertical="center" wrapText="1"/>
      <protection locked="0"/>
    </xf>
    <xf numFmtId="1" fontId="37" fillId="5" borderId="6" xfId="6129" applyNumberFormat="1" applyFont="1" applyFill="1" applyBorder="1" applyAlignment="1" applyProtection="1">
      <alignment vertical="center" wrapText="1"/>
      <protection locked="0"/>
    </xf>
    <xf numFmtId="1" fontId="37" fillId="7" borderId="1" xfId="6129" applyNumberFormat="1" applyFont="1" applyFill="1" applyBorder="1" applyAlignment="1" applyProtection="1">
      <alignment horizontal="right" vertical="center" wrapText="1"/>
      <protection locked="0"/>
    </xf>
    <xf numFmtId="0" fontId="128" fillId="2" borderId="0" xfId="6099" applyFill="1" applyAlignment="1">
      <alignment horizontal="right" vertical="center" wrapText="1"/>
    </xf>
    <xf numFmtId="198" fontId="37" fillId="2" borderId="0" xfId="6129" applyNumberFormat="1" applyFont="1" applyFill="1" applyBorder="1" applyAlignment="1" applyProtection="1">
      <alignment horizontal="right" vertical="center" wrapText="1" indent="1"/>
      <protection locked="0"/>
    </xf>
    <xf numFmtId="1" fontId="38" fillId="2" borderId="6" xfId="6129" applyNumberFormat="1" applyFont="1" applyFill="1" applyBorder="1" applyAlignment="1" applyProtection="1">
      <alignment vertical="center" wrapText="1"/>
      <protection locked="0"/>
    </xf>
    <xf numFmtId="186" fontId="38" fillId="2" borderId="6" xfId="6129" applyNumberFormat="1" applyFont="1" applyFill="1" applyBorder="1" applyAlignment="1" applyProtection="1">
      <alignment vertical="center" wrapText="1"/>
      <protection locked="0"/>
    </xf>
    <xf numFmtId="198" fontId="3" fillId="2" borderId="5" xfId="6129" applyNumberFormat="1" applyFont="1" applyFill="1" applyBorder="1" applyAlignment="1" applyProtection="1">
      <alignment vertical="center" wrapText="1"/>
      <protection locked="0"/>
    </xf>
    <xf numFmtId="198" fontId="37" fillId="2" borderId="5" xfId="6129" applyNumberFormat="1" applyFont="1" applyFill="1" applyBorder="1" applyAlignment="1" applyProtection="1">
      <alignment vertical="center" wrapText="1"/>
      <protection locked="0"/>
    </xf>
    <xf numFmtId="198" fontId="37" fillId="2" borderId="4" xfId="6129" applyNumberFormat="1" applyFont="1" applyFill="1" applyBorder="1" applyAlignment="1" applyProtection="1">
      <alignment vertical="center" wrapText="1"/>
      <protection locked="0"/>
    </xf>
    <xf numFmtId="198" fontId="3" fillId="2" borderId="6" xfId="6129" applyNumberFormat="1" applyFont="1" applyFill="1" applyBorder="1" applyAlignment="1" applyProtection="1">
      <alignment vertical="center" wrapText="1"/>
      <protection locked="0"/>
    </xf>
    <xf numFmtId="198" fontId="3" fillId="2" borderId="0" xfId="6129" applyNumberFormat="1" applyFont="1" applyFill="1" applyBorder="1" applyAlignment="1" applyProtection="1">
      <alignment vertical="center" wrapText="1"/>
      <protection locked="0"/>
    </xf>
    <xf numFmtId="198" fontId="37" fillId="2" borderId="0" xfId="6129" applyNumberFormat="1" applyFont="1" applyFill="1" applyBorder="1" applyAlignment="1" applyProtection="1">
      <alignment horizontal="left" vertical="center" wrapText="1" indent="1"/>
      <protection locked="0"/>
    </xf>
    <xf numFmtId="198" fontId="37" fillId="4" borderId="1" xfId="6129" applyNumberFormat="1" applyFont="1" applyFill="1" applyBorder="1" applyAlignment="1" applyProtection="1">
      <alignment horizontal="left" vertical="center" indent="2"/>
      <protection locked="0"/>
    </xf>
    <xf numFmtId="1" fontId="37" fillId="2" borderId="1" xfId="6129" applyNumberFormat="1" applyFont="1" applyFill="1" applyBorder="1" applyAlignment="1" applyProtection="1">
      <alignment horizontal="right" vertical="center" wrapText="1"/>
    </xf>
    <xf numFmtId="198" fontId="38" fillId="2" borderId="6" xfId="6129" applyNumberFormat="1" applyFont="1" applyFill="1" applyBorder="1" applyProtection="1">
      <alignment vertical="center"/>
      <protection locked="0"/>
    </xf>
    <xf numFmtId="1" fontId="38" fillId="2" borderId="6" xfId="6129" applyNumberFormat="1" applyFont="1" applyFill="1" applyBorder="1" applyAlignment="1" applyProtection="1">
      <alignment horizontal="right" vertical="center" wrapText="1"/>
      <protection locked="0"/>
    </xf>
    <xf numFmtId="198" fontId="38" fillId="2" borderId="4" xfId="6129" applyNumberFormat="1" applyFont="1" applyFill="1" applyBorder="1" applyAlignment="1" applyProtection="1">
      <alignment horizontal="left" vertical="center" indent="1"/>
      <protection locked="0"/>
    </xf>
    <xf numFmtId="1" fontId="38" fillId="2" borderId="8" xfId="6129" applyNumberFormat="1" applyFont="1" applyFill="1" applyBorder="1" applyAlignment="1" applyProtection="1">
      <alignment horizontal="right" vertical="center" wrapText="1"/>
    </xf>
    <xf numFmtId="1" fontId="38" fillId="2" borderId="1" xfId="6129" applyNumberFormat="1" applyFont="1" applyFill="1" applyBorder="1" applyAlignment="1" applyProtection="1">
      <alignment horizontal="right" vertical="center" wrapText="1"/>
    </xf>
    <xf numFmtId="198" fontId="45" fillId="0" borderId="1" xfId="6129" applyNumberFormat="1" applyFont="1" applyFill="1" applyBorder="1" applyAlignment="1" applyProtection="1">
      <alignment vertical="center" wrapText="1"/>
      <protection locked="0"/>
    </xf>
    <xf numFmtId="198" fontId="50" fillId="3" borderId="1" xfId="6129" applyNumberFormat="1" applyFont="1" applyFill="1" applyBorder="1" applyAlignment="1" applyProtection="1">
      <alignment horizontal="left" vertical="center" indent="1"/>
      <protection locked="0"/>
    </xf>
    <xf numFmtId="1" fontId="37" fillId="0" borderId="1" xfId="6129" applyNumberFormat="1" applyFont="1" applyFill="1" applyBorder="1" applyAlignment="1" applyProtection="1">
      <alignment horizontal="right" vertical="center" wrapText="1"/>
    </xf>
    <xf numFmtId="198" fontId="37" fillId="0" borderId="1" xfId="6129" applyNumberFormat="1" applyFont="1" applyFill="1" applyBorder="1" applyAlignment="1" applyProtection="1">
      <alignment vertical="center" wrapText="1"/>
      <protection locked="0"/>
    </xf>
    <xf numFmtId="1" fontId="38" fillId="0" borderId="6" xfId="6129" applyNumberFormat="1" applyFont="1" applyFill="1" applyBorder="1" applyAlignment="1" applyProtection="1">
      <alignment horizontal="right" vertical="center" wrapText="1"/>
      <protection locked="0"/>
    </xf>
    <xf numFmtId="1" fontId="38" fillId="0" borderId="1" xfId="6129" applyNumberFormat="1" applyFont="1" applyFill="1" applyBorder="1" applyAlignment="1" applyProtection="1">
      <alignment horizontal="right" vertical="center" wrapText="1"/>
    </xf>
    <xf numFmtId="1" fontId="37" fillId="6" borderId="1" xfId="6129" applyNumberFormat="1" applyFont="1" applyFill="1" applyBorder="1" applyAlignment="1" applyProtection="1">
      <alignment horizontal="right" vertical="center" wrapText="1"/>
    </xf>
    <xf numFmtId="198" fontId="37" fillId="3" borderId="1" xfId="6129" applyNumberFormat="1" applyFont="1" applyFill="1" applyBorder="1" applyAlignment="1" applyProtection="1">
      <alignment horizontal="left" vertical="center" wrapText="1" indent="1"/>
      <protection locked="0"/>
    </xf>
    <xf numFmtId="0" fontId="37" fillId="2" borderId="1" xfId="6129" applyNumberFormat="1" applyFont="1" applyFill="1" applyBorder="1" applyAlignment="1" applyProtection="1">
      <alignment vertical="center" wrapText="1"/>
      <protection locked="0"/>
    </xf>
    <xf numFmtId="1" fontId="38" fillId="3" borderId="6" xfId="6129" applyNumberFormat="1" applyFont="1" applyFill="1" applyBorder="1" applyAlignment="1" applyProtection="1">
      <alignment vertical="center" wrapText="1"/>
      <protection locked="0"/>
    </xf>
    <xf numFmtId="1" fontId="37" fillId="5" borderId="1" xfId="6129" applyNumberFormat="1" applyFont="1" applyFill="1" applyBorder="1" applyAlignment="1" applyProtection="1">
      <alignment horizontal="right" vertical="center" wrapText="1"/>
    </xf>
    <xf numFmtId="1" fontId="37" fillId="2" borderId="4" xfId="6129" applyNumberFormat="1" applyFont="1" applyFill="1" applyBorder="1" applyAlignment="1" applyProtection="1">
      <alignment horizontal="right" vertical="center" wrapText="1"/>
    </xf>
    <xf numFmtId="1" fontId="38" fillId="2" borderId="4" xfId="6129" applyNumberFormat="1" applyFont="1" applyFill="1" applyBorder="1" applyAlignment="1" applyProtection="1">
      <alignment horizontal="right" vertical="center" wrapText="1"/>
    </xf>
    <xf numFmtId="1" fontId="20" fillId="2" borderId="1" xfId="6129" applyNumberFormat="1" applyFont="1" applyFill="1" applyBorder="1" applyAlignment="1" applyProtection="1">
      <alignment horizontal="right" vertical="center" wrapText="1"/>
    </xf>
    <xf numFmtId="1" fontId="50" fillId="3" borderId="1" xfId="6129" applyNumberFormat="1" applyFont="1" applyFill="1" applyBorder="1" applyAlignment="1" applyProtection="1">
      <alignment horizontal="right" vertical="center" wrapText="1"/>
    </xf>
    <xf numFmtId="182" fontId="37" fillId="2" borderId="1" xfId="6129" applyNumberFormat="1" applyFont="1" applyFill="1" applyBorder="1" applyAlignment="1" applyProtection="1">
      <alignment vertical="center" wrapText="1"/>
      <protection locked="0"/>
    </xf>
    <xf numFmtId="0" fontId="128" fillId="2" borderId="6" xfId="6099" applyFill="1" applyBorder="1"/>
    <xf numFmtId="178" fontId="20" fillId="2" borderId="1" xfId="6129" applyNumberFormat="1" applyFont="1" applyFill="1" applyBorder="1" applyAlignment="1" applyProtection="1">
      <alignment horizontal="right" vertical="center" wrapText="1"/>
    </xf>
    <xf numFmtId="1" fontId="50" fillId="3" borderId="1" xfId="6129" applyNumberFormat="1" applyFont="1" applyFill="1" applyBorder="1" applyAlignment="1" applyProtection="1">
      <alignment vertical="center" wrapText="1"/>
      <protection locked="0"/>
    </xf>
    <xf numFmtId="178" fontId="50" fillId="3" borderId="1" xfId="6129" applyNumberFormat="1" applyFont="1" applyFill="1" applyBorder="1" applyAlignment="1" applyProtection="1">
      <alignment vertical="center" wrapText="1"/>
      <protection locked="0"/>
    </xf>
    <xf numFmtId="186" fontId="3" fillId="2" borderId="1" xfId="6129" applyNumberFormat="1" applyFont="1" applyFill="1" applyBorder="1" applyAlignment="1" applyProtection="1">
      <alignment horizontal="left" vertical="center" wrapText="1"/>
    </xf>
    <xf numFmtId="1" fontId="0" fillId="2" borderId="1" xfId="6129" applyNumberFormat="1" applyFont="1" applyFill="1" applyBorder="1" applyAlignment="1" applyProtection="1">
      <alignment vertical="center" wrapText="1"/>
    </xf>
    <xf numFmtId="186" fontId="16" fillId="2" borderId="6" xfId="6129" applyNumberFormat="1" applyFont="1" applyFill="1" applyBorder="1" applyAlignment="1" applyProtection="1">
      <alignment horizontal="left" vertical="center" wrapText="1"/>
      <protection locked="0"/>
    </xf>
    <xf numFmtId="1" fontId="20" fillId="2" borderId="6" xfId="6129" applyNumberFormat="1" applyFont="1" applyFill="1" applyBorder="1" applyAlignment="1" applyProtection="1">
      <alignment vertical="center" wrapText="1"/>
      <protection locked="0"/>
    </xf>
    <xf numFmtId="198" fontId="37" fillId="2" borderId="6" xfId="6129" applyNumberFormat="1" applyFont="1" applyFill="1" applyBorder="1" applyAlignment="1" applyProtection="1">
      <alignment vertical="center" wrapText="1"/>
      <protection locked="0"/>
    </xf>
    <xf numFmtId="186" fontId="3" fillId="2" borderId="8" xfId="6129" applyNumberFormat="1" applyFont="1" applyFill="1" applyBorder="1" applyAlignment="1" applyProtection="1">
      <alignment horizontal="left" vertical="center" wrapText="1"/>
    </xf>
    <xf numFmtId="0" fontId="3" fillId="2" borderId="8" xfId="6099" applyFont="1" applyFill="1" applyBorder="1" applyAlignment="1">
      <alignment horizontal="left" vertical="center" wrapText="1"/>
    </xf>
    <xf numFmtId="0" fontId="3" fillId="2" borderId="1" xfId="6099" applyFont="1" applyFill="1" applyBorder="1" applyAlignment="1">
      <alignment horizontal="left" vertical="center" wrapText="1"/>
    </xf>
    <xf numFmtId="186" fontId="16" fillId="2" borderId="8" xfId="6129" applyNumberFormat="1" applyFont="1" applyFill="1" applyBorder="1" applyAlignment="1" applyProtection="1">
      <alignment horizontal="left" vertical="center" wrapText="1"/>
    </xf>
    <xf numFmtId="1" fontId="20" fillId="2" borderId="1" xfId="6129" applyNumberFormat="1" applyFont="1" applyFill="1" applyBorder="1" applyAlignment="1" applyProtection="1">
      <alignment vertical="center" wrapText="1"/>
    </xf>
    <xf numFmtId="198" fontId="0" fillId="2" borderId="1" xfId="6129" applyNumberFormat="1" applyFont="1" applyFill="1" applyBorder="1" applyAlignment="1" applyProtection="1">
      <alignment vertical="center" wrapText="1"/>
      <protection locked="0"/>
    </xf>
    <xf numFmtId="186" fontId="16" fillId="2" borderId="1" xfId="6129" applyNumberFormat="1" applyFont="1" applyFill="1" applyBorder="1" applyAlignment="1" applyProtection="1">
      <alignment horizontal="left" vertical="center" wrapText="1"/>
    </xf>
    <xf numFmtId="1" fontId="38" fillId="2" borderId="0" xfId="6129" applyNumberFormat="1" applyFont="1" applyFill="1" applyBorder="1" applyAlignment="1" applyProtection="1">
      <alignment horizontal="right" vertical="center" wrapText="1"/>
      <protection locked="0"/>
    </xf>
    <xf numFmtId="1" fontId="37" fillId="2" borderId="0" xfId="6129" applyNumberFormat="1" applyFont="1" applyFill="1" applyBorder="1" applyAlignment="1" applyProtection="1">
      <alignment horizontal="right" vertical="center" wrapText="1"/>
    </xf>
    <xf numFmtId="1" fontId="38" fillId="2" borderId="0" xfId="6129" applyNumberFormat="1" applyFont="1" applyFill="1" applyBorder="1" applyAlignment="1" applyProtection="1">
      <alignment horizontal="right" vertical="center" wrapText="1"/>
    </xf>
    <xf numFmtId="1" fontId="51" fillId="2" borderId="4" xfId="6129" applyNumberFormat="1" applyFont="1" applyFill="1" applyBorder="1" applyAlignment="1" applyProtection="1">
      <alignment horizontal="right" vertical="center" wrapText="1"/>
    </xf>
    <xf numFmtId="198" fontId="49" fillId="3" borderId="1" xfId="6129" applyNumberFormat="1" applyFont="1" applyFill="1" applyBorder="1" applyAlignment="1" applyProtection="1">
      <alignment vertical="center" wrapText="1"/>
      <protection locked="0"/>
    </xf>
    <xf numFmtId="198" fontId="38" fillId="3" borderId="0" xfId="6129" applyNumberFormat="1" applyFont="1" applyFill="1" applyAlignment="1" applyProtection="1">
      <alignment vertical="center" wrapText="1"/>
      <protection locked="0"/>
    </xf>
    <xf numFmtId="198" fontId="34" fillId="0" borderId="1" xfId="6129" applyNumberFormat="1" applyFont="1" applyFill="1" applyBorder="1" applyAlignment="1" applyProtection="1">
      <alignment horizontal="left" vertical="center" wrapText="1" indent="2"/>
      <protection locked="0"/>
    </xf>
    <xf numFmtId="1" fontId="37" fillId="2" borderId="8" xfId="6129" applyNumberFormat="1" applyFont="1" applyFill="1" applyBorder="1" applyAlignment="1" applyProtection="1">
      <alignment horizontal="right" vertical="center" wrapText="1"/>
    </xf>
    <xf numFmtId="198" fontId="52" fillId="0" borderId="1" xfId="6129" applyNumberFormat="1" applyFont="1" applyFill="1" applyBorder="1" applyAlignment="1" applyProtection="1">
      <alignment horizontal="left" vertical="center" wrapText="1"/>
      <protection locked="0"/>
    </xf>
    <xf numFmtId="198" fontId="43" fillId="0" borderId="1" xfId="6129" applyNumberFormat="1" applyFont="1" applyFill="1" applyBorder="1" applyAlignment="1" applyProtection="1">
      <alignment horizontal="left" vertical="center" wrapText="1" indent="2"/>
      <protection locked="0"/>
    </xf>
    <xf numFmtId="198" fontId="49" fillId="0" borderId="1" xfId="6129" applyNumberFormat="1" applyFont="1" applyFill="1" applyBorder="1" applyAlignment="1" applyProtection="1">
      <alignment horizontal="left" vertical="center" wrapText="1" indent="2"/>
      <protection locked="0"/>
    </xf>
    <xf numFmtId="1" fontId="50" fillId="3" borderId="1" xfId="6129" applyNumberFormat="1" applyFont="1" applyFill="1" applyBorder="1" applyAlignment="1" applyProtection="1">
      <alignment horizontal="right" vertical="center" wrapText="1"/>
      <protection locked="0"/>
    </xf>
    <xf numFmtId="1" fontId="34" fillId="0" borderId="1" xfId="6129" applyNumberFormat="1" applyFont="1" applyFill="1" applyBorder="1" applyAlignment="1" applyProtection="1">
      <alignment horizontal="right" vertical="center" wrapText="1"/>
    </xf>
    <xf numFmtId="1" fontId="50" fillId="0" borderId="1" xfId="6129" applyNumberFormat="1" applyFont="1" applyFill="1" applyBorder="1" applyAlignment="1" applyProtection="1">
      <alignment horizontal="right" vertical="center" wrapText="1"/>
    </xf>
    <xf numFmtId="1" fontId="37" fillId="5" borderId="4" xfId="6129" applyNumberFormat="1" applyFont="1" applyFill="1" applyBorder="1" applyAlignment="1" applyProtection="1">
      <alignment horizontal="right" vertical="center" wrapText="1"/>
    </xf>
    <xf numFmtId="1" fontId="49" fillId="0" borderId="1" xfId="6129" applyNumberFormat="1" applyFont="1" applyFill="1" applyBorder="1" applyAlignment="1" applyProtection="1">
      <alignment horizontal="right" vertical="center" wrapText="1"/>
    </xf>
    <xf numFmtId="1" fontId="34" fillId="0" borderId="1" xfId="6129" applyNumberFormat="1" applyFont="1" applyFill="1" applyBorder="1" applyAlignment="1" applyProtection="1">
      <alignment vertical="center" wrapText="1"/>
      <protection locked="0"/>
    </xf>
    <xf numFmtId="178" fontId="34" fillId="0" borderId="1" xfId="6129" applyNumberFormat="1" applyFont="1" applyFill="1" applyBorder="1" applyAlignment="1" applyProtection="1">
      <alignment vertical="center" wrapText="1"/>
      <protection locked="0"/>
    </xf>
    <xf numFmtId="1" fontId="50" fillId="0" borderId="1" xfId="6129" applyNumberFormat="1" applyFont="1" applyFill="1" applyBorder="1" applyAlignment="1" applyProtection="1">
      <alignment vertical="center" wrapText="1"/>
      <protection locked="0"/>
    </xf>
    <xf numFmtId="178" fontId="50" fillId="0" borderId="1" xfId="6129" applyNumberFormat="1" applyFont="1" applyFill="1" applyBorder="1" applyAlignment="1" applyProtection="1">
      <alignment vertical="center" wrapText="1"/>
      <protection locked="0"/>
    </xf>
    <xf numFmtId="1" fontId="49" fillId="0" borderId="1" xfId="6129" applyNumberFormat="1" applyFont="1" applyFill="1" applyBorder="1" applyAlignment="1" applyProtection="1">
      <alignment vertical="center" wrapText="1"/>
      <protection locked="0"/>
    </xf>
    <xf numFmtId="178" fontId="49" fillId="0" borderId="1" xfId="6129" applyNumberFormat="1" applyFont="1" applyFill="1" applyBorder="1" applyAlignment="1" applyProtection="1">
      <alignment vertical="center" wrapText="1"/>
      <protection locked="0"/>
    </xf>
    <xf numFmtId="1" fontId="3" fillId="2" borderId="1" xfId="6129" applyNumberFormat="1" applyFont="1" applyFill="1" applyBorder="1" applyAlignment="1" applyProtection="1">
      <alignment horizontal="left" vertical="center" wrapText="1"/>
    </xf>
    <xf numFmtId="198" fontId="3" fillId="2" borderId="8" xfId="6129" applyNumberFormat="1" applyFont="1" applyFill="1" applyBorder="1" applyAlignment="1" applyProtection="1">
      <alignment horizontal="left" vertical="center" wrapText="1"/>
      <protection locked="0"/>
    </xf>
    <xf numFmtId="1" fontId="48" fillId="3" borderId="1" xfId="6129" applyNumberFormat="1" applyFont="1" applyFill="1" applyBorder="1" applyAlignment="1" applyProtection="1">
      <alignment horizontal="right" vertical="center" wrapText="1"/>
      <protection locked="0"/>
    </xf>
    <xf numFmtId="1" fontId="49" fillId="0" borderId="1" xfId="6129" applyNumberFormat="1" applyFont="1" applyFill="1" applyBorder="1" applyAlignment="1" applyProtection="1">
      <alignment horizontal="right" vertical="center" wrapText="1"/>
      <protection locked="0"/>
    </xf>
    <xf numFmtId="1" fontId="48" fillId="0" borderId="1" xfId="6129" applyNumberFormat="1" applyFont="1" applyFill="1" applyBorder="1" applyAlignment="1" applyProtection="1">
      <alignment horizontal="right" vertical="center" wrapText="1"/>
    </xf>
    <xf numFmtId="198" fontId="37" fillId="2" borderId="6" xfId="6129" applyNumberFormat="1" applyFont="1" applyFill="1" applyBorder="1" applyAlignment="1" applyProtection="1">
      <alignment horizontal="left" vertical="center" wrapText="1" indent="3"/>
      <protection locked="0"/>
    </xf>
    <xf numFmtId="198" fontId="37" fillId="2" borderId="1" xfId="6129" applyNumberFormat="1" applyFont="1" applyFill="1" applyBorder="1" applyAlignment="1" applyProtection="1">
      <alignment horizontal="left" vertical="center" wrapText="1" indent="3"/>
      <protection locked="0"/>
    </xf>
    <xf numFmtId="1" fontId="37" fillId="0" borderId="4" xfId="6129" applyNumberFormat="1" applyFont="1" applyFill="1" applyBorder="1" applyAlignment="1" applyProtection="1">
      <alignment horizontal="right" vertical="center" wrapText="1"/>
    </xf>
    <xf numFmtId="1" fontId="37" fillId="4" borderId="1" xfId="6129" applyNumberFormat="1" applyFont="1" applyFill="1" applyBorder="1" applyAlignment="1" applyProtection="1">
      <alignment horizontal="right" vertical="center" wrapText="1"/>
    </xf>
    <xf numFmtId="1" fontId="37" fillId="0" borderId="8" xfId="6129" applyNumberFormat="1" applyFont="1" applyFill="1" applyBorder="1" applyAlignment="1" applyProtection="1">
      <alignment horizontal="right" vertical="center" wrapText="1"/>
    </xf>
    <xf numFmtId="1" fontId="38" fillId="3" borderId="4" xfId="6129" applyNumberFormat="1" applyFont="1" applyFill="1" applyBorder="1" applyAlignment="1" applyProtection="1">
      <alignment vertical="center" wrapText="1"/>
      <protection locked="0"/>
    </xf>
    <xf numFmtId="1" fontId="37" fillId="7" borderId="1" xfId="6129" applyNumberFormat="1" applyFont="1" applyFill="1" applyBorder="1" applyAlignment="1" applyProtection="1">
      <alignment horizontal="right" vertical="center" wrapText="1"/>
    </xf>
    <xf numFmtId="198" fontId="37" fillId="3" borderId="1" xfId="6129" applyNumberFormat="1" applyFont="1" applyFill="1" applyBorder="1" applyAlignment="1" applyProtection="1">
      <alignment horizontal="left" vertical="center" wrapText="1" indent="2"/>
      <protection locked="0"/>
    </xf>
    <xf numFmtId="198" fontId="38" fillId="2" borderId="1" xfId="6129" applyNumberFormat="1" applyFont="1" applyFill="1" applyBorder="1" applyProtection="1">
      <alignment vertical="center"/>
      <protection locked="0"/>
    </xf>
    <xf numFmtId="1" fontId="37" fillId="7" borderId="4" xfId="6129" applyNumberFormat="1" applyFont="1" applyFill="1" applyBorder="1" applyAlignment="1" applyProtection="1">
      <alignment horizontal="right" vertical="center" wrapText="1"/>
    </xf>
    <xf numFmtId="186" fontId="38" fillId="2" borderId="4" xfId="6129" applyNumberFormat="1" applyFont="1" applyFill="1" applyBorder="1" applyAlignment="1" applyProtection="1">
      <alignment vertical="center" wrapText="1"/>
      <protection locked="0"/>
    </xf>
    <xf numFmtId="0" fontId="128" fillId="2" borderId="4" xfId="6099" applyFill="1" applyBorder="1"/>
    <xf numFmtId="186" fontId="3" fillId="2" borderId="4" xfId="6129" applyNumberFormat="1" applyFont="1" applyFill="1" applyBorder="1" applyAlignment="1" applyProtection="1">
      <alignment horizontal="left" vertical="center" wrapText="1"/>
    </xf>
    <xf numFmtId="1" fontId="0" fillId="2" borderId="4" xfId="6129" applyNumberFormat="1" applyFont="1" applyFill="1" applyBorder="1" applyAlignment="1" applyProtection="1">
      <alignment vertical="center" wrapText="1"/>
    </xf>
    <xf numFmtId="198" fontId="3" fillId="2" borderId="4" xfId="6129" applyNumberFormat="1" applyFont="1" applyFill="1" applyBorder="1" applyAlignment="1" applyProtection="1">
      <alignment vertical="center" wrapText="1"/>
      <protection locked="0"/>
    </xf>
    <xf numFmtId="198" fontId="3" fillId="2" borderId="1" xfId="6129" applyNumberFormat="1" applyFont="1" applyFill="1" applyBorder="1" applyAlignment="1" applyProtection="1">
      <alignment horizontal="left" vertical="center" wrapText="1"/>
      <protection locked="0"/>
    </xf>
    <xf numFmtId="1" fontId="37" fillId="2" borderId="1" xfId="6129" applyNumberFormat="1" applyFont="1" applyFill="1" applyBorder="1" applyAlignment="1" applyProtection="1">
      <alignment vertical="center" wrapText="1"/>
    </xf>
    <xf numFmtId="198" fontId="38" fillId="2" borderId="1" xfId="6129" applyNumberFormat="1" applyFont="1" applyFill="1" applyBorder="1" applyAlignment="1" applyProtection="1">
      <alignment horizontal="left" vertical="center" indent="1"/>
      <protection locked="0"/>
    </xf>
    <xf numFmtId="0" fontId="20" fillId="2" borderId="1" xfId="6099" applyFont="1" applyFill="1" applyBorder="1"/>
    <xf numFmtId="1" fontId="48" fillId="3" borderId="1" xfId="6129" applyNumberFormat="1" applyFont="1" applyFill="1" applyBorder="1" applyAlignment="1" applyProtection="1">
      <alignment horizontal="right" vertical="center" wrapText="1"/>
    </xf>
    <xf numFmtId="0" fontId="37" fillId="2" borderId="0" xfId="6129" applyNumberFormat="1" applyFont="1" applyFill="1" applyAlignment="1" applyProtection="1">
      <alignment vertical="center" wrapText="1"/>
      <protection locked="0"/>
    </xf>
    <xf numFmtId="191" fontId="36" fillId="0" borderId="3" xfId="4263" applyNumberFormat="1" applyFont="1" applyFill="1" applyBorder="1" applyAlignment="1" applyProtection="1">
      <alignment horizontal="left" vertical="center" wrapText="1"/>
      <protection locked="0"/>
    </xf>
    <xf numFmtId="198" fontId="55" fillId="0" borderId="1" xfId="6129" applyNumberFormat="1" applyFont="1" applyFill="1" applyBorder="1" applyAlignment="1" applyProtection="1">
      <alignment vertical="center" wrapText="1"/>
      <protection locked="0"/>
    </xf>
    <xf numFmtId="198" fontId="48" fillId="3" borderId="1" xfId="6129" applyNumberFormat="1" applyFont="1" applyFill="1" applyBorder="1" applyAlignment="1" applyProtection="1">
      <alignment horizontal="left" vertical="center" indent="1"/>
      <protection locked="0"/>
    </xf>
    <xf numFmtId="198" fontId="56" fillId="0" borderId="6" xfId="6129" applyNumberFormat="1" applyFont="1" applyFill="1" applyBorder="1" applyAlignment="1" applyProtection="1">
      <alignment vertical="center"/>
      <protection locked="0"/>
    </xf>
    <xf numFmtId="198" fontId="49" fillId="0" borderId="1" xfId="6129" applyNumberFormat="1" applyFont="1" applyFill="1" applyBorder="1" applyAlignment="1" applyProtection="1">
      <alignment horizontal="left" vertical="center" indent="1"/>
      <protection locked="0"/>
    </xf>
    <xf numFmtId="198" fontId="57" fillId="2" borderId="1" xfId="6129" applyNumberFormat="1" applyFont="1" applyFill="1" applyBorder="1" applyAlignment="1" applyProtection="1">
      <alignment horizontal="left" vertical="center" indent="1"/>
      <protection locked="0"/>
    </xf>
    <xf numFmtId="198" fontId="56" fillId="0" borderId="1" xfId="6129" applyNumberFormat="1" applyFont="1" applyFill="1" applyBorder="1" applyProtection="1">
      <alignment vertical="center"/>
      <protection locked="0"/>
    </xf>
    <xf numFmtId="198" fontId="49" fillId="0" borderId="1" xfId="6129" applyNumberFormat="1" applyFont="1" applyFill="1" applyBorder="1" applyAlignment="1" applyProtection="1">
      <alignment horizontal="left" vertical="center" wrapText="1" indent="1"/>
      <protection locked="0"/>
    </xf>
    <xf numFmtId="1" fontId="36" fillId="0" borderId="3" xfId="6129" applyNumberFormat="1" applyFont="1" applyFill="1" applyBorder="1" applyAlignment="1" applyProtection="1">
      <alignment horizontal="right" vertical="center" wrapText="1"/>
      <protection locked="0"/>
    </xf>
    <xf numFmtId="186" fontId="36" fillId="0" borderId="3" xfId="4263" applyNumberFormat="1" applyFont="1" applyFill="1" applyBorder="1" applyAlignment="1" applyProtection="1">
      <alignment vertical="center" wrapText="1"/>
      <protection locked="0"/>
    </xf>
    <xf numFmtId="1" fontId="48" fillId="0" borderId="1" xfId="6129" applyNumberFormat="1" applyFont="1" applyFill="1" applyBorder="1" applyAlignment="1" applyProtection="1">
      <alignment vertical="center" wrapText="1"/>
      <protection locked="0"/>
    </xf>
    <xf numFmtId="1" fontId="48" fillId="0" borderId="1" xfId="6129" applyNumberFormat="1" applyFont="1" applyFill="1" applyBorder="1" applyAlignment="1" applyProtection="1">
      <alignment horizontal="right" vertical="center" wrapText="1"/>
      <protection locked="0"/>
    </xf>
    <xf numFmtId="186" fontId="49" fillId="0" borderId="0" xfId="4263" applyNumberFormat="1" applyFont="1" applyFill="1" applyBorder="1" applyAlignment="1" applyProtection="1">
      <alignment horizontal="right" vertical="top"/>
      <protection locked="0"/>
    </xf>
    <xf numFmtId="178" fontId="48" fillId="0" borderId="1" xfId="6129" applyNumberFormat="1" applyFont="1" applyFill="1" applyBorder="1" applyAlignment="1" applyProtection="1">
      <alignment vertical="center" wrapText="1"/>
      <protection locked="0"/>
    </xf>
    <xf numFmtId="1" fontId="48" fillId="3" borderId="1" xfId="6129" applyNumberFormat="1" applyFont="1" applyFill="1" applyBorder="1" applyAlignment="1" applyProtection="1">
      <alignment vertical="center" wrapText="1"/>
      <protection locked="0"/>
    </xf>
    <xf numFmtId="178" fontId="48" fillId="3" borderId="1" xfId="6129" applyNumberFormat="1" applyFont="1" applyFill="1" applyBorder="1" applyAlignment="1" applyProtection="1">
      <alignment vertical="center" wrapText="1"/>
      <protection locked="0"/>
    </xf>
    <xf numFmtId="186" fontId="44" fillId="2" borderId="1" xfId="6129" applyNumberFormat="1" applyFont="1" applyFill="1" applyBorder="1" applyAlignment="1" applyProtection="1">
      <alignment horizontal="left" vertical="center" wrapText="1"/>
    </xf>
    <xf numFmtId="186" fontId="16" fillId="2" borderId="1" xfId="6129" applyNumberFormat="1" applyFont="1" applyFill="1" applyBorder="1" applyAlignment="1" applyProtection="1">
      <alignment vertical="center" wrapText="1"/>
      <protection locked="0"/>
    </xf>
    <xf numFmtId="186" fontId="16" fillId="2" borderId="1" xfId="6129" applyNumberFormat="1" applyFont="1" applyFill="1" applyBorder="1" applyAlignment="1" applyProtection="1">
      <alignment horizontal="left" vertical="center" wrapText="1"/>
      <protection locked="0"/>
    </xf>
    <xf numFmtId="186" fontId="49" fillId="0" borderId="0" xfId="4263" applyNumberFormat="1" applyFont="1" applyFill="1" applyBorder="1" applyAlignment="1" applyProtection="1">
      <alignment horizontal="right" vertical="center" wrapText="1"/>
      <protection locked="0"/>
    </xf>
    <xf numFmtId="1" fontId="43" fillId="3" borderId="1" xfId="6129" applyNumberFormat="1" applyFont="1" applyFill="1" applyBorder="1" applyAlignment="1" applyProtection="1">
      <alignment vertical="center" wrapText="1"/>
    </xf>
    <xf numFmtId="198" fontId="38" fillId="2" borderId="6" xfId="6127" applyNumberFormat="1" applyFont="1" applyFill="1" applyBorder="1" applyAlignment="1" applyProtection="1">
      <alignment vertical="center"/>
      <protection locked="0"/>
    </xf>
    <xf numFmtId="198" fontId="37" fillId="2" borderId="1" xfId="6127" applyNumberFormat="1" applyFont="1" applyFill="1" applyBorder="1" applyAlignment="1" applyProtection="1">
      <alignment horizontal="left" vertical="center" indent="1"/>
      <protection locked="0"/>
    </xf>
    <xf numFmtId="198" fontId="38" fillId="2" borderId="1" xfId="6127" applyNumberFormat="1" applyFont="1" applyFill="1" applyBorder="1" applyProtection="1">
      <alignment vertical="center"/>
      <protection locked="0"/>
    </xf>
    <xf numFmtId="198" fontId="37" fillId="2" borderId="1" xfId="6127" applyNumberFormat="1" applyFont="1" applyFill="1" applyBorder="1" applyAlignment="1" applyProtection="1">
      <alignment horizontal="left" vertical="center"/>
      <protection locked="0"/>
    </xf>
    <xf numFmtId="198" fontId="37" fillId="2" borderId="1" xfId="6127" applyNumberFormat="1" applyFont="1" applyFill="1" applyBorder="1" applyAlignment="1" applyProtection="1">
      <alignment horizontal="left" vertical="center" wrapText="1" indent="1"/>
      <protection locked="0"/>
    </xf>
    <xf numFmtId="198" fontId="37" fillId="2" borderId="1" xfId="6127" applyNumberFormat="1" applyFont="1" applyFill="1" applyBorder="1" applyAlignment="1" applyProtection="1">
      <alignment vertical="center"/>
      <protection locked="0"/>
    </xf>
    <xf numFmtId="198" fontId="37" fillId="2" borderId="1" xfId="6127" applyNumberFormat="1" applyFont="1" applyFill="1" applyBorder="1" applyAlignment="1" applyProtection="1">
      <alignment horizontal="left" vertical="center" wrapText="1"/>
      <protection locked="0"/>
    </xf>
    <xf numFmtId="1" fontId="36" fillId="3" borderId="1" xfId="6129" applyNumberFormat="1" applyFont="1" applyFill="1" applyBorder="1" applyAlignment="1" applyProtection="1">
      <alignment horizontal="right" vertical="center" wrapText="1"/>
      <protection locked="0"/>
    </xf>
    <xf numFmtId="198" fontId="48" fillId="0" borderId="1" xfId="6129" applyNumberFormat="1" applyFont="1" applyFill="1" applyBorder="1" applyAlignment="1" applyProtection="1">
      <alignment horizontal="left" vertical="center" indent="1"/>
      <protection locked="0"/>
    </xf>
    <xf numFmtId="1" fontId="51" fillId="2" borderId="1" xfId="6129" applyNumberFormat="1" applyFont="1" applyFill="1" applyBorder="1" applyAlignment="1" applyProtection="1">
      <alignment horizontal="right" vertical="center" wrapText="1"/>
    </xf>
    <xf numFmtId="178" fontId="51" fillId="2" borderId="1" xfId="6129" applyNumberFormat="1" applyFont="1" applyFill="1" applyBorder="1" applyAlignment="1" applyProtection="1">
      <alignment horizontal="right" vertical="center" wrapText="1"/>
    </xf>
    <xf numFmtId="1" fontId="36" fillId="3" borderId="1" xfId="6129" applyNumberFormat="1" applyFont="1" applyFill="1" applyBorder="1" applyAlignment="1" applyProtection="1">
      <alignment horizontal="right" vertical="center" wrapText="1"/>
    </xf>
    <xf numFmtId="198" fontId="43" fillId="0" borderId="1" xfId="6129" applyNumberFormat="1" applyFont="1" applyFill="1" applyBorder="1" applyAlignment="1" applyProtection="1">
      <alignment vertical="center" wrapText="1"/>
      <protection locked="0"/>
    </xf>
    <xf numFmtId="198" fontId="56" fillId="0" borderId="1" xfId="6129" applyNumberFormat="1" applyFont="1" applyFill="1" applyBorder="1" applyAlignment="1" applyProtection="1">
      <alignment vertical="center" wrapText="1"/>
      <protection locked="0"/>
    </xf>
    <xf numFmtId="1" fontId="43" fillId="0" borderId="1" xfId="6129" applyNumberFormat="1" applyFont="1" applyFill="1" applyBorder="1" applyAlignment="1" applyProtection="1">
      <alignment horizontal="right" vertical="center" wrapText="1"/>
    </xf>
    <xf numFmtId="198" fontId="37" fillId="4" borderId="1" xfId="6129" applyNumberFormat="1" applyFont="1" applyFill="1" applyBorder="1" applyAlignment="1" applyProtection="1">
      <alignment horizontal="left" vertical="center" wrapText="1" indent="2"/>
      <protection locked="0"/>
    </xf>
    <xf numFmtId="1" fontId="57" fillId="2" borderId="1" xfId="6129" applyNumberFormat="1" applyFont="1" applyFill="1" applyBorder="1" applyAlignment="1" applyProtection="1">
      <alignment horizontal="right" vertical="center" wrapText="1"/>
    </xf>
    <xf numFmtId="1" fontId="57" fillId="2" borderId="0" xfId="6129" applyNumberFormat="1" applyFont="1" applyFill="1" applyBorder="1" applyAlignment="1" applyProtection="1">
      <alignment horizontal="right" vertical="center" wrapText="1"/>
    </xf>
    <xf numFmtId="198" fontId="57" fillId="2" borderId="0" xfId="6129" applyNumberFormat="1" applyFont="1" applyFill="1" applyAlignment="1" applyProtection="1">
      <alignment vertical="center" wrapText="1"/>
      <protection locked="0"/>
    </xf>
    <xf numFmtId="178" fontId="51" fillId="2" borderId="1" xfId="6129" applyNumberFormat="1" applyFont="1" applyFill="1" applyBorder="1" applyAlignment="1" applyProtection="1">
      <alignment vertical="center" wrapText="1"/>
      <protection locked="0"/>
    </xf>
    <xf numFmtId="0" fontId="1" fillId="0" borderId="0" xfId="0" applyFont="1">
      <alignment vertical="center"/>
    </xf>
    <xf numFmtId="0" fontId="20" fillId="0" borderId="0" xfId="0" applyFont="1">
      <alignment vertical="center"/>
    </xf>
    <xf numFmtId="0" fontId="0" fillId="0" borderId="0" xfId="0">
      <alignment vertical="center"/>
    </xf>
    <xf numFmtId="0" fontId="0" fillId="0" borderId="0" xfId="0" applyFont="1" applyBorder="1">
      <alignment vertical="center"/>
    </xf>
    <xf numFmtId="0" fontId="0" fillId="0" borderId="0" xfId="0" applyBorder="1">
      <alignment vertical="center"/>
    </xf>
    <xf numFmtId="0" fontId="12" fillId="0" borderId="1" xfId="5878" applyFont="1" applyBorder="1" applyAlignment="1">
      <alignment horizontal="center" vertical="center"/>
    </xf>
    <xf numFmtId="0" fontId="25" fillId="0" borderId="1" xfId="5882" applyFont="1" applyBorder="1" applyAlignment="1">
      <alignment horizontal="center" vertical="center"/>
    </xf>
    <xf numFmtId="188" fontId="25" fillId="0" borderId="1" xfId="5882" applyNumberFormat="1" applyFont="1" applyBorder="1" applyAlignment="1">
      <alignment vertical="center"/>
    </xf>
    <xf numFmtId="0" fontId="25" fillId="0" borderId="1" xfId="0" applyFont="1" applyBorder="1">
      <alignment vertical="center"/>
    </xf>
    <xf numFmtId="0" fontId="8" fillId="0" borderId="1" xfId="5882" applyFont="1" applyBorder="1" applyAlignment="1">
      <alignment vertical="center"/>
    </xf>
    <xf numFmtId="188" fontId="8" fillId="0" borderId="1" xfId="5882" applyNumberFormat="1" applyFont="1" applyBorder="1" applyAlignment="1">
      <alignment vertical="center"/>
    </xf>
    <xf numFmtId="0" fontId="8" fillId="0" borderId="1" xfId="0" applyFont="1" applyBorder="1">
      <alignment vertical="center"/>
    </xf>
    <xf numFmtId="0" fontId="8" fillId="0" borderId="1" xfId="5882" applyFont="1" applyBorder="1" applyAlignment="1">
      <alignment horizontal="left" vertical="center" wrapText="1"/>
    </xf>
    <xf numFmtId="0" fontId="3" fillId="0" borderId="0" xfId="0" applyFont="1" applyAlignment="1">
      <alignment horizontal="center" vertical="center" wrapText="1"/>
    </xf>
    <xf numFmtId="0" fontId="3" fillId="0" borderId="0" xfId="0" applyFont="1" applyAlignment="1">
      <alignment horizontal="center" vertical="center"/>
    </xf>
    <xf numFmtId="0" fontId="128" fillId="0" borderId="0" xfId="5656" applyAlignment="1">
      <alignment horizontal="center" vertical="center"/>
    </xf>
    <xf numFmtId="0" fontId="3" fillId="0" borderId="0" xfId="5656" applyFont="1" applyAlignment="1">
      <alignment horizontal="right" vertical="center"/>
    </xf>
    <xf numFmtId="0" fontId="12" fillId="0" borderId="1" xfId="5656" applyFont="1" applyBorder="1" applyAlignment="1">
      <alignment horizontal="center" vertical="center"/>
    </xf>
    <xf numFmtId="0" fontId="3" fillId="0" borderId="1" xfId="5656" applyFont="1" applyBorder="1" applyAlignment="1">
      <alignment horizontal="left" vertical="center"/>
    </xf>
    <xf numFmtId="182" fontId="3" fillId="0" borderId="1" xfId="5656" applyNumberFormat="1" applyFont="1" applyFill="1" applyBorder="1" applyAlignment="1">
      <alignment vertical="center"/>
    </xf>
    <xf numFmtId="182" fontId="3" fillId="0" borderId="1" xfId="5656" applyNumberFormat="1" applyFont="1" applyBorder="1" applyAlignment="1">
      <alignment vertical="center"/>
    </xf>
    <xf numFmtId="0" fontId="16" fillId="0" borderId="1" xfId="5656" applyFont="1" applyBorder="1" applyAlignment="1">
      <alignment horizontal="center" vertical="center"/>
    </xf>
    <xf numFmtId="182" fontId="16" fillId="0" borderId="1" xfId="5656" applyNumberFormat="1" applyFont="1" applyBorder="1" applyAlignment="1">
      <alignment vertical="center"/>
    </xf>
    <xf numFmtId="0" fontId="0" fillId="0" borderId="0" xfId="6014" applyFont="1" applyAlignment="1">
      <alignment horizontal="center" vertical="center"/>
    </xf>
    <xf numFmtId="0" fontId="12" fillId="0" borderId="1" xfId="6014" applyFont="1" applyBorder="1" applyAlignment="1">
      <alignment horizontal="center" vertical="center" wrapText="1"/>
    </xf>
    <xf numFmtId="0" fontId="11" fillId="0" borderId="1" xfId="5051" applyFont="1" applyBorder="1" applyAlignment="1">
      <alignment horizontal="center" vertical="center"/>
    </xf>
    <xf numFmtId="0" fontId="25" fillId="0" borderId="1" xfId="6014" applyFont="1" applyBorder="1">
      <alignment vertical="center"/>
    </xf>
    <xf numFmtId="0" fontId="8" fillId="0" borderId="1" xfId="6014" applyFont="1" applyBorder="1" applyAlignment="1">
      <alignment horizontal="left" vertical="center" indent="1"/>
    </xf>
    <xf numFmtId="0" fontId="8" fillId="0" borderId="1" xfId="6014" applyFont="1" applyBorder="1">
      <alignment vertical="center"/>
    </xf>
    <xf numFmtId="0" fontId="8" fillId="0" borderId="1" xfId="6014" applyFont="1" applyFill="1" applyBorder="1" applyAlignment="1">
      <alignment horizontal="left" vertical="center" indent="1"/>
    </xf>
    <xf numFmtId="0" fontId="0" fillId="0" borderId="1" xfId="0" applyBorder="1" applyAlignment="1">
      <alignment vertical="center"/>
    </xf>
    <xf numFmtId="0" fontId="25" fillId="0" borderId="1" xfId="6014" applyFont="1" applyBorder="1" applyAlignment="1">
      <alignment horizontal="center" vertical="center"/>
    </xf>
    <xf numFmtId="0" fontId="60" fillId="0" borderId="0" xfId="5167" applyFont="1">
      <alignment vertical="center"/>
    </xf>
    <xf numFmtId="0" fontId="61" fillId="0" borderId="0" xfId="5167" applyFont="1">
      <alignment vertical="center"/>
    </xf>
    <xf numFmtId="0" fontId="62" fillId="0" borderId="0" xfId="5167">
      <alignment vertical="center"/>
    </xf>
    <xf numFmtId="0" fontId="21" fillId="0" borderId="0" xfId="5167" applyFont="1">
      <alignment vertical="center"/>
    </xf>
    <xf numFmtId="0" fontId="62" fillId="0" borderId="0" xfId="5167" applyAlignment="1">
      <alignment horizontal="left" vertical="center" wrapText="1"/>
    </xf>
    <xf numFmtId="0" fontId="14" fillId="0" borderId="0" xfId="5167" applyFont="1" applyAlignment="1">
      <alignment horizontal="right" vertical="center"/>
    </xf>
    <xf numFmtId="0" fontId="11" fillId="0" borderId="1" xfId="5167" applyFont="1" applyFill="1" applyBorder="1" applyAlignment="1">
      <alignment horizontal="center" vertical="center" wrapText="1"/>
    </xf>
    <xf numFmtId="0" fontId="24" fillId="0" borderId="1" xfId="5167" applyFont="1" applyFill="1" applyBorder="1" applyAlignment="1">
      <alignment horizontal="center" vertical="center" wrapText="1"/>
    </xf>
    <xf numFmtId="188" fontId="25" fillId="0" borderId="1" xfId="0" applyNumberFormat="1" applyFont="1" applyBorder="1" applyAlignment="1">
      <alignment vertical="center" wrapText="1"/>
    </xf>
    <xf numFmtId="0" fontId="25" fillId="0" borderId="1" xfId="0" applyFont="1" applyBorder="1" applyAlignment="1">
      <alignment vertical="center" wrapText="1"/>
    </xf>
    <xf numFmtId="185" fontId="62" fillId="0" borderId="0" xfId="5167" applyNumberFormat="1">
      <alignment vertical="center"/>
    </xf>
    <xf numFmtId="49" fontId="25" fillId="0" borderId="1" xfId="6053" applyNumberFormat="1" applyFont="1" applyBorder="1" applyAlignment="1">
      <alignment horizontal="left" vertical="center" wrapText="1"/>
    </xf>
    <xf numFmtId="188" fontId="24" fillId="0" borderId="1" xfId="5167" applyNumberFormat="1" applyFont="1" applyBorder="1" applyAlignment="1">
      <alignment vertical="center" wrapText="1"/>
    </xf>
    <xf numFmtId="0" fontId="24" fillId="0" borderId="1" xfId="5167" applyFont="1" applyBorder="1" applyAlignment="1">
      <alignment vertical="center" wrapText="1"/>
    </xf>
    <xf numFmtId="49" fontId="8" fillId="0" borderId="1" xfId="6053" applyNumberFormat="1" applyFont="1" applyBorder="1" applyAlignment="1">
      <alignment horizontal="left" vertical="center" wrapText="1" indent="1"/>
    </xf>
    <xf numFmtId="188" fontId="23" fillId="0" borderId="1" xfId="5167" applyNumberFormat="1" applyFont="1" applyBorder="1" applyAlignment="1">
      <alignment vertical="center" wrapText="1"/>
    </xf>
    <xf numFmtId="0" fontId="23" fillId="0" borderId="1" xfId="5167" applyFont="1" applyBorder="1" applyAlignment="1">
      <alignment vertical="center" wrapText="1"/>
    </xf>
    <xf numFmtId="0" fontId="63" fillId="0" borderId="0" xfId="5167" applyFont="1">
      <alignment vertical="center"/>
    </xf>
    <xf numFmtId="0" fontId="64" fillId="0" borderId="0" xfId="5167" applyFont="1">
      <alignment vertical="center"/>
    </xf>
    <xf numFmtId="0" fontId="60" fillId="0" borderId="0" xfId="5175" applyFont="1">
      <alignment vertical="center"/>
    </xf>
    <xf numFmtId="0" fontId="62" fillId="0" borderId="0" xfId="5175">
      <alignment vertical="center"/>
    </xf>
    <xf numFmtId="0" fontId="21" fillId="0" borderId="0" xfId="5175" applyFont="1">
      <alignment vertical="center"/>
    </xf>
    <xf numFmtId="0" fontId="3" fillId="0" borderId="0" xfId="0" applyFont="1" applyAlignment="1">
      <alignment horizontal="right" vertical="center"/>
    </xf>
    <xf numFmtId="0" fontId="11" fillId="0" borderId="1" xfId="5175" applyFont="1" applyFill="1" applyBorder="1" applyAlignment="1">
      <alignment horizontal="center" vertical="center"/>
    </xf>
    <xf numFmtId="0" fontId="24" fillId="0" borderId="1" xfId="5175" applyFont="1" applyFill="1" applyBorder="1" applyAlignment="1">
      <alignment horizontal="center" vertical="center"/>
    </xf>
    <xf numFmtId="1" fontId="25" fillId="0" borderId="1" xfId="0" applyNumberFormat="1" applyFont="1" applyBorder="1" applyAlignment="1">
      <alignment vertical="center" wrapText="1"/>
    </xf>
    <xf numFmtId="0" fontId="23" fillId="0" borderId="1" xfId="5071" applyFont="1" applyFill="1" applyBorder="1" applyAlignment="1">
      <alignment horizontal="left" vertical="center"/>
    </xf>
    <xf numFmtId="1" fontId="23" fillId="0" borderId="1" xfId="5175" applyNumberFormat="1" applyFont="1" applyBorder="1">
      <alignment vertical="center"/>
    </xf>
    <xf numFmtId="0" fontId="0" fillId="0" borderId="0" xfId="5881" applyFont="1"/>
    <xf numFmtId="0" fontId="128" fillId="0" borderId="0" xfId="5881"/>
    <xf numFmtId="0" fontId="19" fillId="0" borderId="0" xfId="5881" applyFont="1" applyFill="1" applyAlignment="1">
      <alignment vertical="center"/>
    </xf>
    <xf numFmtId="0" fontId="17" fillId="0" borderId="0" xfId="0" applyFont="1" applyAlignment="1">
      <alignment horizontal="right" vertical="center"/>
    </xf>
    <xf numFmtId="0" fontId="3" fillId="0" borderId="0" xfId="0" applyFont="1" applyAlignment="1">
      <alignment horizontal="right" vertical="top" wrapText="1"/>
    </xf>
    <xf numFmtId="0" fontId="28" fillId="0" borderId="1" xfId="5881" applyFont="1" applyFill="1" applyBorder="1" applyAlignment="1">
      <alignment horizontal="center" vertical="center" wrapText="1"/>
    </xf>
    <xf numFmtId="0" fontId="28" fillId="0" borderId="1" xfId="5874" applyNumberFormat="1" applyFont="1" applyFill="1" applyBorder="1" applyAlignment="1" applyProtection="1">
      <alignment vertical="center"/>
    </xf>
    <xf numFmtId="0" fontId="28" fillId="0" borderId="1" xfId="0" applyFont="1" applyBorder="1" applyAlignment="1">
      <alignment vertical="center"/>
    </xf>
    <xf numFmtId="0" fontId="20" fillId="0" borderId="1" xfId="0" applyFont="1" applyBorder="1" applyAlignment="1">
      <alignment vertical="center" wrapText="1"/>
    </xf>
    <xf numFmtId="0" fontId="3" fillId="0" borderId="1" xfId="0" applyFont="1" applyBorder="1" applyAlignment="1">
      <alignment vertical="center"/>
    </xf>
    <xf numFmtId="0" fontId="66" fillId="0" borderId="1" xfId="5874" applyNumberFormat="1" applyFont="1" applyFill="1" applyBorder="1" applyAlignment="1" applyProtection="1">
      <alignment vertical="center"/>
    </xf>
    <xf numFmtId="0" fontId="66" fillId="0" borderId="1" xfId="0" applyFont="1" applyBorder="1" applyAlignment="1">
      <alignment vertical="center"/>
    </xf>
    <xf numFmtId="0" fontId="3" fillId="0" borderId="1" xfId="0" applyFont="1" applyBorder="1" applyAlignment="1">
      <alignment vertical="center" wrapText="1"/>
    </xf>
    <xf numFmtId="0" fontId="67" fillId="0" borderId="0" xfId="0" applyFont="1" applyAlignment="1">
      <alignment vertical="center"/>
    </xf>
    <xf numFmtId="0" fontId="12" fillId="0" borderId="10" xfId="5881" applyFont="1" applyFill="1" applyBorder="1" applyAlignment="1">
      <alignment horizontal="center" vertical="center" wrapText="1"/>
    </xf>
    <xf numFmtId="0" fontId="24" fillId="0" borderId="10" xfId="5051" applyFont="1" applyBorder="1">
      <alignment vertical="center"/>
    </xf>
    <xf numFmtId="1" fontId="25" fillId="0" borderId="1" xfId="5881" applyNumberFormat="1" applyFont="1" applyFill="1" applyBorder="1" applyAlignment="1">
      <alignment vertical="center" wrapText="1"/>
    </xf>
    <xf numFmtId="0" fontId="23" fillId="0" borderId="10" xfId="5051" applyFont="1" applyBorder="1">
      <alignment vertical="center"/>
    </xf>
    <xf numFmtId="1" fontId="8" fillId="0" borderId="1" xfId="5881" applyNumberFormat="1" applyFont="1" applyFill="1" applyBorder="1" applyAlignment="1">
      <alignment vertical="center" wrapText="1"/>
    </xf>
    <xf numFmtId="0" fontId="8" fillId="0" borderId="1" xfId="0" applyFont="1" applyBorder="1" applyAlignment="1">
      <alignment vertical="center" wrapText="1"/>
    </xf>
    <xf numFmtId="1" fontId="8" fillId="0" borderId="1" xfId="0" applyNumberFormat="1" applyFont="1" applyBorder="1" applyAlignment="1">
      <alignment vertical="center" wrapText="1"/>
    </xf>
    <xf numFmtId="0" fontId="8" fillId="0" borderId="1" xfId="5881" applyFont="1" applyFill="1" applyBorder="1" applyAlignment="1">
      <alignment vertical="center" wrapText="1"/>
    </xf>
    <xf numFmtId="0" fontId="25" fillId="0" borderId="1" xfId="5881" applyFont="1" applyFill="1" applyBorder="1" applyAlignment="1">
      <alignment vertical="center" wrapText="1"/>
    </xf>
    <xf numFmtId="0" fontId="25" fillId="0" borderId="10" xfId="5881" applyFont="1" applyFill="1" applyBorder="1" applyAlignment="1">
      <alignment horizontal="center" vertical="center"/>
    </xf>
    <xf numFmtId="1" fontId="25" fillId="0" borderId="10" xfId="5881" applyNumberFormat="1" applyFont="1" applyFill="1" applyBorder="1" applyAlignment="1" applyProtection="1">
      <alignment vertical="center"/>
      <protection locked="0"/>
    </xf>
    <xf numFmtId="1" fontId="8" fillId="0" borderId="10" xfId="5881" applyNumberFormat="1" applyFont="1" applyFill="1" applyBorder="1" applyAlignment="1" applyProtection="1">
      <alignment horizontal="left" vertical="center"/>
      <protection locked="0"/>
    </xf>
    <xf numFmtId="0" fontId="8" fillId="0" borderId="10" xfId="5881" applyFont="1" applyFill="1" applyBorder="1" applyAlignment="1">
      <alignment horizontal="left" vertical="center"/>
    </xf>
    <xf numFmtId="1" fontId="8" fillId="0" borderId="10" xfId="5881" applyNumberFormat="1" applyFont="1" applyFill="1" applyBorder="1" applyAlignment="1" applyProtection="1">
      <alignment vertical="center"/>
      <protection locked="0"/>
    </xf>
    <xf numFmtId="0" fontId="0" fillId="0" borderId="0" xfId="5881" applyFont="1" applyFill="1" applyAlignment="1">
      <alignment vertical="center"/>
    </xf>
    <xf numFmtId="0" fontId="3" fillId="0" borderId="0" xfId="5102" applyFont="1" applyFill="1" applyAlignment="1">
      <alignment horizontal="right" vertical="top"/>
    </xf>
    <xf numFmtId="3" fontId="66" fillId="0" borderId="1" xfId="5964" applyNumberFormat="1" applyFont="1" applyFill="1" applyBorder="1" applyAlignment="1" applyProtection="1">
      <alignment vertical="center"/>
    </xf>
    <xf numFmtId="182" fontId="66" fillId="2" borderId="1" xfId="934" applyNumberFormat="1" applyFont="1" applyFill="1" applyBorder="1" applyAlignment="1">
      <alignment vertical="center" wrapText="1"/>
    </xf>
    <xf numFmtId="182" fontId="66" fillId="0" borderId="1" xfId="934" applyNumberFormat="1" applyFont="1" applyFill="1" applyBorder="1" applyAlignment="1">
      <alignment vertical="center" wrapText="1"/>
    </xf>
    <xf numFmtId="178" fontId="66" fillId="0" borderId="1" xfId="5102" applyNumberFormat="1" applyFont="1" applyFill="1" applyBorder="1" applyAlignment="1">
      <alignment vertical="center" wrapText="1"/>
    </xf>
    <xf numFmtId="0" fontId="28" fillId="0" borderId="1" xfId="934" applyFont="1" applyFill="1" applyBorder="1" applyAlignment="1">
      <alignment horizontal="center" vertical="center"/>
    </xf>
    <xf numFmtId="182" fontId="28" fillId="0" borderId="1" xfId="934" applyNumberFormat="1" applyFont="1" applyFill="1" applyBorder="1" applyAlignment="1">
      <alignment vertical="center" wrapText="1"/>
    </xf>
    <xf numFmtId="0" fontId="28" fillId="0" borderId="1" xfId="5102" applyFont="1" applyFill="1" applyBorder="1" applyAlignment="1">
      <alignment vertical="center" wrapText="1"/>
    </xf>
    <xf numFmtId="182" fontId="0" fillId="0" borderId="0" xfId="5102" applyNumberFormat="1" applyFont="1" applyFill="1" applyAlignment="1">
      <alignment vertical="center"/>
    </xf>
    <xf numFmtId="0" fontId="0" fillId="2" borderId="0" xfId="5102" applyFont="1" applyFill="1" applyAlignment="1">
      <alignment vertical="center"/>
    </xf>
    <xf numFmtId="0" fontId="3" fillId="0" borderId="0" xfId="5102" applyFont="1" applyFill="1" applyAlignment="1">
      <alignment horizontal="right" vertical="center"/>
    </xf>
    <xf numFmtId="0" fontId="24" fillId="0" borderId="10" xfId="5051" applyFont="1" applyFill="1" applyBorder="1" applyAlignment="1">
      <alignment vertical="center"/>
    </xf>
    <xf numFmtId="182" fontId="25" fillId="2" borderId="1" xfId="5881" applyNumberFormat="1" applyFont="1" applyFill="1" applyBorder="1" applyAlignment="1">
      <alignment vertical="center" wrapText="1"/>
    </xf>
    <xf numFmtId="178" fontId="25" fillId="0" borderId="1" xfId="5102" applyNumberFormat="1" applyFont="1" applyFill="1" applyBorder="1" applyAlignment="1">
      <alignment vertical="center" wrapText="1"/>
    </xf>
    <xf numFmtId="0" fontId="23" fillId="0" borderId="10" xfId="5051" applyFont="1" applyFill="1" applyBorder="1" applyAlignment="1">
      <alignment vertical="center"/>
    </xf>
    <xf numFmtId="182" fontId="8" fillId="2" borderId="1" xfId="5881" applyNumberFormat="1" applyFont="1" applyFill="1" applyBorder="1" applyAlignment="1">
      <alignment vertical="center" wrapText="1"/>
    </xf>
    <xf numFmtId="178" fontId="8" fillId="0" borderId="1" xfId="5102" applyNumberFormat="1" applyFont="1" applyFill="1" applyBorder="1" applyAlignment="1">
      <alignment vertical="center" wrapText="1"/>
    </xf>
    <xf numFmtId="1" fontId="25" fillId="0" borderId="1" xfId="5881" applyNumberFormat="1" applyFont="1" applyFill="1" applyBorder="1" applyAlignment="1" applyProtection="1">
      <alignment horizontal="center" vertical="center"/>
      <protection locked="0"/>
    </xf>
    <xf numFmtId="0" fontId="25" fillId="0" borderId="1" xfId="5102" applyFont="1" applyFill="1" applyBorder="1" applyAlignment="1">
      <alignment vertical="center" wrapText="1"/>
    </xf>
    <xf numFmtId="0" fontId="8" fillId="0" borderId="1" xfId="5102" applyFont="1" applyFill="1" applyBorder="1" applyAlignment="1">
      <alignment vertical="center" wrapText="1"/>
    </xf>
    <xf numFmtId="0" fontId="19" fillId="0" borderId="8" xfId="5667" applyFont="1" applyFill="1" applyBorder="1" applyAlignment="1" applyProtection="1">
      <alignment horizontal="center" vertical="center" wrapText="1"/>
    </xf>
    <xf numFmtId="0" fontId="19" fillId="0" borderId="1" xfId="5667" applyFont="1" applyFill="1" applyBorder="1" applyAlignment="1" applyProtection="1">
      <alignment horizontal="center" vertical="center" wrapText="1"/>
    </xf>
    <xf numFmtId="0" fontId="128" fillId="0" borderId="0" xfId="5251">
      <alignment vertical="center"/>
    </xf>
    <xf numFmtId="179" fontId="14" fillId="0" borderId="1" xfId="5145" applyNumberFormat="1" applyFont="1" applyFill="1" applyBorder="1" applyAlignment="1" applyProtection="1">
      <alignment vertical="center" wrapText="1"/>
    </xf>
    <xf numFmtId="198" fontId="3" fillId="0" borderId="1" xfId="770" applyNumberFormat="1" applyFont="1" applyFill="1" applyBorder="1" applyAlignment="1" applyProtection="1">
      <alignment vertical="center" wrapText="1"/>
    </xf>
    <xf numFmtId="0" fontId="16" fillId="0" borderId="1" xfId="5145" applyFont="1" applyBorder="1" applyAlignment="1">
      <alignment horizontal="center" vertical="center"/>
    </xf>
    <xf numFmtId="179" fontId="13" fillId="0" borderId="1" xfId="5145" applyNumberFormat="1" applyFont="1" applyFill="1" applyBorder="1" applyAlignment="1" applyProtection="1">
      <alignment vertical="center" wrapText="1"/>
    </xf>
    <xf numFmtId="198" fontId="16" fillId="0" borderId="1" xfId="770" applyNumberFormat="1" applyFont="1" applyFill="1" applyBorder="1" applyAlignment="1" applyProtection="1">
      <alignment vertical="center" wrapText="1"/>
    </xf>
    <xf numFmtId="0" fontId="0" fillId="0" borderId="0" xfId="5151" applyNumberFormat="1" applyFont="1" applyFill="1" applyBorder="1" applyAlignment="1" applyProtection="1"/>
    <xf numFmtId="0" fontId="128" fillId="0" borderId="0" xfId="5151"/>
    <xf numFmtId="0" fontId="0" fillId="0" borderId="0" xfId="5151" applyFont="1" applyAlignment="1">
      <alignment horizontal="right"/>
    </xf>
    <xf numFmtId="0" fontId="3" fillId="0" borderId="0" xfId="5151" applyFont="1" applyAlignment="1">
      <alignment horizontal="right" vertical="center"/>
    </xf>
    <xf numFmtId="0" fontId="1" fillId="0" borderId="0" xfId="5251" applyFont="1">
      <alignment vertical="center"/>
    </xf>
    <xf numFmtId="0" fontId="14" fillId="0" borderId="1" xfId="1548" applyNumberFormat="1" applyFont="1" applyFill="1" applyBorder="1" applyAlignment="1" applyProtection="1">
      <alignment horizontal="left" vertical="center" wrapText="1"/>
    </xf>
    <xf numFmtId="0" fontId="3" fillId="0" borderId="1" xfId="5102" applyNumberFormat="1" applyFont="1" applyBorder="1" applyAlignment="1">
      <alignment vertical="center" wrapText="1"/>
    </xf>
    <xf numFmtId="0" fontId="3" fillId="0" borderId="1" xfId="857" applyNumberFormat="1" applyFont="1" applyBorder="1" applyAlignment="1">
      <alignment vertical="center" wrapText="1"/>
    </xf>
    <xf numFmtId="0" fontId="3" fillId="0" borderId="1" xfId="3647" applyNumberFormat="1" applyFont="1" applyBorder="1" applyAlignment="1">
      <alignment vertical="center" wrapText="1"/>
    </xf>
    <xf numFmtId="0" fontId="14" fillId="0" borderId="1" xfId="5056" applyNumberFormat="1" applyFont="1" applyBorder="1" applyAlignment="1">
      <alignment vertical="center" wrapText="1"/>
    </xf>
    <xf numFmtId="0" fontId="16" fillId="0" borderId="1" xfId="3647" applyFont="1" applyBorder="1" applyAlignment="1">
      <alignment horizontal="center" vertical="center" wrapText="1"/>
    </xf>
    <xf numFmtId="0" fontId="16" fillId="0" borderId="1" xfId="3647" applyNumberFormat="1" applyFont="1" applyBorder="1" applyAlignment="1">
      <alignment vertical="center" wrapText="1"/>
    </xf>
    <xf numFmtId="0" fontId="16" fillId="0" borderId="1" xfId="857" applyNumberFormat="1" applyFont="1" applyBorder="1" applyAlignment="1">
      <alignment vertical="center" wrapText="1"/>
    </xf>
    <xf numFmtId="0" fontId="0" fillId="0" borderId="0" xfId="5145" applyFont="1" applyAlignment="1">
      <alignment vertical="center"/>
    </xf>
    <xf numFmtId="0" fontId="0" fillId="0" borderId="0" xfId="5145" applyFont="1" applyBorder="1" applyAlignment="1">
      <alignment vertical="center"/>
    </xf>
    <xf numFmtId="0" fontId="3" fillId="0" borderId="0" xfId="5145" applyNumberFormat="1" applyFont="1" applyFill="1" applyBorder="1" applyAlignment="1" applyProtection="1">
      <alignment vertical="center"/>
    </xf>
    <xf numFmtId="0" fontId="128" fillId="0" borderId="1" xfId="5145" applyBorder="1" applyAlignment="1">
      <alignment vertical="center"/>
    </xf>
    <xf numFmtId="0" fontId="12" fillId="0" borderId="8" xfId="5667" applyFont="1" applyFill="1" applyBorder="1" applyAlignment="1" applyProtection="1">
      <alignment horizontal="center" vertical="center" wrapText="1"/>
    </xf>
    <xf numFmtId="0" fontId="12" fillId="0" borderId="1" xfId="5667" applyFont="1" applyFill="1" applyBorder="1" applyAlignment="1" applyProtection="1">
      <alignment horizontal="center" vertical="center" wrapText="1"/>
    </xf>
    <xf numFmtId="0" fontId="0" fillId="0" borderId="1" xfId="5145" applyFont="1" applyBorder="1" applyAlignment="1">
      <alignment vertical="center"/>
    </xf>
    <xf numFmtId="198" fontId="14" fillId="0" borderId="1" xfId="5145" applyNumberFormat="1" applyFont="1" applyFill="1" applyBorder="1" applyAlignment="1" applyProtection="1">
      <alignment horizontal="left" vertical="center" wrapText="1"/>
    </xf>
    <xf numFmtId="198" fontId="14" fillId="0" borderId="1" xfId="5145" applyNumberFormat="1" applyFont="1" applyFill="1" applyBorder="1" applyAlignment="1" applyProtection="1">
      <alignment vertical="center" wrapText="1"/>
    </xf>
    <xf numFmtId="198" fontId="0" fillId="0" borderId="0" xfId="5145" applyNumberFormat="1" applyFont="1" applyAlignment="1">
      <alignment vertical="center"/>
    </xf>
    <xf numFmtId="198" fontId="0" fillId="0" borderId="1" xfId="5145" applyNumberFormat="1" applyFont="1" applyBorder="1" applyAlignment="1">
      <alignment vertical="center"/>
    </xf>
    <xf numFmtId="198" fontId="13" fillId="0" borderId="1" xfId="5145" applyNumberFormat="1" applyFont="1" applyFill="1" applyBorder="1" applyAlignment="1" applyProtection="1">
      <alignment vertical="center" wrapText="1"/>
    </xf>
    <xf numFmtId="0" fontId="68" fillId="0" borderId="0" xfId="4258" applyFont="1" applyAlignment="1">
      <alignment vertical="center"/>
    </xf>
    <xf numFmtId="0" fontId="0" fillId="0" borderId="0" xfId="5715" applyFont="1" applyAlignment="1">
      <alignment vertical="center"/>
    </xf>
    <xf numFmtId="0" fontId="69" fillId="0" borderId="0" xfId="5715" applyFont="1" applyAlignment="1">
      <alignment horizontal="center" vertical="center"/>
    </xf>
    <xf numFmtId="0" fontId="0" fillId="0" borderId="0" xfId="5715" applyFont="1" applyAlignment="1">
      <alignment horizontal="center" vertical="center"/>
    </xf>
    <xf numFmtId="0" fontId="0" fillId="0" borderId="0" xfId="4258" applyFont="1" applyBorder="1" applyAlignment="1">
      <alignment vertical="center"/>
    </xf>
    <xf numFmtId="0" fontId="0" fillId="0" borderId="0" xfId="4258" applyFont="1" applyAlignment="1">
      <alignment vertical="center"/>
    </xf>
    <xf numFmtId="0" fontId="70" fillId="0" borderId="0" xfId="5813" applyFont="1" applyBorder="1" applyAlignment="1">
      <alignment vertical="center"/>
    </xf>
    <xf numFmtId="199" fontId="70" fillId="0" borderId="0" xfId="5813" applyNumberFormat="1" applyFont="1" applyBorder="1" applyAlignment="1">
      <alignment horizontal="right" vertical="center"/>
    </xf>
    <xf numFmtId="0" fontId="3" fillId="0" borderId="0" xfId="5715" applyFont="1" applyBorder="1" applyAlignment="1" applyProtection="1">
      <alignment horizontal="left" vertical="center"/>
    </xf>
    <xf numFmtId="0" fontId="3" fillId="0" borderId="0" xfId="5715" applyFont="1" applyBorder="1" applyAlignment="1">
      <alignment horizontal="right" vertical="center"/>
    </xf>
    <xf numFmtId="0" fontId="3" fillId="0" borderId="0" xfId="4258" applyFont="1" applyBorder="1" applyAlignment="1">
      <alignment vertical="center"/>
    </xf>
    <xf numFmtId="0" fontId="0" fillId="0" borderId="0" xfId="5715" applyFont="1" applyBorder="1" applyAlignment="1">
      <alignment vertical="center"/>
    </xf>
    <xf numFmtId="0" fontId="69" fillId="0" borderId="0" xfId="5715" applyFont="1" applyBorder="1" applyAlignment="1">
      <alignment horizontal="center" vertical="center"/>
    </xf>
    <xf numFmtId="0" fontId="0" fillId="0" borderId="0" xfId="5715" applyFont="1" applyBorder="1" applyAlignment="1">
      <alignment horizontal="center" vertical="center"/>
    </xf>
    <xf numFmtId="0" fontId="71" fillId="0" borderId="14" xfId="5102" applyFont="1" applyBorder="1" applyAlignment="1">
      <alignment horizontal="left" vertical="center"/>
    </xf>
    <xf numFmtId="182" fontId="71" fillId="0" borderId="14" xfId="5102" applyNumberFormat="1" applyFont="1" applyBorder="1" applyAlignment="1">
      <alignment vertical="center"/>
    </xf>
    <xf numFmtId="182" fontId="72" fillId="0" borderId="1" xfId="5787" applyNumberFormat="1" applyFont="1" applyFill="1" applyBorder="1" applyAlignment="1" applyProtection="1">
      <alignment vertical="center"/>
    </xf>
    <xf numFmtId="178" fontId="3" fillId="0" borderId="1" xfId="4258" applyNumberFormat="1" applyFont="1" applyBorder="1" applyAlignment="1">
      <alignment vertical="center"/>
    </xf>
    <xf numFmtId="0" fontId="71" fillId="0" borderId="15" xfId="5102" applyFont="1" applyBorder="1" applyAlignment="1">
      <alignment horizontal="left" vertical="center"/>
    </xf>
    <xf numFmtId="49" fontId="16" fillId="0" borderId="1" xfId="5715" applyNumberFormat="1" applyFont="1" applyFill="1" applyBorder="1" applyAlignment="1" applyProtection="1">
      <alignment horizontal="center" vertical="center"/>
    </xf>
    <xf numFmtId="182" fontId="73" fillId="0" borderId="1" xfId="5813" applyNumberFormat="1" applyFont="1" applyFill="1" applyBorder="1" applyAlignment="1" applyProtection="1">
      <alignment vertical="center"/>
    </xf>
    <xf numFmtId="178" fontId="16" fillId="0" borderId="1" xfId="4258" applyNumberFormat="1" applyFont="1" applyBorder="1" applyAlignment="1">
      <alignment vertical="center"/>
    </xf>
    <xf numFmtId="0" fontId="74" fillId="0" borderId="0" xfId="5715" applyFont="1" applyAlignment="1">
      <alignment vertical="center"/>
    </xf>
    <xf numFmtId="0" fontId="0" fillId="0" borderId="0" xfId="5715" applyFont="1" applyFill="1" applyAlignment="1">
      <alignment vertical="center"/>
    </xf>
    <xf numFmtId="0" fontId="0" fillId="0" borderId="0" xfId="5715" applyFont="1" applyBorder="1" applyAlignment="1">
      <alignment horizontal="right" vertical="center"/>
    </xf>
    <xf numFmtId="0" fontId="75" fillId="0" borderId="0" xfId="5715" applyFont="1" applyFill="1" applyBorder="1" applyAlignment="1" applyProtection="1">
      <alignment vertical="center"/>
    </xf>
    <xf numFmtId="0" fontId="3" fillId="0" borderId="0" xfId="5715" applyFont="1" applyBorder="1" applyAlignment="1">
      <alignment vertical="center"/>
    </xf>
    <xf numFmtId="0" fontId="37" fillId="0" borderId="0" xfId="5715" applyFont="1" applyBorder="1" applyAlignment="1">
      <alignment vertical="center"/>
    </xf>
    <xf numFmtId="182" fontId="19" fillId="0" borderId="11" xfId="6121" applyNumberFormat="1" applyFont="1" applyFill="1" applyBorder="1" applyAlignment="1">
      <alignment vertical="center" wrapText="1"/>
    </xf>
    <xf numFmtId="182" fontId="19" fillId="0" borderId="8" xfId="6121" applyNumberFormat="1" applyFont="1" applyFill="1" applyBorder="1" applyAlignment="1">
      <alignment vertical="center" wrapText="1"/>
    </xf>
    <xf numFmtId="0" fontId="0" fillId="0" borderId="1" xfId="5715" applyFont="1" applyBorder="1" applyAlignment="1">
      <alignment vertical="center"/>
    </xf>
    <xf numFmtId="49" fontId="3" fillId="0" borderId="1" xfId="5715" applyNumberFormat="1" applyFont="1" applyFill="1" applyBorder="1" applyAlignment="1" applyProtection="1">
      <alignment horizontal="left" vertical="center"/>
    </xf>
    <xf numFmtId="1" fontId="71" fillId="0" borderId="15" xfId="5102" applyNumberFormat="1" applyFont="1" applyBorder="1" applyAlignment="1">
      <alignment vertical="center"/>
    </xf>
    <xf numFmtId="1" fontId="3" fillId="0" borderId="6" xfId="5715" applyNumberFormat="1" applyFont="1" applyFill="1" applyBorder="1" applyAlignment="1" applyProtection="1">
      <alignment vertical="center"/>
    </xf>
    <xf numFmtId="178" fontId="3" fillId="0" borderId="6" xfId="5715" applyNumberFormat="1" applyFont="1" applyFill="1" applyBorder="1" applyAlignment="1" applyProtection="1">
      <alignment vertical="center"/>
    </xf>
    <xf numFmtId="1" fontId="0" fillId="0" borderId="6" xfId="5715" applyNumberFormat="1" applyFont="1" applyFill="1" applyBorder="1" applyAlignment="1" applyProtection="1">
      <alignment vertical="center"/>
    </xf>
    <xf numFmtId="178" fontId="0" fillId="0" borderId="6" xfId="5715" applyNumberFormat="1" applyFont="1" applyFill="1" applyBorder="1" applyAlignment="1" applyProtection="1">
      <alignment vertical="center"/>
    </xf>
    <xf numFmtId="0" fontId="69" fillId="0" borderId="1" xfId="5715" applyFont="1" applyBorder="1" applyAlignment="1">
      <alignment horizontal="center" vertical="center"/>
    </xf>
    <xf numFmtId="2" fontId="0" fillId="0" borderId="4" xfId="5672" applyNumberFormat="1" applyFont="1" applyBorder="1" applyAlignment="1">
      <alignment horizontal="right" vertical="center"/>
    </xf>
    <xf numFmtId="0" fontId="3" fillId="0" borderId="1" xfId="5715" applyFont="1" applyBorder="1" applyAlignment="1">
      <alignment vertical="center"/>
    </xf>
    <xf numFmtId="0" fontId="0" fillId="0" borderId="1" xfId="5715" applyFont="1" applyBorder="1" applyAlignment="1">
      <alignment horizontal="center" vertical="center"/>
    </xf>
    <xf numFmtId="2" fontId="76" fillId="0" borderId="1" xfId="5672" applyNumberFormat="1" applyFont="1" applyBorder="1" applyAlignment="1">
      <alignment horizontal="right" vertical="center"/>
    </xf>
    <xf numFmtId="0" fontId="74" fillId="0" borderId="1" xfId="5715" applyFont="1" applyBorder="1" applyAlignment="1">
      <alignment vertical="center"/>
    </xf>
    <xf numFmtId="0" fontId="16" fillId="0" borderId="1" xfId="5715" applyFont="1" applyBorder="1" applyAlignment="1">
      <alignment horizontal="center" vertical="center"/>
    </xf>
    <xf numFmtId="0" fontId="20" fillId="0" borderId="1" xfId="5715" applyFont="1" applyBorder="1" applyAlignment="1">
      <alignment horizontal="center" vertical="center"/>
    </xf>
    <xf numFmtId="1" fontId="77" fillId="0" borderId="15" xfId="5102" applyNumberFormat="1" applyFont="1" applyBorder="1" applyAlignment="1">
      <alignment vertical="center"/>
    </xf>
    <xf numFmtId="2" fontId="0" fillId="0" borderId="1" xfId="5672" applyNumberFormat="1" applyFont="1" applyBorder="1" applyAlignment="1">
      <alignment horizontal="right" vertical="center"/>
    </xf>
    <xf numFmtId="0" fontId="0" fillId="0" borderId="0" xfId="5715" applyFont="1" applyFill="1" applyBorder="1" applyAlignment="1">
      <alignment vertical="center"/>
    </xf>
    <xf numFmtId="2" fontId="20" fillId="0" borderId="1" xfId="5672" applyNumberFormat="1" applyFont="1" applyBorder="1" applyAlignment="1">
      <alignment horizontal="right" vertical="center"/>
    </xf>
    <xf numFmtId="0" fontId="74" fillId="0" borderId="0" xfId="5715" applyFont="1" applyBorder="1" applyAlignment="1">
      <alignment vertical="center"/>
    </xf>
    <xf numFmtId="3" fontId="1" fillId="0" borderId="0" xfId="5424" applyNumberFormat="1" applyFont="1" applyFill="1" applyAlignment="1" applyProtection="1">
      <alignment vertical="center"/>
      <protection locked="0"/>
    </xf>
    <xf numFmtId="3" fontId="45" fillId="0" borderId="0" xfId="5424" applyNumberFormat="1" applyFont="1" applyFill="1" applyAlignment="1" applyProtection="1">
      <alignment vertical="center"/>
      <protection locked="0"/>
    </xf>
    <xf numFmtId="3" fontId="19" fillId="0" borderId="0" xfId="5424" applyNumberFormat="1" applyFont="1" applyFill="1" applyAlignment="1" applyProtection="1">
      <alignment vertical="center"/>
      <protection locked="0"/>
    </xf>
    <xf numFmtId="0" fontId="0" fillId="8" borderId="0" xfId="6115" applyFont="1" applyFill="1" applyAlignment="1">
      <alignment vertical="center"/>
    </xf>
    <xf numFmtId="0" fontId="17" fillId="8" borderId="0" xfId="6115" applyFont="1" applyFill="1" applyAlignment="1">
      <alignment vertical="center"/>
    </xf>
    <xf numFmtId="0" fontId="0" fillId="0" borderId="0" xfId="6115" applyFont="1" applyFill="1" applyAlignment="1">
      <alignment vertical="center"/>
    </xf>
    <xf numFmtId="0" fontId="0" fillId="8" borderId="0" xfId="6115" applyFont="1" applyFill="1" applyBorder="1" applyAlignment="1">
      <alignment vertical="center"/>
    </xf>
    <xf numFmtId="0" fontId="19" fillId="8" borderId="0" xfId="6139" applyFont="1" applyFill="1" applyProtection="1">
      <protection locked="0"/>
    </xf>
    <xf numFmtId="182" fontId="3" fillId="8" borderId="0" xfId="6122" applyNumberFormat="1" applyFont="1" applyFill="1" applyAlignment="1">
      <alignment vertical="center" wrapText="1"/>
    </xf>
    <xf numFmtId="0" fontId="17" fillId="0" borderId="0" xfId="6115" applyFont="1" applyFill="1" applyAlignment="1">
      <alignment vertical="center"/>
    </xf>
    <xf numFmtId="0" fontId="12" fillId="0" borderId="1" xfId="6115" applyFont="1" applyFill="1" applyBorder="1" applyAlignment="1">
      <alignment horizontal="center" vertical="center" wrapText="1"/>
    </xf>
    <xf numFmtId="0" fontId="12" fillId="8" borderId="1" xfId="6115" applyFont="1" applyFill="1" applyBorder="1" applyAlignment="1">
      <alignment horizontal="center" vertical="center" wrapText="1"/>
    </xf>
    <xf numFmtId="0" fontId="16" fillId="8" borderId="1" xfId="6137" applyFont="1" applyFill="1" applyBorder="1" applyAlignment="1">
      <alignment vertical="center" wrapText="1"/>
    </xf>
    <xf numFmtId="182" fontId="16" fillId="0" borderId="1" xfId="6115" applyNumberFormat="1" applyFont="1" applyFill="1" applyBorder="1" applyAlignment="1">
      <alignment vertical="center"/>
    </xf>
    <xf numFmtId="0" fontId="3" fillId="8" borderId="1" xfId="6137" applyFont="1" applyFill="1" applyBorder="1" applyAlignment="1">
      <alignment vertical="center" wrapText="1"/>
    </xf>
    <xf numFmtId="182" fontId="3" fillId="0" borderId="1" xfId="6115" applyNumberFormat="1" applyFont="1" applyFill="1" applyBorder="1" applyAlignment="1">
      <alignment vertical="center"/>
    </xf>
    <xf numFmtId="0" fontId="3" fillId="8" borderId="1" xfId="6137" applyFont="1" applyFill="1" applyBorder="1" applyAlignment="1">
      <alignment horizontal="left" vertical="center" wrapText="1"/>
    </xf>
    <xf numFmtId="182" fontId="3" fillId="8" borderId="1" xfId="6115" applyNumberFormat="1" applyFont="1" applyFill="1" applyBorder="1" applyAlignment="1">
      <alignment vertical="center"/>
    </xf>
    <xf numFmtId="0" fontId="24" fillId="0" borderId="1" xfId="5056" applyFont="1" applyBorder="1" applyAlignment="1">
      <alignment vertical="center"/>
    </xf>
    <xf numFmtId="3" fontId="33" fillId="0" borderId="0" xfId="5424" applyNumberFormat="1" applyFont="1" applyFill="1" applyAlignment="1" applyProtection="1">
      <alignment vertical="center" textRotation="180"/>
      <protection locked="0"/>
    </xf>
    <xf numFmtId="182" fontId="3" fillId="0" borderId="1" xfId="6137" applyNumberFormat="1" applyFont="1" applyFill="1" applyBorder="1" applyAlignment="1">
      <alignment vertical="center"/>
    </xf>
    <xf numFmtId="182" fontId="16" fillId="0" borderId="1" xfId="6137" applyNumberFormat="1" applyFont="1" applyFill="1" applyBorder="1" applyAlignment="1">
      <alignment vertical="center"/>
    </xf>
    <xf numFmtId="0" fontId="34" fillId="8" borderId="0" xfId="6139" applyFont="1" applyFill="1" applyProtection="1">
      <protection locked="0"/>
    </xf>
    <xf numFmtId="1" fontId="22" fillId="8" borderId="0" xfId="6139" applyNumberFormat="1" applyFont="1" applyFill="1" applyBorder="1" applyAlignment="1" applyProtection="1">
      <alignment horizontal="center"/>
    </xf>
    <xf numFmtId="0" fontId="3" fillId="8" borderId="0" xfId="6115" applyFont="1" applyFill="1" applyBorder="1" applyAlignment="1">
      <alignment horizontal="right" vertical="center"/>
    </xf>
    <xf numFmtId="1" fontId="12" fillId="8" borderId="0" xfId="6139" applyNumberFormat="1" applyFont="1" applyFill="1" applyAlignment="1" applyProtection="1">
      <alignment vertical="top"/>
    </xf>
    <xf numFmtId="0" fontId="12" fillId="8" borderId="0" xfId="6115" applyFont="1" applyFill="1" applyBorder="1" applyAlignment="1">
      <alignment horizontal="center" vertical="center"/>
    </xf>
    <xf numFmtId="198" fontId="16" fillId="0" borderId="8" xfId="5251" applyNumberFormat="1" applyFont="1" applyBorder="1" applyAlignment="1" applyProtection="1">
      <alignment horizontal="center" vertical="center"/>
      <protection locked="0"/>
    </xf>
    <xf numFmtId="0" fontId="12" fillId="8" borderId="0" xfId="6115" applyFont="1" applyFill="1" applyBorder="1" applyAlignment="1">
      <alignment horizontal="center" vertical="center" wrapText="1"/>
    </xf>
    <xf numFmtId="0" fontId="24" fillId="0" borderId="8" xfId="5056" applyFont="1" applyBorder="1" applyAlignment="1">
      <alignment vertical="center"/>
    </xf>
    <xf numFmtId="0" fontId="16" fillId="0" borderId="1" xfId="6115" applyNumberFormat="1" applyFont="1" applyFill="1" applyBorder="1" applyAlignment="1">
      <alignment vertical="center"/>
    </xf>
    <xf numFmtId="182" fontId="16" fillId="0" borderId="0" xfId="6115" applyNumberFormat="1" applyFont="1" applyFill="1" applyBorder="1" applyAlignment="1">
      <alignment vertical="center"/>
    </xf>
    <xf numFmtId="3" fontId="66" fillId="0" borderId="8" xfId="5964" applyNumberFormat="1" applyFont="1" applyFill="1" applyBorder="1" applyAlignment="1" applyProtection="1">
      <alignment vertical="center"/>
    </xf>
    <xf numFmtId="0" fontId="3" fillId="0" borderId="1" xfId="6115" applyNumberFormat="1" applyFont="1" applyFill="1" applyBorder="1" applyAlignment="1">
      <alignment vertical="center"/>
    </xf>
    <xf numFmtId="0" fontId="3" fillId="8" borderId="1" xfId="6115" applyNumberFormat="1" applyFont="1" applyFill="1" applyBorder="1" applyAlignment="1">
      <alignment vertical="center"/>
    </xf>
    <xf numFmtId="0" fontId="16" fillId="0" borderId="8" xfId="6143" applyFont="1" applyBorder="1" applyAlignment="1">
      <alignment horizontal="center" vertical="center"/>
    </xf>
    <xf numFmtId="0" fontId="16" fillId="0" borderId="8" xfId="6143" applyFont="1" applyBorder="1" applyAlignment="1">
      <alignment vertical="center"/>
    </xf>
    <xf numFmtId="0" fontId="3" fillId="0" borderId="8" xfId="6143" applyFont="1" applyBorder="1" applyAlignment="1">
      <alignment vertical="center"/>
    </xf>
    <xf numFmtId="0" fontId="3" fillId="2" borderId="8" xfId="6143" applyFont="1" applyFill="1" applyBorder="1" applyAlignment="1">
      <alignment vertical="center"/>
    </xf>
    <xf numFmtId="0" fontId="3" fillId="8" borderId="1" xfId="6115" applyNumberFormat="1" applyFont="1" applyFill="1" applyBorder="1" applyAlignment="1">
      <alignment vertical="center" wrapText="1"/>
    </xf>
    <xf numFmtId="0" fontId="16" fillId="8" borderId="1" xfId="6115" applyNumberFormat="1" applyFont="1" applyFill="1" applyBorder="1" applyAlignment="1">
      <alignment vertical="center"/>
    </xf>
    <xf numFmtId="0" fontId="0" fillId="8" borderId="1" xfId="6115" applyNumberFormat="1" applyFont="1" applyFill="1" applyBorder="1" applyAlignment="1">
      <alignment vertical="center"/>
    </xf>
    <xf numFmtId="0" fontId="12" fillId="8" borderId="0" xfId="6139" applyFont="1" applyFill="1" applyAlignment="1" applyProtection="1">
      <alignment vertical="top"/>
      <protection locked="0"/>
    </xf>
    <xf numFmtId="3" fontId="33" fillId="0" borderId="0" xfId="5424" applyNumberFormat="1" applyFont="1" applyFill="1" applyAlignment="1" applyProtection="1">
      <alignment horizontal="right" vertical="center"/>
      <protection locked="0"/>
    </xf>
    <xf numFmtId="0" fontId="16" fillId="0" borderId="1" xfId="5251" applyFont="1" applyBorder="1" applyAlignment="1">
      <alignment horizontal="center" vertical="center" wrapText="1"/>
    </xf>
    <xf numFmtId="182" fontId="16" fillId="0" borderId="1" xfId="8496" applyNumberFormat="1" applyFont="1" applyBorder="1" applyAlignment="1" applyProtection="1">
      <alignment vertical="center"/>
      <protection locked="0"/>
    </xf>
    <xf numFmtId="198" fontId="16" fillId="0" borderId="1" xfId="5251" applyNumberFormat="1" applyFont="1" applyBorder="1" applyAlignment="1">
      <alignment vertical="center"/>
    </xf>
    <xf numFmtId="182" fontId="3" fillId="0" borderId="1" xfId="8496" applyNumberFormat="1" applyFont="1" applyBorder="1" applyAlignment="1" applyProtection="1">
      <alignment vertical="center"/>
      <protection locked="0"/>
    </xf>
    <xf numFmtId="198" fontId="3" fillId="0" borderId="1" xfId="5251" applyNumberFormat="1" applyFont="1" applyBorder="1" applyAlignment="1">
      <alignment vertical="center"/>
    </xf>
    <xf numFmtId="0" fontId="12" fillId="8" borderId="0" xfId="6139" applyFont="1" applyFill="1" applyProtection="1">
      <protection locked="0"/>
    </xf>
    <xf numFmtId="182" fontId="19" fillId="8" borderId="0" xfId="6139" applyNumberFormat="1" applyFont="1" applyFill="1" applyProtection="1">
      <protection locked="0"/>
    </xf>
    <xf numFmtId="0" fontId="16" fillId="8" borderId="1" xfId="6137" applyFont="1" applyFill="1" applyBorder="1" applyAlignment="1">
      <alignment horizontal="center" vertical="center" wrapText="1"/>
    </xf>
    <xf numFmtId="0" fontId="3" fillId="8" borderId="0" xfId="6115" applyFont="1" applyFill="1" applyAlignment="1">
      <alignment vertical="center"/>
    </xf>
    <xf numFmtId="0" fontId="45" fillId="8" borderId="0" xfId="6139" applyFont="1" applyFill="1" applyProtection="1">
      <protection locked="0"/>
    </xf>
    <xf numFmtId="0" fontId="16" fillId="0" borderId="1" xfId="6137" applyNumberFormat="1" applyFont="1" applyFill="1" applyBorder="1" applyAlignment="1">
      <alignment vertical="center"/>
    </xf>
    <xf numFmtId="0" fontId="20" fillId="0" borderId="0" xfId="5122" applyFont="1" applyFill="1" applyAlignment="1">
      <alignment vertical="center"/>
    </xf>
    <xf numFmtId="0" fontId="128" fillId="0" borderId="0" xfId="5122" applyFill="1" applyAlignment="1">
      <alignment vertical="center"/>
    </xf>
    <xf numFmtId="0" fontId="1" fillId="0" borderId="0" xfId="5122" applyFont="1" applyFill="1" applyAlignment="1">
      <alignment vertical="center"/>
    </xf>
    <xf numFmtId="0" fontId="0" fillId="0" borderId="0" xfId="5122" applyFont="1" applyFill="1" applyAlignment="1">
      <alignment horizontal="center" vertical="center"/>
    </xf>
    <xf numFmtId="0" fontId="128" fillId="0" borderId="0" xfId="5122" applyFill="1" applyAlignment="1">
      <alignment horizontal="center" vertical="center"/>
    </xf>
    <xf numFmtId="0" fontId="12" fillId="0" borderId="1" xfId="5122" applyFont="1" applyFill="1" applyBorder="1" applyAlignment="1">
      <alignment horizontal="center" vertical="center" wrapText="1"/>
    </xf>
    <xf numFmtId="0" fontId="16" fillId="0" borderId="1" xfId="5122" applyFont="1" applyFill="1" applyBorder="1" applyAlignment="1">
      <alignment vertical="center"/>
    </xf>
    <xf numFmtId="182" fontId="16" fillId="0" borderId="1" xfId="5122" applyNumberFormat="1" applyFont="1" applyFill="1" applyBorder="1" applyAlignment="1">
      <alignment vertical="center"/>
    </xf>
    <xf numFmtId="0" fontId="3" fillId="0" borderId="1" xfId="5122" applyFont="1" applyFill="1" applyBorder="1" applyAlignment="1">
      <alignment horizontal="left" vertical="center" indent="1"/>
    </xf>
    <xf numFmtId="182" fontId="3" fillId="0" borderId="1" xfId="5122" applyNumberFormat="1" applyFont="1" applyFill="1" applyBorder="1" applyAlignment="1">
      <alignment vertical="center"/>
    </xf>
    <xf numFmtId="0" fontId="128" fillId="0" borderId="0" xfId="5122" applyFill="1" applyAlignment="1">
      <alignment vertical="center" textRotation="180"/>
    </xf>
    <xf numFmtId="0" fontId="3" fillId="0" borderId="1" xfId="5122" applyFont="1" applyFill="1" applyBorder="1" applyAlignment="1">
      <alignment horizontal="left" vertical="center" wrapText="1" indent="1"/>
    </xf>
    <xf numFmtId="0" fontId="128" fillId="0" borderId="0" xfId="5122" applyFill="1" applyAlignment="1">
      <alignment horizontal="center" vertical="center" wrapText="1"/>
    </xf>
    <xf numFmtId="0" fontId="128" fillId="0" borderId="0" xfId="5509" applyAlignment="1">
      <alignment vertical="center"/>
    </xf>
    <xf numFmtId="0" fontId="20" fillId="0" borderId="0" xfId="5509" applyFont="1" applyAlignment="1">
      <alignment vertical="center"/>
    </xf>
    <xf numFmtId="0" fontId="14" fillId="0" borderId="0" xfId="5099" applyAlignment="1">
      <alignment vertical="center"/>
    </xf>
    <xf numFmtId="0" fontId="17" fillId="0" borderId="0" xfId="6115" applyFont="1" applyBorder="1" applyAlignment="1">
      <alignment vertical="center"/>
    </xf>
    <xf numFmtId="0" fontId="0" fillId="0" borderId="0" xfId="6115" applyFont="1" applyBorder="1" applyAlignment="1">
      <alignment vertical="center"/>
    </xf>
    <xf numFmtId="182" fontId="3" fillId="0" borderId="0" xfId="6125" applyNumberFormat="1" applyFont="1" applyFill="1" applyBorder="1" applyAlignment="1">
      <alignment vertical="center" wrapText="1"/>
    </xf>
    <xf numFmtId="0" fontId="3" fillId="0" borderId="0" xfId="6115" applyFont="1" applyBorder="1" applyAlignment="1">
      <alignment vertical="center"/>
    </xf>
    <xf numFmtId="0" fontId="3" fillId="0" borderId="0" xfId="6115" applyFont="1" applyBorder="1" applyAlignment="1">
      <alignment horizontal="right" vertical="center"/>
    </xf>
    <xf numFmtId="0" fontId="12" fillId="0" borderId="10" xfId="6115" applyFont="1" applyBorder="1" applyAlignment="1">
      <alignment horizontal="center" vertical="center" wrapText="1"/>
    </xf>
    <xf numFmtId="0" fontId="12" fillId="0" borderId="1" xfId="6115" applyFont="1" applyBorder="1" applyAlignment="1">
      <alignment horizontal="center" vertical="center" wrapText="1"/>
    </xf>
    <xf numFmtId="0" fontId="3" fillId="0" borderId="1" xfId="6142" applyFont="1" applyBorder="1" applyAlignment="1">
      <alignment vertical="center"/>
    </xf>
    <xf numFmtId="178" fontId="3" fillId="0" borderId="1" xfId="6115" applyNumberFormat="1" applyFont="1" applyFill="1" applyBorder="1" applyAlignment="1">
      <alignment vertical="center"/>
    </xf>
    <xf numFmtId="0" fontId="16" fillId="0" borderId="1" xfId="6142" applyFont="1" applyBorder="1" applyAlignment="1">
      <alignment horizontal="center" vertical="center"/>
    </xf>
    <xf numFmtId="178" fontId="16" fillId="0" borderId="1" xfId="6115" applyNumberFormat="1" applyFont="1" applyFill="1" applyBorder="1" applyAlignment="1">
      <alignment vertical="center"/>
    </xf>
    <xf numFmtId="0" fontId="0" fillId="0" borderId="0" xfId="5102" applyFont="1" applyAlignment="1">
      <alignment vertical="center" wrapText="1"/>
    </xf>
    <xf numFmtId="0" fontId="0" fillId="0" borderId="0" xfId="6117" applyFont="1" applyAlignment="1">
      <alignment vertical="center"/>
    </xf>
    <xf numFmtId="0" fontId="20" fillId="0" borderId="1" xfId="5509" applyFont="1" applyBorder="1" applyAlignment="1">
      <alignment vertical="center"/>
    </xf>
    <xf numFmtId="0" fontId="128" fillId="0" borderId="1" xfId="5509" applyBorder="1" applyAlignment="1">
      <alignment vertical="center"/>
    </xf>
    <xf numFmtId="0" fontId="12" fillId="0" borderId="9" xfId="6115" applyFont="1" applyBorder="1" applyAlignment="1">
      <alignment horizontal="center" vertical="center" wrapText="1"/>
    </xf>
    <xf numFmtId="0" fontId="12" fillId="0" borderId="1" xfId="6115" applyFont="1" applyBorder="1" applyAlignment="1">
      <alignment horizontal="center" vertical="center"/>
    </xf>
    <xf numFmtId="0" fontId="3" fillId="0" borderId="1" xfId="5210" applyFont="1" applyBorder="1" applyAlignment="1">
      <alignment vertical="center"/>
    </xf>
    <xf numFmtId="182" fontId="3" fillId="0" borderId="10" xfId="6118" applyNumberFormat="1" applyFont="1" applyFill="1" applyBorder="1" applyAlignment="1" applyProtection="1">
      <alignment vertical="center" wrapText="1"/>
    </xf>
    <xf numFmtId="182" fontId="3" fillId="0" borderId="1" xfId="6115" applyNumberFormat="1" applyFont="1" applyBorder="1" applyAlignment="1">
      <alignment vertical="center"/>
    </xf>
    <xf numFmtId="198" fontId="3" fillId="0" borderId="1" xfId="6115" applyNumberFormat="1" applyFont="1" applyBorder="1" applyAlignment="1">
      <alignment vertical="center"/>
    </xf>
    <xf numFmtId="197" fontId="0" fillId="0" borderId="0" xfId="5509" applyNumberFormat="1" applyFont="1" applyAlignment="1">
      <alignment vertical="center"/>
    </xf>
    <xf numFmtId="182" fontId="3" fillId="0" borderId="9" xfId="6118" applyNumberFormat="1" applyFont="1" applyFill="1" applyBorder="1" applyAlignment="1" applyProtection="1">
      <alignment vertical="center" wrapText="1"/>
    </xf>
    <xf numFmtId="0" fontId="3" fillId="0" borderId="10" xfId="5210" applyFont="1" applyBorder="1" applyAlignment="1">
      <alignment vertical="center"/>
    </xf>
    <xf numFmtId="182" fontId="3" fillId="0" borderId="1" xfId="6118" applyNumberFormat="1" applyFont="1" applyFill="1" applyBorder="1" applyAlignment="1" applyProtection="1">
      <alignment vertical="center" wrapText="1"/>
    </xf>
    <xf numFmtId="182" fontId="3" fillId="0" borderId="13" xfId="6118" applyNumberFormat="1" applyFont="1" applyFill="1" applyBorder="1" applyAlignment="1" applyProtection="1">
      <alignment vertical="center" wrapText="1"/>
    </xf>
    <xf numFmtId="197" fontId="128" fillId="0" borderId="0" xfId="5509" applyNumberFormat="1" applyAlignment="1">
      <alignment vertical="center"/>
    </xf>
    <xf numFmtId="0" fontId="16" fillId="0" borderId="1" xfId="6140" applyFont="1" applyFill="1" applyBorder="1" applyAlignment="1" applyProtection="1">
      <alignment horizontal="center" vertical="center"/>
      <protection locked="0"/>
    </xf>
    <xf numFmtId="182" fontId="16" fillId="0" borderId="10" xfId="6118" applyNumberFormat="1" applyFont="1" applyFill="1" applyBorder="1" applyAlignment="1" applyProtection="1">
      <alignment vertical="center" wrapText="1"/>
    </xf>
    <xf numFmtId="182" fontId="16" fillId="0" borderId="1" xfId="6115" applyNumberFormat="1" applyFont="1" applyBorder="1" applyAlignment="1">
      <alignment vertical="center"/>
    </xf>
    <xf numFmtId="198" fontId="16" fillId="0" borderId="1" xfId="6115" applyNumberFormat="1" applyFont="1" applyBorder="1" applyAlignment="1">
      <alignment vertical="center"/>
    </xf>
    <xf numFmtId="0" fontId="0" fillId="0" borderId="0" xfId="6115" applyFont="1" applyBorder="1" applyAlignment="1">
      <alignment horizontal="left" vertical="center" wrapText="1"/>
    </xf>
    <xf numFmtId="0" fontId="1" fillId="0" borderId="0" xfId="5251" applyFont="1" applyFill="1" applyAlignment="1">
      <alignment vertical="center"/>
    </xf>
    <xf numFmtId="0" fontId="20" fillId="0" borderId="0" xfId="5251" applyFont="1" applyFill="1" applyAlignment="1">
      <alignment vertical="center"/>
    </xf>
    <xf numFmtId="0" fontId="0" fillId="2" borderId="0" xfId="5251" applyFont="1" applyFill="1" applyAlignment="1">
      <alignment vertical="center"/>
    </xf>
    <xf numFmtId="0" fontId="0" fillId="0" borderId="0" xfId="5251" applyFont="1" applyFill="1" applyAlignment="1">
      <alignment vertical="center"/>
    </xf>
    <xf numFmtId="0" fontId="0" fillId="0" borderId="0" xfId="6134" applyFont="1" applyAlignment="1">
      <alignment horizontal="left" vertical="center"/>
    </xf>
    <xf numFmtId="0" fontId="0" fillId="0" borderId="0" xfId="6134" applyFont="1" applyFill="1" applyAlignment="1">
      <alignment vertical="center"/>
    </xf>
    <xf numFmtId="0" fontId="0" fillId="0" borderId="0" xfId="6134" applyFont="1" applyAlignment="1">
      <alignment vertical="center"/>
    </xf>
    <xf numFmtId="0" fontId="0" fillId="0" borderId="0" xfId="6134" applyFont="1" applyAlignment="1">
      <alignment horizontal="right" vertical="center"/>
    </xf>
    <xf numFmtId="182" fontId="3" fillId="0" borderId="0" xfId="6126" applyNumberFormat="1" applyFont="1" applyFill="1" applyAlignment="1">
      <alignment vertical="center" wrapText="1"/>
    </xf>
    <xf numFmtId="0" fontId="3" fillId="0" borderId="0" xfId="6134" applyFont="1" applyFill="1" applyAlignment="1">
      <alignment vertical="center"/>
    </xf>
    <xf numFmtId="0" fontId="3" fillId="0" borderId="0" xfId="6134" applyFont="1" applyAlignment="1">
      <alignment vertical="center"/>
    </xf>
    <xf numFmtId="0" fontId="12" fillId="0" borderId="8" xfId="6134" applyFont="1" applyBorder="1" applyAlignment="1">
      <alignment horizontal="center" vertical="center"/>
    </xf>
    <xf numFmtId="0" fontId="12" fillId="0" borderId="1" xfId="6134" applyFont="1" applyFill="1" applyBorder="1" applyAlignment="1">
      <alignment horizontal="center" vertical="center" wrapText="1"/>
    </xf>
    <xf numFmtId="0" fontId="12" fillId="0" borderId="1" xfId="6134" applyFont="1" applyBorder="1" applyAlignment="1">
      <alignment horizontal="center" vertical="center" wrapText="1"/>
    </xf>
    <xf numFmtId="0" fontId="3" fillId="0" borderId="1" xfId="696" applyFont="1" applyBorder="1" applyAlignment="1">
      <alignment vertical="center"/>
    </xf>
    <xf numFmtId="182" fontId="3" fillId="0" borderId="1" xfId="6138" applyNumberFormat="1" applyFont="1" applyFill="1" applyBorder="1" applyAlignment="1">
      <alignment vertical="center"/>
    </xf>
    <xf numFmtId="182" fontId="3" fillId="0" borderId="1" xfId="6134" applyNumberFormat="1" applyFont="1" applyFill="1" applyBorder="1" applyAlignment="1">
      <alignment vertical="center"/>
    </xf>
    <xf numFmtId="182" fontId="3" fillId="3" borderId="1" xfId="6134" applyNumberFormat="1" applyFont="1" applyFill="1" applyBorder="1" applyAlignment="1">
      <alignment vertical="center"/>
    </xf>
    <xf numFmtId="182" fontId="3" fillId="0" borderId="1" xfId="6134" applyNumberFormat="1" applyFont="1" applyBorder="1" applyAlignment="1">
      <alignment vertical="center"/>
    </xf>
    <xf numFmtId="0" fontId="3" fillId="0" borderId="1" xfId="696" applyFont="1" applyFill="1" applyBorder="1" applyAlignment="1">
      <alignment vertical="center"/>
    </xf>
    <xf numFmtId="0" fontId="16" fillId="0" borderId="1" xfId="6138" applyFont="1" applyBorder="1" applyAlignment="1">
      <alignment horizontal="center" vertical="center"/>
    </xf>
    <xf numFmtId="182" fontId="16" fillId="0" borderId="1" xfId="6134" applyNumberFormat="1" applyFont="1" applyFill="1" applyBorder="1" applyAlignment="1">
      <alignment vertical="center"/>
    </xf>
    <xf numFmtId="0" fontId="3" fillId="3" borderId="0" xfId="6134" applyFont="1" applyFill="1" applyBorder="1" applyAlignment="1">
      <alignment vertical="center"/>
    </xf>
    <xf numFmtId="0" fontId="3" fillId="3" borderId="0" xfId="6134" applyFont="1" applyFill="1" applyAlignment="1">
      <alignment vertical="center"/>
    </xf>
    <xf numFmtId="0" fontId="0" fillId="0" borderId="0" xfId="6134" applyFont="1" applyFill="1" applyAlignment="1">
      <alignment horizontal="right" vertical="center"/>
    </xf>
    <xf numFmtId="182" fontId="0" fillId="0" borderId="0" xfId="6134" applyNumberFormat="1" applyFont="1" applyFill="1" applyAlignment="1">
      <alignment horizontal="right" vertical="center"/>
    </xf>
    <xf numFmtId="182" fontId="0" fillId="0" borderId="0" xfId="6134" applyNumberFormat="1" applyFont="1" applyAlignment="1">
      <alignment horizontal="right" vertical="center"/>
    </xf>
    <xf numFmtId="0" fontId="22" fillId="0" borderId="0" xfId="5251" applyFont="1" applyFill="1" applyAlignment="1">
      <alignment vertical="center"/>
    </xf>
    <xf numFmtId="0" fontId="78" fillId="0" borderId="0" xfId="6134" applyFont="1" applyAlignment="1">
      <alignment horizontal="center" vertical="center"/>
    </xf>
    <xf numFmtId="0" fontId="3" fillId="0" borderId="0" xfId="6134" applyFont="1" applyAlignment="1">
      <alignment horizontal="right" vertical="center"/>
    </xf>
    <xf numFmtId="182" fontId="3" fillId="0" borderId="1" xfId="6134" applyNumberFormat="1" applyFont="1" applyBorder="1" applyAlignment="1">
      <alignment horizontal="right" vertical="center"/>
    </xf>
    <xf numFmtId="0" fontId="3" fillId="0" borderId="1" xfId="6134" applyNumberFormat="1" applyFont="1" applyBorder="1" applyAlignment="1">
      <alignment horizontal="right" vertical="center"/>
    </xf>
    <xf numFmtId="0" fontId="3" fillId="0" borderId="1" xfId="6134" applyNumberFormat="1" applyFont="1" applyBorder="1" applyAlignment="1">
      <alignment vertical="center"/>
    </xf>
    <xf numFmtId="182" fontId="16" fillId="8" borderId="1" xfId="6134" applyNumberFormat="1" applyFont="1" applyFill="1" applyBorder="1" applyAlignment="1">
      <alignment vertical="center"/>
    </xf>
    <xf numFmtId="0" fontId="16" fillId="0" borderId="1" xfId="6134" applyNumberFormat="1" applyFont="1" applyBorder="1" applyAlignment="1">
      <alignment vertical="center"/>
    </xf>
    <xf numFmtId="182" fontId="16" fillId="0" borderId="1" xfId="6134" applyNumberFormat="1" applyFont="1" applyBorder="1" applyAlignment="1">
      <alignment vertical="center"/>
    </xf>
    <xf numFmtId="0" fontId="0" fillId="0" borderId="2" xfId="6134" applyFont="1" applyFill="1" applyBorder="1" applyAlignment="1">
      <alignment vertical="center"/>
    </xf>
    <xf numFmtId="0" fontId="0" fillId="0" borderId="0" xfId="6134" applyFont="1" applyBorder="1" applyAlignment="1">
      <alignment vertical="center"/>
    </xf>
    <xf numFmtId="0" fontId="0" fillId="0" borderId="0" xfId="6134" applyFont="1" applyAlignment="1">
      <alignment vertical="center" wrapText="1"/>
    </xf>
    <xf numFmtId="0" fontId="78" fillId="0" borderId="0" xfId="5251" applyFont="1" applyFill="1" applyAlignment="1">
      <alignment horizontal="center" vertical="center"/>
    </xf>
    <xf numFmtId="0" fontId="0" fillId="0" borderId="0" xfId="5251" applyFont="1" applyFill="1" applyAlignment="1">
      <alignment horizontal="right" vertical="center"/>
    </xf>
    <xf numFmtId="198" fontId="16" fillId="0" borderId="1" xfId="5251" applyNumberFormat="1" applyFont="1" applyBorder="1" applyAlignment="1" applyProtection="1">
      <alignment horizontal="center" vertical="center"/>
      <protection locked="0"/>
    </xf>
    <xf numFmtId="0" fontId="16" fillId="0" borderId="1" xfId="5251" applyFont="1" applyBorder="1" applyAlignment="1">
      <alignment horizontal="center" vertical="center"/>
    </xf>
    <xf numFmtId="0" fontId="3" fillId="0" borderId="1" xfId="5251" applyFont="1" applyFill="1" applyBorder="1" applyAlignment="1">
      <alignment vertical="center"/>
    </xf>
    <xf numFmtId="182" fontId="3" fillId="0" borderId="1" xfId="8496" applyNumberFormat="1" applyFont="1" applyBorder="1" applyProtection="1">
      <alignment vertical="center"/>
      <protection locked="0"/>
    </xf>
    <xf numFmtId="198" fontId="3" fillId="0" borderId="1" xfId="5251" applyNumberFormat="1" applyFont="1" applyBorder="1">
      <alignment vertical="center"/>
    </xf>
    <xf numFmtId="0" fontId="3" fillId="0" borderId="1" xfId="8496" applyNumberFormat="1" applyFont="1" applyBorder="1" applyProtection="1">
      <alignment vertical="center"/>
      <protection locked="0"/>
    </xf>
    <xf numFmtId="0" fontId="16" fillId="0" borderId="1" xfId="5251" applyFont="1" applyFill="1" applyBorder="1" applyAlignment="1">
      <alignment horizontal="center" vertical="center"/>
    </xf>
    <xf numFmtId="182" fontId="16" fillId="0" borderId="1" xfId="8496" applyNumberFormat="1" applyFont="1" applyBorder="1" applyProtection="1">
      <alignment vertical="center"/>
      <protection locked="0"/>
    </xf>
    <xf numFmtId="198" fontId="16" fillId="0" borderId="1" xfId="5251" applyNumberFormat="1" applyFont="1" applyBorder="1">
      <alignment vertical="center"/>
    </xf>
    <xf numFmtId="0" fontId="16" fillId="0" borderId="1" xfId="5251" applyFont="1" applyFill="1" applyBorder="1" applyAlignment="1">
      <alignment vertical="center"/>
    </xf>
    <xf numFmtId="0" fontId="16" fillId="0" borderId="1" xfId="8496" applyNumberFormat="1" applyFont="1" applyFill="1" applyBorder="1" applyProtection="1">
      <alignment vertical="center"/>
      <protection locked="0"/>
    </xf>
    <xf numFmtId="198" fontId="16" fillId="0" borderId="1" xfId="5251" applyNumberFormat="1" applyFont="1" applyFill="1" applyBorder="1">
      <alignment vertical="center"/>
    </xf>
    <xf numFmtId="0" fontId="16" fillId="0" borderId="1" xfId="8496" applyNumberFormat="1" applyFont="1" applyBorder="1" applyProtection="1">
      <alignment vertical="center"/>
      <protection locked="0"/>
    </xf>
    <xf numFmtId="182" fontId="3" fillId="0" borderId="1" xfId="8496" applyNumberFormat="1" applyFont="1" applyFill="1" applyBorder="1" applyProtection="1">
      <alignment vertical="center"/>
      <protection locked="0"/>
    </xf>
    <xf numFmtId="198" fontId="3" fillId="0" borderId="1" xfId="5251" applyNumberFormat="1" applyFont="1" applyFill="1" applyBorder="1">
      <alignment vertical="center"/>
    </xf>
    <xf numFmtId="0" fontId="3" fillId="2" borderId="1" xfId="5251" applyFont="1" applyFill="1" applyBorder="1" applyAlignment="1">
      <alignment vertical="center"/>
    </xf>
    <xf numFmtId="198" fontId="3" fillId="2" borderId="1" xfId="5251" applyNumberFormat="1" applyFont="1" applyFill="1" applyBorder="1">
      <alignment vertical="center"/>
    </xf>
    <xf numFmtId="182" fontId="0" fillId="0" borderId="0" xfId="5251" applyNumberFormat="1" applyFont="1" applyFill="1" applyAlignment="1">
      <alignment vertical="center"/>
    </xf>
    <xf numFmtId="0" fontId="0" fillId="0" borderId="0" xfId="5251" applyFont="1" applyFill="1" applyAlignment="1">
      <alignment vertical="center" wrapText="1"/>
    </xf>
    <xf numFmtId="0" fontId="19" fillId="0" borderId="0" xfId="6133" applyFont="1" applyFill="1" applyAlignment="1">
      <alignment vertical="top"/>
    </xf>
    <xf numFmtId="0" fontId="57" fillId="0" borderId="0" xfId="6133" applyFont="1" applyFill="1">
      <alignment vertical="center"/>
    </xf>
    <xf numFmtId="0" fontId="0" fillId="0" borderId="0" xfId="6133" applyFont="1" applyFill="1" applyAlignment="1">
      <alignment horizontal="center" vertical="center"/>
    </xf>
    <xf numFmtId="0" fontId="0" fillId="0" borderId="0" xfId="6133" applyFont="1" applyFill="1">
      <alignment vertical="center"/>
    </xf>
    <xf numFmtId="0" fontId="51" fillId="0" borderId="0" xfId="6131" applyFont="1" applyFill="1" applyAlignment="1">
      <alignment vertical="center"/>
    </xf>
    <xf numFmtId="0" fontId="79" fillId="0" borderId="0" xfId="6131" applyFont="1" applyFill="1" applyAlignment="1">
      <alignment horizontal="center" vertical="center"/>
    </xf>
    <xf numFmtId="0" fontId="51" fillId="0" borderId="0" xfId="6131" applyFont="1" applyFill="1" applyAlignment="1">
      <alignment horizontal="center" vertical="center"/>
    </xf>
    <xf numFmtId="0" fontId="80" fillId="0" borderId="0" xfId="6133" applyFont="1" applyFill="1" applyBorder="1" applyAlignment="1">
      <alignment horizontal="right" vertical="center"/>
    </xf>
    <xf numFmtId="0" fontId="80" fillId="0" borderId="0" xfId="6133" applyFont="1" applyFill="1" applyBorder="1">
      <alignment vertical="center"/>
    </xf>
    <xf numFmtId="0" fontId="81" fillId="0" borderId="0" xfId="6133" applyFont="1" applyFill="1">
      <alignment vertical="center"/>
    </xf>
    <xf numFmtId="0" fontId="128" fillId="0" borderId="0" xfId="6120" applyAlignment="1">
      <alignment vertical="center"/>
    </xf>
    <xf numFmtId="0" fontId="128" fillId="0" borderId="0" xfId="6120" applyAlignment="1">
      <alignment horizontal="center" vertical="center"/>
    </xf>
    <xf numFmtId="0" fontId="3" fillId="0" borderId="0" xfId="6120" applyFont="1" applyAlignment="1">
      <alignment vertical="center"/>
    </xf>
    <xf numFmtId="0" fontId="3" fillId="0" borderId="0" xfId="6120" applyFont="1" applyBorder="1" applyAlignment="1">
      <alignment vertical="center"/>
    </xf>
    <xf numFmtId="0" fontId="3" fillId="0" borderId="0" xfId="6120" applyFont="1" applyBorder="1" applyAlignment="1">
      <alignment horizontal="right" vertical="center"/>
    </xf>
    <xf numFmtId="0" fontId="12" fillId="0" borderId="1" xfId="6120" applyFont="1" applyBorder="1" applyAlignment="1">
      <alignment horizontal="center" vertical="center"/>
    </xf>
    <xf numFmtId="0" fontId="3" fillId="0" borderId="1" xfId="19" applyFont="1" applyBorder="1" applyAlignment="1">
      <alignment vertical="center"/>
    </xf>
    <xf numFmtId="182" fontId="3" fillId="0" borderId="1" xfId="6120" applyNumberFormat="1" applyFont="1" applyBorder="1" applyAlignment="1">
      <alignment vertical="center"/>
    </xf>
    <xf numFmtId="178" fontId="3" fillId="0" borderId="1" xfId="6120" applyNumberFormat="1" applyFont="1" applyBorder="1" applyAlignment="1">
      <alignment vertical="center"/>
    </xf>
    <xf numFmtId="3" fontId="3" fillId="0" borderId="0" xfId="6120" applyNumberFormat="1" applyFont="1" applyAlignment="1">
      <alignment vertical="center"/>
    </xf>
    <xf numFmtId="0" fontId="3" fillId="0" borderId="1" xfId="19" applyFont="1" applyFill="1" applyBorder="1" applyAlignment="1">
      <alignment vertical="center"/>
    </xf>
    <xf numFmtId="0" fontId="16" fillId="0" borderId="1" xfId="5210" applyFont="1" applyBorder="1" applyAlignment="1">
      <alignment horizontal="center" vertical="center"/>
    </xf>
    <xf numFmtId="182" fontId="16" fillId="0" borderId="1" xfId="5099" applyNumberFormat="1" applyFont="1" applyFill="1" applyBorder="1" applyAlignment="1" applyProtection="1">
      <alignment vertical="center"/>
    </xf>
    <xf numFmtId="182" fontId="16" fillId="0" borderId="1" xfId="6120" applyNumberFormat="1" applyFont="1" applyBorder="1" applyAlignment="1">
      <alignment vertical="center"/>
    </xf>
    <xf numFmtId="178" fontId="16" fillId="0" borderId="1" xfId="6120" applyNumberFormat="1" applyFont="1" applyBorder="1" applyAlignment="1">
      <alignment vertical="center"/>
    </xf>
    <xf numFmtId="0" fontId="14" fillId="0" borderId="0" xfId="5099" applyAlignment="1">
      <alignment vertical="center" wrapText="1"/>
    </xf>
    <xf numFmtId="0" fontId="16" fillId="0" borderId="0" xfId="6120" applyFont="1" applyAlignment="1">
      <alignment vertical="center"/>
    </xf>
    <xf numFmtId="182" fontId="14" fillId="0" borderId="0" xfId="5099" applyNumberFormat="1" applyAlignment="1">
      <alignment vertical="center"/>
    </xf>
    <xf numFmtId="0" fontId="14" fillId="0" borderId="0" xfId="5099" applyBorder="1" applyAlignment="1">
      <alignment vertical="center"/>
    </xf>
    <xf numFmtId="0" fontId="128" fillId="0" borderId="0" xfId="6142" applyAlignment="1">
      <alignment vertical="center"/>
    </xf>
    <xf numFmtId="0" fontId="0" fillId="0" borderId="0" xfId="6120" applyFont="1" applyFill="1" applyAlignment="1">
      <alignment vertical="center"/>
    </xf>
    <xf numFmtId="182" fontId="0" fillId="0" borderId="0" xfId="6120" applyNumberFormat="1" applyFont="1" applyFill="1" applyAlignment="1">
      <alignment vertical="center"/>
    </xf>
    <xf numFmtId="0" fontId="0" fillId="0" borderId="0" xfId="6120" applyFont="1" applyFill="1" applyBorder="1" applyAlignment="1">
      <alignment vertical="center"/>
    </xf>
    <xf numFmtId="0" fontId="128" fillId="0" borderId="0" xfId="6120" applyBorder="1" applyAlignment="1">
      <alignment vertical="center"/>
    </xf>
    <xf numFmtId="0" fontId="0" fillId="0" borderId="0" xfId="6142" applyFont="1" applyBorder="1" applyAlignment="1">
      <alignment vertical="center"/>
    </xf>
    <xf numFmtId="0" fontId="20" fillId="0" borderId="0" xfId="6120" applyFont="1" applyFill="1" applyBorder="1" applyAlignment="1">
      <alignment horizontal="center" vertical="center"/>
    </xf>
    <xf numFmtId="182" fontId="20" fillId="0" borderId="0" xfId="6120" applyNumberFormat="1" applyFont="1" applyFill="1" applyBorder="1" applyAlignment="1">
      <alignment horizontal="center" vertical="center"/>
    </xf>
    <xf numFmtId="182" fontId="8" fillId="0" borderId="0" xfId="6125" applyNumberFormat="1" applyFont="1" applyFill="1" applyBorder="1" applyAlignment="1">
      <alignment vertical="center" wrapText="1"/>
    </xf>
    <xf numFmtId="0" fontId="8" fillId="0" borderId="0" xfId="6120" applyFont="1" applyFill="1" applyBorder="1" applyAlignment="1">
      <alignment vertical="center"/>
    </xf>
    <xf numFmtId="182" fontId="8" fillId="0" borderId="0" xfId="6120" applyNumberFormat="1" applyFont="1" applyFill="1" applyBorder="1" applyAlignment="1">
      <alignment vertical="center"/>
    </xf>
    <xf numFmtId="0" fontId="8" fillId="0" borderId="0" xfId="6120" applyFont="1" applyFill="1" applyBorder="1" applyAlignment="1">
      <alignment horizontal="right" vertical="center"/>
    </xf>
    <xf numFmtId="3" fontId="25" fillId="0" borderId="10" xfId="6142" applyNumberFormat="1" applyFont="1" applyBorder="1" applyAlignment="1">
      <alignment horizontal="left" vertical="center" wrapText="1"/>
    </xf>
    <xf numFmtId="182" fontId="82" fillId="0" borderId="17" xfId="5102" applyNumberFormat="1" applyFont="1" applyBorder="1" applyAlignment="1">
      <alignment vertical="center"/>
    </xf>
    <xf numFmtId="182" fontId="82" fillId="0" borderId="1" xfId="5102" applyNumberFormat="1" applyFont="1" applyBorder="1" applyAlignment="1">
      <alignment vertical="center"/>
    </xf>
    <xf numFmtId="178" fontId="25" fillId="0" borderId="1" xfId="6120" applyNumberFormat="1" applyFont="1" applyBorder="1" applyAlignment="1">
      <alignment vertical="center"/>
    </xf>
    <xf numFmtId="182" fontId="25" fillId="0" borderId="1" xfId="6120" applyNumberFormat="1" applyFont="1" applyBorder="1" applyAlignment="1">
      <alignment vertical="center"/>
    </xf>
    <xf numFmtId="197" fontId="16" fillId="0" borderId="0" xfId="6120" applyNumberFormat="1" applyFont="1" applyBorder="1" applyAlignment="1">
      <alignment vertical="center"/>
    </xf>
    <xf numFmtId="1" fontId="8" fillId="0" borderId="10" xfId="6142" applyNumberFormat="1" applyFont="1" applyBorder="1" applyAlignment="1">
      <alignment vertical="center"/>
    </xf>
    <xf numFmtId="182" fontId="8" fillId="8" borderId="10" xfId="6136" applyNumberFormat="1" applyFont="1" applyFill="1" applyBorder="1" applyAlignment="1">
      <alignment vertical="center"/>
    </xf>
    <xf numFmtId="182" fontId="83" fillId="0" borderId="1" xfId="5102" applyNumberFormat="1" applyFont="1" applyBorder="1" applyAlignment="1">
      <alignment vertical="center"/>
    </xf>
    <xf numFmtId="178" fontId="8" fillId="0" borderId="1" xfId="6120" applyNumberFormat="1" applyFont="1" applyBorder="1" applyAlignment="1">
      <alignment vertical="center"/>
    </xf>
    <xf numFmtId="182" fontId="8" fillId="0" borderId="1" xfId="6120" applyNumberFormat="1" applyFont="1" applyBorder="1" applyAlignment="1">
      <alignment vertical="center"/>
    </xf>
    <xf numFmtId="197" fontId="3" fillId="0" borderId="0" xfId="6120" applyNumberFormat="1" applyFont="1" applyBorder="1" applyAlignment="1">
      <alignment vertical="center"/>
    </xf>
    <xf numFmtId="1" fontId="25" fillId="0" borderId="10" xfId="6142" applyNumberFormat="1" applyFont="1" applyBorder="1" applyAlignment="1">
      <alignment vertical="center"/>
    </xf>
    <xf numFmtId="182" fontId="82" fillId="0" borderId="18" xfId="5102" applyNumberFormat="1" applyFont="1" applyBorder="1" applyAlignment="1">
      <alignment vertical="center"/>
    </xf>
    <xf numFmtId="1" fontId="8" fillId="0" borderId="10" xfId="6142" applyNumberFormat="1" applyFont="1" applyBorder="1" applyAlignment="1">
      <alignment vertical="center" wrapText="1"/>
    </xf>
    <xf numFmtId="182" fontId="25" fillId="0" borderId="1" xfId="6120" applyNumberFormat="1" applyFont="1" applyFill="1" applyBorder="1" applyAlignment="1" applyProtection="1">
      <alignment horizontal="center" vertical="center"/>
    </xf>
    <xf numFmtId="182" fontId="25" fillId="0" borderId="1" xfId="6120" applyNumberFormat="1" applyFont="1" applyFill="1" applyBorder="1" applyAlignment="1" applyProtection="1">
      <alignment vertical="center"/>
    </xf>
    <xf numFmtId="1" fontId="8" fillId="0" borderId="1" xfId="6142" applyNumberFormat="1" applyFont="1" applyBorder="1" applyAlignment="1">
      <alignment vertical="center"/>
    </xf>
    <xf numFmtId="182" fontId="8" fillId="8" borderId="1" xfId="6136" applyNumberFormat="1" applyFont="1" applyFill="1" applyBorder="1" applyAlignment="1">
      <alignment vertical="center"/>
    </xf>
    <xf numFmtId="0" fontId="133" fillId="0" borderId="0" xfId="6133" applyFont="1" applyFill="1" applyBorder="1">
      <alignment vertical="center"/>
    </xf>
    <xf numFmtId="0" fontId="136" fillId="0" borderId="1" xfId="6014" applyFont="1" applyBorder="1" applyAlignment="1">
      <alignment horizontal="left" vertical="center" indent="1"/>
    </xf>
    <xf numFmtId="0" fontId="22" fillId="0" borderId="0" xfId="6120" applyFont="1" applyFill="1" applyBorder="1" applyAlignment="1">
      <alignment horizontal="center" vertical="center"/>
    </xf>
    <xf numFmtId="182" fontId="12" fillId="0" borderId="1" xfId="6120" applyNumberFormat="1" applyFont="1" applyFill="1" applyBorder="1" applyAlignment="1">
      <alignment horizontal="center" vertical="center" wrapText="1"/>
    </xf>
    <xf numFmtId="0" fontId="8" fillId="0" borderId="0" xfId="6115" applyFont="1" applyBorder="1" applyAlignment="1">
      <alignment horizontal="left" vertical="top" wrapText="1"/>
    </xf>
    <xf numFmtId="0" fontId="3" fillId="0" borderId="0" xfId="6142" applyFont="1" applyAlignment="1">
      <alignment horizontal="left" vertical="center" wrapText="1"/>
    </xf>
    <xf numFmtId="182" fontId="12" fillId="0" borderId="4" xfId="6125" applyNumberFormat="1" applyFont="1" applyFill="1" applyBorder="1" applyAlignment="1">
      <alignment horizontal="center" vertical="center" wrapText="1"/>
    </xf>
    <xf numFmtId="0" fontId="12" fillId="0" borderId="12" xfId="6125" applyFont="1" applyFill="1" applyBorder="1" applyAlignment="1">
      <alignment vertical="center" wrapText="1"/>
    </xf>
    <xf numFmtId="0" fontId="12" fillId="0" borderId="6" xfId="6125" applyFont="1" applyFill="1" applyBorder="1" applyAlignment="1">
      <alignment vertical="center" wrapText="1"/>
    </xf>
    <xf numFmtId="0" fontId="12" fillId="0" borderId="9" xfId="6120" applyFont="1" applyFill="1" applyBorder="1" applyAlignment="1">
      <alignment horizontal="center" vertical="center" wrapText="1"/>
    </xf>
    <xf numFmtId="0" fontId="12" fillId="0" borderId="16" xfId="6120" applyFont="1" applyFill="1" applyBorder="1" applyAlignment="1">
      <alignment horizontal="center" vertical="center" wrapText="1"/>
    </xf>
    <xf numFmtId="0" fontId="12" fillId="0" borderId="13" xfId="6120" applyFont="1" applyFill="1" applyBorder="1" applyAlignment="1">
      <alignment horizontal="center" vertical="center" wrapText="1"/>
    </xf>
    <xf numFmtId="0" fontId="12" fillId="0" borderId="1" xfId="6120" applyFont="1" applyFill="1" applyBorder="1" applyAlignment="1">
      <alignment horizontal="center" vertical="center" wrapText="1"/>
    </xf>
    <xf numFmtId="0" fontId="12" fillId="0" borderId="1" xfId="6120" applyFont="1" applyBorder="1" applyAlignment="1">
      <alignment horizontal="center" vertical="center"/>
    </xf>
    <xf numFmtId="0" fontId="14" fillId="0" borderId="2" xfId="6141" applyFont="1" applyFill="1" applyBorder="1" applyAlignment="1">
      <alignment horizontal="left" vertical="center" wrapText="1"/>
    </xf>
    <xf numFmtId="0" fontId="12" fillId="0" borderId="4" xfId="6125" applyFont="1" applyBorder="1" applyAlignment="1">
      <alignment horizontal="center" vertical="center" wrapText="1"/>
    </xf>
    <xf numFmtId="0" fontId="12" fillId="0" borderId="6" xfId="6125" applyFont="1" applyBorder="1" applyAlignment="1">
      <alignment horizontal="center" vertical="center" wrapText="1"/>
    </xf>
    <xf numFmtId="0" fontId="12" fillId="0" borderId="4" xfId="6120" applyFont="1" applyBorder="1" applyAlignment="1">
      <alignment horizontal="center" vertical="center" wrapText="1"/>
    </xf>
    <xf numFmtId="0" fontId="12" fillId="0" borderId="6" xfId="6120" applyFont="1" applyBorder="1" applyAlignment="1">
      <alignment horizontal="center" vertical="center" wrapText="1"/>
    </xf>
    <xf numFmtId="0" fontId="43" fillId="0" borderId="0" xfId="6133" applyFont="1" applyFill="1" applyBorder="1" applyAlignment="1">
      <alignment horizontal="left" vertical="center" wrapText="1"/>
    </xf>
    <xf numFmtId="0" fontId="0" fillId="0" borderId="0" xfId="6134" applyFont="1" applyAlignment="1">
      <alignment vertical="center"/>
    </xf>
    <xf numFmtId="0" fontId="3" fillId="0" borderId="2" xfId="5251" applyFont="1" applyFill="1" applyBorder="1" applyAlignment="1">
      <alignment vertical="center" wrapText="1"/>
    </xf>
    <xf numFmtId="0" fontId="3" fillId="0" borderId="0" xfId="5251" applyFont="1" applyFill="1" applyAlignment="1">
      <alignment horizontal="left" vertical="center" textRotation="180"/>
    </xf>
    <xf numFmtId="0" fontId="12" fillId="0" borderId="4" xfId="6134" applyFont="1" applyBorder="1" applyAlignment="1">
      <alignment horizontal="center" vertical="center" wrapText="1"/>
    </xf>
    <xf numFmtId="0" fontId="12" fillId="0" borderId="6" xfId="6134" applyFont="1" applyBorder="1" applyAlignment="1">
      <alignment horizontal="center" vertical="center" wrapText="1"/>
    </xf>
    <xf numFmtId="0" fontId="3" fillId="3" borderId="2" xfId="6134" applyFont="1" applyFill="1" applyBorder="1" applyAlignment="1">
      <alignment vertical="center" wrapText="1"/>
    </xf>
    <xf numFmtId="0" fontId="3" fillId="3" borderId="0" xfId="6134" applyFont="1" applyFill="1" applyBorder="1" applyAlignment="1">
      <alignment vertical="center" wrapText="1"/>
    </xf>
    <xf numFmtId="0" fontId="3" fillId="3" borderId="0" xfId="6134" applyFont="1" applyFill="1" applyAlignment="1">
      <alignment vertical="center" wrapText="1"/>
    </xf>
    <xf numFmtId="0" fontId="22" fillId="0" borderId="0" xfId="5251" applyFont="1" applyFill="1" applyAlignment="1">
      <alignment horizontal="center" vertical="center"/>
    </xf>
    <xf numFmtId="0" fontId="12" fillId="0" borderId="10" xfId="6134" applyFont="1" applyFill="1" applyBorder="1" applyAlignment="1">
      <alignment horizontal="center" vertical="center"/>
    </xf>
    <xf numFmtId="0" fontId="12" fillId="0" borderId="11" xfId="6134" applyFont="1" applyFill="1" applyBorder="1" applyAlignment="1">
      <alignment horizontal="center" vertical="center"/>
    </xf>
    <xf numFmtId="0" fontId="12" fillId="0" borderId="8" xfId="6134" applyFont="1" applyFill="1" applyBorder="1" applyAlignment="1">
      <alignment horizontal="center" vertical="center"/>
    </xf>
    <xf numFmtId="0" fontId="12" fillId="0" borderId="10" xfId="6134" applyFont="1" applyBorder="1" applyAlignment="1">
      <alignment horizontal="center" vertical="center"/>
    </xf>
    <xf numFmtId="0" fontId="12" fillId="0" borderId="11" xfId="6134" applyFont="1" applyBorder="1" applyAlignment="1">
      <alignment horizontal="center" vertical="center"/>
    </xf>
    <xf numFmtId="0" fontId="12" fillId="0" borderId="8" xfId="6134" applyFont="1" applyBorder="1" applyAlignment="1">
      <alignment horizontal="center" vertical="center"/>
    </xf>
    <xf numFmtId="0" fontId="0" fillId="0" borderId="0" xfId="6115" applyFont="1" applyBorder="1" applyAlignment="1">
      <alignment horizontal="left" vertical="center" wrapText="1"/>
    </xf>
    <xf numFmtId="0" fontId="12" fillId="0" borderId="4" xfId="6115" applyFont="1" applyBorder="1" applyAlignment="1">
      <alignment horizontal="center" vertical="center"/>
    </xf>
    <xf numFmtId="0" fontId="12" fillId="0" borderId="6" xfId="6115" applyFont="1" applyBorder="1" applyAlignment="1">
      <alignment horizontal="center" vertical="center"/>
    </xf>
    <xf numFmtId="0" fontId="12" fillId="0" borderId="4" xfId="6115" applyFont="1" applyBorder="1" applyAlignment="1">
      <alignment horizontal="center" vertical="center" wrapText="1"/>
    </xf>
    <xf numFmtId="0" fontId="12" fillId="0" borderId="6" xfId="6115" applyFont="1" applyBorder="1" applyAlignment="1">
      <alignment horizontal="center" vertical="center" wrapText="1"/>
    </xf>
    <xf numFmtId="0" fontId="22" fillId="0" borderId="0" xfId="6115" applyFont="1" applyBorder="1" applyAlignment="1">
      <alignment horizontal="center" vertical="center"/>
    </xf>
    <xf numFmtId="0" fontId="3" fillId="0" borderId="3" xfId="6115" applyFont="1" applyBorder="1" applyAlignment="1">
      <alignment horizontal="right" vertical="center" wrapText="1"/>
    </xf>
    <xf numFmtId="0" fontId="12" fillId="0" borderId="10" xfId="6115" applyFont="1" applyBorder="1" applyAlignment="1">
      <alignment horizontal="center" vertical="center" wrapText="1"/>
    </xf>
    <xf numFmtId="0" fontId="12" fillId="0" borderId="11" xfId="6115" applyFont="1" applyBorder="1" applyAlignment="1">
      <alignment horizontal="center" vertical="center" wrapText="1"/>
    </xf>
    <xf numFmtId="0" fontId="12" fillId="0" borderId="8" xfId="6115" applyFont="1" applyBorder="1" applyAlignment="1">
      <alignment horizontal="center" vertical="center" wrapText="1"/>
    </xf>
    <xf numFmtId="0" fontId="3" fillId="0" borderId="2" xfId="6115" applyFont="1" applyBorder="1" applyAlignment="1">
      <alignment horizontal="left" vertical="center" wrapText="1"/>
    </xf>
    <xf numFmtId="0" fontId="0" fillId="0" borderId="0" xfId="6116" applyFont="1" applyAlignment="1">
      <alignment horizontal="left" vertical="center" wrapText="1"/>
    </xf>
    <xf numFmtId="0" fontId="3" fillId="0" borderId="0" xfId="6115" applyFont="1" applyBorder="1" applyAlignment="1">
      <alignment horizontal="left" vertical="center" wrapText="1"/>
    </xf>
    <xf numFmtId="0" fontId="0" fillId="0" borderId="0" xfId="6116" applyFont="1" applyAlignment="1">
      <alignment horizontal="left" vertical="center"/>
    </xf>
    <xf numFmtId="0" fontId="22" fillId="0" borderId="0" xfId="5122" applyFont="1" applyFill="1" applyAlignment="1">
      <alignment horizontal="center" vertical="center"/>
    </xf>
    <xf numFmtId="0" fontId="0" fillId="0" borderId="3" xfId="5122" applyFont="1" applyFill="1" applyBorder="1" applyAlignment="1">
      <alignment horizontal="right" vertical="center"/>
    </xf>
    <xf numFmtId="0" fontId="8" fillId="0" borderId="2" xfId="5122" applyFont="1" applyFill="1" applyBorder="1" applyAlignment="1">
      <alignment horizontal="left" vertical="center" wrapText="1"/>
    </xf>
    <xf numFmtId="0" fontId="3" fillId="8" borderId="0" xfId="6115" applyFont="1" applyFill="1" applyAlignment="1">
      <alignment vertical="center" wrapText="1"/>
    </xf>
    <xf numFmtId="0" fontId="0" fillId="8" borderId="0" xfId="6115" applyFont="1" applyFill="1" applyAlignment="1">
      <alignment vertical="center" wrapText="1"/>
    </xf>
    <xf numFmtId="0" fontId="0" fillId="8" borderId="0" xfId="6115" applyFont="1" applyFill="1" applyAlignment="1">
      <alignment horizontal="center" vertical="center"/>
    </xf>
    <xf numFmtId="0" fontId="12" fillId="8" borderId="1" xfId="6132" applyFont="1" applyFill="1" applyBorder="1" applyAlignment="1">
      <alignment horizontal="center" vertical="center" wrapText="1"/>
    </xf>
    <xf numFmtId="1" fontId="22" fillId="8" borderId="0" xfId="6139" applyNumberFormat="1" applyFont="1" applyFill="1" applyAlignment="1" applyProtection="1">
      <alignment horizontal="center"/>
    </xf>
    <xf numFmtId="0" fontId="3" fillId="8" borderId="3" xfId="6115" applyFont="1" applyFill="1" applyBorder="1" applyAlignment="1">
      <alignment horizontal="right" vertical="center"/>
    </xf>
    <xf numFmtId="0" fontId="12" fillId="8" borderId="1" xfId="6115" applyFont="1" applyFill="1" applyBorder="1" applyAlignment="1">
      <alignment horizontal="center" vertical="center"/>
    </xf>
    <xf numFmtId="0" fontId="22" fillId="0" borderId="0" xfId="5715" applyFont="1" applyFill="1" applyBorder="1" applyAlignment="1" applyProtection="1">
      <alignment horizontal="center" vertical="center"/>
    </xf>
    <xf numFmtId="182" fontId="12" fillId="0" borderId="1" xfId="6121" applyNumberFormat="1" applyFont="1" applyFill="1" applyBorder="1" applyAlignment="1">
      <alignment horizontal="center" vertical="center" wrapText="1"/>
    </xf>
    <xf numFmtId="0" fontId="0" fillId="0" borderId="2" xfId="5715" applyFont="1" applyBorder="1" applyAlignment="1">
      <alignment horizontal="left" vertical="center" wrapText="1"/>
    </xf>
    <xf numFmtId="0" fontId="12" fillId="0" borderId="4" xfId="5715" applyFont="1" applyFill="1" applyBorder="1" applyAlignment="1" applyProtection="1">
      <alignment horizontal="center" vertical="center"/>
    </xf>
    <xf numFmtId="0" fontId="12" fillId="0" borderId="12" xfId="5715" applyFont="1" applyFill="1" applyBorder="1" applyAlignment="1" applyProtection="1">
      <alignment horizontal="center" vertical="center"/>
    </xf>
    <xf numFmtId="0" fontId="12" fillId="0" borderId="6" xfId="5715" applyFont="1" applyFill="1" applyBorder="1" applyAlignment="1" applyProtection="1">
      <alignment horizontal="center" vertical="center"/>
    </xf>
    <xf numFmtId="0" fontId="12" fillId="0" borderId="4" xfId="6121" applyFont="1" applyFill="1" applyBorder="1" applyAlignment="1">
      <alignment horizontal="center" vertical="center" wrapText="1"/>
    </xf>
    <xf numFmtId="0" fontId="12" fillId="0" borderId="12" xfId="6121" applyFont="1" applyFill="1" applyBorder="1" applyAlignment="1">
      <alignment horizontal="center" vertical="center" wrapText="1"/>
    </xf>
    <xf numFmtId="0" fontId="12" fillId="0" borderId="6" xfId="6121" applyFont="1" applyFill="1" applyBorder="1" applyAlignment="1">
      <alignment horizontal="center" vertical="center" wrapText="1"/>
    </xf>
    <xf numFmtId="0" fontId="39" fillId="0" borderId="4" xfId="6115" applyFont="1" applyBorder="1" applyAlignment="1">
      <alignment horizontal="center" vertical="center" wrapText="1"/>
    </xf>
    <xf numFmtId="0" fontId="39" fillId="0" borderId="6" xfId="6115" applyFont="1" applyBorder="1" applyAlignment="1">
      <alignment horizontal="center" vertical="center" wrapText="1"/>
    </xf>
    <xf numFmtId="0" fontId="19" fillId="0" borderId="4" xfId="6121" applyFont="1" applyFill="1" applyBorder="1" applyAlignment="1">
      <alignment horizontal="center" vertical="center" wrapText="1"/>
    </xf>
    <xf numFmtId="0" fontId="19" fillId="0" borderId="6" xfId="6121" applyFont="1" applyFill="1" applyBorder="1" applyAlignment="1">
      <alignment horizontal="center" vertical="center" wrapText="1"/>
    </xf>
    <xf numFmtId="0" fontId="12" fillId="0" borderId="9" xfId="6121" applyFont="1" applyFill="1" applyBorder="1" applyAlignment="1">
      <alignment horizontal="center" vertical="center" wrapText="1"/>
    </xf>
    <xf numFmtId="0" fontId="12" fillId="0" borderId="13" xfId="6121" applyFont="1" applyFill="1" applyBorder="1" applyAlignment="1">
      <alignment horizontal="center" vertical="center" wrapText="1"/>
    </xf>
    <xf numFmtId="0" fontId="12" fillId="0" borderId="1" xfId="6121" applyFont="1" applyFill="1" applyBorder="1" applyAlignment="1">
      <alignment horizontal="center" vertical="center" wrapText="1"/>
    </xf>
    <xf numFmtId="0" fontId="9" fillId="0" borderId="0" xfId="5145" applyNumberFormat="1" applyFont="1" applyFill="1" applyBorder="1" applyAlignment="1" applyProtection="1">
      <alignment horizontal="center" vertical="center"/>
    </xf>
    <xf numFmtId="0" fontId="14" fillId="0" borderId="3" xfId="5145" applyNumberFormat="1" applyFont="1" applyFill="1" applyBorder="1" applyAlignment="1" applyProtection="1">
      <alignment horizontal="right" vertical="center"/>
    </xf>
    <xf numFmtId="0" fontId="12" fillId="0" borderId="10" xfId="5145" applyNumberFormat="1" applyFont="1" applyFill="1" applyBorder="1" applyAlignment="1" applyProtection="1">
      <alignment horizontal="center" vertical="center"/>
    </xf>
    <xf numFmtId="0" fontId="12" fillId="0" borderId="11" xfId="5145" applyNumberFormat="1" applyFont="1" applyFill="1" applyBorder="1" applyAlignment="1" applyProtection="1">
      <alignment horizontal="center" vertical="center"/>
    </xf>
    <xf numFmtId="0" fontId="12" fillId="0" borderId="8" xfId="5145" applyNumberFormat="1" applyFont="1" applyFill="1" applyBorder="1" applyAlignment="1" applyProtection="1">
      <alignment horizontal="center" vertical="center"/>
    </xf>
    <xf numFmtId="0" fontId="3" fillId="0" borderId="0" xfId="5251" applyFont="1" applyBorder="1" applyAlignment="1">
      <alignment horizontal="left" vertical="center" wrapText="1"/>
    </xf>
    <xf numFmtId="0" fontId="3" fillId="0" borderId="0" xfId="5251" applyFont="1" applyAlignment="1">
      <alignment horizontal="left" vertical="center" wrapText="1"/>
    </xf>
    <xf numFmtId="0" fontId="11" fillId="0" borderId="1" xfId="5145" applyNumberFormat="1" applyFont="1" applyFill="1" applyBorder="1" applyAlignment="1" applyProtection="1">
      <alignment horizontal="center" vertical="center" wrapText="1"/>
    </xf>
    <xf numFmtId="0" fontId="3" fillId="0" borderId="0" xfId="5251" applyFont="1" applyAlignment="1">
      <alignment vertical="center" wrapText="1"/>
    </xf>
    <xf numFmtId="0" fontId="128" fillId="0" borderId="0" xfId="5251" applyAlignment="1">
      <alignment vertical="center" wrapText="1"/>
    </xf>
    <xf numFmtId="0" fontId="18" fillId="0" borderId="4" xfId="5145" applyNumberFormat="1" applyFont="1" applyFill="1" applyBorder="1" applyAlignment="1" applyProtection="1">
      <alignment horizontal="center" vertical="center" wrapText="1"/>
    </xf>
    <xf numFmtId="0" fontId="18" fillId="0" borderId="6" xfId="5145" applyNumberFormat="1" applyFont="1" applyFill="1" applyBorder="1" applyAlignment="1" applyProtection="1">
      <alignment horizontal="center" vertical="center" wrapText="1"/>
    </xf>
    <xf numFmtId="0" fontId="13" fillId="0" borderId="4" xfId="5151" applyNumberFormat="1" applyFont="1" applyFill="1" applyBorder="1" applyAlignment="1" applyProtection="1">
      <alignment horizontal="center" vertical="center" wrapText="1"/>
    </xf>
    <xf numFmtId="0" fontId="13" fillId="0" borderId="6" xfId="5151" applyNumberFormat="1" applyFont="1" applyFill="1" applyBorder="1" applyAlignment="1" applyProtection="1">
      <alignment horizontal="center" vertical="center" wrapText="1"/>
    </xf>
    <xf numFmtId="182" fontId="16" fillId="0" borderId="1" xfId="6135" applyNumberFormat="1" applyFont="1" applyFill="1" applyBorder="1" applyAlignment="1" applyProtection="1">
      <alignment horizontal="center" vertical="center" wrapText="1"/>
    </xf>
    <xf numFmtId="0" fontId="16" fillId="0" borderId="1" xfId="5151" applyFont="1" applyFill="1" applyBorder="1" applyAlignment="1">
      <alignment horizontal="center" vertical="center" wrapText="1"/>
    </xf>
    <xf numFmtId="0" fontId="0" fillId="0" borderId="0" xfId="5251" applyFont="1" applyAlignment="1">
      <alignment horizontal="left" vertical="center" wrapText="1"/>
    </xf>
    <xf numFmtId="0" fontId="128" fillId="0" borderId="0" xfId="5251" applyAlignment="1">
      <alignment horizontal="left" vertical="center" wrapText="1"/>
    </xf>
    <xf numFmtId="0" fontId="3" fillId="0" borderId="0" xfId="5251" applyFont="1" applyAlignment="1">
      <alignment vertical="center"/>
    </xf>
    <xf numFmtId="0" fontId="128" fillId="0" borderId="0" xfId="5251" applyAlignment="1">
      <alignment vertical="center"/>
    </xf>
    <xf numFmtId="0" fontId="9" fillId="0" borderId="0" xfId="5151" applyNumberFormat="1" applyFont="1" applyFill="1" applyBorder="1" applyAlignment="1" applyProtection="1">
      <alignment horizontal="center" vertical="center"/>
    </xf>
    <xf numFmtId="0" fontId="0" fillId="0" borderId="0" xfId="5251" applyFont="1" applyAlignment="1">
      <alignment vertical="center" wrapText="1"/>
    </xf>
    <xf numFmtId="0" fontId="22" fillId="0" borderId="0" xfId="5881" applyFont="1" applyFill="1" applyAlignment="1">
      <alignment horizontal="center" vertical="center"/>
    </xf>
    <xf numFmtId="0" fontId="3" fillId="0" borderId="2" xfId="5102" applyFont="1" applyFill="1" applyBorder="1" applyAlignment="1">
      <alignment horizontal="left" vertical="center" wrapText="1"/>
    </xf>
    <xf numFmtId="0" fontId="3" fillId="0" borderId="2" xfId="5102" applyFont="1" applyFill="1" applyBorder="1" applyAlignment="1">
      <alignment horizontal="left" vertical="center"/>
    </xf>
    <xf numFmtId="0" fontId="3" fillId="2" borderId="2" xfId="5102" applyFont="1" applyFill="1" applyBorder="1" applyAlignment="1">
      <alignment horizontal="left" vertical="center" wrapText="1"/>
    </xf>
    <xf numFmtId="198" fontId="3" fillId="0" borderId="0" xfId="6127" applyNumberFormat="1" applyFont="1" applyFill="1" applyAlignment="1" applyProtection="1">
      <alignment vertical="center" wrapText="1"/>
      <protection locked="0"/>
    </xf>
    <xf numFmtId="0" fontId="134" fillId="0" borderId="0" xfId="5881" applyFont="1" applyFill="1" applyAlignment="1">
      <alignment horizontal="center"/>
    </xf>
    <xf numFmtId="0" fontId="22" fillId="0" borderId="0" xfId="5881" applyFont="1" applyFill="1" applyAlignment="1">
      <alignment horizontal="center"/>
    </xf>
    <xf numFmtId="198" fontId="3" fillId="0" borderId="2" xfId="6127" applyNumberFormat="1" applyFont="1" applyFill="1" applyBorder="1" applyAlignment="1" applyProtection="1">
      <alignment wrapText="1"/>
      <protection locked="0"/>
    </xf>
    <xf numFmtId="198" fontId="3" fillId="0" borderId="0" xfId="6127" applyNumberFormat="1" applyFont="1" applyFill="1" applyBorder="1" applyAlignment="1" applyProtection="1">
      <alignment vertical="center" wrapText="1"/>
      <protection locked="0"/>
    </xf>
    <xf numFmtId="0" fontId="3" fillId="0" borderId="0" xfId="0" applyFont="1" applyBorder="1" applyAlignment="1">
      <alignment vertical="center" wrapText="1"/>
    </xf>
    <xf numFmtId="0" fontId="135" fillId="0" borderId="0" xfId="5175" applyFont="1" applyAlignment="1">
      <alignment horizontal="center" vertical="center"/>
    </xf>
    <xf numFmtId="0" fontId="9" fillId="0" borderId="0" xfId="5175" applyFont="1" applyAlignment="1">
      <alignment horizontal="center" vertical="center"/>
    </xf>
    <xf numFmtId="0" fontId="65" fillId="0" borderId="2" xfId="5175" applyFont="1" applyBorder="1" applyAlignment="1">
      <alignment horizontal="left" vertical="center" wrapText="1"/>
    </xf>
    <xf numFmtId="0" fontId="135" fillId="0" borderId="0" xfId="5167" applyFont="1" applyAlignment="1">
      <alignment horizontal="center" vertical="center"/>
    </xf>
    <xf numFmtId="0" fontId="9" fillId="0" borderId="0" xfId="5167" applyFont="1" applyAlignment="1">
      <alignment horizontal="center" vertical="center"/>
    </xf>
    <xf numFmtId="0" fontId="134" fillId="0" borderId="0" xfId="6014" applyFont="1" applyAlignment="1">
      <alignment vertical="center"/>
    </xf>
    <xf numFmtId="0" fontId="22" fillId="0" borderId="0" xfId="6014" applyFont="1" applyAlignment="1">
      <alignment vertical="center"/>
    </xf>
    <xf numFmtId="0" fontId="8" fillId="0" borderId="2" xfId="0" applyFont="1" applyBorder="1" applyAlignment="1">
      <alignment vertical="center" wrapText="1"/>
    </xf>
    <xf numFmtId="0" fontId="22" fillId="0" borderId="0" xfId="6014" applyFont="1" applyAlignment="1">
      <alignment horizontal="center" vertical="center"/>
    </xf>
    <xf numFmtId="0" fontId="129" fillId="0" borderId="2" xfId="5656" applyFont="1" applyBorder="1" applyAlignment="1">
      <alignment vertical="center" wrapText="1"/>
    </xf>
    <xf numFmtId="0" fontId="3" fillId="0" borderId="2" xfId="5656" applyFont="1" applyBorder="1" applyAlignment="1">
      <alignment vertical="center" wrapText="1"/>
    </xf>
    <xf numFmtId="0" fontId="2" fillId="0" borderId="0" xfId="0" applyFont="1" applyBorder="1" applyAlignment="1">
      <alignment horizontal="center" vertical="center"/>
    </xf>
    <xf numFmtId="0" fontId="3" fillId="0" borderId="0" xfId="0" applyFont="1" applyBorder="1" applyAlignment="1">
      <alignment horizontal="right" vertical="top"/>
    </xf>
    <xf numFmtId="0" fontId="136" fillId="0" borderId="0" xfId="0" applyFont="1" applyAlignment="1">
      <alignment vertical="top" wrapText="1"/>
    </xf>
    <xf numFmtId="0" fontId="8" fillId="0" borderId="0" xfId="0" applyFont="1" applyAlignment="1">
      <alignment vertical="top" wrapText="1"/>
    </xf>
    <xf numFmtId="0" fontId="59" fillId="0" borderId="0" xfId="0" applyFont="1" applyAlignment="1">
      <alignment horizontal="left" vertical="center" wrapText="1"/>
    </xf>
    <xf numFmtId="0" fontId="59" fillId="2" borderId="0" xfId="0" applyFont="1" applyFill="1" applyAlignment="1">
      <alignment horizontal="left" vertical="center" wrapText="1"/>
    </xf>
    <xf numFmtId="198" fontId="39" fillId="2" borderId="0" xfId="6129" applyNumberFormat="1" applyFont="1" applyFill="1" applyBorder="1" applyAlignment="1" applyProtection="1">
      <alignment horizontal="center" vertical="center" wrapText="1"/>
      <protection locked="0"/>
    </xf>
    <xf numFmtId="198" fontId="39" fillId="2" borderId="4" xfId="6129" applyNumberFormat="1" applyFont="1" applyFill="1" applyBorder="1" applyAlignment="1" applyProtection="1">
      <alignment horizontal="center" vertical="center" wrapText="1"/>
      <protection locked="0"/>
    </xf>
    <xf numFmtId="198" fontId="39" fillId="2" borderId="6" xfId="6129" applyNumberFormat="1" applyFont="1" applyFill="1" applyBorder="1" applyAlignment="1" applyProtection="1">
      <alignment horizontal="center" vertical="center" wrapText="1"/>
      <protection locked="0"/>
    </xf>
    <xf numFmtId="198" fontId="39" fillId="2" borderId="1" xfId="6129" applyNumberFormat="1" applyFont="1" applyFill="1" applyBorder="1" applyAlignment="1" applyProtection="1">
      <alignment horizontal="center" vertical="center" wrapText="1"/>
      <protection locked="0"/>
    </xf>
    <xf numFmtId="198" fontId="43" fillId="0" borderId="1" xfId="6129" applyNumberFormat="1" applyFont="1" applyFill="1" applyBorder="1" applyAlignment="1" applyProtection="1">
      <alignment horizontal="center" vertical="center" wrapText="1"/>
      <protection locked="0"/>
    </xf>
    <xf numFmtId="198" fontId="39" fillId="2" borderId="9" xfId="6129" applyNumberFormat="1" applyFont="1" applyFill="1" applyBorder="1" applyAlignment="1" applyProtection="1">
      <alignment horizontal="center" vertical="center" wrapText="1"/>
      <protection locked="0"/>
    </xf>
    <xf numFmtId="198" fontId="54" fillId="0" borderId="4" xfId="6129" applyNumberFormat="1" applyFont="1" applyFill="1" applyBorder="1" applyAlignment="1" applyProtection="1">
      <alignment horizontal="center" vertical="center" wrapText="1"/>
      <protection locked="0"/>
    </xf>
    <xf numFmtId="198" fontId="54" fillId="0" borderId="6" xfId="6129" applyNumberFormat="1" applyFont="1" applyFill="1" applyBorder="1" applyAlignment="1" applyProtection="1">
      <alignment horizontal="center" vertical="center" wrapText="1"/>
      <protection locked="0"/>
    </xf>
    <xf numFmtId="198" fontId="39" fillId="3" borderId="4" xfId="6129" applyNumberFormat="1" applyFont="1" applyFill="1" applyBorder="1" applyAlignment="1" applyProtection="1">
      <alignment horizontal="center" vertical="center" wrapText="1"/>
      <protection locked="0"/>
    </xf>
    <xf numFmtId="198" fontId="39" fillId="3" borderId="6" xfId="6129" applyNumberFormat="1" applyFont="1" applyFill="1" applyBorder="1" applyAlignment="1" applyProtection="1">
      <alignment horizontal="center" vertical="center" wrapText="1"/>
      <protection locked="0"/>
    </xf>
    <xf numFmtId="198" fontId="53" fillId="0" borderId="0" xfId="6129" applyNumberFormat="1" applyFont="1" applyFill="1" applyAlignment="1" applyProtection="1">
      <alignment horizontal="center" vertical="center"/>
      <protection locked="0"/>
    </xf>
    <xf numFmtId="198" fontId="40" fillId="0" borderId="0" xfId="6129" applyNumberFormat="1" applyFont="1" applyFill="1" applyAlignment="1" applyProtection="1">
      <alignment horizontal="center" vertical="center"/>
      <protection locked="0"/>
    </xf>
    <xf numFmtId="198" fontId="58" fillId="0" borderId="0" xfId="6129" applyNumberFormat="1" applyFont="1" applyFill="1" applyAlignment="1" applyProtection="1">
      <alignment horizontal="center" vertical="center"/>
      <protection locked="0"/>
    </xf>
    <xf numFmtId="198" fontId="43" fillId="0" borderId="0" xfId="6129" applyNumberFormat="1" applyFont="1" applyFill="1" applyAlignment="1" applyProtection="1">
      <alignment horizontal="left" vertical="center" wrapText="1"/>
      <protection locked="0"/>
    </xf>
    <xf numFmtId="198" fontId="36" fillId="0" borderId="0" xfId="6129" applyNumberFormat="1" applyFont="1" applyFill="1" applyAlignment="1" applyProtection="1">
      <alignment horizontal="center" vertical="center" wrapText="1"/>
      <protection locked="0"/>
    </xf>
    <xf numFmtId="198" fontId="39" fillId="0" borderId="4" xfId="6129" applyNumberFormat="1" applyFont="1" applyFill="1" applyBorder="1" applyAlignment="1" applyProtection="1">
      <alignment horizontal="center" vertical="center" wrapText="1"/>
      <protection locked="0"/>
    </xf>
    <xf numFmtId="198" fontId="39" fillId="0" borderId="6" xfId="6129" applyNumberFormat="1" applyFont="1" applyFill="1" applyBorder="1" applyAlignment="1" applyProtection="1">
      <alignment horizontal="center" vertical="center" wrapText="1"/>
      <protection locked="0"/>
    </xf>
    <xf numFmtId="198" fontId="49" fillId="0" borderId="1" xfId="6129" applyNumberFormat="1" applyFont="1" applyFill="1" applyBorder="1" applyAlignment="1" applyProtection="1">
      <alignment horizontal="center" vertical="center" wrapText="1"/>
      <protection locked="0"/>
    </xf>
    <xf numFmtId="198" fontId="34" fillId="0" borderId="4" xfId="6129" applyNumberFormat="1" applyFont="1" applyFill="1" applyBorder="1" applyAlignment="1" applyProtection="1">
      <alignment horizontal="center" vertical="center" wrapText="1"/>
      <protection locked="0"/>
    </xf>
    <xf numFmtId="198" fontId="34" fillId="0" borderId="6" xfId="6129" applyNumberFormat="1" applyFont="1" applyFill="1" applyBorder="1" applyAlignment="1" applyProtection="1">
      <alignment horizontal="center" vertical="center" wrapText="1"/>
      <protection locked="0"/>
    </xf>
    <xf numFmtId="198" fontId="39" fillId="2" borderId="5" xfId="6129" applyNumberFormat="1" applyFont="1" applyFill="1" applyBorder="1" applyAlignment="1" applyProtection="1">
      <alignment horizontal="center" vertical="center" wrapText="1"/>
      <protection locked="0"/>
    </xf>
    <xf numFmtId="198" fontId="39" fillId="2" borderId="7" xfId="6129" applyNumberFormat="1" applyFont="1" applyFill="1" applyBorder="1" applyAlignment="1" applyProtection="1">
      <alignment horizontal="center" vertical="center" wrapText="1"/>
      <protection locked="0"/>
    </xf>
    <xf numFmtId="198" fontId="22" fillId="0" borderId="0" xfId="6129" applyNumberFormat="1" applyFont="1" applyFill="1" applyAlignment="1" applyProtection="1">
      <alignment horizontal="center" vertical="center"/>
      <protection locked="0"/>
    </xf>
    <xf numFmtId="198" fontId="47" fillId="0" borderId="0" xfId="6129" applyNumberFormat="1" applyFont="1" applyFill="1" applyAlignment="1" applyProtection="1">
      <alignment horizontal="center" vertical="center"/>
      <protection locked="0"/>
    </xf>
    <xf numFmtId="198" fontId="34" fillId="0" borderId="0" xfId="6129" applyNumberFormat="1" applyFont="1" applyFill="1" applyAlignment="1" applyProtection="1">
      <alignment horizontal="left" vertical="center" wrapText="1"/>
      <protection locked="0"/>
    </xf>
    <xf numFmtId="0" fontId="9" fillId="0" borderId="0" xfId="5051" applyFont="1" applyFill="1" applyAlignment="1">
      <alignment horizontal="center" vertical="center"/>
    </xf>
    <xf numFmtId="0" fontId="0" fillId="0" borderId="0" xfId="0" applyFont="1" applyBorder="1" applyAlignment="1">
      <alignment vertical="center" wrapText="1"/>
    </xf>
    <xf numFmtId="0" fontId="0" fillId="0" borderId="0" xfId="0" applyBorder="1" applyAlignment="1">
      <alignment vertical="center" wrapText="1"/>
    </xf>
    <xf numFmtId="0" fontId="0" fillId="0" borderId="0" xfId="0" applyFont="1" applyAlignment="1">
      <alignment horizontal="left" vertical="center" wrapText="1"/>
    </xf>
    <xf numFmtId="0" fontId="0" fillId="0" borderId="0" xfId="0" applyAlignment="1">
      <alignment horizontal="left" vertical="center" wrapText="1"/>
    </xf>
    <xf numFmtId="0" fontId="135" fillId="0" borderId="0" xfId="5051" applyFont="1" applyAlignment="1">
      <alignment horizontal="center" vertical="center"/>
    </xf>
    <xf numFmtId="0" fontId="9" fillId="0" borderId="0" xfId="5051" applyFont="1" applyAlignment="1">
      <alignment horizontal="center" vertical="center"/>
    </xf>
    <xf numFmtId="0" fontId="0" fillId="0" borderId="2" xfId="0" applyFont="1" applyBorder="1" applyAlignment="1">
      <alignment vertical="center" wrapText="1"/>
    </xf>
    <xf numFmtId="0" fontId="0" fillId="0" borderId="2" xfId="0" applyBorder="1" applyAlignment="1">
      <alignment vertical="center" wrapText="1"/>
    </xf>
    <xf numFmtId="0" fontId="0" fillId="0" borderId="0" xfId="0" applyFont="1" applyAlignment="1">
      <alignment vertical="center" wrapText="1"/>
    </xf>
    <xf numFmtId="0" fontId="0" fillId="0" borderId="0" xfId="0" applyAlignment="1">
      <alignment vertical="center" wrapText="1"/>
    </xf>
    <xf numFmtId="0" fontId="3" fillId="0" borderId="2" xfId="0" applyFont="1" applyBorder="1" applyAlignment="1">
      <alignment wrapText="1"/>
    </xf>
    <xf numFmtId="0" fontId="3" fillId="0" borderId="0" xfId="6095" applyFont="1" applyBorder="1" applyAlignment="1">
      <alignment vertical="center" wrapText="1"/>
    </xf>
    <xf numFmtId="0" fontId="3" fillId="0" borderId="0" xfId="6095" applyFont="1" applyAlignment="1">
      <alignment vertical="center" wrapText="1"/>
    </xf>
    <xf numFmtId="0" fontId="32" fillId="0" borderId="2" xfId="0" applyFont="1" applyBorder="1" applyAlignment="1">
      <alignment horizontal="left" vertical="center" wrapText="1"/>
    </xf>
    <xf numFmtId="0" fontId="27" fillId="0" borderId="0" xfId="5051" applyFont="1" applyAlignment="1">
      <alignment horizontal="center" vertical="center"/>
    </xf>
    <xf numFmtId="0" fontId="3" fillId="2" borderId="0" xfId="5102" applyFont="1" applyFill="1" applyAlignment="1">
      <alignment horizontal="left" vertical="center" wrapText="1"/>
    </xf>
    <xf numFmtId="0" fontId="3" fillId="0" borderId="2" xfId="5102" applyFont="1" applyFill="1" applyBorder="1" applyAlignment="1">
      <alignment horizontal="left" vertical="top" wrapText="1"/>
    </xf>
    <xf numFmtId="0" fontId="26" fillId="0" borderId="2" xfId="5102" applyFont="1" applyFill="1" applyBorder="1" applyAlignment="1">
      <alignment horizontal="left" vertical="top"/>
    </xf>
    <xf numFmtId="0" fontId="3" fillId="0" borderId="2" xfId="0" applyFont="1" applyFill="1" applyBorder="1" applyAlignment="1">
      <alignment horizontal="left" vertical="center" wrapText="1"/>
    </xf>
    <xf numFmtId="0" fontId="3" fillId="0" borderId="0" xfId="3647" applyFont="1" applyFill="1" applyAlignment="1">
      <alignment vertical="center" wrapText="1"/>
    </xf>
    <xf numFmtId="0" fontId="22" fillId="0" borderId="0" xfId="3647" applyFont="1" applyFill="1" applyAlignment="1">
      <alignment horizontal="center" vertical="center"/>
    </xf>
    <xf numFmtId="0" fontId="3" fillId="0" borderId="2" xfId="3647" applyFont="1" applyFill="1" applyBorder="1" applyAlignment="1">
      <alignment vertical="center" wrapText="1"/>
    </xf>
    <xf numFmtId="0" fontId="0" fillId="0" borderId="0" xfId="3647" applyFont="1" applyFill="1" applyAlignment="1">
      <alignment vertical="center" wrapText="1"/>
    </xf>
    <xf numFmtId="0" fontId="3" fillId="0" borderId="0" xfId="3647" applyFont="1" applyFill="1" applyBorder="1" applyAlignment="1">
      <alignment horizontal="left" vertical="center" wrapText="1"/>
    </xf>
    <xf numFmtId="0" fontId="0" fillId="0" borderId="2" xfId="5145" applyFont="1" applyBorder="1" applyAlignment="1">
      <alignment vertical="center" wrapText="1"/>
    </xf>
    <xf numFmtId="0" fontId="3" fillId="0" borderId="2" xfId="5145" applyFont="1" applyBorder="1" applyAlignment="1">
      <alignment vertical="center" wrapText="1"/>
    </xf>
    <xf numFmtId="0" fontId="17" fillId="0" borderId="0" xfId="5145" applyFont="1" applyAlignment="1">
      <alignment vertical="center" wrapText="1"/>
    </xf>
    <xf numFmtId="0" fontId="7" fillId="0" borderId="1" xfId="5251" applyFont="1" applyBorder="1" applyAlignment="1">
      <alignment horizontal="left" vertical="center"/>
    </xf>
    <xf numFmtId="0" fontId="8" fillId="0" borderId="0" xfId="5251" applyFont="1" applyAlignment="1">
      <alignment horizontal="left" vertical="center" wrapText="1"/>
    </xf>
    <xf numFmtId="0" fontId="6" fillId="0" borderId="1" xfId="5251" applyFont="1" applyBorder="1" applyAlignment="1">
      <alignment horizontal="center" vertical="center"/>
    </xf>
    <xf numFmtId="0" fontId="2" fillId="0" borderId="0" xfId="5251" applyFont="1" applyAlignment="1">
      <alignment horizontal="center" vertical="center"/>
    </xf>
    <xf numFmtId="0" fontId="7" fillId="0" borderId="1" xfId="5102" applyFont="1" applyBorder="1" applyAlignment="1">
      <alignment horizontal="left" vertical="center"/>
    </xf>
    <xf numFmtId="0" fontId="6" fillId="0" borderId="1" xfId="5102" applyFont="1" applyBorder="1" applyAlignment="1">
      <alignment horizontal="center" vertical="center"/>
    </xf>
  </cellXfs>
  <cellStyles count="11916">
    <cellStyle name="?鹎%U龡&amp;H齲_x0001_C铣_x0014__x0007__x0001__x0001_" xfId="166"/>
    <cellStyle name="?鹎%U龡&amp;H齲_x0001_C铣_x0014__x0007__x0001__x0001_ 10" xfId="168"/>
    <cellStyle name="?鹎%U龡&amp;H齲_x0001_C铣_x0014__x0007__x0001__x0001_ 2" xfId="96"/>
    <cellStyle name="?鹎%U龡&amp;H齲_x0001_C铣_x0014__x0007__x0001__x0001_ 2 10" xfId="172"/>
    <cellStyle name="?鹎%U龡&amp;H齲_x0001_C铣_x0014__x0007__x0001__x0001_ 2 11" xfId="175"/>
    <cellStyle name="?鹎%U龡&amp;H齲_x0001_C铣_x0014__x0007__x0001__x0001_ 2 2" xfId="141"/>
    <cellStyle name="?鹎%U龡&amp;H齲_x0001_C铣_x0014__x0007__x0001__x0001_ 2 2 10" xfId="176"/>
    <cellStyle name="?鹎%U龡&amp;H齲_x0001_C铣_x0014__x0007__x0001__x0001_ 2 2 10 2" xfId="189"/>
    <cellStyle name="?鹎%U龡&amp;H齲_x0001_C铣_x0014__x0007__x0001__x0001_ 2 2 11" xfId="197"/>
    <cellStyle name="?鹎%U龡&amp;H齲_x0001_C铣_x0014__x0007__x0001__x0001_ 2 2 11 2" xfId="146"/>
    <cellStyle name="?鹎%U龡&amp;H齲_x0001_C铣_x0014__x0007__x0001__x0001_ 2 2 12" xfId="207"/>
    <cellStyle name="?鹎%U龡&amp;H齲_x0001_C铣_x0014__x0007__x0001__x0001_ 2 2 2" xfId="155"/>
    <cellStyle name="?鹎%U龡&amp;H齲_x0001_C铣_x0014__x0007__x0001__x0001_ 2 2 2 10" xfId="180"/>
    <cellStyle name="?鹎%U龡&amp;H齲_x0001_C铣_x0014__x0007__x0001__x0001_ 2 2 2 2" xfId="161"/>
    <cellStyle name="?鹎%U龡&amp;H齲_x0001_C铣_x0014__x0007__x0001__x0001_ 2 2 2 2 2" xfId="214"/>
    <cellStyle name="?鹎%U龡&amp;H齲_x0001_C铣_x0014__x0007__x0001__x0001_ 2 2 2 2 2 2" xfId="173"/>
    <cellStyle name="?鹎%U龡&amp;H齲_x0001_C铣_x0014__x0007__x0001__x0001_ 2 2 2 2 2 2 2" xfId="216"/>
    <cellStyle name="?鹎%U龡&amp;H齲_x0001_C铣_x0014__x0007__x0001__x0001_ 2 2 2 2 2 3" xfId="221"/>
    <cellStyle name="?鹎%U龡&amp;H齲_x0001_C铣_x0014__x0007__x0001__x0001_ 2 2 2 2 2 3 2" xfId="224"/>
    <cellStyle name="?鹎%U龡&amp;H齲_x0001_C铣_x0014__x0007__x0001__x0001_ 2 2 2 2 2 4" xfId="229"/>
    <cellStyle name="?鹎%U龡&amp;H齲_x0001_C铣_x0014__x0007__x0001__x0001_ 2 2 2 2 2 4 2" xfId="235"/>
    <cellStyle name="?鹎%U龡&amp;H齲_x0001_C铣_x0014__x0007__x0001__x0001_ 2 2 2 2 2 5" xfId="238"/>
    <cellStyle name="?鹎%U龡&amp;H齲_x0001_C铣_x0014__x0007__x0001__x0001_ 2 2 2 2 2_2015财政决算公开" xfId="243"/>
    <cellStyle name="?鹎%U龡&amp;H齲_x0001_C铣_x0014__x0007__x0001__x0001_ 2 2 2 2 3" xfId="245"/>
    <cellStyle name="?鹎%U龡&amp;H齲_x0001_C铣_x0014__x0007__x0001__x0001_ 2 2 2 2 3 2" xfId="246"/>
    <cellStyle name="?鹎%U龡&amp;H齲_x0001_C铣_x0014__x0007__x0001__x0001_ 2 2 2 2 3 2 2" xfId="254"/>
    <cellStyle name="?鹎%U龡&amp;H齲_x0001_C铣_x0014__x0007__x0001__x0001_ 2 2 2 2 3 3" xfId="66"/>
    <cellStyle name="?鹎%U龡&amp;H齲_x0001_C铣_x0014__x0007__x0001__x0001_ 2 2 2 2 3 3 2" xfId="92"/>
    <cellStyle name="?鹎%U龡&amp;H齲_x0001_C铣_x0014__x0007__x0001__x0001_ 2 2 2 2 3 4" xfId="260"/>
    <cellStyle name="?鹎%U龡&amp;H齲_x0001_C铣_x0014__x0007__x0001__x0001_ 2 2 2 2 3_2015财政决算公开" xfId="5"/>
    <cellStyle name="?鹎%U龡&amp;H齲_x0001_C铣_x0014__x0007__x0001__x0001_ 2 2 2 2 4" xfId="262"/>
    <cellStyle name="?鹎%U龡&amp;H齲_x0001_C铣_x0014__x0007__x0001__x0001_ 2 2 2 2 4 2" xfId="263"/>
    <cellStyle name="?鹎%U龡&amp;H齲_x0001_C铣_x0014__x0007__x0001__x0001_ 2 2 2 2 4 2 2" xfId="137"/>
    <cellStyle name="?鹎%U龡&amp;H齲_x0001_C铣_x0014__x0007__x0001__x0001_ 2 2 2 2 4 3" xfId="191"/>
    <cellStyle name="?鹎%U龡&amp;H齲_x0001_C铣_x0014__x0007__x0001__x0001_ 2 2 2 2 4 3 2" xfId="272"/>
    <cellStyle name="?鹎%U龡&amp;H齲_x0001_C铣_x0014__x0007__x0001__x0001_ 2 2 2 2 4 4" xfId="273"/>
    <cellStyle name="?鹎%U龡&amp;H齲_x0001_C铣_x0014__x0007__x0001__x0001_ 2 2 2 2 4 4 2" xfId="276"/>
    <cellStyle name="?鹎%U龡&amp;H齲_x0001_C铣_x0014__x0007__x0001__x0001_ 2 2 2 2 4 5" xfId="277"/>
    <cellStyle name="?鹎%U龡&amp;H齲_x0001_C铣_x0014__x0007__x0001__x0001_ 2 2 2 2 4_2015财政决算公开" xfId="199"/>
    <cellStyle name="?鹎%U龡&amp;H齲_x0001_C铣_x0014__x0007__x0001__x0001_ 2 2 2 2 5" xfId="279"/>
    <cellStyle name="?鹎%U龡&amp;H齲_x0001_C铣_x0014__x0007__x0001__x0001_ 2 2 2 2 5 2" xfId="280"/>
    <cellStyle name="?鹎%U龡&amp;H齲_x0001_C铣_x0014__x0007__x0001__x0001_ 2 2 2 2 6" xfId="288"/>
    <cellStyle name="?鹎%U龡&amp;H齲_x0001_C铣_x0014__x0007__x0001__x0001_ 2 2 2 2 6 2" xfId="293"/>
    <cellStyle name="?鹎%U龡&amp;H齲_x0001_C铣_x0014__x0007__x0001__x0001_ 2 2 2 2 7" xfId="298"/>
    <cellStyle name="?鹎%U龡&amp;H齲_x0001_C铣_x0014__x0007__x0001__x0001_ 2 2 2 2 7 2" xfId="300"/>
    <cellStyle name="?鹎%U龡&amp;H齲_x0001_C铣_x0014__x0007__x0001__x0001_ 2 2 2 2 8" xfId="308"/>
    <cellStyle name="?鹎%U龡&amp;H齲_x0001_C铣_x0014__x0007__x0001__x0001_ 2 2 2 2_2015财政决算公开" xfId="310"/>
    <cellStyle name="?鹎%U龡&amp;H齲_x0001_C铣_x0014__x0007__x0001__x0001_ 2 2 2 3" xfId="314"/>
    <cellStyle name="?鹎%U龡&amp;H齲_x0001_C铣_x0014__x0007__x0001__x0001_ 2 2 2 3 2" xfId="315"/>
    <cellStyle name="?鹎%U龡&amp;H齲_x0001_C铣_x0014__x0007__x0001__x0001_ 2 2 2 3 2 2" xfId="120"/>
    <cellStyle name="?鹎%U龡&amp;H齲_x0001_C铣_x0014__x0007__x0001__x0001_ 2 2 2 3 3" xfId="316"/>
    <cellStyle name="?鹎%U龡&amp;H齲_x0001_C铣_x0014__x0007__x0001__x0001_ 2 2 2 3 3 2" xfId="318"/>
    <cellStyle name="?鹎%U龡&amp;H齲_x0001_C铣_x0014__x0007__x0001__x0001_ 2 2 2 3 4" xfId="323"/>
    <cellStyle name="?鹎%U龡&amp;H齲_x0001_C铣_x0014__x0007__x0001__x0001_ 2 2 2 3 4 2" xfId="324"/>
    <cellStyle name="?鹎%U龡&amp;H齲_x0001_C铣_x0014__x0007__x0001__x0001_ 2 2 2 3 5" xfId="329"/>
    <cellStyle name="?鹎%U龡&amp;H齲_x0001_C铣_x0014__x0007__x0001__x0001_ 2 2 2 3_2015财政决算公开" xfId="226"/>
    <cellStyle name="?鹎%U龡&amp;H齲_x0001_C铣_x0014__x0007__x0001__x0001_ 2 2 2 4" xfId="332"/>
    <cellStyle name="?鹎%U龡&amp;H齲_x0001_C铣_x0014__x0007__x0001__x0001_ 2 2 2 4 2" xfId="338"/>
    <cellStyle name="?鹎%U龡&amp;H齲_x0001_C铣_x0014__x0007__x0001__x0001_ 2 2 2 4 2 2" xfId="343"/>
    <cellStyle name="?鹎%U龡&amp;H齲_x0001_C铣_x0014__x0007__x0001__x0001_ 2 2 2 4 3" xfId="346"/>
    <cellStyle name="?鹎%U龡&amp;H齲_x0001_C铣_x0014__x0007__x0001__x0001_ 2 2 2 4 3 2" xfId="347"/>
    <cellStyle name="?鹎%U龡&amp;H齲_x0001_C铣_x0014__x0007__x0001__x0001_ 2 2 2 4 4" xfId="356"/>
    <cellStyle name="?鹎%U龡&amp;H齲_x0001_C铣_x0014__x0007__x0001__x0001_ 2 2 2 4 4 2" xfId="357"/>
    <cellStyle name="?鹎%U龡&amp;H齲_x0001_C铣_x0014__x0007__x0001__x0001_ 2 2 2 4 5" xfId="362"/>
    <cellStyle name="?鹎%U龡&amp;H齲_x0001_C铣_x0014__x0007__x0001__x0001_ 2 2 2 4_2015财政决算公开" xfId="370"/>
    <cellStyle name="?鹎%U龡&amp;H齲_x0001_C铣_x0014__x0007__x0001__x0001_ 2 2 2 5" xfId="373"/>
    <cellStyle name="?鹎%U龡&amp;H齲_x0001_C铣_x0014__x0007__x0001__x0001_ 2 2 2 5 2" xfId="26"/>
    <cellStyle name="?鹎%U龡&amp;H齲_x0001_C铣_x0014__x0007__x0001__x0001_ 2 2 2 5 2 2" xfId="376"/>
    <cellStyle name="?鹎%U龡&amp;H齲_x0001_C铣_x0014__x0007__x0001__x0001_ 2 2 2 5 3" xfId="381"/>
    <cellStyle name="?鹎%U龡&amp;H齲_x0001_C铣_x0014__x0007__x0001__x0001_ 2 2 2 5 3 2" xfId="382"/>
    <cellStyle name="?鹎%U龡&amp;H齲_x0001_C铣_x0014__x0007__x0001__x0001_ 2 2 2 5 4" xfId="384"/>
    <cellStyle name="?鹎%U龡&amp;H齲_x0001_C铣_x0014__x0007__x0001__x0001_ 2 2 2 5_2015财政决算公开" xfId="386"/>
    <cellStyle name="?鹎%U龡&amp;H齲_x0001_C铣_x0014__x0007__x0001__x0001_ 2 2 2 6" xfId="387"/>
    <cellStyle name="?鹎%U龡&amp;H齲_x0001_C铣_x0014__x0007__x0001__x0001_ 2 2 2 6 2" xfId="388"/>
    <cellStyle name="?鹎%U龡&amp;H齲_x0001_C铣_x0014__x0007__x0001__x0001_ 2 2 2 6 2 2" xfId="391"/>
    <cellStyle name="?鹎%U龡&amp;H齲_x0001_C铣_x0014__x0007__x0001__x0001_ 2 2 2 6 3" xfId="397"/>
    <cellStyle name="?鹎%U龡&amp;H齲_x0001_C铣_x0014__x0007__x0001__x0001_ 2 2 2 6 3 2" xfId="399"/>
    <cellStyle name="?鹎%U龡&amp;H齲_x0001_C铣_x0014__x0007__x0001__x0001_ 2 2 2 6 4" xfId="401"/>
    <cellStyle name="?鹎%U龡&amp;H齲_x0001_C铣_x0014__x0007__x0001__x0001_ 2 2 2 6 4 2" xfId="313"/>
    <cellStyle name="?鹎%U龡&amp;H齲_x0001_C铣_x0014__x0007__x0001__x0001_ 2 2 2 6 5" xfId="403"/>
    <cellStyle name="?鹎%U龡&amp;H齲_x0001_C铣_x0014__x0007__x0001__x0001_ 2 2 2 6_2015财政决算公开" xfId="407"/>
    <cellStyle name="?鹎%U龡&amp;H齲_x0001_C铣_x0014__x0007__x0001__x0001_ 2 2 2 7" xfId="409"/>
    <cellStyle name="?鹎%U龡&amp;H齲_x0001_C铣_x0014__x0007__x0001__x0001_ 2 2 2 7 2" xfId="410"/>
    <cellStyle name="?鹎%U龡&amp;H齲_x0001_C铣_x0014__x0007__x0001__x0001_ 2 2 2 8" xfId="345"/>
    <cellStyle name="?鹎%U龡&amp;H齲_x0001_C铣_x0014__x0007__x0001__x0001_ 2 2 2 8 2" xfId="412"/>
    <cellStyle name="?鹎%U龡&amp;H齲_x0001_C铣_x0014__x0007__x0001__x0001_ 2 2 2 9" xfId="414"/>
    <cellStyle name="?鹎%U龡&amp;H齲_x0001_C铣_x0014__x0007__x0001__x0001_ 2 2 2 9 2" xfId="416"/>
    <cellStyle name="?鹎%U龡&amp;H齲_x0001_C铣_x0014__x0007__x0001__x0001_ 2 2 2_2015财政决算公开" xfId="418"/>
    <cellStyle name="?鹎%U龡&amp;H齲_x0001_C铣_x0014__x0007__x0001__x0001_ 2 2 3" xfId="184"/>
    <cellStyle name="?鹎%U龡&amp;H齲_x0001_C铣_x0014__x0007__x0001__x0001_ 2 2 3 2" xfId="424"/>
    <cellStyle name="?鹎%U龡&amp;H齲_x0001_C铣_x0014__x0007__x0001__x0001_ 2 2 3 2 2" xfId="10"/>
    <cellStyle name="?鹎%U龡&amp;H齲_x0001_C铣_x0014__x0007__x0001__x0001_ 2 2 3 2 2 2" xfId="102"/>
    <cellStyle name="?鹎%U龡&amp;H齲_x0001_C铣_x0014__x0007__x0001__x0001_ 2 2 3 2 3" xfId="244"/>
    <cellStyle name="?鹎%U龡&amp;H齲_x0001_C铣_x0014__x0007__x0001__x0001_ 2 2 3 2 3 2" xfId="426"/>
    <cellStyle name="?鹎%U龡&amp;H齲_x0001_C铣_x0014__x0007__x0001__x0001_ 2 2 3 2 4" xfId="427"/>
    <cellStyle name="?鹎%U龡&amp;H齲_x0001_C铣_x0014__x0007__x0001__x0001_ 2 2 3 2 4 2" xfId="428"/>
    <cellStyle name="?鹎%U龡&amp;H齲_x0001_C铣_x0014__x0007__x0001__x0001_ 2 2 3 2 5" xfId="430"/>
    <cellStyle name="?鹎%U龡&amp;H齲_x0001_C铣_x0014__x0007__x0001__x0001_ 2 2 3 2_2015财政决算公开" xfId="434"/>
    <cellStyle name="?鹎%U龡&amp;H齲_x0001_C铣_x0014__x0007__x0001__x0001_ 2 2 3 3" xfId="441"/>
    <cellStyle name="?鹎%U龡&amp;H齲_x0001_C铣_x0014__x0007__x0001__x0001_ 2 2 3 3 2" xfId="442"/>
    <cellStyle name="?鹎%U龡&amp;H齲_x0001_C铣_x0014__x0007__x0001__x0001_ 2 2 3 3 2 2" xfId="445"/>
    <cellStyle name="?鹎%U龡&amp;H齲_x0001_C铣_x0014__x0007__x0001__x0001_ 2 2 3 3 3" xfId="448"/>
    <cellStyle name="?鹎%U龡&amp;H齲_x0001_C铣_x0014__x0007__x0001__x0001_ 2 2 3 3 3 2" xfId="449"/>
    <cellStyle name="?鹎%U龡&amp;H齲_x0001_C铣_x0014__x0007__x0001__x0001_ 2 2 3 3 4" xfId="452"/>
    <cellStyle name="?鹎%U龡&amp;H齲_x0001_C铣_x0014__x0007__x0001__x0001_ 2 2 3 3_2015财政决算公开" xfId="340"/>
    <cellStyle name="?鹎%U龡&amp;H齲_x0001_C铣_x0014__x0007__x0001__x0001_ 2 2 3 4" xfId="458"/>
    <cellStyle name="?鹎%U龡&amp;H齲_x0001_C铣_x0014__x0007__x0001__x0001_ 2 2 3 4 2" xfId="22"/>
    <cellStyle name="?鹎%U龡&amp;H齲_x0001_C铣_x0014__x0007__x0001__x0001_ 2 2 3 4 2 2" xfId="460"/>
    <cellStyle name="?鹎%U龡&amp;H齲_x0001_C铣_x0014__x0007__x0001__x0001_ 2 2 3 4 3" xfId="463"/>
    <cellStyle name="?鹎%U龡&amp;H齲_x0001_C铣_x0014__x0007__x0001__x0001_ 2 2 3 4 3 2" xfId="467"/>
    <cellStyle name="?鹎%U龡&amp;H齲_x0001_C铣_x0014__x0007__x0001__x0001_ 2 2 3 4 4" xfId="468"/>
    <cellStyle name="?鹎%U龡&amp;H齲_x0001_C铣_x0014__x0007__x0001__x0001_ 2 2 3 4 4 2" xfId="471"/>
    <cellStyle name="?鹎%U龡&amp;H齲_x0001_C铣_x0014__x0007__x0001__x0001_ 2 2 3 4 5" xfId="164"/>
    <cellStyle name="?鹎%U龡&amp;H齲_x0001_C铣_x0014__x0007__x0001__x0001_ 2 2 3 4_2015财政决算公开" xfId="6"/>
    <cellStyle name="?鹎%U龡&amp;H齲_x0001_C铣_x0014__x0007__x0001__x0001_ 2 2 3 5" xfId="473"/>
    <cellStyle name="?鹎%U龡&amp;H齲_x0001_C铣_x0014__x0007__x0001__x0001_ 2 2 3 5 2" xfId="476"/>
    <cellStyle name="?鹎%U龡&amp;H齲_x0001_C铣_x0014__x0007__x0001__x0001_ 2 2 3 6" xfId="480"/>
    <cellStyle name="?鹎%U龡&amp;H齲_x0001_C铣_x0014__x0007__x0001__x0001_ 2 2 3 6 2" xfId="113"/>
    <cellStyle name="?鹎%U龡&amp;H齲_x0001_C铣_x0014__x0007__x0001__x0001_ 2 2 3 7" xfId="484"/>
    <cellStyle name="?鹎%U龡&amp;H齲_x0001_C铣_x0014__x0007__x0001__x0001_ 2 2 3 7 2" xfId="487"/>
    <cellStyle name="?鹎%U龡&amp;H齲_x0001_C铣_x0014__x0007__x0001__x0001_ 2 2 3 8" xfId="350"/>
    <cellStyle name="?鹎%U龡&amp;H齲_x0001_C铣_x0014__x0007__x0001__x0001_ 2 2 3_2015财政决算公开" xfId="321"/>
    <cellStyle name="?鹎%U龡&amp;H齲_x0001_C铣_x0014__x0007__x0001__x0001_ 2 2 4" xfId="420"/>
    <cellStyle name="?鹎%U龡&amp;H齲_x0001_C铣_x0014__x0007__x0001__x0001_ 2 2 4 2" xfId="488"/>
    <cellStyle name="?鹎%U龡&amp;H齲_x0001_C铣_x0014__x0007__x0001__x0001_ 2 2 4 2 2" xfId="42"/>
    <cellStyle name="?鹎%U龡&amp;H齲_x0001_C铣_x0014__x0007__x0001__x0001_ 2 2 4 3" xfId="489"/>
    <cellStyle name="?鹎%U龡&amp;H齲_x0001_C铣_x0014__x0007__x0001__x0001_ 2 2 4 3 2" xfId="491"/>
    <cellStyle name="?鹎%U龡&amp;H齲_x0001_C铣_x0014__x0007__x0001__x0001_ 2 2 4 4" xfId="495"/>
    <cellStyle name="?鹎%U龡&amp;H齲_x0001_C铣_x0014__x0007__x0001__x0001_ 2 2 4 4 2" xfId="496"/>
    <cellStyle name="?鹎%U龡&amp;H齲_x0001_C铣_x0014__x0007__x0001__x0001_ 2 2 4 5" xfId="497"/>
    <cellStyle name="?鹎%U龡&amp;H齲_x0001_C铣_x0014__x0007__x0001__x0001_ 2 2 4_2015财政决算公开" xfId="503"/>
    <cellStyle name="?鹎%U龡&amp;H齲_x0001_C铣_x0014__x0007__x0001__x0001_ 2 2 5" xfId="506"/>
    <cellStyle name="?鹎%U龡&amp;H齲_x0001_C铣_x0014__x0007__x0001__x0001_ 2 2 5 2" xfId="508"/>
    <cellStyle name="?鹎%U龡&amp;H齲_x0001_C铣_x0014__x0007__x0001__x0001_ 2 2 5 2 2" xfId="509"/>
    <cellStyle name="?鹎%U龡&amp;H齲_x0001_C铣_x0014__x0007__x0001__x0001_ 2 2 5 3" xfId="512"/>
    <cellStyle name="?鹎%U龡&amp;H齲_x0001_C铣_x0014__x0007__x0001__x0001_ 2 2 5 3 2" xfId="514"/>
    <cellStyle name="?鹎%U龡&amp;H齲_x0001_C铣_x0014__x0007__x0001__x0001_ 2 2 5 4" xfId="515"/>
    <cellStyle name="?鹎%U龡&amp;H齲_x0001_C铣_x0014__x0007__x0001__x0001_ 2 2 5 4 2" xfId="517"/>
    <cellStyle name="?鹎%U龡&amp;H齲_x0001_C铣_x0014__x0007__x0001__x0001_ 2 2 5 5" xfId="523"/>
    <cellStyle name="?鹎%U龡&amp;H齲_x0001_C铣_x0014__x0007__x0001__x0001_ 2 2 5_2015财政决算公开" xfId="529"/>
    <cellStyle name="?鹎%U龡&amp;H齲_x0001_C铣_x0014__x0007__x0001__x0001_ 2 2 6" xfId="533"/>
    <cellStyle name="?鹎%U龡&amp;H齲_x0001_C铣_x0014__x0007__x0001__x0001_ 2 2 6 2" xfId="536"/>
    <cellStyle name="?鹎%U龡&amp;H齲_x0001_C铣_x0014__x0007__x0001__x0001_ 2 2 6 2 2" xfId="539"/>
    <cellStyle name="?鹎%U龡&amp;H齲_x0001_C铣_x0014__x0007__x0001__x0001_ 2 2 6 3" xfId="543"/>
    <cellStyle name="?鹎%U龡&amp;H齲_x0001_C铣_x0014__x0007__x0001__x0001_ 2 2 6 3 2" xfId="546"/>
    <cellStyle name="?鹎%U龡&amp;H齲_x0001_C铣_x0014__x0007__x0001__x0001_ 2 2 6 4" xfId="550"/>
    <cellStyle name="?鹎%U龡&amp;H齲_x0001_C铣_x0014__x0007__x0001__x0001_ 2 2 6_2015财政决算公开" xfId="552"/>
    <cellStyle name="?鹎%U龡&amp;H齲_x0001_C铣_x0014__x0007__x0001__x0001_ 2 2 7" xfId="555"/>
    <cellStyle name="?鹎%U龡&amp;H齲_x0001_C铣_x0014__x0007__x0001__x0001_ 2 2 7 2" xfId="559"/>
    <cellStyle name="?鹎%U龡&amp;H齲_x0001_C铣_x0014__x0007__x0001__x0001_ 2 2 7 2 2" xfId="365"/>
    <cellStyle name="?鹎%U龡&amp;H齲_x0001_C铣_x0014__x0007__x0001__x0001_ 2 2 7 3" xfId="563"/>
    <cellStyle name="?鹎%U龡&amp;H齲_x0001_C铣_x0014__x0007__x0001__x0001_ 2 2 7 3 2" xfId="564"/>
    <cellStyle name="?鹎%U龡&amp;H齲_x0001_C铣_x0014__x0007__x0001__x0001_ 2 2 7 4" xfId="566"/>
    <cellStyle name="?鹎%U龡&amp;H齲_x0001_C铣_x0014__x0007__x0001__x0001_ 2 2 7 4 2" xfId="405"/>
    <cellStyle name="?鹎%U龡&amp;H齲_x0001_C铣_x0014__x0007__x0001__x0001_ 2 2 7 5" xfId="576"/>
    <cellStyle name="?鹎%U龡&amp;H齲_x0001_C铣_x0014__x0007__x0001__x0001_ 2 2 7_2015财政决算公开" xfId="578"/>
    <cellStyle name="?鹎%U龡&amp;H齲_x0001_C铣_x0014__x0007__x0001__x0001_ 2 2 8" xfId="144"/>
    <cellStyle name="?鹎%U龡&amp;H齲_x0001_C铣_x0014__x0007__x0001__x0001_ 2 2 8 2" xfId="158"/>
    <cellStyle name="?鹎%U龡&amp;H齲_x0001_C铣_x0014__x0007__x0001__x0001_ 2 2 9" xfId="583"/>
    <cellStyle name="?鹎%U龡&amp;H齲_x0001_C铣_x0014__x0007__x0001__x0001_ 2 2 9 2" xfId="436"/>
    <cellStyle name="?鹎%U龡&amp;H齲_x0001_C铣_x0014__x0007__x0001__x0001_ 2 2_2015财政决算公开" xfId="588"/>
    <cellStyle name="?鹎%U龡&amp;H齲_x0001_C铣_x0014__x0007__x0001__x0001_ 2 3" xfId="581"/>
    <cellStyle name="?鹎%U龡&amp;H齲_x0001_C铣_x0014__x0007__x0001__x0001_ 2 3 10" xfId="334"/>
    <cellStyle name="?鹎%U龡&amp;H齲_x0001_C铣_x0014__x0007__x0001__x0001_ 2 3 2" xfId="439"/>
    <cellStyle name="?鹎%U龡&amp;H齲_x0001_C铣_x0014__x0007__x0001__x0001_ 2 3 2 2" xfId="171"/>
    <cellStyle name="?鹎%U龡&amp;H齲_x0001_C铣_x0014__x0007__x0001__x0001_ 2 3 2 2 2" xfId="591"/>
    <cellStyle name="?鹎%U龡&amp;H齲_x0001_C铣_x0014__x0007__x0001__x0001_ 2 3 2 2 2 2" xfId="592"/>
    <cellStyle name="?鹎%U龡&amp;H齲_x0001_C铣_x0014__x0007__x0001__x0001_ 2 3 2 2 3" xfId="535"/>
    <cellStyle name="?鹎%U龡&amp;H齲_x0001_C铣_x0014__x0007__x0001__x0001_ 2 3 2 2 3 2" xfId="538"/>
    <cellStyle name="?鹎%U龡&amp;H齲_x0001_C铣_x0014__x0007__x0001__x0001_ 2 3 2 2 4" xfId="542"/>
    <cellStyle name="?鹎%U龡&amp;H齲_x0001_C铣_x0014__x0007__x0001__x0001_ 2 3 2 2 4 2" xfId="545"/>
    <cellStyle name="?鹎%U龡&amp;H齲_x0001_C铣_x0014__x0007__x0001__x0001_ 2 3 2 2 5" xfId="548"/>
    <cellStyle name="?鹎%U龡&amp;H齲_x0001_C铣_x0014__x0007__x0001__x0001_ 2 3 2 2_2015财政决算公开" xfId="595"/>
    <cellStyle name="?鹎%U龡&amp;H齲_x0001_C铣_x0014__x0007__x0001__x0001_ 2 3 2 3" xfId="596"/>
    <cellStyle name="?鹎%U龡&amp;H齲_x0001_C铣_x0014__x0007__x0001__x0001_ 2 3 2 3 2" xfId="39"/>
    <cellStyle name="?鹎%U龡&amp;H齲_x0001_C铣_x0014__x0007__x0001__x0001_ 2 3 2 3 2 2" xfId="331"/>
    <cellStyle name="?鹎%U龡&amp;H齲_x0001_C铣_x0014__x0007__x0001__x0001_ 2 3 2 3 3" xfId="556"/>
    <cellStyle name="?鹎%U龡&amp;H齲_x0001_C铣_x0014__x0007__x0001__x0001_ 2 3 2 3 3 2" xfId="369"/>
    <cellStyle name="?鹎%U龡&amp;H齲_x0001_C铣_x0014__x0007__x0001__x0001_ 2 3 2 3 4" xfId="560"/>
    <cellStyle name="?鹎%U龡&amp;H齲_x0001_C铣_x0014__x0007__x0001__x0001_ 2 3 2 3_2015财政决算公开" xfId="599"/>
    <cellStyle name="?鹎%U龡&amp;H齲_x0001_C铣_x0014__x0007__x0001__x0001_ 2 3 2 4" xfId="602"/>
    <cellStyle name="?鹎%U龡&amp;H齲_x0001_C铣_x0014__x0007__x0001__x0001_ 2 3 2 4 2" xfId="603"/>
    <cellStyle name="?鹎%U龡&amp;H齲_x0001_C铣_x0014__x0007__x0001__x0001_ 2 3 2 4 2 2" xfId="606"/>
    <cellStyle name="?鹎%U龡&amp;H齲_x0001_C铣_x0014__x0007__x0001__x0001_ 2 3 2 4 3" xfId="160"/>
    <cellStyle name="?鹎%U龡&amp;H齲_x0001_C铣_x0014__x0007__x0001__x0001_ 2 3 2 4 3 2" xfId="165"/>
    <cellStyle name="?鹎%U龡&amp;H齲_x0001_C铣_x0014__x0007__x0001__x0001_ 2 3 2 4 4" xfId="187"/>
    <cellStyle name="?鹎%U龡&amp;H齲_x0001_C铣_x0014__x0007__x0001__x0001_ 2 3 2 4 4 2" xfId="425"/>
    <cellStyle name="?鹎%U龡&amp;H齲_x0001_C铣_x0014__x0007__x0001__x0001_ 2 3 2 4 5" xfId="423"/>
    <cellStyle name="?鹎%U龡&amp;H齲_x0001_C铣_x0014__x0007__x0001__x0001_ 2 3 2 4_2015财政决算公开" xfId="615"/>
    <cellStyle name="?鹎%U龡&amp;H齲_x0001_C铣_x0014__x0007__x0001__x0001_ 2 3 2 5" xfId="617"/>
    <cellStyle name="?鹎%U龡&amp;H齲_x0001_C铣_x0014__x0007__x0001__x0001_ 2 3 2 5 2" xfId="619"/>
    <cellStyle name="?鹎%U龡&amp;H齲_x0001_C铣_x0014__x0007__x0001__x0001_ 2 3 2 6" xfId="620"/>
    <cellStyle name="?鹎%U龡&amp;H齲_x0001_C铣_x0014__x0007__x0001__x0001_ 2 3 2 6 2" xfId="622"/>
    <cellStyle name="?鹎%U龡&amp;H齲_x0001_C铣_x0014__x0007__x0001__x0001_ 2 3 2 7" xfId="624"/>
    <cellStyle name="?鹎%U龡&amp;H齲_x0001_C铣_x0014__x0007__x0001__x0001_ 2 3 2 7 2" xfId="626"/>
    <cellStyle name="?鹎%U龡&amp;H齲_x0001_C铣_x0014__x0007__x0001__x0001_ 2 3 2 8" xfId="379"/>
    <cellStyle name="?鹎%U龡&amp;H齲_x0001_C铣_x0014__x0007__x0001__x0001_ 2 3 2_2015财政决算公开" xfId="103"/>
    <cellStyle name="?鹎%U龡&amp;H齲_x0001_C铣_x0014__x0007__x0001__x0001_ 2 3 3" xfId="628"/>
    <cellStyle name="?鹎%U龡&amp;H齲_x0001_C铣_x0014__x0007__x0001__x0001_ 2 3 3 2" xfId="630"/>
    <cellStyle name="?鹎%U龡&amp;H齲_x0001_C铣_x0014__x0007__x0001__x0001_ 2 3 3 2 2" xfId="371"/>
    <cellStyle name="?鹎%U龡&amp;H齲_x0001_C铣_x0014__x0007__x0001__x0001_ 2 3 3 3" xfId="631"/>
    <cellStyle name="?鹎%U龡&amp;H齲_x0001_C铣_x0014__x0007__x0001__x0001_ 2 3 3 3 2" xfId="632"/>
    <cellStyle name="?鹎%U龡&amp;H齲_x0001_C铣_x0014__x0007__x0001__x0001_ 2 3 3 4" xfId="28"/>
    <cellStyle name="?鹎%U龡&amp;H齲_x0001_C铣_x0014__x0007__x0001__x0001_ 2 3 3 4 2" xfId="633"/>
    <cellStyle name="?鹎%U龡&amp;H齲_x0001_C铣_x0014__x0007__x0001__x0001_ 2 3 3 5" xfId="634"/>
    <cellStyle name="?鹎%U龡&amp;H齲_x0001_C铣_x0014__x0007__x0001__x0001_ 2 3 3_2015财政决算公开" xfId="642"/>
    <cellStyle name="?鹎%U龡&amp;H齲_x0001_C铣_x0014__x0007__x0001__x0001_ 2 3 4" xfId="644"/>
    <cellStyle name="?鹎%U龡&amp;H齲_x0001_C铣_x0014__x0007__x0001__x0001_ 2 3 4 2" xfId="649"/>
    <cellStyle name="?鹎%U龡&amp;H齲_x0001_C铣_x0014__x0007__x0001__x0001_ 2 3 4 2 2" xfId="650"/>
    <cellStyle name="?鹎%U龡&amp;H齲_x0001_C铣_x0014__x0007__x0001__x0001_ 2 3 4 3" xfId="652"/>
    <cellStyle name="?鹎%U龡&amp;H齲_x0001_C铣_x0014__x0007__x0001__x0001_ 2 3 4 3 2" xfId="289"/>
    <cellStyle name="?鹎%U龡&amp;H齲_x0001_C铣_x0014__x0007__x0001__x0001_ 2 3 4 4" xfId="656"/>
    <cellStyle name="?鹎%U龡&amp;H齲_x0001_C铣_x0014__x0007__x0001__x0001_ 2 3 4 4 2" xfId="658"/>
    <cellStyle name="?鹎%U龡&amp;H齲_x0001_C铣_x0014__x0007__x0001__x0001_ 2 3 4 5" xfId="661"/>
    <cellStyle name="?鹎%U龡&amp;H齲_x0001_C铣_x0014__x0007__x0001__x0001_ 2 3 4_2015财政决算公开" xfId="605"/>
    <cellStyle name="?鹎%U龡&amp;H齲_x0001_C铣_x0014__x0007__x0001__x0001_ 2 3 5" xfId="664"/>
    <cellStyle name="?鹎%U龡&amp;H齲_x0001_C铣_x0014__x0007__x0001__x0001_ 2 3 5 2" xfId="34"/>
    <cellStyle name="?鹎%U龡&amp;H齲_x0001_C铣_x0014__x0007__x0001__x0001_ 2 3 5 2 2" xfId="665"/>
    <cellStyle name="?鹎%U龡&amp;H齲_x0001_C铣_x0014__x0007__x0001__x0001_ 2 3 5 3" xfId="21"/>
    <cellStyle name="?鹎%U龡&amp;H齲_x0001_C铣_x0014__x0007__x0001__x0001_ 2 3 5 3 2" xfId="669"/>
    <cellStyle name="?鹎%U龡&amp;H齲_x0001_C铣_x0014__x0007__x0001__x0001_ 2 3 5 4" xfId="60"/>
    <cellStyle name="?鹎%U龡&amp;H齲_x0001_C铣_x0014__x0007__x0001__x0001_ 2 3 5_2015财政决算公开" xfId="670"/>
    <cellStyle name="?鹎%U龡&amp;H齲_x0001_C铣_x0014__x0007__x0001__x0001_ 2 3 6" xfId="674"/>
    <cellStyle name="?鹎%U龡&amp;H齲_x0001_C铣_x0014__x0007__x0001__x0001_ 2 3 6 2" xfId="675"/>
    <cellStyle name="?鹎%U龡&amp;H齲_x0001_C铣_x0014__x0007__x0001__x0001_ 2 3 6 2 2" xfId="676"/>
    <cellStyle name="?鹎%U龡&amp;H齲_x0001_C铣_x0014__x0007__x0001__x0001_ 2 3 6 3" xfId="677"/>
    <cellStyle name="?鹎%U龡&amp;H齲_x0001_C铣_x0014__x0007__x0001__x0001_ 2 3 6 3 2" xfId="679"/>
    <cellStyle name="?鹎%U龡&amp;H齲_x0001_C铣_x0014__x0007__x0001__x0001_ 2 3 6 4" xfId="683"/>
    <cellStyle name="?鹎%U龡&amp;H齲_x0001_C铣_x0014__x0007__x0001__x0001_ 2 3 6 4 2" xfId="690"/>
    <cellStyle name="?鹎%U龡&amp;H齲_x0001_C铣_x0014__x0007__x0001__x0001_ 2 3 6 5" xfId="47"/>
    <cellStyle name="?鹎%U龡&amp;H齲_x0001_C铣_x0014__x0007__x0001__x0001_ 2 3 6_2015财政决算公开" xfId="301"/>
    <cellStyle name="?鹎%U龡&amp;H齲_x0001_C铣_x0014__x0007__x0001__x0001_ 2 3 7" xfId="692"/>
    <cellStyle name="?鹎%U龡&amp;H齲_x0001_C铣_x0014__x0007__x0001__x0001_ 2 3 7 2" xfId="693"/>
    <cellStyle name="?鹎%U龡&amp;H齲_x0001_C铣_x0014__x0007__x0001__x0001_ 2 3 8" xfId="698"/>
    <cellStyle name="?鹎%U龡&amp;H齲_x0001_C铣_x0014__x0007__x0001__x0001_ 2 3 8 2" xfId="700"/>
    <cellStyle name="?鹎%U龡&amp;H齲_x0001_C铣_x0014__x0007__x0001__x0001_ 2 3 9" xfId="701"/>
    <cellStyle name="?鹎%U龡&amp;H齲_x0001_C铣_x0014__x0007__x0001__x0001_ 2 3 9 2" xfId="703"/>
    <cellStyle name="?鹎%U龡&amp;H齲_x0001_C铣_x0014__x0007__x0001__x0001_ 2 3_2015财政决算公开" xfId="648"/>
    <cellStyle name="?鹎%U龡&amp;H齲_x0001_C铣_x0014__x0007__x0001__x0001_ 2 4" xfId="446"/>
    <cellStyle name="?鹎%U龡&amp;H齲_x0001_C铣_x0014__x0007__x0001__x0001_ 2 4 10" xfId="565"/>
    <cellStyle name="?鹎%U龡&amp;H齲_x0001_C铣_x0014__x0007__x0001__x0001_ 2 4 2" xfId="706"/>
    <cellStyle name="?鹎%U龡&amp;H齲_x0001_C铣_x0014__x0007__x0001__x0001_ 2 4 2 2" xfId="85"/>
    <cellStyle name="?鹎%U龡&amp;H齲_x0001_C铣_x0014__x0007__x0001__x0001_ 2 4 2 2 2" xfId="710"/>
    <cellStyle name="?鹎%U龡&amp;H齲_x0001_C铣_x0014__x0007__x0001__x0001_ 2 4 2 2 2 2" xfId="715"/>
    <cellStyle name="?鹎%U龡&amp;H齲_x0001_C铣_x0014__x0007__x0001__x0001_ 2 4 2 2 3" xfId="721"/>
    <cellStyle name="?鹎%U龡&amp;H齲_x0001_C铣_x0014__x0007__x0001__x0001_ 2 4 2 2 3 2" xfId="727"/>
    <cellStyle name="?鹎%U龡&amp;H齲_x0001_C铣_x0014__x0007__x0001__x0001_ 2 4 2 2 4" xfId="735"/>
    <cellStyle name="?鹎%U龡&amp;H齲_x0001_C铣_x0014__x0007__x0001__x0001_ 2 4 2 2 4 2" xfId="743"/>
    <cellStyle name="?鹎%U龡&amp;H齲_x0001_C铣_x0014__x0007__x0001__x0001_ 2 4 2 2 5" xfId="282"/>
    <cellStyle name="?鹎%U龡&amp;H齲_x0001_C铣_x0014__x0007__x0001__x0001_ 2 4 2 2_2015财政决算公开" xfId="494"/>
    <cellStyle name="?鹎%U龡&amp;H齲_x0001_C铣_x0014__x0007__x0001__x0001_ 2 4 2 3" xfId="745"/>
    <cellStyle name="?鹎%U龡&amp;H齲_x0001_C铣_x0014__x0007__x0001__x0001_ 2 4 2 3 2" xfId="177"/>
    <cellStyle name="?鹎%U龡&amp;H齲_x0001_C铣_x0014__x0007__x0001__x0001_ 2 4 2 3 2 2" xfId="194"/>
    <cellStyle name="?鹎%U龡&amp;H齲_x0001_C铣_x0014__x0007__x0001__x0001_ 2 4 2 3 3" xfId="200"/>
    <cellStyle name="?鹎%U龡&amp;H齲_x0001_C铣_x0014__x0007__x0001__x0001_ 2 4 2 3 3 2" xfId="147"/>
    <cellStyle name="?鹎%U龡&amp;H齲_x0001_C铣_x0014__x0007__x0001__x0001_ 2 4 2 3 4" xfId="208"/>
    <cellStyle name="?鹎%U龡&amp;H齲_x0001_C铣_x0014__x0007__x0001__x0001_ 2 4 2 3_2015财政决算公开" xfId="751"/>
    <cellStyle name="?鹎%U龡&amp;H齲_x0001_C铣_x0014__x0007__x0001__x0001_ 2 4 2 4" xfId="753"/>
    <cellStyle name="?鹎%U龡&amp;H齲_x0001_C铣_x0014__x0007__x0001__x0001_ 2 4 2 4 2" xfId="754"/>
    <cellStyle name="?鹎%U龡&amp;H齲_x0001_C铣_x0014__x0007__x0001__x0001_ 2 4 2 4 2 2" xfId="757"/>
    <cellStyle name="?鹎%U龡&amp;H齲_x0001_C铣_x0014__x0007__x0001__x0001_ 2 4 2 4 3" xfId="761"/>
    <cellStyle name="?鹎%U龡&amp;H齲_x0001_C铣_x0014__x0007__x0001__x0001_ 2 4 2 4 3 2" xfId="767"/>
    <cellStyle name="?鹎%U龡&amp;H齲_x0001_C铣_x0014__x0007__x0001__x0001_ 2 4 2 4 4" xfId="776"/>
    <cellStyle name="?鹎%U龡&amp;H齲_x0001_C铣_x0014__x0007__x0001__x0001_ 2 4 2 4 4 2" xfId="781"/>
    <cellStyle name="?鹎%U龡&amp;H齲_x0001_C铣_x0014__x0007__x0001__x0001_ 2 4 2 4 5" xfId="303"/>
    <cellStyle name="?鹎%U龡&amp;H齲_x0001_C铣_x0014__x0007__x0001__x0001_ 2 4 2 4_2015财政决算公开" xfId="783"/>
    <cellStyle name="?鹎%U龡&amp;H齲_x0001_C铣_x0014__x0007__x0001__x0001_ 2 4 2 5" xfId="785"/>
    <cellStyle name="?鹎%U龡&amp;H齲_x0001_C铣_x0014__x0007__x0001__x0001_ 2 4 2 5 2" xfId="32"/>
    <cellStyle name="?鹎%U龡&amp;H齲_x0001_C铣_x0014__x0007__x0001__x0001_ 2 4 2 6" xfId="714"/>
    <cellStyle name="?鹎%U龡&amp;H齲_x0001_C铣_x0014__x0007__x0001__x0001_ 2 4 2 6 2" xfId="786"/>
    <cellStyle name="?鹎%U龡&amp;H齲_x0001_C铣_x0014__x0007__x0001__x0001_ 2 4 2 7" xfId="787"/>
    <cellStyle name="?鹎%U龡&amp;H齲_x0001_C铣_x0014__x0007__x0001__x0001_ 2 4 2 7 2" xfId="792"/>
    <cellStyle name="?鹎%U龡&amp;H齲_x0001_C铣_x0014__x0007__x0001__x0001_ 2 4 2 8" xfId="396"/>
    <cellStyle name="?鹎%U龡&amp;H齲_x0001_C铣_x0014__x0007__x0001__x0001_ 2 4 2_2015财政决算公开" xfId="795"/>
    <cellStyle name="?鹎%U龡&amp;H齲_x0001_C铣_x0014__x0007__x0001__x0001_ 2 4 3" xfId="796"/>
    <cellStyle name="?鹎%U龡&amp;H齲_x0001_C铣_x0014__x0007__x0001__x0001_ 2 4 3 2" xfId="797"/>
    <cellStyle name="?鹎%U龡&amp;H齲_x0001_C铣_x0014__x0007__x0001__x0001_ 2 4 3 2 2" xfId="799"/>
    <cellStyle name="?鹎%U龡&amp;H齲_x0001_C铣_x0014__x0007__x0001__x0001_ 2 4 3 3" xfId="801"/>
    <cellStyle name="?鹎%U龡&amp;H齲_x0001_C铣_x0014__x0007__x0001__x0001_ 2 4 3 3 2" xfId="802"/>
    <cellStyle name="?鹎%U龡&amp;H齲_x0001_C铣_x0014__x0007__x0001__x0001_ 2 4 3 4" xfId="806"/>
    <cellStyle name="?鹎%U龡&amp;H齲_x0001_C铣_x0014__x0007__x0001__x0001_ 2 4 3 4 2" xfId="809"/>
    <cellStyle name="?鹎%U龡&amp;H齲_x0001_C铣_x0014__x0007__x0001__x0001_ 2 4 3 5" xfId="814"/>
    <cellStyle name="?鹎%U龡&amp;H齲_x0001_C铣_x0014__x0007__x0001__x0001_ 2 4 3_2015财政决算公开" xfId="820"/>
    <cellStyle name="?鹎%U龡&amp;H齲_x0001_C铣_x0014__x0007__x0001__x0001_ 2 4 4" xfId="824"/>
    <cellStyle name="?鹎%U龡&amp;H齲_x0001_C铣_x0014__x0007__x0001__x0001_ 2 4 4 2" xfId="825"/>
    <cellStyle name="?鹎%U龡&amp;H齲_x0001_C铣_x0014__x0007__x0001__x0001_ 2 4 4 2 2" xfId="519"/>
    <cellStyle name="?鹎%U龡&amp;H齲_x0001_C铣_x0014__x0007__x0001__x0001_ 2 4 4 3" xfId="826"/>
    <cellStyle name="?鹎%U龡&amp;H齲_x0001_C铣_x0014__x0007__x0001__x0001_ 2 4 4 3 2" xfId="90"/>
    <cellStyle name="?鹎%U龡&amp;H齲_x0001_C铣_x0014__x0007__x0001__x0001_ 2 4 4 4" xfId="829"/>
    <cellStyle name="?鹎%U龡&amp;H齲_x0001_C铣_x0014__x0007__x0001__x0001_ 2 4 4 4 2" xfId="568"/>
    <cellStyle name="?鹎%U龡&amp;H齲_x0001_C铣_x0014__x0007__x0001__x0001_ 2 4 4 5" xfId="833"/>
    <cellStyle name="?鹎%U龡&amp;H齲_x0001_C铣_x0014__x0007__x0001__x0001_ 2 4 4_2015财政决算公开" xfId="836"/>
    <cellStyle name="?鹎%U龡&amp;H齲_x0001_C铣_x0014__x0007__x0001__x0001_ 2 4 5" xfId="838"/>
    <cellStyle name="?鹎%U龡&amp;H齲_x0001_C铣_x0014__x0007__x0001__x0001_ 2 4 5 2" xfId="839"/>
    <cellStyle name="?鹎%U龡&amp;H齲_x0001_C铣_x0014__x0007__x0001__x0001_ 2 4 5 2 2" xfId="129"/>
    <cellStyle name="?鹎%U龡&amp;H齲_x0001_C铣_x0014__x0007__x0001__x0001_ 2 4 5 3" xfId="841"/>
    <cellStyle name="?鹎%U龡&amp;H齲_x0001_C铣_x0014__x0007__x0001__x0001_ 2 4 5 3 2" xfId="52"/>
    <cellStyle name="?鹎%U龡&amp;H齲_x0001_C铣_x0014__x0007__x0001__x0001_ 2 4 5 4" xfId="526"/>
    <cellStyle name="?鹎%U龡&amp;H齲_x0001_C铣_x0014__x0007__x0001__x0001_ 2 4 5_2015财政决算公开" xfId="685"/>
    <cellStyle name="?鹎%U龡&amp;H齲_x0001_C铣_x0014__x0007__x0001__x0001_ 2 4 6" xfId="842"/>
    <cellStyle name="?鹎%U龡&amp;H齲_x0001_C铣_x0014__x0007__x0001__x0001_ 2 4 6 2" xfId="843"/>
    <cellStyle name="?鹎%U龡&amp;H齲_x0001_C铣_x0014__x0007__x0001__x0001_ 2 4 6 2 2" xfId="845"/>
    <cellStyle name="?鹎%U龡&amp;H齲_x0001_C铣_x0014__x0007__x0001__x0001_ 2 4 6 3" xfId="847"/>
    <cellStyle name="?鹎%U龡&amp;H齲_x0001_C铣_x0014__x0007__x0001__x0001_ 2 4 6 3 2" xfId="853"/>
    <cellStyle name="?鹎%U龡&amp;H齲_x0001_C铣_x0014__x0007__x0001__x0001_ 2 4 6 4" xfId="859"/>
    <cellStyle name="?鹎%U龡&amp;H齲_x0001_C铣_x0014__x0007__x0001__x0001_ 2 4 6 4 2" xfId="862"/>
    <cellStyle name="?鹎%U龡&amp;H齲_x0001_C铣_x0014__x0007__x0001__x0001_ 2 4 6 5" xfId="851"/>
    <cellStyle name="?鹎%U龡&amp;H齲_x0001_C铣_x0014__x0007__x0001__x0001_ 2 4 6_2015财政决算公开" xfId="864"/>
    <cellStyle name="?鹎%U龡&amp;H齲_x0001_C铣_x0014__x0007__x0001__x0001_ 2 4 7" xfId="866"/>
    <cellStyle name="?鹎%U龡&amp;H齲_x0001_C铣_x0014__x0007__x0001__x0001_ 2 4 7 2" xfId="299"/>
    <cellStyle name="?鹎%U龡&amp;H齲_x0001_C铣_x0014__x0007__x0001__x0001_ 2 4 8" xfId="76"/>
    <cellStyle name="?鹎%U龡&amp;H齲_x0001_C铣_x0014__x0007__x0001__x0001_ 2 4 8 2" xfId="867"/>
    <cellStyle name="?鹎%U龡&amp;H齲_x0001_C铣_x0014__x0007__x0001__x0001_ 2 4 9" xfId="868"/>
    <cellStyle name="?鹎%U龡&amp;H齲_x0001_C铣_x0014__x0007__x0001__x0001_ 2 4 9 2" xfId="91"/>
    <cellStyle name="?鹎%U龡&amp;H齲_x0001_C铣_x0014__x0007__x0001__x0001_ 2 4_2015财政决算公开" xfId="870"/>
    <cellStyle name="?鹎%U龡&amp;H齲_x0001_C铣_x0014__x0007__x0001__x0001_ 2 5" xfId="819"/>
    <cellStyle name="?鹎%U龡&amp;H齲_x0001_C铣_x0014__x0007__x0001__x0001_ 2 5 2" xfId="873"/>
    <cellStyle name="?鹎%U龡&amp;H齲_x0001_C铣_x0014__x0007__x0001__x0001_ 2 5 2 2" xfId="14"/>
    <cellStyle name="?鹎%U龡&amp;H齲_x0001_C铣_x0014__x0007__x0001__x0001_ 2 5 3" xfId="86"/>
    <cellStyle name="?鹎%U龡&amp;H齲_x0001_C铣_x0014__x0007__x0001__x0001_ 2 5 3 2" xfId="709"/>
    <cellStyle name="?鹎%U龡&amp;H齲_x0001_C铣_x0014__x0007__x0001__x0001_ 2 5 4" xfId="744"/>
    <cellStyle name="?鹎%U龡&amp;H齲_x0001_C铣_x0014__x0007__x0001__x0001_ 2 5_2015财政决算公开" xfId="874"/>
    <cellStyle name="?鹎%U龡&amp;H齲_x0001_C铣_x0014__x0007__x0001__x0001_ 2 6" xfId="880"/>
    <cellStyle name="?鹎%U龡&amp;H齲_x0001_C铣_x0014__x0007__x0001__x0001_ 2 6 2" xfId="882"/>
    <cellStyle name="?鹎%U龡&amp;H齲_x0001_C铣_x0014__x0007__x0001__x0001_ 2 7" xfId="885"/>
    <cellStyle name="?鹎%U龡&amp;H齲_x0001_C铣_x0014__x0007__x0001__x0001_ 2 7 2" xfId="887"/>
    <cellStyle name="?鹎%U龡&amp;H齲_x0001_C铣_x0014__x0007__x0001__x0001_ 2 8" xfId="890"/>
    <cellStyle name="?鹎%U龡&amp;H齲_x0001_C铣_x0014__x0007__x0001__x0001_ 2 9" xfId="646"/>
    <cellStyle name="?鹎%U龡&amp;H齲_x0001_C铣_x0014__x0007__x0001__x0001_ 3" xfId="19"/>
    <cellStyle name="?鹎%U龡&amp;H齲_x0001_C铣_x0014__x0007__x0001__x0001_ 3 10" xfId="44"/>
    <cellStyle name="?鹎%U龡&amp;H齲_x0001_C铣_x0014__x0007__x0001__x0001_ 3 11" xfId="895"/>
    <cellStyle name="?鹎%U龡&amp;H齲_x0001_C铣_x0014__x0007__x0001__x0001_ 3 2" xfId="696"/>
    <cellStyle name="?鹎%U龡&amp;H齲_x0001_C铣_x0014__x0007__x0001__x0001_ 3 2 10" xfId="896"/>
    <cellStyle name="?鹎%U龡&amp;H齲_x0001_C铣_x0014__x0007__x0001__x0001_ 3 2 10 2" xfId="897"/>
    <cellStyle name="?鹎%U龡&amp;H齲_x0001_C铣_x0014__x0007__x0001__x0001_ 3 2 11" xfId="899"/>
    <cellStyle name="?鹎%U龡&amp;H齲_x0001_C铣_x0014__x0007__x0001__x0001_ 3 2 2" xfId="699"/>
    <cellStyle name="?鹎%U龡&amp;H齲_x0001_C铣_x0014__x0007__x0001__x0001_ 3 2 2 10" xfId="900"/>
    <cellStyle name="?鹎%U龡&amp;H齲_x0001_C铣_x0014__x0007__x0001__x0001_ 3 2 2 2" xfId="910"/>
    <cellStyle name="?鹎%U龡&amp;H齲_x0001_C铣_x0014__x0007__x0001__x0001_ 3 2 2 2 2" xfId="912"/>
    <cellStyle name="?鹎%U龡&amp;H齲_x0001_C铣_x0014__x0007__x0001__x0001_ 3 2 2 2 2 2" xfId="478"/>
    <cellStyle name="?鹎%U龡&amp;H齲_x0001_C铣_x0014__x0007__x0001__x0001_ 3 2 2 2 2 2 2" xfId="119"/>
    <cellStyle name="?鹎%U龡&amp;H齲_x0001_C铣_x0014__x0007__x0001__x0001_ 3 2 2 2 2 3" xfId="482"/>
    <cellStyle name="?鹎%U龡&amp;H齲_x0001_C铣_x0014__x0007__x0001__x0001_ 3 2 2 2 2 3 2" xfId="485"/>
    <cellStyle name="?鹎%U龡&amp;H齲_x0001_C铣_x0014__x0007__x0001__x0001_ 3 2 2 2 2 4" xfId="355"/>
    <cellStyle name="?鹎%U龡&amp;H齲_x0001_C铣_x0014__x0007__x0001__x0001_ 3 2 2 2 2 4 2" xfId="607"/>
    <cellStyle name="?鹎%U龡&amp;H齲_x0001_C铣_x0014__x0007__x0001__x0001_ 3 2 2 2 2 5" xfId="45"/>
    <cellStyle name="?鹎%U龡&amp;H齲_x0001_C铣_x0014__x0007__x0001__x0001_ 3 2 2 2 2_2015财政决算公开" xfId="906"/>
    <cellStyle name="?鹎%U龡&amp;H齲_x0001_C铣_x0014__x0007__x0001__x0001_ 3 2 2 2 3" xfId="919"/>
    <cellStyle name="?鹎%U龡&amp;H齲_x0001_C铣_x0014__x0007__x0001__x0001_ 3 2 2 2 3 2" xfId="924"/>
    <cellStyle name="?鹎%U龡&amp;H齲_x0001_C铣_x0014__x0007__x0001__x0001_ 3 2 2 2 3 2 2" xfId="876"/>
    <cellStyle name="?鹎%U龡&amp;H齲_x0001_C铣_x0014__x0007__x0001__x0001_ 3 2 2 2 3 3" xfId="926"/>
    <cellStyle name="?鹎%U龡&amp;H齲_x0001_C铣_x0014__x0007__x0001__x0001_ 3 2 2 2 3 3 2" xfId="928"/>
    <cellStyle name="?鹎%U龡&amp;H齲_x0001_C铣_x0014__x0007__x0001__x0001_ 3 2 2 2 3 4" xfId="360"/>
    <cellStyle name="?鹎%U龡&amp;H齲_x0001_C铣_x0014__x0007__x0001__x0001_ 3 2 2 2 3_2015财政决算公开" xfId="456"/>
    <cellStyle name="?鹎%U龡&amp;H齲_x0001_C铣_x0014__x0007__x0001__x0001_ 3 2 2 2 4" xfId="248"/>
    <cellStyle name="?鹎%U龡&amp;H齲_x0001_C铣_x0014__x0007__x0001__x0001_ 3 2 2 2 4 2" xfId="256"/>
    <cellStyle name="?鹎%U龡&amp;H齲_x0001_C铣_x0014__x0007__x0001__x0001_ 3 2 2 2 4 2 2" xfId="746"/>
    <cellStyle name="?鹎%U龡&amp;H齲_x0001_C铣_x0014__x0007__x0001__x0001_ 3 2 2 2 4 3" xfId="931"/>
    <cellStyle name="?鹎%U龡&amp;H齲_x0001_C铣_x0014__x0007__x0001__x0001_ 3 2 2 2 4 3 2" xfId="933"/>
    <cellStyle name="?鹎%U龡&amp;H齲_x0001_C铣_x0014__x0007__x0001__x0001_ 3 2 2 2 4 4" xfId="938"/>
    <cellStyle name="?鹎%U龡&amp;H齲_x0001_C铣_x0014__x0007__x0001__x0001_ 3 2 2 2 4 4 2" xfId="940"/>
    <cellStyle name="?鹎%U龡&amp;H齲_x0001_C铣_x0014__x0007__x0001__x0001_ 3 2 2 2 4 5" xfId="501"/>
    <cellStyle name="?鹎%U龡&amp;H齲_x0001_C铣_x0014__x0007__x0001__x0001_ 3 2 2 2 4_2015财政决算公开" xfId="943"/>
    <cellStyle name="?鹎%U龡&amp;H齲_x0001_C铣_x0014__x0007__x0001__x0001_ 3 2 2 2 5" xfId="68"/>
    <cellStyle name="?鹎%U龡&amp;H齲_x0001_C铣_x0014__x0007__x0001__x0001_ 3 2 2 2 5 2" xfId="95"/>
    <cellStyle name="?鹎%U龡&amp;H齲_x0001_C铣_x0014__x0007__x0001__x0001_ 3 2 2 2 6" xfId="259"/>
    <cellStyle name="?鹎%U龡&amp;H齲_x0001_C铣_x0014__x0007__x0001__x0001_ 3 2 2 2 6 2" xfId="947"/>
    <cellStyle name="?鹎%U龡&amp;H齲_x0001_C铣_x0014__x0007__x0001__x0001_ 3 2 2 2 7" xfId="949"/>
    <cellStyle name="?鹎%U龡&amp;H齲_x0001_C铣_x0014__x0007__x0001__x0001_ 3 2 2 2 7 2" xfId="532"/>
    <cellStyle name="?鹎%U龡&amp;H齲_x0001_C铣_x0014__x0007__x0001__x0001_ 3 2 2 2 8" xfId="470"/>
    <cellStyle name="?鹎%U龡&amp;H齲_x0001_C铣_x0014__x0007__x0001__x0001_ 3 2 2 2_2015财政决算公开" xfId="955"/>
    <cellStyle name="?鹎%U龡&amp;H齲_x0001_C铣_x0014__x0007__x0001__x0001_ 3 2 2 3" xfId="641"/>
    <cellStyle name="?鹎%U龡&amp;H齲_x0001_C铣_x0014__x0007__x0001__x0001_ 3 2 2 3 2" xfId="959"/>
    <cellStyle name="?鹎%U龡&amp;H齲_x0001_C铣_x0014__x0007__x0001__x0001_ 3 2 2 3 2 2" xfId="406"/>
    <cellStyle name="?鹎%U龡&amp;H齲_x0001_C铣_x0014__x0007__x0001__x0001_ 3 2 2 3 3" xfId="964"/>
    <cellStyle name="?鹎%U龡&amp;H齲_x0001_C铣_x0014__x0007__x0001__x0001_ 3 2 2 3 3 2" xfId="594"/>
    <cellStyle name="?鹎%U龡&amp;H齲_x0001_C铣_x0014__x0007__x0001__x0001_ 3 2 2 3 4" xfId="266"/>
    <cellStyle name="?鹎%U龡&amp;H齲_x0001_C铣_x0014__x0007__x0001__x0001_ 3 2 2 3 4 2" xfId="138"/>
    <cellStyle name="?鹎%U龡&amp;H齲_x0001_C铣_x0014__x0007__x0001__x0001_ 3 2 2 3 5" xfId="193"/>
    <cellStyle name="?鹎%U龡&amp;H齲_x0001_C铣_x0014__x0007__x0001__x0001_ 3 2 2 3_2015财政决算公开" xfId="35"/>
    <cellStyle name="?鹎%U龡&amp;H齲_x0001_C铣_x0014__x0007__x0001__x0001_ 3 2 2 4" xfId="965"/>
    <cellStyle name="?鹎%U龡&amp;H齲_x0001_C铣_x0014__x0007__x0001__x0001_ 3 2 2 4 2" xfId="718"/>
    <cellStyle name="?鹎%U龡&amp;H齲_x0001_C铣_x0014__x0007__x0001__x0001_ 3 2 2 4 2 2" xfId="725"/>
    <cellStyle name="?鹎%U龡&amp;H齲_x0001_C铣_x0014__x0007__x0001__x0001_ 3 2 2 4 3" xfId="732"/>
    <cellStyle name="?鹎%U龡&amp;H齲_x0001_C铣_x0014__x0007__x0001__x0001_ 3 2 2 4 3 2" xfId="740"/>
    <cellStyle name="?鹎%U龡&amp;H齲_x0001_C铣_x0014__x0007__x0001__x0001_ 3 2 2 4 4" xfId="285"/>
    <cellStyle name="?鹎%U龡&amp;H齲_x0001_C铣_x0014__x0007__x0001__x0001_ 3 2 2 4 4 2" xfId="966"/>
    <cellStyle name="?鹎%U龡&amp;H齲_x0001_C铣_x0014__x0007__x0001__x0001_ 3 2 2 4 5" xfId="150"/>
    <cellStyle name="?鹎%U龡&amp;H齲_x0001_C铣_x0014__x0007__x0001__x0001_ 3 2 2 4_2015财政决算公开" xfId="970"/>
    <cellStyle name="?鹎%U龡&amp;H齲_x0001_C铣_x0014__x0007__x0001__x0001_ 3 2 2 5" xfId="973"/>
    <cellStyle name="?鹎%U龡&amp;H齲_x0001_C铣_x0014__x0007__x0001__x0001_ 3 2 2 5 2" xfId="203"/>
    <cellStyle name="?鹎%U龡&amp;H齲_x0001_C铣_x0014__x0007__x0001__x0001_ 3 2 2 5 2 2" xfId="153"/>
    <cellStyle name="?鹎%U龡&amp;H齲_x0001_C铣_x0014__x0007__x0001__x0001_ 3 2 2 5 3" xfId="211"/>
    <cellStyle name="?鹎%U龡&amp;H齲_x0001_C铣_x0014__x0007__x0001__x0001_ 3 2 2 5 3 2" xfId="975"/>
    <cellStyle name="?鹎%U龡&amp;H齲_x0001_C铣_x0014__x0007__x0001__x0001_ 3 2 2 5 4" xfId="295"/>
    <cellStyle name="?鹎%U龡&amp;H齲_x0001_C铣_x0014__x0007__x0001__x0001_ 3 2 2 5_2015财政决算公开" xfId="623"/>
    <cellStyle name="?鹎%U龡&amp;H齲_x0001_C铣_x0014__x0007__x0001__x0001_ 3 2 2 6" xfId="978"/>
    <cellStyle name="?鹎%U龡&amp;H齲_x0001_C铣_x0014__x0007__x0001__x0001_ 3 2 2 6 2" xfId="759"/>
    <cellStyle name="?鹎%U龡&amp;H齲_x0001_C铣_x0014__x0007__x0001__x0001_ 3 2 2 6 2 2" xfId="765"/>
    <cellStyle name="?鹎%U龡&amp;H齲_x0001_C铣_x0014__x0007__x0001__x0001_ 3 2 2 6 3" xfId="773"/>
    <cellStyle name="?鹎%U龡&amp;H齲_x0001_C铣_x0014__x0007__x0001__x0001_ 3 2 2 6 3 2" xfId="779"/>
    <cellStyle name="?鹎%U龡&amp;H齲_x0001_C铣_x0014__x0007__x0001__x0001_ 3 2 2 6 4" xfId="306"/>
    <cellStyle name="?鹎%U龡&amp;H齲_x0001_C铣_x0014__x0007__x0001__x0001_ 3 2 2 6 4 2" xfId="981"/>
    <cellStyle name="?鹎%U龡&amp;H齲_x0001_C铣_x0014__x0007__x0001__x0001_ 3 2 2 6 5" xfId="984"/>
    <cellStyle name="?鹎%U龡&amp;H齲_x0001_C铣_x0014__x0007__x0001__x0001_ 3 2 2 6_2015财政决算公开" xfId="16"/>
    <cellStyle name="?鹎%U龡&amp;H齲_x0001_C铣_x0014__x0007__x0001__x0001_ 3 2 2 7" xfId="987"/>
    <cellStyle name="?鹎%U龡&amp;H齲_x0001_C铣_x0014__x0007__x0001__x0001_ 3 2 2 7 2" xfId="989"/>
    <cellStyle name="?鹎%U龡&amp;H齲_x0001_C铣_x0014__x0007__x0001__x0001_ 3 2 2 8" xfId="462"/>
    <cellStyle name="?鹎%U龡&amp;H齲_x0001_C铣_x0014__x0007__x0001__x0001_ 3 2 2 8 2" xfId="991"/>
    <cellStyle name="?鹎%U龡&amp;H齲_x0001_C铣_x0014__x0007__x0001__x0001_ 3 2 2 9" xfId="994"/>
    <cellStyle name="?鹎%U龡&amp;H齲_x0001_C铣_x0014__x0007__x0001__x0001_ 3 2 2 9 2" xfId="996"/>
    <cellStyle name="?鹎%U龡&amp;H齲_x0001_C铣_x0014__x0007__x0001__x0001_ 3 2 2_2015财政决算公开" xfId="999"/>
    <cellStyle name="?鹎%U龡&amp;H齲_x0001_C铣_x0014__x0007__x0001__x0001_ 3 2 3" xfId="1000"/>
    <cellStyle name="?鹎%U龡&amp;H齲_x0001_C铣_x0014__x0007__x0001__x0001_ 3 2 3 2" xfId="1001"/>
    <cellStyle name="?鹎%U龡&amp;H齲_x0001_C铣_x0014__x0007__x0001__x0001_ 3 2 3 2 2" xfId="1002"/>
    <cellStyle name="?鹎%U龡&amp;H齲_x0001_C铣_x0014__x0007__x0001__x0001_ 3 2 3 2 2 2" xfId="230"/>
    <cellStyle name="?鹎%U龡&amp;H齲_x0001_C铣_x0014__x0007__x0001__x0001_ 3 2 3 2 3" xfId="1004"/>
    <cellStyle name="?鹎%U龡&amp;H齲_x0001_C铣_x0014__x0007__x0001__x0001_ 3 2 3 2 3 2" xfId="261"/>
    <cellStyle name="?鹎%U龡&amp;H齲_x0001_C铣_x0014__x0007__x0001__x0001_ 3 2 3 2 4" xfId="319"/>
    <cellStyle name="?鹎%U龡&amp;H齲_x0001_C铣_x0014__x0007__x0001__x0001_ 3 2 3 2 4 2" xfId="274"/>
    <cellStyle name="?鹎%U龡&amp;H齲_x0001_C铣_x0014__x0007__x0001__x0001_ 3 2 3 2 5" xfId="1007"/>
    <cellStyle name="?鹎%U龡&amp;H齲_x0001_C铣_x0014__x0007__x0001__x0001_ 3 2 3 2_2015财政决算公开" xfId="317"/>
    <cellStyle name="?鹎%U龡&amp;H齲_x0001_C铣_x0014__x0007__x0001__x0001_ 3 2 3 3" xfId="1008"/>
    <cellStyle name="?鹎%U龡&amp;H齲_x0001_C铣_x0014__x0007__x0001__x0001_ 3 2 3 3 2" xfId="1009"/>
    <cellStyle name="?鹎%U龡&amp;H齲_x0001_C铣_x0014__x0007__x0001__x0001_ 3 2 3 3 2 2" xfId="1011"/>
    <cellStyle name="?鹎%U龡&amp;H齲_x0001_C铣_x0014__x0007__x0001__x0001_ 3 2 3 3 3" xfId="586"/>
    <cellStyle name="?鹎%U龡&amp;H齲_x0001_C铣_x0014__x0007__x0001__x0001_ 3 2 3 3 3 2" xfId="1012"/>
    <cellStyle name="?鹎%U龡&amp;H齲_x0001_C铣_x0014__x0007__x0001__x0001_ 3 2 3 3 4" xfId="327"/>
    <cellStyle name="?鹎%U龡&amp;H齲_x0001_C铣_x0014__x0007__x0001__x0001_ 3 2 3 3_2015财政决算公开" xfId="937"/>
    <cellStyle name="?鹎%U龡&amp;H齲_x0001_C铣_x0014__x0007__x0001__x0001_ 3 2 3 4" xfId="174"/>
    <cellStyle name="?鹎%U龡&amp;H齲_x0001_C铣_x0014__x0007__x0001__x0001_ 3 2 3 4 2" xfId="218"/>
    <cellStyle name="?鹎%U龡&amp;H齲_x0001_C铣_x0014__x0007__x0001__x0001_ 3 2 3 4 2 2" xfId="1015"/>
    <cellStyle name="?鹎%U龡&amp;H齲_x0001_C铣_x0014__x0007__x0001__x0001_ 3 2 3 4 3" xfId="951"/>
    <cellStyle name="?鹎%U龡&amp;H齲_x0001_C铣_x0014__x0007__x0001__x0001_ 3 2 3 4 3 2" xfId="892"/>
    <cellStyle name="?鹎%U龡&amp;H齲_x0001_C铣_x0014__x0007__x0001__x0001_ 3 2 3 4 4" xfId="1019"/>
    <cellStyle name="?鹎%U龡&amp;H齲_x0001_C铣_x0014__x0007__x0001__x0001_ 3 2 3 4 4 2" xfId="1021"/>
    <cellStyle name="?鹎%U龡&amp;H齲_x0001_C铣_x0014__x0007__x0001__x0001_ 3 2 3 4 5" xfId="763"/>
    <cellStyle name="?鹎%U龡&amp;H齲_x0001_C铣_x0014__x0007__x0001__x0001_ 3 2 3 4_2015财政决算公开" xfId="840"/>
    <cellStyle name="?鹎%U龡&amp;H齲_x0001_C铣_x0014__x0007__x0001__x0001_ 3 2 3 5" xfId="222"/>
    <cellStyle name="?鹎%U龡&amp;H齲_x0001_C铣_x0014__x0007__x0001__x0001_ 3 2 3 5 2" xfId="227"/>
    <cellStyle name="?鹎%U龡&amp;H齲_x0001_C铣_x0014__x0007__x0001__x0001_ 3 2 3 6" xfId="232"/>
    <cellStyle name="?鹎%U龡&amp;H齲_x0001_C铣_x0014__x0007__x0001__x0001_ 3 2 3 6 2" xfId="236"/>
    <cellStyle name="?鹎%U龡&amp;H齲_x0001_C铣_x0014__x0007__x0001__x0001_ 3 2 3 7" xfId="240"/>
    <cellStyle name="?鹎%U龡&amp;H齲_x0001_C铣_x0014__x0007__x0001__x0001_ 3 2 3 7 2" xfId="1024"/>
    <cellStyle name="?鹎%U龡&amp;H齲_x0001_C铣_x0014__x0007__x0001__x0001_ 3 2 3 8" xfId="465"/>
    <cellStyle name="?鹎%U龡&amp;H齲_x0001_C铣_x0014__x0007__x0001__x0001_ 3 2 3_2015财政决算公开" xfId="1026"/>
    <cellStyle name="?鹎%U龡&amp;H齲_x0001_C铣_x0014__x0007__x0001__x0001_ 3 2 4" xfId="903"/>
    <cellStyle name="?鹎%U龡&amp;H齲_x0001_C铣_x0014__x0007__x0001__x0001_ 3 2 4 2" xfId="911"/>
    <cellStyle name="?鹎%U龡&amp;H齲_x0001_C铣_x0014__x0007__x0001__x0001_ 3 2 4 2 2" xfId="477"/>
    <cellStyle name="?鹎%U龡&amp;H齲_x0001_C铣_x0014__x0007__x0001__x0001_ 3 2 4 3" xfId="914"/>
    <cellStyle name="?鹎%U龡&amp;H齲_x0001_C铣_x0014__x0007__x0001__x0001_ 3 2 4 3 2" xfId="922"/>
    <cellStyle name="?鹎%U龡&amp;H齲_x0001_C铣_x0014__x0007__x0001__x0001_ 3 2 4 4" xfId="252"/>
    <cellStyle name="?鹎%U龡&amp;H齲_x0001_C铣_x0014__x0007__x0001__x0001_ 3 2 4 4 2" xfId="257"/>
    <cellStyle name="?鹎%U龡&amp;H齲_x0001_C铣_x0014__x0007__x0001__x0001_ 3 2 4 5" xfId="70"/>
    <cellStyle name="?鹎%U龡&amp;H齲_x0001_C铣_x0014__x0007__x0001__x0001_ 3 2 4_2015财政决算公开" xfId="952"/>
    <cellStyle name="?鹎%U龡&amp;H齲_x0001_C铣_x0014__x0007__x0001__x0001_ 3 2 5" xfId="637"/>
    <cellStyle name="?鹎%U龡&amp;H齲_x0001_C铣_x0014__x0007__x0001__x0001_ 3 2 5 2" xfId="957"/>
    <cellStyle name="?鹎%U龡&amp;H齲_x0001_C铣_x0014__x0007__x0001__x0001_ 3 2 5 2 2" xfId="408"/>
    <cellStyle name="?鹎%U龡&amp;H齲_x0001_C铣_x0014__x0007__x0001__x0001_ 3 2 5 3" xfId="960"/>
    <cellStyle name="?鹎%U龡&amp;H齲_x0001_C铣_x0014__x0007__x0001__x0001_ 3 2 5 3 2" xfId="593"/>
    <cellStyle name="?鹎%U龡&amp;H齲_x0001_C铣_x0014__x0007__x0001__x0001_ 3 2 5 4" xfId="270"/>
    <cellStyle name="?鹎%U龡&amp;H齲_x0001_C铣_x0014__x0007__x0001__x0001_ 3 2 5 4 2" xfId="139"/>
    <cellStyle name="?鹎%U龡&amp;H齲_x0001_C铣_x0014__x0007__x0001__x0001_ 3 2 5 5" xfId="195"/>
    <cellStyle name="?鹎%U龡&amp;H齲_x0001_C铣_x0014__x0007__x0001__x0001_ 3 2 5_2015财政决算公开" xfId="37"/>
    <cellStyle name="?鹎%U龡&amp;H齲_x0001_C铣_x0014__x0007__x0001__x0001_ 3 2 6" xfId="1029"/>
    <cellStyle name="?鹎%U龡&amp;H齲_x0001_C铣_x0014__x0007__x0001__x0001_ 3 2 6 2" xfId="1032"/>
    <cellStyle name="?鹎%U龡&amp;H齲_x0001_C铣_x0014__x0007__x0001__x0001_ 3 2 6 2 2" xfId="1034"/>
    <cellStyle name="?鹎%U龡&amp;H齲_x0001_C铣_x0014__x0007__x0001__x0001_ 3 2 6 3" xfId="1035"/>
    <cellStyle name="?鹎%U龡&amp;H齲_x0001_C铣_x0014__x0007__x0001__x0001_ 3 2 6 3 2" xfId="1036"/>
    <cellStyle name="?鹎%U龡&amp;H齲_x0001_C铣_x0014__x0007__x0001__x0001_ 3 2 6 4" xfId="1038"/>
    <cellStyle name="?鹎%U龡&amp;H齲_x0001_C铣_x0014__x0007__x0001__x0001_ 3 2 6_2015财政决算公开" xfId="1040"/>
    <cellStyle name="?鹎%U龡&amp;H齲_x0001_C铣_x0014__x0007__x0001__x0001_ 3 2 7" xfId="1041"/>
    <cellStyle name="?鹎%U龡&amp;H齲_x0001_C铣_x0014__x0007__x0001__x0001_ 3 2 7 2" xfId="1043"/>
    <cellStyle name="?鹎%U龡&amp;H齲_x0001_C铣_x0014__x0007__x0001__x0001_ 3 2 7 2 2" xfId="1045"/>
    <cellStyle name="?鹎%U龡&amp;H齲_x0001_C铣_x0014__x0007__x0001__x0001_ 3 2 7 3" xfId="1047"/>
    <cellStyle name="?鹎%U龡&amp;H齲_x0001_C铣_x0014__x0007__x0001__x0001_ 3 2 7 3 2" xfId="1049"/>
    <cellStyle name="?鹎%U龡&amp;H齲_x0001_C铣_x0014__x0007__x0001__x0001_ 3 2 7 4" xfId="1050"/>
    <cellStyle name="?鹎%U龡&amp;H齲_x0001_C铣_x0014__x0007__x0001__x0001_ 3 2 7 4 2" xfId="1051"/>
    <cellStyle name="?鹎%U龡&amp;H齲_x0001_C铣_x0014__x0007__x0001__x0001_ 3 2 7 5" xfId="1054"/>
    <cellStyle name="?鹎%U龡&amp;H齲_x0001_C铣_x0014__x0007__x0001__x0001_ 3 2 7_2015财政决算公开" xfId="1057"/>
    <cellStyle name="?鹎%U龡&amp;H齲_x0001_C铣_x0014__x0007__x0001__x0001_ 3 2 8" xfId="1058"/>
    <cellStyle name="?鹎%U龡&amp;H齲_x0001_C铣_x0014__x0007__x0001__x0001_ 3 2 8 2" xfId="1059"/>
    <cellStyle name="?鹎%U龡&amp;H齲_x0001_C铣_x0014__x0007__x0001__x0001_ 3 2 9" xfId="1060"/>
    <cellStyle name="?鹎%U龡&amp;H齲_x0001_C铣_x0014__x0007__x0001__x0001_ 3 2 9 2" xfId="1061"/>
    <cellStyle name="?鹎%U龡&amp;H齲_x0001_C铣_x0014__x0007__x0001__x0001_ 3 2_2015财政决算公开" xfId="1062"/>
    <cellStyle name="?鹎%U龡&amp;H齲_x0001_C铣_x0014__x0007__x0001__x0001_ 3 3" xfId="1066"/>
    <cellStyle name="?鹎%U龡&amp;H齲_x0001_C铣_x0014__x0007__x0001__x0001_ 3 3 10" xfId="1069"/>
    <cellStyle name="?鹎%U龡&amp;H齲_x0001_C铣_x0014__x0007__x0001__x0001_ 3 3 2" xfId="1070"/>
    <cellStyle name="?鹎%U龡&amp;H齲_x0001_C铣_x0014__x0007__x0001__x0001_ 3 3 2 2" xfId="1071"/>
    <cellStyle name="?鹎%U龡&amp;H齲_x0001_C铣_x0014__x0007__x0001__x0001_ 3 3 2 2 2" xfId="1072"/>
    <cellStyle name="?鹎%U龡&amp;H齲_x0001_C铣_x0014__x0007__x0001__x0001_ 3 3 2 2 2 2" xfId="1073"/>
    <cellStyle name="?鹎%U龡&amp;H齲_x0001_C铣_x0014__x0007__x0001__x0001_ 3 3 2 2 3" xfId="1075"/>
    <cellStyle name="?鹎%U龡&amp;H齲_x0001_C铣_x0014__x0007__x0001__x0001_ 3 3 2 2 3 2" xfId="1077"/>
    <cellStyle name="?鹎%U龡&amp;H齲_x0001_C铣_x0014__x0007__x0001__x0001_ 3 3 2 2 4" xfId="1078"/>
    <cellStyle name="?鹎%U龡&amp;H齲_x0001_C铣_x0014__x0007__x0001__x0001_ 3 3 2 2 4 2" xfId="1080"/>
    <cellStyle name="?鹎%U龡&amp;H齲_x0001_C铣_x0014__x0007__x0001__x0001_ 3 3 2 2 5" xfId="1082"/>
    <cellStyle name="?鹎%U龡&amp;H齲_x0001_C铣_x0014__x0007__x0001__x0001_ 3 3 2 2_2015财政决算公开" xfId="712"/>
    <cellStyle name="?鹎%U龡&amp;H齲_x0001_C铣_x0014__x0007__x0001__x0001_ 3 3 2 3" xfId="1083"/>
    <cellStyle name="?鹎%U龡&amp;H齲_x0001_C铣_x0014__x0007__x0001__x0001_ 3 3 2 3 2" xfId="1084"/>
    <cellStyle name="?鹎%U龡&amp;H齲_x0001_C铣_x0014__x0007__x0001__x0001_ 3 3 2 3 2 2" xfId="1085"/>
    <cellStyle name="?鹎%U龡&amp;H齲_x0001_C铣_x0014__x0007__x0001__x0001_ 3 3 2 3 3" xfId="1086"/>
    <cellStyle name="?鹎%U龡&amp;H齲_x0001_C铣_x0014__x0007__x0001__x0001_ 3 3 2 3 3 2" xfId="1088"/>
    <cellStyle name="?鹎%U龡&amp;H齲_x0001_C铣_x0014__x0007__x0001__x0001_ 3 3 2 3 4" xfId="1089"/>
    <cellStyle name="?鹎%U龡&amp;H齲_x0001_C铣_x0014__x0007__x0001__x0001_ 3 3 2 3_2015财政决算公开" xfId="1091"/>
    <cellStyle name="?鹎%U龡&amp;H齲_x0001_C铣_x0014__x0007__x0001__x0001_ 3 3 2 4" xfId="1093"/>
    <cellStyle name="?鹎%U龡&amp;H齲_x0001_C铣_x0014__x0007__x0001__x0001_ 3 3 2 4 2" xfId="625"/>
    <cellStyle name="?鹎%U龡&amp;H齲_x0001_C铣_x0014__x0007__x0001__x0001_ 3 3 2 4 2 2" xfId="627"/>
    <cellStyle name="?鹎%U龡&amp;H齲_x0001_C铣_x0014__x0007__x0001__x0001_ 3 3 2 4 3" xfId="378"/>
    <cellStyle name="?鹎%U龡&amp;H齲_x0001_C铣_x0014__x0007__x0001__x0001_ 3 3 2 4 3 2" xfId="1094"/>
    <cellStyle name="?鹎%U龡&amp;H齲_x0001_C铣_x0014__x0007__x0001__x0001_ 3 3 2 4 4" xfId="1096"/>
    <cellStyle name="?鹎%U龡&amp;H齲_x0001_C铣_x0014__x0007__x0001__x0001_ 3 3 2 4 4 2" xfId="1098"/>
    <cellStyle name="?鹎%U龡&amp;H齲_x0001_C铣_x0014__x0007__x0001__x0001_ 3 3 2 4 5" xfId="1100"/>
    <cellStyle name="?鹎%U龡&amp;H齲_x0001_C铣_x0014__x0007__x0001__x0001_ 3 3 2 4_2015财政决算公开" xfId="1103"/>
    <cellStyle name="?鹎%U龡&amp;H齲_x0001_C铣_x0014__x0007__x0001__x0001_ 3 3 2 5" xfId="1109"/>
    <cellStyle name="?鹎%U龡&amp;H齲_x0001_C铣_x0014__x0007__x0001__x0001_ 3 3 2 5 2" xfId="1110"/>
    <cellStyle name="?鹎%U龡&amp;H齲_x0001_C铣_x0014__x0007__x0001__x0001_ 3 3 2 6" xfId="1114"/>
    <cellStyle name="?鹎%U龡&amp;H齲_x0001_C铣_x0014__x0007__x0001__x0001_ 3 3 2 6 2" xfId="1116"/>
    <cellStyle name="?鹎%U龡&amp;H齲_x0001_C铣_x0014__x0007__x0001__x0001_ 3 3 2 7" xfId="1120"/>
    <cellStyle name="?鹎%U龡&amp;H齲_x0001_C铣_x0014__x0007__x0001__x0001_ 3 3 2 7 2" xfId="1123"/>
    <cellStyle name="?鹎%U龡&amp;H齲_x0001_C铣_x0014__x0007__x0001__x0001_ 3 3 2 8" xfId="1125"/>
    <cellStyle name="?鹎%U龡&amp;H齲_x0001_C铣_x0014__x0007__x0001__x0001_ 3 3 2_2015财政决算公开" xfId="1129"/>
    <cellStyle name="?鹎%U龡&amp;H齲_x0001_C铣_x0014__x0007__x0001__x0001_ 3 3 3" xfId="1132"/>
    <cellStyle name="?鹎%U龡&amp;H齲_x0001_C铣_x0014__x0007__x0001__x0001_ 3 3 3 2" xfId="20"/>
    <cellStyle name="?鹎%U龡&amp;H齲_x0001_C铣_x0014__x0007__x0001__x0001_ 3 3 3 2 2" xfId="697"/>
    <cellStyle name="?鹎%U龡&amp;H齲_x0001_C铣_x0014__x0007__x0001__x0001_ 3 3 3 3" xfId="1133"/>
    <cellStyle name="?鹎%U龡&amp;H齲_x0001_C铣_x0014__x0007__x0001__x0001_ 3 3 3 3 2" xfId="1136"/>
    <cellStyle name="?鹎%U龡&amp;H齲_x0001_C铣_x0014__x0007__x0001__x0001_ 3 3 3 4" xfId="1140"/>
    <cellStyle name="?鹎%U龡&amp;H齲_x0001_C铣_x0014__x0007__x0001__x0001_ 3 3 3 4 2" xfId="788"/>
    <cellStyle name="?鹎%U龡&amp;H齲_x0001_C铣_x0014__x0007__x0001__x0001_ 3 3 3 5" xfId="1145"/>
    <cellStyle name="?鹎%U龡&amp;H齲_x0001_C铣_x0014__x0007__x0001__x0001_ 3 3 3_2015财政决算公开" xfId="185"/>
    <cellStyle name="?鹎%U龡&amp;H齲_x0001_C铣_x0014__x0007__x0001__x0001_ 3 3 4" xfId="1149"/>
    <cellStyle name="?鹎%U龡&amp;H齲_x0001_C铣_x0014__x0007__x0001__x0001_ 3 3 4 2" xfId="1150"/>
    <cellStyle name="?鹎%U龡&amp;H齲_x0001_C铣_x0014__x0007__x0001__x0001_ 3 3 4 2 2" xfId="1104"/>
    <cellStyle name="?鹎%U龡&amp;H齲_x0001_C铣_x0014__x0007__x0001__x0001_ 3 3 4 3" xfId="1151"/>
    <cellStyle name="?鹎%U龡&amp;H齲_x0001_C铣_x0014__x0007__x0001__x0001_ 3 3 4 3 2" xfId="1154"/>
    <cellStyle name="?鹎%U龡&amp;H齲_x0001_C铣_x0014__x0007__x0001__x0001_ 3 3 4 4" xfId="1156"/>
    <cellStyle name="?鹎%U龡&amp;H齲_x0001_C铣_x0014__x0007__x0001__x0001_ 3 3 4 4 2" xfId="1159"/>
    <cellStyle name="?鹎%U龡&amp;H齲_x0001_C铣_x0014__x0007__x0001__x0001_ 3 3 4 5" xfId="1164"/>
    <cellStyle name="?鹎%U龡&amp;H齲_x0001_C铣_x0014__x0007__x0001__x0001_ 3 3 4_2015财政决算公开" xfId="1166"/>
    <cellStyle name="?鹎%U龡&amp;H齲_x0001_C铣_x0014__x0007__x0001__x0001_ 3 3 5" xfId="1169"/>
    <cellStyle name="?鹎%U龡&amp;H齲_x0001_C铣_x0014__x0007__x0001__x0001_ 3 3 5 2" xfId="1171"/>
    <cellStyle name="?鹎%U龡&amp;H齲_x0001_C铣_x0014__x0007__x0001__x0001_ 3 3 5 2 2" xfId="1172"/>
    <cellStyle name="?鹎%U龡&amp;H齲_x0001_C铣_x0014__x0007__x0001__x0001_ 3 3 5 3" xfId="1177"/>
    <cellStyle name="?鹎%U龡&amp;H齲_x0001_C铣_x0014__x0007__x0001__x0001_ 3 3 5 3 2" xfId="1178"/>
    <cellStyle name="?鹎%U龡&amp;H齲_x0001_C铣_x0014__x0007__x0001__x0001_ 3 3 5 4" xfId="1180"/>
    <cellStyle name="?鹎%U龡&amp;H齲_x0001_C铣_x0014__x0007__x0001__x0001_ 3 3 5_2015财政决算公开" xfId="1181"/>
    <cellStyle name="?鹎%U龡&amp;H齲_x0001_C铣_x0014__x0007__x0001__x0001_ 3 3 6" xfId="1182"/>
    <cellStyle name="?鹎%U龡&amp;H齲_x0001_C铣_x0014__x0007__x0001__x0001_ 3 3 6 2" xfId="1183"/>
    <cellStyle name="?鹎%U龡&amp;H齲_x0001_C铣_x0014__x0007__x0001__x0001_ 3 3 6 2 2" xfId="1185"/>
    <cellStyle name="?鹎%U龡&amp;H齲_x0001_C铣_x0014__x0007__x0001__x0001_ 3 3 6 3" xfId="956"/>
    <cellStyle name="?鹎%U龡&amp;H齲_x0001_C铣_x0014__x0007__x0001__x0001_ 3 3 6 3 2" xfId="1187"/>
    <cellStyle name="?鹎%U龡&amp;H齲_x0001_C铣_x0014__x0007__x0001__x0001_ 3 3 6 4" xfId="1192"/>
    <cellStyle name="?鹎%U龡&amp;H齲_x0001_C铣_x0014__x0007__x0001__x0001_ 3 3 6 4 2" xfId="1194"/>
    <cellStyle name="?鹎%U龡&amp;H齲_x0001_C铣_x0014__x0007__x0001__x0001_ 3 3 6 5" xfId="769"/>
    <cellStyle name="?鹎%U龡&amp;H齲_x0001_C铣_x0014__x0007__x0001__x0001_ 3 3 6_2015财政决算公开" xfId="1195"/>
    <cellStyle name="?鹎%U龡&amp;H齲_x0001_C铣_x0014__x0007__x0001__x0001_ 3 3 7" xfId="1198"/>
    <cellStyle name="?鹎%U龡&amp;H齲_x0001_C铣_x0014__x0007__x0001__x0001_ 3 3 7 2" xfId="225"/>
    <cellStyle name="?鹎%U龡&amp;H齲_x0001_C铣_x0014__x0007__x0001__x0001_ 3 3 8" xfId="1199"/>
    <cellStyle name="?鹎%U龡&amp;H齲_x0001_C铣_x0014__x0007__x0001__x0001_ 3 3 8 2" xfId="1201"/>
    <cellStyle name="?鹎%U龡&amp;H齲_x0001_C铣_x0014__x0007__x0001__x0001_ 3 3 9" xfId="1203"/>
    <cellStyle name="?鹎%U龡&amp;H齲_x0001_C铣_x0014__x0007__x0001__x0001_ 3 3 9 2" xfId="1204"/>
    <cellStyle name="?鹎%U龡&amp;H齲_x0001_C铣_x0014__x0007__x0001__x0001_ 3 3_2015财政决算公开" xfId="1205"/>
    <cellStyle name="?鹎%U龡&amp;H齲_x0001_C铣_x0014__x0007__x0001__x0001_ 3 4" xfId="1207"/>
    <cellStyle name="?鹎%U龡&amp;H齲_x0001_C铣_x0014__x0007__x0001__x0001_ 3 4 10" xfId="1209"/>
    <cellStyle name="?鹎%U龡&amp;H齲_x0001_C铣_x0014__x0007__x0001__x0001_ 3 4 2" xfId="1210"/>
    <cellStyle name="?鹎%U龡&amp;H齲_x0001_C铣_x0014__x0007__x0001__x0001_ 3 4 2 2" xfId="1211"/>
    <cellStyle name="?鹎%U龡&amp;H齲_x0001_C铣_x0014__x0007__x0001__x0001_ 3 4 2 2 2" xfId="1215"/>
    <cellStyle name="?鹎%U龡&amp;H齲_x0001_C铣_x0014__x0007__x0001__x0001_ 3 4 2 2 2 2" xfId="1217"/>
    <cellStyle name="?鹎%U龡&amp;H齲_x0001_C铣_x0014__x0007__x0001__x0001_ 3 4 2 2 3" xfId="1221"/>
    <cellStyle name="?鹎%U龡&amp;H齲_x0001_C铣_x0014__x0007__x0001__x0001_ 3 4 2 2 3 2" xfId="1225"/>
    <cellStyle name="?鹎%U龡&amp;H齲_x0001_C铣_x0014__x0007__x0001__x0001_ 3 4 2 2 4" xfId="1227"/>
    <cellStyle name="?鹎%U龡&amp;H齲_x0001_C铣_x0014__x0007__x0001__x0001_ 3 4 2 2 4 2" xfId="1231"/>
    <cellStyle name="?鹎%U龡&amp;H齲_x0001_C铣_x0014__x0007__x0001__x0001_ 3 4 2 2 5" xfId="1234"/>
    <cellStyle name="?鹎%U龡&amp;H齲_x0001_C铣_x0014__x0007__x0001__x0001_ 3 4 2 2_2015财政决算公开" xfId="1237"/>
    <cellStyle name="?鹎%U龡&amp;H齲_x0001_C铣_x0014__x0007__x0001__x0001_ 3 4 2 3" xfId="1239"/>
    <cellStyle name="?鹎%U龡&amp;H齲_x0001_C铣_x0014__x0007__x0001__x0001_ 3 4 2 3 2" xfId="1241"/>
    <cellStyle name="?鹎%U龡&amp;H齲_x0001_C铣_x0014__x0007__x0001__x0001_ 3 4 2 3 2 2" xfId="1243"/>
    <cellStyle name="?鹎%U龡&amp;H齲_x0001_C铣_x0014__x0007__x0001__x0001_ 3 4 2 3 3" xfId="1245"/>
    <cellStyle name="?鹎%U龡&amp;H齲_x0001_C铣_x0014__x0007__x0001__x0001_ 3 4 2 3 3 2" xfId="1248"/>
    <cellStyle name="?鹎%U龡&amp;H齲_x0001_C铣_x0014__x0007__x0001__x0001_ 3 4 2 3 4" xfId="1251"/>
    <cellStyle name="?鹎%U龡&amp;H齲_x0001_C铣_x0014__x0007__x0001__x0001_ 3 4 2 3_2015财政决算公开" xfId="1252"/>
    <cellStyle name="?鹎%U龡&amp;H齲_x0001_C铣_x0014__x0007__x0001__x0001_ 3 4 2 4" xfId="1254"/>
    <cellStyle name="?鹎%U龡&amp;H齲_x0001_C铣_x0014__x0007__x0001__x0001_ 3 4 2 4 2" xfId="1119"/>
    <cellStyle name="?鹎%U龡&amp;H齲_x0001_C铣_x0014__x0007__x0001__x0001_ 3 4 2 4 2 2" xfId="1124"/>
    <cellStyle name="?鹎%U龡&amp;H齲_x0001_C铣_x0014__x0007__x0001__x0001_ 3 4 2 4 3" xfId="1126"/>
    <cellStyle name="?鹎%U龡&amp;H齲_x0001_C铣_x0014__x0007__x0001__x0001_ 3 4 2 4 3 2" xfId="1257"/>
    <cellStyle name="?鹎%U龡&amp;H齲_x0001_C铣_x0014__x0007__x0001__x0001_ 3 4 2 4 4" xfId="1260"/>
    <cellStyle name="?鹎%U龡&amp;H齲_x0001_C铣_x0014__x0007__x0001__x0001_ 3 4 2 4 4 2" xfId="1262"/>
    <cellStyle name="?鹎%U龡&amp;H齲_x0001_C铣_x0014__x0007__x0001__x0001_ 3 4 2 4 5" xfId="1265"/>
    <cellStyle name="?鹎%U龡&amp;H齲_x0001_C铣_x0014__x0007__x0001__x0001_ 3 4 2 4_2015财政决算公开" xfId="1267"/>
    <cellStyle name="?鹎%U龡&amp;H齲_x0001_C铣_x0014__x0007__x0001__x0001_ 3 4 2 5" xfId="784"/>
    <cellStyle name="?鹎%U龡&amp;H齲_x0001_C铣_x0014__x0007__x0001__x0001_ 3 4 2 5 2" xfId="1270"/>
    <cellStyle name="?鹎%U龡&amp;H齲_x0001_C铣_x0014__x0007__x0001__x0001_ 3 4 2 6" xfId="1273"/>
    <cellStyle name="?鹎%U龡&amp;H齲_x0001_C铣_x0014__x0007__x0001__x0001_ 3 4 2 6 2" xfId="1275"/>
    <cellStyle name="?鹎%U龡&amp;H齲_x0001_C铣_x0014__x0007__x0001__x0001_ 3 4 2 7" xfId="1276"/>
    <cellStyle name="?鹎%U龡&amp;H齲_x0001_C铣_x0014__x0007__x0001__x0001_ 3 4 2 7 2" xfId="1280"/>
    <cellStyle name="?鹎%U龡&amp;H齲_x0001_C铣_x0014__x0007__x0001__x0001_ 3 4 2 8" xfId="1282"/>
    <cellStyle name="?鹎%U龡&amp;H齲_x0001_C铣_x0014__x0007__x0001__x0001_ 3 4 2_2015财政决算公开" xfId="1284"/>
    <cellStyle name="?鹎%U龡&amp;H齲_x0001_C铣_x0014__x0007__x0001__x0001_ 3 4 3" xfId="1285"/>
    <cellStyle name="?鹎%U龡&amp;H齲_x0001_C铣_x0014__x0007__x0001__x0001_ 3 4 3 2" xfId="1286"/>
    <cellStyle name="?鹎%U龡&amp;H齲_x0001_C铣_x0014__x0007__x0001__x0001_ 3 4 3 2 2" xfId="1288"/>
    <cellStyle name="?鹎%U龡&amp;H齲_x0001_C铣_x0014__x0007__x0001__x0001_ 3 4 3 3" xfId="1289"/>
    <cellStyle name="?鹎%U龡&amp;H齲_x0001_C铣_x0014__x0007__x0001__x0001_ 3 4 3 3 2" xfId="1290"/>
    <cellStyle name="?鹎%U龡&amp;H齲_x0001_C铣_x0014__x0007__x0001__x0001_ 3 4 3 4" xfId="1292"/>
    <cellStyle name="?鹎%U龡&amp;H齲_x0001_C铣_x0014__x0007__x0001__x0001_ 3 4 3 4 2" xfId="1277"/>
    <cellStyle name="?鹎%U龡&amp;H齲_x0001_C铣_x0014__x0007__x0001__x0001_ 3 4 3 5" xfId="1295"/>
    <cellStyle name="?鹎%U龡&amp;H齲_x0001_C铣_x0014__x0007__x0001__x0001_ 3 4 3_2015财政决算公开" xfId="1298"/>
    <cellStyle name="?鹎%U龡&amp;H齲_x0001_C铣_x0014__x0007__x0001__x0001_ 3 4 4" xfId="913"/>
    <cellStyle name="?鹎%U龡&amp;H齲_x0001_C铣_x0014__x0007__x0001__x0001_ 3 4 4 2" xfId="479"/>
    <cellStyle name="?鹎%U龡&amp;H齲_x0001_C铣_x0014__x0007__x0001__x0001_ 3 4 4 2 2" xfId="118"/>
    <cellStyle name="?鹎%U龡&amp;H齲_x0001_C铣_x0014__x0007__x0001__x0001_ 3 4 4 3" xfId="483"/>
    <cellStyle name="?鹎%U龡&amp;H齲_x0001_C铣_x0014__x0007__x0001__x0001_ 3 4 4 3 2" xfId="486"/>
    <cellStyle name="?鹎%U龡&amp;H齲_x0001_C铣_x0014__x0007__x0001__x0001_ 3 4 4 4" xfId="354"/>
    <cellStyle name="?鹎%U龡&amp;H齲_x0001_C铣_x0014__x0007__x0001__x0001_ 3 4 4 4 2" xfId="608"/>
    <cellStyle name="?鹎%U龡&amp;H齲_x0001_C铣_x0014__x0007__x0001__x0001_ 3 4 4 5" xfId="43"/>
    <cellStyle name="?鹎%U龡&amp;H齲_x0001_C铣_x0014__x0007__x0001__x0001_ 3 4 4_2015财政决算公开" xfId="908"/>
    <cellStyle name="?鹎%U龡&amp;H齲_x0001_C铣_x0014__x0007__x0001__x0001_ 3 4 5" xfId="921"/>
    <cellStyle name="?鹎%U龡&amp;H齲_x0001_C铣_x0014__x0007__x0001__x0001_ 3 4 5 2" xfId="925"/>
    <cellStyle name="?鹎%U龡&amp;H齲_x0001_C铣_x0014__x0007__x0001__x0001_ 3 4 5 2 2" xfId="877"/>
    <cellStyle name="?鹎%U龡&amp;H齲_x0001_C铣_x0014__x0007__x0001__x0001_ 3 4 5 3" xfId="927"/>
    <cellStyle name="?鹎%U龡&amp;H齲_x0001_C铣_x0014__x0007__x0001__x0001_ 3 4 5 3 2" xfId="929"/>
    <cellStyle name="?鹎%U龡&amp;H齲_x0001_C铣_x0014__x0007__x0001__x0001_ 3 4 5 4" xfId="359"/>
    <cellStyle name="?鹎%U龡&amp;H齲_x0001_C铣_x0014__x0007__x0001__x0001_ 3 4 5_2015财政决算公开" xfId="455"/>
    <cellStyle name="?鹎%U龡&amp;H齲_x0001_C铣_x0014__x0007__x0001__x0001_ 3 4 6" xfId="247"/>
    <cellStyle name="?鹎%U龡&amp;H齲_x0001_C铣_x0014__x0007__x0001__x0001_ 3 4 6 2" xfId="255"/>
    <cellStyle name="?鹎%U龡&amp;H齲_x0001_C铣_x0014__x0007__x0001__x0001_ 3 4 6 2 2" xfId="747"/>
    <cellStyle name="?鹎%U龡&amp;H齲_x0001_C铣_x0014__x0007__x0001__x0001_ 3 4 6 3" xfId="932"/>
    <cellStyle name="?鹎%U龡&amp;H齲_x0001_C铣_x0014__x0007__x0001__x0001_ 3 4 6 3 2" xfId="936"/>
    <cellStyle name="?鹎%U龡&amp;H齲_x0001_C铣_x0014__x0007__x0001__x0001_ 3 4 6 4" xfId="939"/>
    <cellStyle name="?鹎%U龡&amp;H齲_x0001_C铣_x0014__x0007__x0001__x0001_ 3 4 6 4 2" xfId="942"/>
    <cellStyle name="?鹎%U龡&amp;H齲_x0001_C铣_x0014__x0007__x0001__x0001_ 3 4 6 5" xfId="502"/>
    <cellStyle name="?鹎%U龡&amp;H齲_x0001_C铣_x0014__x0007__x0001__x0001_ 3 4 6_2015财政决算公开" xfId="944"/>
    <cellStyle name="?鹎%U龡&amp;H齲_x0001_C铣_x0014__x0007__x0001__x0001_ 3 4 7" xfId="67"/>
    <cellStyle name="?鹎%U龡&amp;H齲_x0001_C铣_x0014__x0007__x0001__x0001_ 3 4 7 2" xfId="94"/>
    <cellStyle name="?鹎%U龡&amp;H齲_x0001_C铣_x0014__x0007__x0001__x0001_ 3 4 8" xfId="258"/>
    <cellStyle name="?鹎%U龡&amp;H齲_x0001_C铣_x0014__x0007__x0001__x0001_ 3 4 8 2" xfId="946"/>
    <cellStyle name="?鹎%U龡&amp;H齲_x0001_C铣_x0014__x0007__x0001__x0001_ 3 4 9" xfId="950"/>
    <cellStyle name="?鹎%U龡&amp;H齲_x0001_C铣_x0014__x0007__x0001__x0001_ 3 4 9 2" xfId="534"/>
    <cellStyle name="?鹎%U龡&amp;H齲_x0001_C铣_x0014__x0007__x0001__x0001_ 3 4_2015财政决算公开" xfId="827"/>
    <cellStyle name="?鹎%U龡&amp;H齲_x0001_C铣_x0014__x0007__x0001__x0001_ 3 5" xfId="1299"/>
    <cellStyle name="?鹎%U龡&amp;H齲_x0001_C铣_x0014__x0007__x0001__x0001_ 3 5 2" xfId="1300"/>
    <cellStyle name="?鹎%U龡&amp;H齲_x0001_C铣_x0014__x0007__x0001__x0001_ 3 5 2 2" xfId="1301"/>
    <cellStyle name="?鹎%U龡&amp;H齲_x0001_C铣_x0014__x0007__x0001__x0001_ 3 5 3" xfId="1302"/>
    <cellStyle name="?鹎%U龡&amp;H齲_x0001_C铣_x0014__x0007__x0001__x0001_ 3 5_2015财政决算公开" xfId="1303"/>
    <cellStyle name="?鹎%U龡&amp;H齲_x0001_C铣_x0014__x0007__x0001__x0001_ 3 6" xfId="1304"/>
    <cellStyle name="?鹎%U龡&amp;H齲_x0001_C铣_x0014__x0007__x0001__x0001_ 3 6 2" xfId="1305"/>
    <cellStyle name="?鹎%U龡&amp;H齲_x0001_C铣_x0014__x0007__x0001__x0001_ 3 6 2 2" xfId="1308"/>
    <cellStyle name="?鹎%U龡&amp;H齲_x0001_C铣_x0014__x0007__x0001__x0001_ 3 6 3" xfId="1312"/>
    <cellStyle name="?鹎%U龡&amp;H齲_x0001_C铣_x0014__x0007__x0001__x0001_ 3 6 3 2" xfId="1317"/>
    <cellStyle name="?鹎%U龡&amp;H齲_x0001_C铣_x0014__x0007__x0001__x0001_ 3 6 4" xfId="719"/>
    <cellStyle name="?鹎%U龡&amp;H齲_x0001_C铣_x0014__x0007__x0001__x0001_ 3 6_2015财政决算公开" xfId="869"/>
    <cellStyle name="?鹎%U龡&amp;H齲_x0001_C铣_x0014__x0007__x0001__x0001_ 3 7" xfId="1320"/>
    <cellStyle name="?鹎%U龡&amp;H齲_x0001_C铣_x0014__x0007__x0001__x0001_ 3 7 2" xfId="1321"/>
    <cellStyle name="?鹎%U龡&amp;H齲_x0001_C铣_x0014__x0007__x0001__x0001_ 3 8" xfId="1324"/>
    <cellStyle name="?鹎%U龡&amp;H齲_x0001_C铣_x0014__x0007__x0001__x0001_ 3 8 2" xfId="1326"/>
    <cellStyle name="?鹎%U龡&amp;H齲_x0001_C铣_x0014__x0007__x0001__x0001_ 3 9" xfId="1329"/>
    <cellStyle name="?鹎%U龡&amp;H齲_x0001_C铣_x0014__x0007__x0001__x0001_ 3 9 2" xfId="1331"/>
    <cellStyle name="?鹎%U龡&amp;H齲_x0001_C铣_x0014__x0007__x0001__x0001_ 3_2015财政决算公开" xfId="1333"/>
    <cellStyle name="?鹎%U龡&amp;H齲_x0001_C铣_x0014__x0007__x0001__x0001_ 4" xfId="1135"/>
    <cellStyle name="?鹎%U龡&amp;H齲_x0001_C铣_x0014__x0007__x0001__x0001_ 4 10" xfId="584"/>
    <cellStyle name="?鹎%U龡&amp;H齲_x0001_C铣_x0014__x0007__x0001__x0001_ 4 2" xfId="1138"/>
    <cellStyle name="?鹎%U龡&amp;H齲_x0001_C铣_x0014__x0007__x0001__x0001_ 4 2 2" xfId="1334"/>
    <cellStyle name="?鹎%U龡&amp;H齲_x0001_C铣_x0014__x0007__x0001__x0001_ 4 2 2 2" xfId="1336"/>
    <cellStyle name="?鹎%U龡&amp;H齲_x0001_C铣_x0014__x0007__x0001__x0001_ 4 2 2 2 2" xfId="1338"/>
    <cellStyle name="?鹎%U龡&amp;H齲_x0001_C铣_x0014__x0007__x0001__x0001_ 4 2 2 3" xfId="1343"/>
    <cellStyle name="?鹎%U龡&amp;H齲_x0001_C铣_x0014__x0007__x0001__x0001_ 4 2 2 3 2" xfId="1345"/>
    <cellStyle name="?鹎%U龡&amp;H齲_x0001_C铣_x0014__x0007__x0001__x0001_ 4 2 2 4" xfId="1347"/>
    <cellStyle name="?鹎%U龡&amp;H齲_x0001_C铣_x0014__x0007__x0001__x0001_ 4 2 2 4 2" xfId="1348"/>
    <cellStyle name="?鹎%U龡&amp;H齲_x0001_C铣_x0014__x0007__x0001__x0001_ 4 2 2 5" xfId="1349"/>
    <cellStyle name="?鹎%U龡&amp;H齲_x0001_C铣_x0014__x0007__x0001__x0001_ 4 2 2 5 2" xfId="1350"/>
    <cellStyle name="?鹎%U龡&amp;H齲_x0001_C铣_x0014__x0007__x0001__x0001_ 4 2 2 6" xfId="1352"/>
    <cellStyle name="?鹎%U龡&amp;H齲_x0001_C铣_x0014__x0007__x0001__x0001_ 4 2 2_2015财政决算公开" xfId="1354"/>
    <cellStyle name="?鹎%U龡&amp;H齲_x0001_C铣_x0014__x0007__x0001__x0001_ 4 2 3" xfId="1355"/>
    <cellStyle name="?鹎%U龡&amp;H齲_x0001_C铣_x0014__x0007__x0001__x0001_ 4 2 3 2" xfId="1357"/>
    <cellStyle name="?鹎%U龡&amp;H齲_x0001_C铣_x0014__x0007__x0001__x0001_ 4 2 3 2 2" xfId="1359"/>
    <cellStyle name="?鹎%U龡&amp;H齲_x0001_C铣_x0014__x0007__x0001__x0001_ 4 2 3 3" xfId="1362"/>
    <cellStyle name="?鹎%U龡&amp;H齲_x0001_C铣_x0014__x0007__x0001__x0001_ 4 2 3 3 2" xfId="1364"/>
    <cellStyle name="?鹎%U龡&amp;H齲_x0001_C铣_x0014__x0007__x0001__x0001_ 4 2 3 4" xfId="1366"/>
    <cellStyle name="?鹎%U龡&amp;H齲_x0001_C铣_x0014__x0007__x0001__x0001_ 4 2 3_2015财政决算公开" xfId="1111"/>
    <cellStyle name="?鹎%U龡&amp;H齲_x0001_C铣_x0014__x0007__x0001__x0001_ 4 2 4" xfId="1367"/>
    <cellStyle name="?鹎%U龡&amp;H齲_x0001_C铣_x0014__x0007__x0001__x0001_ 4 2 4 2" xfId="1369"/>
    <cellStyle name="?鹎%U龡&amp;H齲_x0001_C铣_x0014__x0007__x0001__x0001_ 4 2 4 2 2" xfId="1371"/>
    <cellStyle name="?鹎%U龡&amp;H齲_x0001_C铣_x0014__x0007__x0001__x0001_ 4 2 4 3" xfId="1373"/>
    <cellStyle name="?鹎%U龡&amp;H齲_x0001_C铣_x0014__x0007__x0001__x0001_ 4 2 4 3 2" xfId="1375"/>
    <cellStyle name="?鹎%U龡&amp;H齲_x0001_C铣_x0014__x0007__x0001__x0001_ 4 2 4 4" xfId="1377"/>
    <cellStyle name="?鹎%U龡&amp;H齲_x0001_C铣_x0014__x0007__x0001__x0001_ 4 2 4 4 2" xfId="1378"/>
    <cellStyle name="?鹎%U龡&amp;H齲_x0001_C铣_x0014__x0007__x0001__x0001_ 4 2 4 5" xfId="1381"/>
    <cellStyle name="?鹎%U龡&amp;H齲_x0001_C铣_x0014__x0007__x0001__x0001_ 4 2 4_2015财政决算公开" xfId="1383"/>
    <cellStyle name="?鹎%U龡&amp;H齲_x0001_C铣_x0014__x0007__x0001__x0001_ 4 2 5" xfId="1385"/>
    <cellStyle name="?鹎%U龡&amp;H齲_x0001_C铣_x0014__x0007__x0001__x0001_ 4 2 5 2" xfId="1387"/>
    <cellStyle name="?鹎%U龡&amp;H齲_x0001_C铣_x0014__x0007__x0001__x0001_ 4 2 6" xfId="1390"/>
    <cellStyle name="?鹎%U龡&amp;H齲_x0001_C铣_x0014__x0007__x0001__x0001_ 4 2 6 2" xfId="1392"/>
    <cellStyle name="?鹎%U龡&amp;H齲_x0001_C铣_x0014__x0007__x0001__x0001_ 4 2 7" xfId="1393"/>
    <cellStyle name="?鹎%U龡&amp;H齲_x0001_C铣_x0014__x0007__x0001__x0001_ 4 2 7 2" xfId="1394"/>
    <cellStyle name="?鹎%U龡&amp;H齲_x0001_C铣_x0014__x0007__x0001__x0001_ 4 2 8" xfId="1396"/>
    <cellStyle name="?鹎%U龡&amp;H齲_x0001_C铣_x0014__x0007__x0001__x0001_ 4 2_2015财政决算公开" xfId="1398"/>
    <cellStyle name="?鹎%U龡&amp;H齲_x0001_C铣_x0014__x0007__x0001__x0001_ 4 3" xfId="1400"/>
    <cellStyle name="?鹎%U龡&amp;H齲_x0001_C铣_x0014__x0007__x0001__x0001_ 4 3 2" xfId="1402"/>
    <cellStyle name="?鹎%U龡&amp;H齲_x0001_C铣_x0014__x0007__x0001__x0001_ 4 3 2 2" xfId="1404"/>
    <cellStyle name="?鹎%U龡&amp;H齲_x0001_C铣_x0014__x0007__x0001__x0001_ 4 3 3" xfId="1406"/>
    <cellStyle name="?鹎%U龡&amp;H齲_x0001_C铣_x0014__x0007__x0001__x0001_ 4 3 3 2" xfId="1408"/>
    <cellStyle name="?鹎%U龡&amp;H齲_x0001_C铣_x0014__x0007__x0001__x0001_ 4 3 4" xfId="1410"/>
    <cellStyle name="?鹎%U龡&amp;H齲_x0001_C铣_x0014__x0007__x0001__x0001_ 4 3 4 2" xfId="1412"/>
    <cellStyle name="?鹎%U龡&amp;H齲_x0001_C铣_x0014__x0007__x0001__x0001_ 4 3 5" xfId="1414"/>
    <cellStyle name="?鹎%U龡&amp;H齲_x0001_C铣_x0014__x0007__x0001__x0001_ 4 3 5 2" xfId="1417"/>
    <cellStyle name="?鹎%U龡&amp;H齲_x0001_C铣_x0014__x0007__x0001__x0001_ 4 3 6" xfId="1418"/>
    <cellStyle name="?鹎%U龡&amp;H齲_x0001_C铣_x0014__x0007__x0001__x0001_ 4 3_2015财政决算公开" xfId="1419"/>
    <cellStyle name="?鹎%U龡&amp;H齲_x0001_C铣_x0014__x0007__x0001__x0001_ 4 4" xfId="1421"/>
    <cellStyle name="?鹎%U龡&amp;H齲_x0001_C铣_x0014__x0007__x0001__x0001_ 4 4 2" xfId="1423"/>
    <cellStyle name="?鹎%U龡&amp;H齲_x0001_C铣_x0014__x0007__x0001__x0001_ 4 4 2 2" xfId="1424"/>
    <cellStyle name="?鹎%U龡&amp;H齲_x0001_C铣_x0014__x0007__x0001__x0001_ 4 4 3" xfId="1426"/>
    <cellStyle name="?鹎%U龡&amp;H齲_x0001_C铣_x0014__x0007__x0001__x0001_ 4 4 3 2" xfId="1427"/>
    <cellStyle name="?鹎%U龡&amp;H齲_x0001_C铣_x0014__x0007__x0001__x0001_ 4 4 4" xfId="1003"/>
    <cellStyle name="?鹎%U龡&amp;H齲_x0001_C铣_x0014__x0007__x0001__x0001_ 4 4 4 2" xfId="228"/>
    <cellStyle name="?鹎%U龡&amp;H齲_x0001_C铣_x0014__x0007__x0001__x0001_ 4 4 5" xfId="1006"/>
    <cellStyle name="?鹎%U龡&amp;H齲_x0001_C铣_x0014__x0007__x0001__x0001_ 4 4_2015财政决算公开" xfId="1429"/>
    <cellStyle name="?鹎%U龡&amp;H齲_x0001_C铣_x0014__x0007__x0001__x0001_ 4 5" xfId="1430"/>
    <cellStyle name="?鹎%U龡&amp;H齲_x0001_C铣_x0014__x0007__x0001__x0001_ 4 5 2" xfId="1432"/>
    <cellStyle name="?鹎%U龡&amp;H齲_x0001_C铣_x0014__x0007__x0001__x0001_ 4 5 2 2" xfId="1433"/>
    <cellStyle name="?鹎%U龡&amp;H齲_x0001_C铣_x0014__x0007__x0001__x0001_ 4 5 3" xfId="1435"/>
    <cellStyle name="?鹎%U龡&amp;H齲_x0001_C铣_x0014__x0007__x0001__x0001_ 4 5 3 2" xfId="1436"/>
    <cellStyle name="?鹎%U龡&amp;H齲_x0001_C铣_x0014__x0007__x0001__x0001_ 4 5 4" xfId="1010"/>
    <cellStyle name="?鹎%U龡&amp;H齲_x0001_C铣_x0014__x0007__x0001__x0001_ 4 5_2015财政决算公开" xfId="206"/>
    <cellStyle name="?鹎%U龡&amp;H齲_x0001_C铣_x0014__x0007__x0001__x0001_ 4 6" xfId="1437"/>
    <cellStyle name="?鹎%U龡&amp;H齲_x0001_C铣_x0014__x0007__x0001__x0001_ 4 6 2" xfId="1440"/>
    <cellStyle name="?鹎%U龡&amp;H齲_x0001_C铣_x0014__x0007__x0001__x0001_ 4 6 2 2" xfId="1441"/>
    <cellStyle name="?鹎%U龡&amp;H齲_x0001_C铣_x0014__x0007__x0001__x0001_ 4 6 3" xfId="1443"/>
    <cellStyle name="?鹎%U龡&amp;H齲_x0001_C铣_x0014__x0007__x0001__x0001_ 4 6 3 2" xfId="1445"/>
    <cellStyle name="?鹎%U龡&amp;H齲_x0001_C铣_x0014__x0007__x0001__x0001_ 4 6 4" xfId="217"/>
    <cellStyle name="?鹎%U龡&amp;H齲_x0001_C铣_x0014__x0007__x0001__x0001_ 4 6 4 2" xfId="1016"/>
    <cellStyle name="?鹎%U龡&amp;H齲_x0001_C铣_x0014__x0007__x0001__x0001_ 4 6 5" xfId="953"/>
    <cellStyle name="?鹎%U龡&amp;H齲_x0001_C铣_x0014__x0007__x0001__x0001_ 4 6_2015财政决算公开" xfId="1449"/>
    <cellStyle name="?鹎%U龡&amp;H齲_x0001_C铣_x0014__x0007__x0001__x0001_ 4 7" xfId="1450"/>
    <cellStyle name="?鹎%U龡&amp;H齲_x0001_C铣_x0014__x0007__x0001__x0001_ 4 7 2" xfId="1452"/>
    <cellStyle name="?鹎%U龡&amp;H齲_x0001_C铣_x0014__x0007__x0001__x0001_ 4 8" xfId="1453"/>
    <cellStyle name="?鹎%U龡&amp;H齲_x0001_C铣_x0014__x0007__x0001__x0001_ 4 8 2" xfId="1457"/>
    <cellStyle name="?鹎%U龡&amp;H齲_x0001_C铣_x0014__x0007__x0001__x0001_ 4 9" xfId="1458"/>
    <cellStyle name="?鹎%U龡&amp;H齲_x0001_C铣_x0014__x0007__x0001__x0001_ 4 9 2" xfId="1460"/>
    <cellStyle name="?鹎%U龡&amp;H齲_x0001_C铣_x0014__x0007__x0001__x0001_ 4_2015财政决算公开" xfId="1461"/>
    <cellStyle name="?鹎%U龡&amp;H齲_x0001_C铣_x0014__x0007__x0001__x0001_ 5" xfId="1143"/>
    <cellStyle name="?鹎%U龡&amp;H齲_x0001_C铣_x0014__x0007__x0001__x0001_ 5 2" xfId="791"/>
    <cellStyle name="?鹎%U龡&amp;H齲_x0001_C铣_x0014__x0007__x0001__x0001_ 5 2 2" xfId="794"/>
    <cellStyle name="?鹎%U龡&amp;H齲_x0001_C铣_x0014__x0007__x0001__x0001_ 5 3" xfId="394"/>
    <cellStyle name="?鹎%U龡&amp;H齲_x0001_C铣_x0014__x0007__x0001__x0001_ 5 3 2" xfId="1464"/>
    <cellStyle name="?鹎%U龡&amp;H齲_x0001_C铣_x0014__x0007__x0001__x0001_ 5 4" xfId="1467"/>
    <cellStyle name="?鹎%U龡&amp;H齲_x0001_C铣_x0014__x0007__x0001__x0001_ 5_2015财政决算公开" xfId="55"/>
    <cellStyle name="?鹎%U龡&amp;H齲_x0001_C铣_x0014__x0007__x0001__x0001_ 6" xfId="1148"/>
    <cellStyle name="?鹎%U龡&amp;H齲_x0001_C铣_x0014__x0007__x0001__x0001_ 6 2" xfId="1473"/>
    <cellStyle name="?鹎%U龡&amp;H齲_x0001_C铣_x0014__x0007__x0001__x0001_ 6 2 2" xfId="1476"/>
    <cellStyle name="?鹎%U龡&amp;H齲_x0001_C铣_x0014__x0007__x0001__x0001_ 6 3" xfId="1479"/>
    <cellStyle name="?鹎%U龡&amp;H齲_x0001_C铣_x0014__x0007__x0001__x0001_ 6 3 2" xfId="1481"/>
    <cellStyle name="?鹎%U龡&amp;H齲_x0001_C铣_x0014__x0007__x0001__x0001_ 6 4" xfId="1483"/>
    <cellStyle name="?鹎%U龡&amp;H齲_x0001_C铣_x0014__x0007__x0001__x0001_ 6_2015财政决算公开" xfId="1487"/>
    <cellStyle name="?鹎%U龡&amp;H齲_x0001_C铣_x0014__x0007__x0001__x0001_ 7" xfId="1492"/>
    <cellStyle name="?鹎%U龡&amp;H齲_x0001_C铣_x0014__x0007__x0001__x0001_ 8" xfId="1272"/>
    <cellStyle name="?鹎%U龡&amp;H齲_x0001_C铣_x0014__x0007__x0001__x0001_ 9" xfId="1493"/>
    <cellStyle name="20% - 强调文字颜色 1 10" xfId="1495"/>
    <cellStyle name="20% - 强调文字颜色 1 10 2" xfId="1498"/>
    <cellStyle name="20% - 强调文字颜色 1 2" xfId="1499"/>
    <cellStyle name="20% - 强调文字颜色 1 2 10" xfId="1501"/>
    <cellStyle name="20% - 强调文字颜色 1 2 10 2" xfId="1503"/>
    <cellStyle name="20% - 强调文字颜色 1 2 2" xfId="1505"/>
    <cellStyle name="20% - 强调文字颜色 1 2 2 2" xfId="1507"/>
    <cellStyle name="20% - 强调文字颜色 1 2 2 2 2" xfId="361"/>
    <cellStyle name="20% - 强调文字颜色 1 2 2 2 2 2" xfId="1508"/>
    <cellStyle name="20% - 强调文字颜色 1 2 2 2 2 2 2" xfId="1509"/>
    <cellStyle name="20% - 强调文字颜色 1 2 2 2 2 2 3" xfId="1511"/>
    <cellStyle name="20% - 强调文字颜色 1 2 2 2 3" xfId="1514"/>
    <cellStyle name="20% - 强调文字颜色 1 2 2 2 3 2" xfId="1517"/>
    <cellStyle name="20% - 强调文字颜色 1 2 2 2 3 3" xfId="1522"/>
    <cellStyle name="20% - 强调文字颜色 1 2 2 2_2015财政决算公开" xfId="82"/>
    <cellStyle name="20% - 强调文字颜色 1 2 2 3" xfId="1527"/>
    <cellStyle name="20% - 强调文字颜色 1 2 2 3 2" xfId="1528"/>
    <cellStyle name="20% - 强调文字颜色 1 2 2 3 2 2" xfId="1529"/>
    <cellStyle name="20% - 强调文字颜色 1 2 2 3 2 3" xfId="1531"/>
    <cellStyle name="20% - 强调文字颜色 1 2 2 4" xfId="1534"/>
    <cellStyle name="20% - 强调文字颜色 1 2 2 4 2" xfId="402"/>
    <cellStyle name="20% - 强调文字颜色 1 2 2 4 3" xfId="1535"/>
    <cellStyle name="20% - 强调文字颜色 1 2 2_2015财政决算公开" xfId="1538"/>
    <cellStyle name="20% - 强调文字颜色 1 2 3" xfId="1539"/>
    <cellStyle name="20% - 强调文字颜色 1 2 3 2" xfId="1540"/>
    <cellStyle name="20% - 强调文字颜色 1 2 3 2 2" xfId="163"/>
    <cellStyle name="20% - 强调文字颜色 1 2 3 2 2 2" xfId="1541"/>
    <cellStyle name="20% - 强调文字颜色 1 2 3 2 2 2 2" xfId="1542"/>
    <cellStyle name="20% - 强调文字颜色 1 2 3 2 2 2 3" xfId="1545"/>
    <cellStyle name="20% - 强调文字颜色 1 2 3 2 3" xfId="1547"/>
    <cellStyle name="20% - 强调文字颜色 1 2 3 2 3 2" xfId="1551"/>
    <cellStyle name="20% - 强调文字颜色 1 2 3 2 3 3" xfId="1552"/>
    <cellStyle name="20% - 强调文字颜色 1 2 3 2_2015财政决算公开" xfId="1554"/>
    <cellStyle name="20% - 强调文字颜色 1 2 3 3" xfId="1555"/>
    <cellStyle name="20% - 强调文字颜色 1 2 3 3 2" xfId="1556"/>
    <cellStyle name="20% - 强调文字颜色 1 2 3 3 2 2" xfId="1557"/>
    <cellStyle name="20% - 强调文字颜色 1 2 3 3 2 3" xfId="1559"/>
    <cellStyle name="20% - 强调文字颜色 1 2 3 4" xfId="1560"/>
    <cellStyle name="20% - 强调文字颜色 1 2 3 4 2" xfId="1564"/>
    <cellStyle name="20% - 强调文字颜色 1 2 3 4 3" xfId="1566"/>
    <cellStyle name="20% - 强调文字颜色 1 2 3 5" xfId="1567"/>
    <cellStyle name="20% - 强调文字颜色 1 2 3 5 2" xfId="1569"/>
    <cellStyle name="20% - 强调文字颜色 1 2 3 5 3" xfId="1571"/>
    <cellStyle name="20% - 强调文字颜色 1 2 3_2015财政决算公开" xfId="1574"/>
    <cellStyle name="20% - 强调文字颜色 1 2 4" xfId="1575"/>
    <cellStyle name="20% - 强调文字颜色 1 2 4 2" xfId="433"/>
    <cellStyle name="20% - 强调文字颜色 1 2 4 2 2" xfId="1578"/>
    <cellStyle name="20% - 强调文字颜色 1 2 4 2 2 2" xfId="1580"/>
    <cellStyle name="20% - 强调文字颜色 1 2 4 2 2 3" xfId="1583"/>
    <cellStyle name="20% - 强调文字颜色 1 2 4 3" xfId="1585"/>
    <cellStyle name="20% - 强调文字颜色 1 2 4 3 2" xfId="1586"/>
    <cellStyle name="20% - 强调文字颜色 1 2 4 3 3" xfId="1588"/>
    <cellStyle name="20% - 强调文字颜色 1 2 4 4" xfId="1589"/>
    <cellStyle name="20% - 强调文字颜色 1 2 4 4 2" xfId="647"/>
    <cellStyle name="20% - 强调文字颜色 1 2 4 4 3" xfId="1590"/>
    <cellStyle name="20% - 强调文字颜色 1 2 4_2015财政决算公开" xfId="1591"/>
    <cellStyle name="20% - 强调文字颜色 1 2 5" xfId="1595"/>
    <cellStyle name="20% - 强调文字颜色 1 2 5 2" xfId="1597"/>
    <cellStyle name="20% - 强调文字颜色 1 2 5 2 2" xfId="1601"/>
    <cellStyle name="20% - 强调文字颜色 1 2 5 2 3" xfId="1604"/>
    <cellStyle name="20% - 强调文字颜色 1 2 6" xfId="821"/>
    <cellStyle name="20% - 强调文字颜色 1 2 6 2" xfId="1606"/>
    <cellStyle name="20% - 强调文字颜色 1 2 6 3" xfId="84"/>
    <cellStyle name="20% - 强调文字颜色 1 2 7" xfId="878"/>
    <cellStyle name="20% - 强调文字颜色 1 2 7 2" xfId="1609"/>
    <cellStyle name="20% - 强调文字颜色 1 2 7 3" xfId="798"/>
    <cellStyle name="20% - 强调文字颜色 1 2 8" xfId="1610"/>
    <cellStyle name="20% - 强调文字颜色 1 2 8 2" xfId="1611"/>
    <cellStyle name="20% - 强调文字颜色 1 2 9" xfId="1612"/>
    <cellStyle name="20% - 强调文字颜色 1 2 9 2" xfId="1613"/>
    <cellStyle name="20% - 强调文字颜色 1 2_2015财政决算公开" xfId="125"/>
    <cellStyle name="20% - 强调文字颜色 1 3" xfId="1615"/>
    <cellStyle name="20% - 强调文字颜色 1 3 2" xfId="1617"/>
    <cellStyle name="20% - 强调文字颜色 1 3 2 2" xfId="1619"/>
    <cellStyle name="20% - 强调文字颜色 1 3 2 2 2" xfId="421"/>
    <cellStyle name="20% - 强调文字颜色 1 3 2 2 2 2" xfId="1620"/>
    <cellStyle name="20% - 强调文字颜色 1 3 2 2 2 2 2" xfId="1621"/>
    <cellStyle name="20% - 强调文字颜色 1 3 2 2 2 2 3" xfId="1623"/>
    <cellStyle name="20% - 强调文字颜色 1 3 2 2 3" xfId="1628"/>
    <cellStyle name="20% - 强调文字颜色 1 3 2 2 3 2" xfId="1631"/>
    <cellStyle name="20% - 强调文字颜色 1 3 2 2 3 3" xfId="1632"/>
    <cellStyle name="20% - 强调文字颜色 1 3 2 2_2015财政决算公开" xfId="1633"/>
    <cellStyle name="20% - 强调文字颜色 1 3 2 3" xfId="1634"/>
    <cellStyle name="20% - 强调文字颜色 1 3 2 3 2" xfId="1635"/>
    <cellStyle name="20% - 强调文字颜色 1 3 2 3 2 2" xfId="1593"/>
    <cellStyle name="20% - 强调文字颜色 1 3 2 3 2 3" xfId="1636"/>
    <cellStyle name="20% - 强调文字颜色 1 3 2 4" xfId="1638"/>
    <cellStyle name="20% - 强调文字颜色 1 3 2 4 2" xfId="1639"/>
    <cellStyle name="20% - 强调文字颜色 1 3 2 4 3" xfId="1641"/>
    <cellStyle name="20% - 强调文字颜色 1 3 2_2015财政决算公开" xfId="1642"/>
    <cellStyle name="20% - 强调文字颜色 1 3 3" xfId="1647"/>
    <cellStyle name="20% - 强调文字颜色 1 3 3 2" xfId="1649"/>
    <cellStyle name="20% - 强调文字颜色 1 3 3 2 2" xfId="909"/>
    <cellStyle name="20% - 强调文字颜色 1 3 3 2 2 2" xfId="1651"/>
    <cellStyle name="20% - 强调文字颜色 1 3 3 2 2 3" xfId="1653"/>
    <cellStyle name="20% - 强调文字颜色 1 3 3 3" xfId="1655"/>
    <cellStyle name="20% - 强调文字颜色 1 3 3 3 2" xfId="1657"/>
    <cellStyle name="20% - 强调文字颜色 1 3 3 3 3" xfId="1659"/>
    <cellStyle name="20% - 强调文字颜色 1 3 3_2015财政决算公开" xfId="1660"/>
    <cellStyle name="20% - 强调文字颜色 1 3 4" xfId="1661"/>
    <cellStyle name="20% - 强调文字颜色 1 3 4 2" xfId="1662"/>
    <cellStyle name="20% - 强调文字颜色 1 3 4 2 2" xfId="1665"/>
    <cellStyle name="20% - 强调文字颜色 1 3 4 2 3" xfId="1667"/>
    <cellStyle name="20% - 强调文字颜色 1 3 5" xfId="1668"/>
    <cellStyle name="20% - 强调文字颜色 1 3 5 2" xfId="1669"/>
    <cellStyle name="20% - 强调文字颜色 1 3 5 3" xfId="1670"/>
    <cellStyle name="20% - 强调文字颜色 1 3_2015财政决算公开" xfId="1671"/>
    <cellStyle name="20% - 强调文字颜色 1 4" xfId="1307"/>
    <cellStyle name="20% - 强调文字颜色 1 4 2" xfId="1310"/>
    <cellStyle name="20% - 强调文字颜色 1 4 2 2" xfId="1673"/>
    <cellStyle name="20% - 强调文字颜色 1 4 2 2 2" xfId="302"/>
    <cellStyle name="20% - 强调文字颜色 1 4 2 2 2 2" xfId="1676"/>
    <cellStyle name="20% - 强调文字颜色 1 4 2 2 2 3" xfId="1680"/>
    <cellStyle name="20% - 强调文字颜色 1 4 2 3" xfId="1682"/>
    <cellStyle name="20% - 强调文字颜色 1 4 2 3 2" xfId="1683"/>
    <cellStyle name="20% - 强调文字颜色 1 4 2 3 3" xfId="1686"/>
    <cellStyle name="20% - 强调文字颜色 1 4 2_2015财政决算公开" xfId="1688"/>
    <cellStyle name="20% - 强调文字颜色 1 4 3" xfId="1690"/>
    <cellStyle name="20% - 强调文字颜色 1 4 3 2" xfId="1691"/>
    <cellStyle name="20% - 强调文字颜色 1 4 3 2 2" xfId="1694"/>
    <cellStyle name="20% - 强调文字颜色 1 4 3 2 3" xfId="982"/>
    <cellStyle name="20% - 强调文字颜色 1 4 4" xfId="1695"/>
    <cellStyle name="20% - 强调文字颜色 1 4 4 2" xfId="1697"/>
    <cellStyle name="20% - 强调文字颜色 1 4 4 3" xfId="1698"/>
    <cellStyle name="20% - 强调文字颜色 1 4_2015财政决算公开" xfId="1699"/>
    <cellStyle name="20% - 强调文字颜色 1 5" xfId="1314"/>
    <cellStyle name="20% - 强调文字颜色 1 5 2" xfId="1319"/>
    <cellStyle name="20% - 强调文字颜色 1 5 2 2" xfId="1702"/>
    <cellStyle name="20% - 强调文字颜色 1 5 2 2 2" xfId="1704"/>
    <cellStyle name="20% - 强调文字颜色 1 5 2 2 2 2" xfId="1706"/>
    <cellStyle name="20% - 强调文字颜色 1 5 2 2 2 3" xfId="1708"/>
    <cellStyle name="20% - 强调文字颜色 1 5 2 3" xfId="1711"/>
    <cellStyle name="20% - 强调文字颜色 1 5 2 3 2" xfId="1532"/>
    <cellStyle name="20% - 强调文字颜色 1 5 2 3 3" xfId="1713"/>
    <cellStyle name="20% - 强调文字颜色 1 5 2_2015财政决算公开" xfId="1716"/>
    <cellStyle name="20% - 强调文字颜色 1 5 3" xfId="1718"/>
    <cellStyle name="20% - 强调文字颜色 1 5 3 2" xfId="1720"/>
    <cellStyle name="20% - 强调文字颜色 1 5 3 2 2" xfId="1722"/>
    <cellStyle name="20% - 强调文字颜色 1 5 3 2 3" xfId="1725"/>
    <cellStyle name="20% - 强调文字颜色 1 5 4" xfId="1727"/>
    <cellStyle name="20% - 强调文字颜色 1 5 4 2" xfId="1729"/>
    <cellStyle name="20% - 强调文字颜色 1 5 4 3" xfId="1731"/>
    <cellStyle name="20% - 强调文字颜色 1 5_2015财政决算公开" xfId="1734"/>
    <cellStyle name="20% - 强调文字颜色 1 6" xfId="720"/>
    <cellStyle name="20% - 强调文字颜色 1 6 2" xfId="726"/>
    <cellStyle name="20% - 强调文字颜色 1 6 2 2" xfId="1735"/>
    <cellStyle name="20% - 强调文字颜色 1 6 2 2 2" xfId="1736"/>
    <cellStyle name="20% - 强调文字颜色 1 6 2 2 3" xfId="1737"/>
    <cellStyle name="20% - 强调文字颜色 1 6 3" xfId="1738"/>
    <cellStyle name="20% - 强调文字颜色 1 6 3 2" xfId="1739"/>
    <cellStyle name="20% - 强调文字颜色 1 6 3 3" xfId="1741"/>
    <cellStyle name="20% - 强调文字颜色 1 6_2015财政决算公开" xfId="1742"/>
    <cellStyle name="20% - 强调文字颜色 1 7" xfId="733"/>
    <cellStyle name="20% - 强调文字颜色 1 7 2" xfId="741"/>
    <cellStyle name="20% - 强调文字颜色 1 7 2 2" xfId="1743"/>
    <cellStyle name="20% - 强调文字颜色 1 7 2 3" xfId="1268"/>
    <cellStyle name="20% - 强调文字颜色 1 8" xfId="284"/>
    <cellStyle name="20% - 强调文字颜色 1 8 2" xfId="967"/>
    <cellStyle name="20% - 强调文字颜色 1 8 3" xfId="1747"/>
    <cellStyle name="20% - 强调文字颜色 1 9" xfId="149"/>
    <cellStyle name="20% - 强调文字颜色 1 9 2" xfId="1750"/>
    <cellStyle name="20% - 强调文字颜色 1 9 3" xfId="1753"/>
    <cellStyle name="20% - 强调文字颜色 2 10" xfId="1754"/>
    <cellStyle name="20% - 强调文字颜色 2 10 2" xfId="1755"/>
    <cellStyle name="20% - 强调文字颜色 2 2" xfId="1756"/>
    <cellStyle name="20% - 强调文字颜色 2 2 10" xfId="1757"/>
    <cellStyle name="20% - 强调文字颜色 2 2 10 2" xfId="1760"/>
    <cellStyle name="20% - 强调文字颜色 2 2 2" xfId="1762"/>
    <cellStyle name="20% - 强调文字颜色 2 2 2 2" xfId="1765"/>
    <cellStyle name="20% - 强调文字颜色 2 2 2 2 2" xfId="148"/>
    <cellStyle name="20% - 强调文字颜色 2 2 2 2 2 2" xfId="1751"/>
    <cellStyle name="20% - 强调文字颜色 2 2 2 2 2 2 2" xfId="1767"/>
    <cellStyle name="20% - 强调文字颜色 2 2 2 2 2 2 3" xfId="1768"/>
    <cellStyle name="20% - 强调文字颜色 2 2 2 2 3" xfId="1770"/>
    <cellStyle name="20% - 强调文字颜色 2 2 2 2 3 2" xfId="1772"/>
    <cellStyle name="20% - 强调文字颜色 2 2 2 2 3 3" xfId="1776"/>
    <cellStyle name="20% - 强调文字颜色 2 2 2 2_2015财政决算公开" xfId="1778"/>
    <cellStyle name="20% - 强调文字颜色 2 2 2 3" xfId="1779"/>
    <cellStyle name="20% - 强调文字颜色 2 2 2 3 2" xfId="1781"/>
    <cellStyle name="20% - 强调文字颜色 2 2 2 3 2 2" xfId="1684"/>
    <cellStyle name="20% - 强调文字颜色 2 2 2 3 2 3" xfId="1783"/>
    <cellStyle name="20% - 强调文字颜色 2 2 2 4" xfId="1786"/>
    <cellStyle name="20% - 强调文字颜色 2 2 2 4 2" xfId="985"/>
    <cellStyle name="20% - 强调文字颜色 2 2 2 4 3" xfId="1787"/>
    <cellStyle name="20% - 强调文字颜色 2 2 2_2015财政决算公开" xfId="1791"/>
    <cellStyle name="20% - 强调文字颜色 2 2 3" xfId="1792"/>
    <cellStyle name="20% - 强调文字颜色 2 2 3 2" xfId="1794"/>
    <cellStyle name="20% - 强调文字颜色 2 2 3 2 2" xfId="764"/>
    <cellStyle name="20% - 强调文字颜色 2 2 3 2 2 2" xfId="1796"/>
    <cellStyle name="20% - 强调文字颜色 2 2 3 2 2 2 2" xfId="1798"/>
    <cellStyle name="20% - 强调文字颜色 2 2 3 2 2 2 3" xfId="1802"/>
    <cellStyle name="20% - 强调文字颜色 2 2 3 2 3" xfId="1806"/>
    <cellStyle name="20% - 强调文字颜色 2 2 3 2 3 2" xfId="1808"/>
    <cellStyle name="20% - 强调文字颜色 2 2 3 2 3 3" xfId="1810"/>
    <cellStyle name="20% - 强调文字颜色 2 2 3 2_2015财政决算公开" xfId="1812"/>
    <cellStyle name="20% - 强调文字颜色 2 2 3 3" xfId="1813"/>
    <cellStyle name="20% - 强调文字颜色 2 2 3 3 2" xfId="1814"/>
    <cellStyle name="20% - 强调文字颜色 2 2 3 3 2 2" xfId="1714"/>
    <cellStyle name="20% - 强调文字颜色 2 2 3 3 2 3" xfId="1815"/>
    <cellStyle name="20% - 强调文字颜色 2 2 3 4" xfId="1818"/>
    <cellStyle name="20% - 强调文字颜色 2 2 3 4 2" xfId="1820"/>
    <cellStyle name="20% - 强调文字颜色 2 2 3 4 3" xfId="1822"/>
    <cellStyle name="20% - 强调文字颜色 2 2 3 5" xfId="1052"/>
    <cellStyle name="20% - 强调文字颜色 2 2 3 5 2" xfId="1826"/>
    <cellStyle name="20% - 强调文字颜色 2 2 3 5 3" xfId="1829"/>
    <cellStyle name="20% - 强调文字颜色 2 2 3_2015财政决算公开" xfId="13"/>
    <cellStyle name="20% - 强调文字颜色 2 2 4" xfId="1834"/>
    <cellStyle name="20% - 强调文字颜色 2 2 4 2" xfId="1837"/>
    <cellStyle name="20% - 强调文字颜色 2 2 4 2 2" xfId="1840"/>
    <cellStyle name="20% - 强调文字颜色 2 2 4 2 2 2" xfId="1841"/>
    <cellStyle name="20% - 强调文字颜色 2 2 4 2 2 3" xfId="1842"/>
    <cellStyle name="20% - 强调文字颜色 2 2 4 3" xfId="1844"/>
    <cellStyle name="20% - 强调文字颜色 2 2 4 3 2" xfId="1846"/>
    <cellStyle name="20% - 强调文字颜色 2 2 4 3 3" xfId="1847"/>
    <cellStyle name="20% - 强调文字颜色 2 2 4 4" xfId="1848"/>
    <cellStyle name="20% - 强调文字颜色 2 2 4 4 2" xfId="1850"/>
    <cellStyle name="20% - 强调文字颜色 2 2 4 4 3" xfId="1851"/>
    <cellStyle name="20% - 强调文字颜色 2 2 4_2015财政决算公开" xfId="1852"/>
    <cellStyle name="20% - 强调文字颜色 2 2 5" xfId="1854"/>
    <cellStyle name="20% - 强调文字颜色 2 2 5 2" xfId="1856"/>
    <cellStyle name="20% - 强调文字颜色 2 2 5 2 2" xfId="945"/>
    <cellStyle name="20% - 强调文字颜色 2 2 5 2 3" xfId="1858"/>
    <cellStyle name="20% - 强调文字颜色 2 2 6" xfId="1860"/>
    <cellStyle name="20% - 强调文字颜色 2 2 6 2" xfId="1863"/>
    <cellStyle name="20% - 强调文字颜色 2 2 6 3" xfId="1212"/>
    <cellStyle name="20% - 强调文字颜色 2 2 7" xfId="748"/>
    <cellStyle name="20% - 强调文字颜色 2 2 7 2" xfId="1864"/>
    <cellStyle name="20% - 强调文字颜色 2 2 7 3" xfId="1287"/>
    <cellStyle name="20% - 强调文字颜色 2 2 8" xfId="1866"/>
    <cellStyle name="20% - 强调文字颜色 2 2 8 2" xfId="1867"/>
    <cellStyle name="20% - 强调文字颜色 2 2 9" xfId="1868"/>
    <cellStyle name="20% - 强调文字颜色 2 2 9 2" xfId="1871"/>
    <cellStyle name="20% - 强调文字颜色 2 2_2015财政决算公开" xfId="1873"/>
    <cellStyle name="20% - 强调文字颜色 2 3" xfId="1880"/>
    <cellStyle name="20% - 强调文字颜色 2 3 2" xfId="1882"/>
    <cellStyle name="20% - 强调文字颜色 2 3 2 2" xfId="1884"/>
    <cellStyle name="20% - 强调文字颜色 2 3 2 2 2" xfId="1102"/>
    <cellStyle name="20% - 强调文字颜色 2 3 2 2 2 2" xfId="1885"/>
    <cellStyle name="20% - 强调文字颜色 2 3 2 2 2 2 2" xfId="1886"/>
    <cellStyle name="20% - 强调文字颜色 2 3 2 2 2 2 3" xfId="1888"/>
    <cellStyle name="20% - 强调文字颜色 2 3 2 2 3" xfId="1896"/>
    <cellStyle name="20% - 强调文字颜色 2 3 2 2 3 2" xfId="1898"/>
    <cellStyle name="20% - 强调文字颜色 2 3 2 2 3 3" xfId="1899"/>
    <cellStyle name="20% - 强调文字颜色 2 3 2 2_2015财政决算公开" xfId="1900"/>
    <cellStyle name="20% - 强调文字颜色 2 3 2 3" xfId="1901"/>
    <cellStyle name="20% - 强调文字颜色 2 3 2 3 2" xfId="1902"/>
    <cellStyle name="20% - 强调文字颜色 2 3 2 3 2 2" xfId="1903"/>
    <cellStyle name="20% - 强调文字颜色 2 3 2 3 2 3" xfId="1905"/>
    <cellStyle name="20% - 强调文字颜色 2 3 2 4" xfId="1906"/>
    <cellStyle name="20% - 强调文字颜色 2 3 2 4 2" xfId="1907"/>
    <cellStyle name="20% - 强调文字颜色 2 3 2 4 3" xfId="1908"/>
    <cellStyle name="20% - 强调文字颜色 2 3 2_2015财政决算公开" xfId="1910"/>
    <cellStyle name="20% - 强调文字颜色 2 3 3" xfId="1914"/>
    <cellStyle name="20% - 强调文字颜色 2 3 3 2" xfId="1916"/>
    <cellStyle name="20% - 强调文字颜色 2 3 3 2 2" xfId="1918"/>
    <cellStyle name="20% - 强调文字颜色 2 3 3 2 2 2" xfId="1919"/>
    <cellStyle name="20% - 强调文字颜色 2 3 3 2 2 3" xfId="1920"/>
    <cellStyle name="20% - 强调文字颜色 2 3 3 3" xfId="1922"/>
    <cellStyle name="20% - 强调文字颜色 2 3 3 3 2" xfId="1923"/>
    <cellStyle name="20% - 强调文字颜色 2 3 3 3 3" xfId="1925"/>
    <cellStyle name="20% - 强调文字颜色 2 3 3_2015财政决算公开" xfId="1926"/>
    <cellStyle name="20% - 强调文字颜色 2 3 4" xfId="1927"/>
    <cellStyle name="20% - 强调文字颜色 2 3 4 2" xfId="1932"/>
    <cellStyle name="20% - 强调文字颜色 2 3 4 2 2" xfId="1063"/>
    <cellStyle name="20% - 强调文字颜色 2 3 4 2 3" xfId="1935"/>
    <cellStyle name="20% - 强调文字颜色 2 3 5" xfId="1938"/>
    <cellStyle name="20% - 强调文字颜色 2 3 5 2" xfId="1944"/>
    <cellStyle name="20% - 强调文字颜色 2 3 5 3" xfId="1945"/>
    <cellStyle name="20% - 强调文字颜色 2 3_2015财政决算公开" xfId="1946"/>
    <cellStyle name="20% - 强调文字颜色 2 4" xfId="1323"/>
    <cellStyle name="20% - 强调文字颜色 2 4 2" xfId="62"/>
    <cellStyle name="20% - 强调文字颜色 2 4 2 2" xfId="1948"/>
    <cellStyle name="20% - 强调文字颜色 2 4 2 2 2" xfId="1266"/>
    <cellStyle name="20% - 强调文字颜色 2 4 2 2 2 2" xfId="1949"/>
    <cellStyle name="20% - 强调文字颜色 2 4 2 2 2 3" xfId="1951"/>
    <cellStyle name="20% - 强调文字颜色 2 4 2 3" xfId="1954"/>
    <cellStyle name="20% - 强调文字颜色 2 4 2 3 2" xfId="1955"/>
    <cellStyle name="20% - 强调文字颜色 2 4 2 3 3" xfId="1904"/>
    <cellStyle name="20% - 强调文字颜色 2 4 2_2015财政决算公开" xfId="1956"/>
    <cellStyle name="20% - 强调文字颜色 2 4 3" xfId="1958"/>
    <cellStyle name="20% - 强调文字颜色 2 4 3 2" xfId="1960"/>
    <cellStyle name="20% - 强调文字颜色 2 4 3 2 2" xfId="1963"/>
    <cellStyle name="20% - 强调文字颜色 2 4 3 2 3" xfId="1967"/>
    <cellStyle name="20% - 强调文字颜色 2 4 4" xfId="1968"/>
    <cellStyle name="20% - 强调文字颜色 2 4 4 2" xfId="1969"/>
    <cellStyle name="20% - 强调文字颜色 2 4 4 3" xfId="1506"/>
    <cellStyle name="20% - 强调文字颜色 2 4_2015财政决算公开" xfId="1970"/>
    <cellStyle name="20% - 强调文字颜色 2 5" xfId="1974"/>
    <cellStyle name="20% - 强调文字颜色 2 5 2" xfId="1976"/>
    <cellStyle name="20% - 强调文字颜色 2 5 2 2" xfId="1977"/>
    <cellStyle name="20% - 强调文字颜色 2 5 2 2 2" xfId="1978"/>
    <cellStyle name="20% - 强调文字颜色 2 5 2 2 2 2" xfId="1981"/>
    <cellStyle name="20% - 强调文字颜色 2 5 2 2 2 3" xfId="1983"/>
    <cellStyle name="20% - 强调文字颜色 2 5 2 3" xfId="1984"/>
    <cellStyle name="20% - 强调文字颜色 2 5 2 3 2" xfId="1637"/>
    <cellStyle name="20% - 强调文字颜色 2 5 2 3 3" xfId="1985"/>
    <cellStyle name="20% - 强调文字颜色 2 5 2_2015财政决算公开" xfId="1986"/>
    <cellStyle name="20% - 强调文字颜色 2 5 3" xfId="1993"/>
    <cellStyle name="20% - 强调文字颜色 2 5 3 2" xfId="1994"/>
    <cellStyle name="20% - 强调文字颜色 2 5 3 2 2" xfId="1995"/>
    <cellStyle name="20% - 强调文字颜色 2 5 3 2 3" xfId="1996"/>
    <cellStyle name="20% - 强调文字颜色 2 5 4" xfId="1997"/>
    <cellStyle name="20% - 强调文字颜色 2 5 4 2" xfId="1998"/>
    <cellStyle name="20% - 强调文字颜色 2 5 4 3" xfId="1763"/>
    <cellStyle name="20% - 强调文字颜色 2 5_2015财政决算公开" xfId="2000"/>
    <cellStyle name="20% - 强调文字颜色 2 6" xfId="201"/>
    <cellStyle name="20% - 强调文字颜色 2 6 2" xfId="151"/>
    <cellStyle name="20% - 强调文字颜色 2 6 2 2" xfId="2002"/>
    <cellStyle name="20% - 强调文字颜色 2 6 2 2 2" xfId="2004"/>
    <cellStyle name="20% - 强调文字颜色 2 6 2 2 3" xfId="2006"/>
    <cellStyle name="20% - 强调文字颜色 2 6 3" xfId="2010"/>
    <cellStyle name="20% - 强调文字颜色 2 6 3 2" xfId="2012"/>
    <cellStyle name="20% - 强调文字颜色 2 6 3 3" xfId="2014"/>
    <cellStyle name="20% - 强调文字颜色 2 6_2015财政决算公开" xfId="2016"/>
    <cellStyle name="20% - 强调文字颜色 2 7" xfId="210"/>
    <cellStyle name="20% - 强调文字颜色 2 7 2" xfId="976"/>
    <cellStyle name="20% - 强调文字颜色 2 7 2 2" xfId="2019"/>
    <cellStyle name="20% - 强调文字颜色 2 7 2 3" xfId="2020"/>
    <cellStyle name="20% - 强调文字颜色 2 8" xfId="294"/>
    <cellStyle name="20% - 强调文字颜色 2 8 2" xfId="2021"/>
    <cellStyle name="20% - 强调文字颜色 2 8 3" xfId="2023"/>
    <cellStyle name="20% - 强调文字颜色 2 9" xfId="1782"/>
    <cellStyle name="20% - 强调文字颜色 2 9 2" xfId="1685"/>
    <cellStyle name="20% - 强调文字颜色 2 9 3" xfId="1784"/>
    <cellStyle name="20% - 强调文字颜色 3 10" xfId="1596"/>
    <cellStyle name="20% - 强调文字颜色 3 10 2" xfId="1598"/>
    <cellStyle name="20% - 强调文字颜色 3 2" xfId="2025"/>
    <cellStyle name="20% - 强调文字颜色 3 2 10" xfId="1018"/>
    <cellStyle name="20% - 强调文字颜色 3 2 10 2" xfId="2028"/>
    <cellStyle name="20% - 强调文字颜色 3 2 2" xfId="2030"/>
    <cellStyle name="20% - 强调文字颜色 3 2 2 2" xfId="2032"/>
    <cellStyle name="20% - 强调文字颜色 3 2 2 2 2" xfId="2036"/>
    <cellStyle name="20% - 强调文字颜色 3 2 2 2 2 2" xfId="2037"/>
    <cellStyle name="20% - 强调文字颜色 3 2 2 2 2 2 2" xfId="2039"/>
    <cellStyle name="20% - 强调文字颜色 3 2 2 2 2 2 3" xfId="2043"/>
    <cellStyle name="20% - 强调文字颜色 3 2 2 2 3" xfId="2044"/>
    <cellStyle name="20% - 强调文字颜色 3 2 2 2 3 2" xfId="2047"/>
    <cellStyle name="20% - 强调文字颜色 3 2 2 2 3 3" xfId="1388"/>
    <cellStyle name="20% - 强调文字颜色 3 2 2 2_2015财政决算公开" xfId="2049"/>
    <cellStyle name="20% - 强调文字颜色 3 2 2 3" xfId="2050"/>
    <cellStyle name="20% - 强调文字颜色 3 2 2 3 2" xfId="2053"/>
    <cellStyle name="20% - 强调文字颜色 3 2 2 3 2 2" xfId="2054"/>
    <cellStyle name="20% - 强调文字颜色 3 2 2 3 2 3" xfId="1413"/>
    <cellStyle name="20% - 强调文字颜色 3 2 2 4" xfId="2055"/>
    <cellStyle name="20% - 强调文字颜色 3 2 2 4 2" xfId="2056"/>
    <cellStyle name="20% - 强调文字颜色 3 2 2 4 3" xfId="2058"/>
    <cellStyle name="20% - 强调文字颜色 3 2 2_2015财政决算公开" xfId="1865"/>
    <cellStyle name="20% - 强调文字颜色 3 2 3" xfId="2061"/>
    <cellStyle name="20% - 强调文字颜色 3 2 3 2" xfId="2063"/>
    <cellStyle name="20% - 强调文字颜色 3 2 3 2 2" xfId="2066"/>
    <cellStyle name="20% - 强调文字颜色 3 2 3 2 2 2" xfId="2067"/>
    <cellStyle name="20% - 强调文字颜色 3 2 3 2 2 2 2" xfId="2068"/>
    <cellStyle name="20% - 强调文字颜色 3 2 3 2 2 2 3" xfId="2069"/>
    <cellStyle name="20% - 强调文字颜色 3 2 3 2 3" xfId="2070"/>
    <cellStyle name="20% - 强调文字颜色 3 2 3 2 3 2" xfId="2073"/>
    <cellStyle name="20% - 强调文字颜色 3 2 3 2 3 3" xfId="2074"/>
    <cellStyle name="20% - 强调文字颜色 3 2 3 2_2015财政决算公开" xfId="2076"/>
    <cellStyle name="20% - 强调文字颜色 3 2 3 3" xfId="2077"/>
    <cellStyle name="20% - 强调文字颜色 3 2 3 3 2" xfId="2078"/>
    <cellStyle name="20% - 强调文字颜色 3 2 3 3 2 2" xfId="2079"/>
    <cellStyle name="20% - 强调文字颜色 3 2 3 3 2 3" xfId="2080"/>
    <cellStyle name="20% - 强调文字颜色 3 2 3 4" xfId="2081"/>
    <cellStyle name="20% - 强调文字颜色 3 2 3 4 2" xfId="2083"/>
    <cellStyle name="20% - 强调文字颜色 3 2 3 4 3" xfId="2085"/>
    <cellStyle name="20% - 强调文字颜色 3 2 3 5" xfId="2087"/>
    <cellStyle name="20% - 强调文字颜色 3 2 3 5 2" xfId="2088"/>
    <cellStyle name="20% - 强调文字颜色 3 2 3 5 3" xfId="2089"/>
    <cellStyle name="20% - 强调文字颜色 3 2 3_2015财政决算公开" xfId="2091"/>
    <cellStyle name="20% - 强调文字颜色 3 2 4" xfId="2092"/>
    <cellStyle name="20% - 强调文字颜色 3 2 4 2" xfId="2095"/>
    <cellStyle name="20% - 强调文字颜色 3 2 4 2 2" xfId="490"/>
    <cellStyle name="20% - 强调文字颜色 3 2 4 2 2 2" xfId="492"/>
    <cellStyle name="20% - 强调文字颜色 3 2 4 2 2 3" xfId="2097"/>
    <cellStyle name="20% - 强调文字颜色 3 2 4 3" xfId="2098"/>
    <cellStyle name="20% - 强调文字颜色 3 2 4 3 2" xfId="513"/>
    <cellStyle name="20% - 强调文字颜色 3 2 4 3 3" xfId="516"/>
    <cellStyle name="20% - 强调文字颜色 3 2 4 4" xfId="2099"/>
    <cellStyle name="20% - 强调文字颜色 3 2 4 4 2" xfId="544"/>
    <cellStyle name="20% - 强调文字颜色 3 2 4 4 3" xfId="549"/>
    <cellStyle name="20% - 强调文字颜色 3 2 4_2015财政决算公开" xfId="2102"/>
    <cellStyle name="20% - 强调文字颜色 3 2 5" xfId="2103"/>
    <cellStyle name="20% - 强调文字颜色 3 2 5 2" xfId="2106"/>
    <cellStyle name="20% - 强调文字颜色 3 2 5 2 2" xfId="653"/>
    <cellStyle name="20% - 强调文字颜色 3 2 5 2 3" xfId="657"/>
    <cellStyle name="20% - 强调文字颜色 3 2 6" xfId="2107"/>
    <cellStyle name="20% - 强调文字颜色 3 2 6 2" xfId="2109"/>
    <cellStyle name="20% - 强调文字颜色 3 2 6 3" xfId="1425"/>
    <cellStyle name="20% - 强调文字颜色 3 2 7" xfId="2110"/>
    <cellStyle name="20% - 强调文字颜色 3 2 7 2" xfId="2112"/>
    <cellStyle name="20% - 强调文字颜色 3 2 7 3" xfId="1428"/>
    <cellStyle name="20% - 强调文字颜色 3 2 8" xfId="2057"/>
    <cellStyle name="20% - 强调文字颜色 3 2 8 2" xfId="220"/>
    <cellStyle name="20% - 强调文字颜色 3 2 9" xfId="2059"/>
    <cellStyle name="20% - 强调文字颜色 3 2 9 2" xfId="64"/>
    <cellStyle name="20% - 强调文字颜色 3 2_2015财政决算公开" xfId="2113"/>
    <cellStyle name="20% - 强调文字颜色 3 3" xfId="2116"/>
    <cellStyle name="20% - 强调文字颜色 3 3 2" xfId="2118"/>
    <cellStyle name="20% - 强调文字颜色 3 3 2 2" xfId="2121"/>
    <cellStyle name="20% - 强调文字颜色 3 3 2 2 2" xfId="2123"/>
    <cellStyle name="20% - 强调文字颜色 3 3 2 2 2 2" xfId="2124"/>
    <cellStyle name="20% - 强调文字颜色 3 3 2 2 2 2 2" xfId="2126"/>
    <cellStyle name="20% - 强调文字颜色 3 3 2 2 2 2 3" xfId="2128"/>
    <cellStyle name="20% - 强调文字颜色 3 3 2 2 3" xfId="2129"/>
    <cellStyle name="20% - 强调文字颜色 3 3 2 2 3 2" xfId="2131"/>
    <cellStyle name="20% - 强调文字颜色 3 3 2 2 3 3" xfId="2133"/>
    <cellStyle name="20% - 强调文字颜色 3 3 2 2_2015财政决算公开" xfId="2135"/>
    <cellStyle name="20% - 强调文字颜色 3 3 2 3" xfId="2137"/>
    <cellStyle name="20% - 强调文字颜色 3 3 2 3 2" xfId="2139"/>
    <cellStyle name="20% - 强调文字颜色 3 3 2 3 2 2" xfId="2140"/>
    <cellStyle name="20% - 强调文字颜色 3 3 2 3 2 3" xfId="154"/>
    <cellStyle name="20% - 强调文字颜色 3 3 2 4" xfId="2141"/>
    <cellStyle name="20% - 强调文字颜色 3 3 2 4 2" xfId="2142"/>
    <cellStyle name="20% - 强调文字颜色 3 3 2 4 3" xfId="1887"/>
    <cellStyle name="20% - 强调文字颜色 3 3 2_2015财政决算公开" xfId="2143"/>
    <cellStyle name="20% - 强调文字颜色 3 3 3" xfId="2147"/>
    <cellStyle name="20% - 强调文字颜色 3 3 3 2" xfId="2148"/>
    <cellStyle name="20% - 强调文字颜色 3 3 3 2 2" xfId="2153"/>
    <cellStyle name="20% - 强调文字颜色 3 3 3 2 2 2" xfId="2157"/>
    <cellStyle name="20% - 强调文字颜色 3 3 3 2 2 3" xfId="2158"/>
    <cellStyle name="20% - 强调文字颜色 3 3 3 3" xfId="309"/>
    <cellStyle name="20% - 强调文字颜色 3 3 3 3 2" xfId="2159"/>
    <cellStyle name="20% - 强调文字颜色 3 3 3 3 3" xfId="2160"/>
    <cellStyle name="20% - 强调文字颜色 3 3 3_2015财政决算公开" xfId="2161"/>
    <cellStyle name="20% - 强调文字颜色 3 3 4" xfId="2162"/>
    <cellStyle name="20% - 强调文字颜色 3 3 4 2" xfId="2165"/>
    <cellStyle name="20% - 强调文字颜色 3 3 4 2 2" xfId="915"/>
    <cellStyle name="20% - 强调文字颜色 3 3 4 2 3" xfId="251"/>
    <cellStyle name="20% - 强调文字颜色 3 3 5" xfId="2167"/>
    <cellStyle name="20% - 强调文字颜色 3 3 5 2" xfId="2170"/>
    <cellStyle name="20% - 强调文字颜色 3 3 5 3" xfId="2173"/>
    <cellStyle name="20% - 强调文字颜色 3 3_2015财政决算公开" xfId="2174"/>
    <cellStyle name="20% - 强调文字颜色 3 4" xfId="1328"/>
    <cellStyle name="20% - 强调文字颜色 3 4 2" xfId="2177"/>
    <cellStyle name="20% - 强调文字颜色 3 4 2 2" xfId="2178"/>
    <cellStyle name="20% - 强调文字颜色 3 4 2 2 2" xfId="2180"/>
    <cellStyle name="20% - 强调文字颜色 3 4 2 2 2 2" xfId="2181"/>
    <cellStyle name="20% - 强调文字颜色 3 4 2 2 2 3" xfId="2182"/>
    <cellStyle name="20% - 强调文字颜色 3 4 2 3" xfId="2183"/>
    <cellStyle name="20% - 强调文字颜色 3 4 2 3 2" xfId="837"/>
    <cellStyle name="20% - 强调文字颜色 3 4 2 3 3" xfId="2187"/>
    <cellStyle name="20% - 强调文字颜色 3 4 2_2015财政决算公开" xfId="2188"/>
    <cellStyle name="20% - 强调文字颜色 3 4 3" xfId="2190"/>
    <cellStyle name="20% - 强调文字颜色 3 4 3 2" xfId="2191"/>
    <cellStyle name="20% - 强调文字颜色 3 4 3 2 2" xfId="2192"/>
    <cellStyle name="20% - 强调文字颜色 3 4 3 2 3" xfId="2194"/>
    <cellStyle name="20% - 强调文字颜色 3 4 4" xfId="2196"/>
    <cellStyle name="20% - 强调文字颜色 3 4 4 2" xfId="2199"/>
    <cellStyle name="20% - 强调文字颜色 3 4 4 3" xfId="2201"/>
    <cellStyle name="20% - 强调文字颜色 3 4_2015财政决算公开" xfId="2203"/>
    <cellStyle name="20% - 强调文字颜色 3 5" xfId="2204"/>
    <cellStyle name="20% - 强调文字颜色 3 5 2" xfId="2205"/>
    <cellStyle name="20% - 强调文字颜色 3 5 2 2" xfId="2206"/>
    <cellStyle name="20% - 强调文字颜色 3 5 2 2 2" xfId="2208"/>
    <cellStyle name="20% - 强调文字颜色 3 5 2 2 2 2" xfId="2209"/>
    <cellStyle name="20% - 强调文字颜色 3 5 2 2 2 3" xfId="2210"/>
    <cellStyle name="20% - 强调文字颜色 3 5 2 3" xfId="2211"/>
    <cellStyle name="20% - 强调文字颜色 3 5 2 3 2" xfId="2213"/>
    <cellStyle name="20% - 强调文字颜色 3 5 2 3 3" xfId="2215"/>
    <cellStyle name="20% - 强调文字颜色 3 5 2_2015财政决算公开" xfId="2216"/>
    <cellStyle name="20% - 强调文字颜色 3 5 3" xfId="2218"/>
    <cellStyle name="20% - 强调文字颜色 3 5 3 2" xfId="2219"/>
    <cellStyle name="20% - 强调文字颜色 3 5 3 2 2" xfId="2221"/>
    <cellStyle name="20% - 强调文字颜色 3 5 3 2 3" xfId="2222"/>
    <cellStyle name="20% - 强调文字颜色 3 5 4" xfId="2223"/>
    <cellStyle name="20% - 强调文字颜色 3 5 4 2" xfId="2225"/>
    <cellStyle name="20% - 强调文字颜色 3 5 4 3" xfId="2227"/>
    <cellStyle name="20% - 强调文字颜色 3 5_2015财政决算公开" xfId="570"/>
    <cellStyle name="20% - 强调文字颜色 3 6" xfId="758"/>
    <cellStyle name="20% - 强调文字颜色 3 6 2" xfId="766"/>
    <cellStyle name="20% - 强调文字颜色 3 6 2 2" xfId="2228"/>
    <cellStyle name="20% - 强调文字颜色 3 6 2 2 2" xfId="320"/>
    <cellStyle name="20% - 强调文字颜色 3 6 2 2 3" xfId="328"/>
    <cellStyle name="20% - 强调文字颜色 3 6 3" xfId="2229"/>
    <cellStyle name="20% - 强调文字颜色 3 6 3 2" xfId="2231"/>
    <cellStyle name="20% - 强调文字颜色 3 6 3 3" xfId="2233"/>
    <cellStyle name="20% - 强调文字颜色 3 6_2015财政决算公开" xfId="2235"/>
    <cellStyle name="20% - 强调文字颜色 3 7" xfId="771"/>
    <cellStyle name="20% - 强调文字颜色 3 7 2" xfId="780"/>
    <cellStyle name="20% - 强调文字颜色 3 7 2 2" xfId="2236"/>
    <cellStyle name="20% - 强调文字颜色 3 7 2 3" xfId="2237"/>
    <cellStyle name="20% - 强调文字颜色 3 8" xfId="305"/>
    <cellStyle name="20% - 强调文字颜色 3 8 2" xfId="983"/>
    <cellStyle name="20% - 强调文字颜色 3 8 3" xfId="2238"/>
    <cellStyle name="20% - 强调文字颜色 3 9" xfId="986"/>
    <cellStyle name="20% - 强调文字颜色 3 9 2" xfId="2240"/>
    <cellStyle name="20% - 强调文字颜色 3 9 3" xfId="101"/>
    <cellStyle name="20% - 强调文字颜色 4 10" xfId="2241"/>
    <cellStyle name="20% - 强调文字颜色 4 10 2" xfId="2242"/>
    <cellStyle name="20% - 强调文字颜色 4 2" xfId="2243"/>
    <cellStyle name="20% - 强调文字颜色 4 2 10" xfId="2132"/>
    <cellStyle name="20% - 强调文字颜色 4 2 10 2" xfId="2246"/>
    <cellStyle name="20% - 强调文字颜色 4 2 2" xfId="2248"/>
    <cellStyle name="20% - 强调文字颜色 4 2 2 2" xfId="2164"/>
    <cellStyle name="20% - 强调文字颜色 4 2 2 2 2" xfId="2166"/>
    <cellStyle name="20% - 强调文字颜色 4 2 2 2 2 2" xfId="916"/>
    <cellStyle name="20% - 强调文字颜色 4 2 2 2 2 2 2" xfId="923"/>
    <cellStyle name="20% - 强调文字颜色 4 2 2 2 2 2 3" xfId="2250"/>
    <cellStyle name="20% - 强调文字颜色 4 2 2 2 3" xfId="2251"/>
    <cellStyle name="20% - 强调文字颜色 4 2 2 2 3 2" xfId="961"/>
    <cellStyle name="20% - 强调文字颜色 4 2 2 2 3 3" xfId="269"/>
    <cellStyle name="20% - 强调文字颜色 4 2 2 2_2015财政决算公开" xfId="2253"/>
    <cellStyle name="20% - 强调文字颜色 4 2 2 3" xfId="2168"/>
    <cellStyle name="20% - 强调文字颜色 4 2 2 3 2" xfId="2171"/>
    <cellStyle name="20% - 强调文字颜色 4 2 2 3 2 2" xfId="1153"/>
    <cellStyle name="20% - 强调文字颜色 4 2 2 3 2 3" xfId="1158"/>
    <cellStyle name="20% - 强调文字颜色 4 2 2 4" xfId="2254"/>
    <cellStyle name="20% - 强调文字颜色 4 2 2 4 2" xfId="2255"/>
    <cellStyle name="20% - 强调文字颜色 4 2 2 4 3" xfId="1434"/>
    <cellStyle name="20% - 强调文字颜色 4 2 2_2015财政决算公开" xfId="2256"/>
    <cellStyle name="20% - 强调文字颜色 4 2 3" xfId="2257"/>
    <cellStyle name="20% - 强调文字颜色 4 2 3 2" xfId="2198"/>
    <cellStyle name="20% - 强调文字颜色 4 2 3 2 2" xfId="2200"/>
    <cellStyle name="20% - 强调文字颜色 4 2 3 2 2 2" xfId="1374"/>
    <cellStyle name="20% - 强调文字颜色 4 2 3 2 2 2 2" xfId="1376"/>
    <cellStyle name="20% - 强调文字颜色 4 2 3 2 2 2 3" xfId="2258"/>
    <cellStyle name="20% - 强调文字颜色 4 2 3 2 3" xfId="2202"/>
    <cellStyle name="20% - 强调文字颜色 4 2 3 2 3 2" xfId="2260"/>
    <cellStyle name="20% - 强调文字颜色 4 2 3 2 3 3" xfId="2261"/>
    <cellStyle name="20% - 强调文字颜色 4 2 3 2_2015财政决算公开" xfId="1719"/>
    <cellStyle name="20% - 强调文字颜色 4 2 3 3" xfId="2262"/>
    <cellStyle name="20% - 强调文字颜色 4 2 3 3 2" xfId="2263"/>
    <cellStyle name="20% - 强调文字颜色 4 2 3 3 2 2" xfId="2264"/>
    <cellStyle name="20% - 强调文字颜色 4 2 3 3 2 3" xfId="2265"/>
    <cellStyle name="20% - 强调文字颜色 4 2 3 4" xfId="2266"/>
    <cellStyle name="20% - 强调文字颜色 4 2 3 4 2" xfId="2267"/>
    <cellStyle name="20% - 强调文字颜色 4 2 3 4 3" xfId="1442"/>
    <cellStyle name="20% - 强调文字颜色 4 2 3 5" xfId="2268"/>
    <cellStyle name="20% - 强调文字颜色 4 2 3 5 2" xfId="2270"/>
    <cellStyle name="20% - 强调文字颜色 4 2 3 5 3" xfId="1446"/>
    <cellStyle name="20% - 强调文字颜色 4 2 3_2015财政决算公开" xfId="2271"/>
    <cellStyle name="20% - 强调文字颜色 4 2 4" xfId="2272"/>
    <cellStyle name="20% - 强调文字颜色 4 2 4 2" xfId="2224"/>
    <cellStyle name="20% - 强调文字颜色 4 2 4 2 2" xfId="2226"/>
    <cellStyle name="20% - 强调文字颜色 4 2 4 2 2 2" xfId="2273"/>
    <cellStyle name="20% - 强调文字颜色 4 2 4 2 2 3" xfId="2274"/>
    <cellStyle name="20% - 强调文字颜色 4 2 4 3" xfId="2275"/>
    <cellStyle name="20% - 强调文字颜色 4 2 4 3 2" xfId="2276"/>
    <cellStyle name="20% - 强调文字颜色 4 2 4 3 3" xfId="2277"/>
    <cellStyle name="20% - 强调文字颜色 4 2 4 4" xfId="2278"/>
    <cellStyle name="20% - 强调文字颜色 4 2 4 4 2" xfId="2279"/>
    <cellStyle name="20% - 强调文字颜色 4 2 4 4 3" xfId="2280"/>
    <cellStyle name="20% - 强调文字颜色 4 2 4_2015财政决算公开" xfId="2281"/>
    <cellStyle name="20% - 强调文字颜色 4 2 5" xfId="2283"/>
    <cellStyle name="20% - 强调文字颜色 4 2 5 2" xfId="2284"/>
    <cellStyle name="20% - 强调文字颜色 4 2 5 2 2" xfId="2287"/>
    <cellStyle name="20% - 强调文字颜色 4 2 5 2 3" xfId="2293"/>
    <cellStyle name="20% - 强调文字颜色 4 2 6" xfId="2295"/>
    <cellStyle name="20% - 强调文字颜色 4 2 6 2" xfId="2296"/>
    <cellStyle name="20% - 强调文字颜色 4 2 6 3" xfId="2298"/>
    <cellStyle name="20% - 强调文字颜色 4 2 7" xfId="2299"/>
    <cellStyle name="20% - 强调文字颜色 4 2 7 2" xfId="2300"/>
    <cellStyle name="20% - 强调文字颜色 4 2 7 3" xfId="2301"/>
    <cellStyle name="20% - 强调文字颜色 4 2 8" xfId="2084"/>
    <cellStyle name="20% - 强调文字颜色 4 2 8 2" xfId="2302"/>
    <cellStyle name="20% - 强调文字颜色 4 2 9" xfId="2086"/>
    <cellStyle name="20% - 强调文字颜色 4 2 9 2" xfId="2305"/>
    <cellStyle name="20% - 强调文字颜色 4 2_2015财政决算公开" xfId="2307"/>
    <cellStyle name="20% - 强调文字颜色 4 3" xfId="2312"/>
    <cellStyle name="20% - 强调文字颜色 4 3 2" xfId="2315"/>
    <cellStyle name="20% - 强调文字颜色 4 3 2 2" xfId="2318"/>
    <cellStyle name="20% - 强调文字颜色 4 3 2 2 2" xfId="2320"/>
    <cellStyle name="20% - 强调文字颜色 4 3 2 2 2 2" xfId="2323"/>
    <cellStyle name="20% - 强调文字颜色 4 3 2 2 2 2 2" xfId="530"/>
    <cellStyle name="20% - 强调文字颜色 4 3 2 2 2 2 3" xfId="2328"/>
    <cellStyle name="20% - 强调文字颜色 4 3 2 2 3" xfId="1622"/>
    <cellStyle name="20% - 强调文字颜色 4 3 2 2 3 2" xfId="865"/>
    <cellStyle name="20% - 强调文字颜色 4 3 2 2 3 3" xfId="2330"/>
    <cellStyle name="20% - 强调文字颜色 4 3 2 2_2015财政决算公开" xfId="2331"/>
    <cellStyle name="20% - 强调文字颜色 4 3 2 3" xfId="2332"/>
    <cellStyle name="20% - 强调文字颜色 4 3 2 3 2" xfId="1874"/>
    <cellStyle name="20% - 强调文字颜色 4 3 2 3 2 2" xfId="2334"/>
    <cellStyle name="20% - 强调文字颜色 4 3 2 3 2 3" xfId="2337"/>
    <cellStyle name="20% - 强调文字颜色 4 3 2 4" xfId="2340"/>
    <cellStyle name="20% - 强调文字颜色 4 3 2 4 2" xfId="2342"/>
    <cellStyle name="20% - 强调文字颜色 4 3 2 4 3" xfId="2343"/>
    <cellStyle name="20% - 强调文字颜色 4 3 2_2015财政决算公开" xfId="219"/>
    <cellStyle name="20% - 强调文字颜色 4 3 3" xfId="2345"/>
    <cellStyle name="20% - 强调文字颜色 4 3 3 2" xfId="2347"/>
    <cellStyle name="20% - 强调文字颜色 4 3 3 2 2" xfId="2349"/>
    <cellStyle name="20% - 强调文字颜色 4 3 3 2 2 2" xfId="2354"/>
    <cellStyle name="20% - 强调文字颜色 4 3 3 2 2 3" xfId="2356"/>
    <cellStyle name="20% - 强调文字颜色 4 3 3 3" xfId="2359"/>
    <cellStyle name="20% - 强调文字颜色 4 3 3 3 2" xfId="2360"/>
    <cellStyle name="20% - 强调文字颜色 4 3 3 3 3" xfId="2175"/>
    <cellStyle name="20% - 强调文字颜色 4 3 3_2015财政决算公开" xfId="2363"/>
    <cellStyle name="20% - 强调文字颜色 4 3 4" xfId="2319"/>
    <cellStyle name="20% - 强调文字颜色 4 3 4 2" xfId="2321"/>
    <cellStyle name="20% - 强调文字颜色 4 3 4 2 2" xfId="2324"/>
    <cellStyle name="20% - 强调文字颜色 4 3 4 2 3" xfId="2366"/>
    <cellStyle name="20% - 强调文字颜色 4 3 5" xfId="2333"/>
    <cellStyle name="20% - 强调文字颜色 4 3 5 2" xfId="1876"/>
    <cellStyle name="20% - 强调文字颜色 4 3 5 3" xfId="2370"/>
    <cellStyle name="20% - 强调文字颜色 4 3_2015财政决算公开" xfId="2371"/>
    <cellStyle name="20% - 强调文字颜色 4 4" xfId="1332"/>
    <cellStyle name="20% - 强调文字颜色 4 4 2" xfId="2372"/>
    <cellStyle name="20% - 强调文字颜色 4 4 2 2" xfId="2375"/>
    <cellStyle name="20% - 强调文字颜色 4 4 2 2 2" xfId="1512"/>
    <cellStyle name="20% - 强调文字颜色 4 4 2 2 2 2" xfId="2381"/>
    <cellStyle name="20% - 强调文字颜色 4 4 2 2 2 3" xfId="2385"/>
    <cellStyle name="20% - 强调文字颜色 4 4 2 3" xfId="2388"/>
    <cellStyle name="20% - 强调文字颜色 4 4 2 3 2" xfId="2390"/>
    <cellStyle name="20% - 强调文字颜色 4 4 2 3 3" xfId="2393"/>
    <cellStyle name="20% - 强调文字颜色 4 4 2_2015财政决算公开" xfId="2395"/>
    <cellStyle name="20% - 强调文字颜色 4 4 3" xfId="2396"/>
    <cellStyle name="20% - 强调文字颜色 4 4 3 2" xfId="2398"/>
    <cellStyle name="20% - 强调文字颜色 4 4 3 2 2" xfId="2400"/>
    <cellStyle name="20% - 强调文字颜色 4 4 3 2 3" xfId="2402"/>
    <cellStyle name="20% - 强调文字颜色 4 4 4" xfId="2348"/>
    <cellStyle name="20% - 强调文字颜色 4 4 4 2" xfId="2351"/>
    <cellStyle name="20% - 强调文字颜色 4 4 4 3" xfId="2404"/>
    <cellStyle name="20% - 强调文字颜色 4 4_2015财政决算公开" xfId="2405"/>
    <cellStyle name="20% - 强调文字颜色 4 5" xfId="2406"/>
    <cellStyle name="20% - 强调文字颜色 4 5 2" xfId="2408"/>
    <cellStyle name="20% - 强调文字颜色 4 5 2 2" xfId="2410"/>
    <cellStyle name="20% - 强调文字颜色 4 5 2 2 2" xfId="2412"/>
    <cellStyle name="20% - 强调文字颜色 4 5 2 2 2 2" xfId="2414"/>
    <cellStyle name="20% - 强调文字颜色 4 5 2 2 2 3" xfId="2417"/>
    <cellStyle name="20% - 强调文字颜色 4 5 2 3" xfId="81"/>
    <cellStyle name="20% - 强调文字颜色 4 5 2 3 2" xfId="2419"/>
    <cellStyle name="20% - 强调文字颜色 4 5 2 3 3" xfId="2422"/>
    <cellStyle name="20% - 强调文字颜色 4 5 2_2015财政决算公开" xfId="2426"/>
    <cellStyle name="20% - 强调文字颜色 4 5 3" xfId="2427"/>
    <cellStyle name="20% - 强调文字颜色 4 5 3 2" xfId="2429"/>
    <cellStyle name="20% - 强调文字颜色 4 5 3 2 2" xfId="58"/>
    <cellStyle name="20% - 强调文字颜色 4 5 3 2 3" xfId="121"/>
    <cellStyle name="20% - 强调文字颜色 4 5 4" xfId="2322"/>
    <cellStyle name="20% - 强调文字颜色 4 5 4 2" xfId="2325"/>
    <cellStyle name="20% - 强调文字颜色 4 5 4 3" xfId="2368"/>
    <cellStyle name="20% - 强调文字颜色 4 5_2015财政决算公开" xfId="2431"/>
    <cellStyle name="20% - 强调文字颜色 4 6" xfId="990"/>
    <cellStyle name="20% - 强调文字颜色 4 6 2" xfId="505"/>
    <cellStyle name="20% - 强调文字颜色 4 6 2 2" xfId="2433"/>
    <cellStyle name="20% - 强调文字颜色 4 6 2 2 2" xfId="264"/>
    <cellStyle name="20% - 强调文字颜色 4 6 2 2 3" xfId="192"/>
    <cellStyle name="20% - 强调文字颜色 4 6 3" xfId="2435"/>
    <cellStyle name="20% - 强调文字颜色 4 6 3 2" xfId="2438"/>
    <cellStyle name="20% - 强调文字颜色 4 6 3 3" xfId="2440"/>
    <cellStyle name="20% - 强调文字颜色 4 6_2015财政决算公开" xfId="2442"/>
    <cellStyle name="20% - 强调文字颜色 4 7" xfId="2443"/>
    <cellStyle name="20% - 强调文字颜色 4 7 2" xfId="2445"/>
    <cellStyle name="20% - 强调文字颜色 4 7 2 2" xfId="2447"/>
    <cellStyle name="20% - 强调文字颜色 4 7 2 3" xfId="2448"/>
    <cellStyle name="20% - 强调文字颜色 4 8" xfId="2449"/>
    <cellStyle name="20% - 强调文字颜色 4 8 2" xfId="2451"/>
    <cellStyle name="20% - 强调文字颜色 4 8 3" xfId="2453"/>
    <cellStyle name="20% - 强调文字颜色 4 9" xfId="2455"/>
    <cellStyle name="20% - 强调文字颜色 4 9 2" xfId="2457"/>
    <cellStyle name="20% - 强调文字颜色 4 9 3" xfId="443"/>
    <cellStyle name="20% - 强调文字颜色 5 2" xfId="2458"/>
    <cellStyle name="20% - 强调文字颜色 5 2 2" xfId="2461"/>
    <cellStyle name="20% - 强调文字颜色 5 2 2 2" xfId="2463"/>
    <cellStyle name="20% - 强调文字颜色 5 2 2 2 2" xfId="2468"/>
    <cellStyle name="20% - 强调文字颜色 5 2 2 2 2 2" xfId="498"/>
    <cellStyle name="20% - 强调文字颜色 5 2 2 2 2 2 2" xfId="2473"/>
    <cellStyle name="20% - 强调文字颜色 5 2 2 2 2 2 3" xfId="2475"/>
    <cellStyle name="20% - 强调文字颜色 5 2 2 2 3" xfId="2476"/>
    <cellStyle name="20% - 强调文字颜色 5 2 2 2 3 2" xfId="524"/>
    <cellStyle name="20% - 强调文字颜色 5 2 2 2 3 3" xfId="2478"/>
    <cellStyle name="20% - 强调文字颜色 5 2 2 2_2015财政决算公开" xfId="2479"/>
    <cellStyle name="20% - 强调文字颜色 5 2 2 3" xfId="2481"/>
    <cellStyle name="20% - 强调文字颜色 5 2 2 3 2" xfId="2487"/>
    <cellStyle name="20% - 强调文字颜色 5 2 2 3 2 2" xfId="662"/>
    <cellStyle name="20% - 强调文字颜色 5 2 2 3 2 3" xfId="2489"/>
    <cellStyle name="20% - 强调文字颜色 5 2 2 4" xfId="2492"/>
    <cellStyle name="20% - 强调文字颜色 5 2 2 4 2" xfId="2493"/>
    <cellStyle name="20% - 强调文字颜色 5 2 2 4 3" xfId="2495"/>
    <cellStyle name="20% - 强调文字颜色 5 2 2_2015财政决算公开" xfId="2497"/>
    <cellStyle name="20% - 强调文字颜色 5 2 3" xfId="2498"/>
    <cellStyle name="20% - 强调文字颜色 5 2 3 2" xfId="2500"/>
    <cellStyle name="20% - 强调文字颜色 5 2 3 2 2" xfId="598"/>
    <cellStyle name="20% - 强调文字颜色 5 2 3 2 2 2" xfId="73"/>
    <cellStyle name="20% - 强调文字颜色 5 2 3 2 2 3" xfId="2503"/>
    <cellStyle name="20% - 强调文字颜色 5 2 3 3" xfId="2505"/>
    <cellStyle name="20% - 强调文字颜色 5 2 3 3 2" xfId="2507"/>
    <cellStyle name="20% - 强调文字颜色 5 2 3 3 3" xfId="755"/>
    <cellStyle name="20% - 强调文字颜色 5 2 3_2015财政决算公开" xfId="2510"/>
    <cellStyle name="20% - 强调文字颜色 5 2 4" xfId="2511"/>
    <cellStyle name="20% - 强调文字颜色 5 2 4 2" xfId="2513"/>
    <cellStyle name="20% - 强调文字颜色 5 2 4 2 2" xfId="2516"/>
    <cellStyle name="20% - 强调文字颜色 5 2 4 2 3" xfId="803"/>
    <cellStyle name="20% - 强调文字颜色 5 2 5" xfId="2519"/>
    <cellStyle name="20% - 强调文字颜色 5 2 5 2" xfId="2520"/>
    <cellStyle name="20% - 强调文字颜色 5 2 5 3" xfId="1979"/>
    <cellStyle name="20% - 强调文字颜色 5 2_2015财政决算公开" xfId="1870"/>
    <cellStyle name="20% - 强调文字颜色 5 3" xfId="2524"/>
    <cellStyle name="20% - 强调文字颜色 5 3 2" xfId="2526"/>
    <cellStyle name="20% - 强调文字颜色 5 3 2 2" xfId="2528"/>
    <cellStyle name="20% - 强调文字颜色 5 3 2 2 2" xfId="2529"/>
    <cellStyle name="20% - 强调文字颜色 5 3 2 2 2 2" xfId="2530"/>
    <cellStyle name="20% - 强调文字颜色 5 3 2 2 2 2 2" xfId="2531"/>
    <cellStyle name="20% - 强调文字颜色 5 3 2 2 2 2 3" xfId="2532"/>
    <cellStyle name="20% - 强调文字颜色 5 3 2 2 3" xfId="2533"/>
    <cellStyle name="20% - 强调文字颜色 5 3 2 2 3 2" xfId="2535"/>
    <cellStyle name="20% - 强调文字颜色 5 3 2 2 3 3" xfId="1853"/>
    <cellStyle name="20% - 强调文字颜色 5 3 2 2_2015财政决算公开" xfId="2536"/>
    <cellStyle name="20% - 强调文字颜色 5 3 2 3" xfId="2538"/>
    <cellStyle name="20% - 强调文字颜色 5 3 2 3 2" xfId="2540"/>
    <cellStyle name="20% - 强调文字颜色 5 3 2 3 2 2" xfId="2542"/>
    <cellStyle name="20% - 强调文字颜色 5 3 2 3 2 3" xfId="2545"/>
    <cellStyle name="20% - 强调文字颜色 5 3 2 4" xfId="2550"/>
    <cellStyle name="20% - 强调文字颜色 5 3 2 4 2" xfId="2552"/>
    <cellStyle name="20% - 强调文字颜色 5 3 2 4 3" xfId="2553"/>
    <cellStyle name="20% - 强调文字颜色 5 3 2_2015财政决算公开" xfId="2554"/>
    <cellStyle name="20% - 强调文字颜色 5 3 3" xfId="2556"/>
    <cellStyle name="20% - 强调文字颜色 5 3 3 2" xfId="2559"/>
    <cellStyle name="20% - 强调文字颜色 5 3 3 2 2" xfId="2560"/>
    <cellStyle name="20% - 强调文字颜色 5 3 3 2 2 2" xfId="2561"/>
    <cellStyle name="20% - 强调文字颜色 5 3 3 2 2 3" xfId="704"/>
    <cellStyle name="20% - 强调文字颜色 5 3 3 3" xfId="2562"/>
    <cellStyle name="20% - 强调文字颜色 5 3 3 3 2" xfId="2563"/>
    <cellStyle name="20% - 强调文字颜色 5 3 3 3 3" xfId="2564"/>
    <cellStyle name="20% - 强调文字颜色 5 3 3_2015财政决算公开" xfId="368"/>
    <cellStyle name="20% - 强调文字颜色 5 3 4" xfId="2378"/>
    <cellStyle name="20% - 强调文字颜色 5 3 4 2" xfId="1513"/>
    <cellStyle name="20% - 强调文字颜色 5 3 4 2 2" xfId="2382"/>
    <cellStyle name="20% - 强调文字颜色 5 3 4 2 3" xfId="2386"/>
    <cellStyle name="20% - 强调文字颜色 5 3 5" xfId="2389"/>
    <cellStyle name="20% - 强调文字颜色 5 3 5 2" xfId="2391"/>
    <cellStyle name="20% - 强调文字颜色 5 3 5 3" xfId="2394"/>
    <cellStyle name="20% - 强调文字颜色 5 3_2015财政决算公开" xfId="2566"/>
    <cellStyle name="20% - 强调文字颜色 5 4" xfId="2570"/>
    <cellStyle name="20% - 强调文字颜色 5 4 2" xfId="2572"/>
    <cellStyle name="20% - 强调文字颜色 5 4 2 2" xfId="2574"/>
    <cellStyle name="20% - 强调文字颜色 5 4 2 2 2" xfId="1544"/>
    <cellStyle name="20% - 强调文字颜色 5 4 2 2 2 2" xfId="2575"/>
    <cellStyle name="20% - 强调文字颜色 5 4 2 2 2 3" xfId="2578"/>
    <cellStyle name="20% - 强调文字颜色 5 4 2 3" xfId="2581"/>
    <cellStyle name="20% - 强调文字颜色 5 4 2 3 2" xfId="2582"/>
    <cellStyle name="20% - 强调文字颜色 5 4 2 3 3" xfId="2583"/>
    <cellStyle name="20% - 强调文字颜色 5 4 2_2015财政决算公开" xfId="2306"/>
    <cellStyle name="20% - 强调文字颜色 5 4 3" xfId="2587"/>
    <cellStyle name="20% - 强调文字颜色 5 4 3 2" xfId="2588"/>
    <cellStyle name="20% - 强调文字颜色 5 4 3 2 2" xfId="134"/>
    <cellStyle name="20% - 强调文字颜色 5 4 3 2 3" xfId="2589"/>
    <cellStyle name="20% - 强调文字颜色 5 4 4" xfId="2399"/>
    <cellStyle name="20% - 强调文字颜色 5 4 4 2" xfId="2401"/>
    <cellStyle name="20% - 强调文字颜色 5 4 4 3" xfId="2403"/>
    <cellStyle name="20% - 强调文字颜色 5 4_2015财政决算公开" xfId="1311"/>
    <cellStyle name="20% - 强调文字颜色 5 5" xfId="2591"/>
    <cellStyle name="20% - 强调文字颜色 5 5 2" xfId="2592"/>
    <cellStyle name="20% - 强调文字颜色 5 5 2 2" xfId="2593"/>
    <cellStyle name="20% - 强调文字颜色 5 5 2 2 2" xfId="106"/>
    <cellStyle name="20% - 强调文字颜色 5 5 2 2 2 2" xfId="2594"/>
    <cellStyle name="20% - 强调文字颜色 5 5 2 2 2 3" xfId="2596"/>
    <cellStyle name="20% - 强调文字颜色 5 5 2 3" xfId="2598"/>
    <cellStyle name="20% - 强调文字颜色 5 5 2 3 2" xfId="2599"/>
    <cellStyle name="20% - 强调文字颜色 5 5 2 3 3" xfId="2600"/>
    <cellStyle name="20% - 强调文字颜色 5 5 2_2015财政决算公开" xfId="2603"/>
    <cellStyle name="20% - 强调文字颜色 5 5 3" xfId="2604"/>
    <cellStyle name="20% - 强调文字颜色 5 5 3 2" xfId="2607"/>
    <cellStyle name="20% - 强调文字颜色 5 5 3 2 2" xfId="2608"/>
    <cellStyle name="20% - 强调文字颜色 5 5 3 2 3" xfId="2609"/>
    <cellStyle name="20% - 强调文字颜色 5 5 4" xfId="2350"/>
    <cellStyle name="20% - 强调文字颜色 5 5 4 2" xfId="2355"/>
    <cellStyle name="20% - 强调文字颜色 5 5 4 3" xfId="2358"/>
    <cellStyle name="20% - 强调文字颜色 5 5_2015财政决算公开" xfId="2610"/>
    <cellStyle name="20% - 强调文字颜色 5 6" xfId="992"/>
    <cellStyle name="20% - 强调文字颜色 5 6 2" xfId="2613"/>
    <cellStyle name="20% - 强调文字颜色 5 6 2 2" xfId="2616"/>
    <cellStyle name="20% - 强调文字颜色 5 6 2 2 2" xfId="2621"/>
    <cellStyle name="20% - 强调文字颜色 5 6 2 2 3" xfId="2625"/>
    <cellStyle name="20% - 强调文字颜色 5 6 3" xfId="672"/>
    <cellStyle name="20% - 强调文字颜色 5 6 3 2" xfId="1644"/>
    <cellStyle name="20% - 强调文字颜色 5 6 3 3" xfId="2628"/>
    <cellStyle name="20% - 强调文字颜色 5 6_2015财政决算公开" xfId="2474"/>
    <cellStyle name="20% - 强调文字颜色 5 7" xfId="2629"/>
    <cellStyle name="20% - 强调文字颜色 5 7 2" xfId="2633"/>
    <cellStyle name="20% - 强调文字颜色 5 7 2 2" xfId="2638"/>
    <cellStyle name="20% - 强调文字颜色 5 7 2 3" xfId="2639"/>
    <cellStyle name="20% - 强调文字颜色 5 8" xfId="2640"/>
    <cellStyle name="20% - 强调文字颜色 5 8 2" xfId="2642"/>
    <cellStyle name="20% - 强调文字颜色 5 8 3" xfId="2644"/>
    <cellStyle name="20% - 强调文字颜色 6 2" xfId="2646"/>
    <cellStyle name="20% - 强调文字颜色 6 2 2" xfId="2647"/>
    <cellStyle name="20% - 强调文字颜色 6 2 2 2" xfId="2611"/>
    <cellStyle name="20% - 强调文字颜色 6 2 2 2 2" xfId="2648"/>
    <cellStyle name="20% - 强调文字颜色 6 2 2 2 2 2" xfId="2649"/>
    <cellStyle name="20% - 强调文字颜色 6 2 2 2 2 2 2" xfId="2651"/>
    <cellStyle name="20% - 强调文字颜色 6 2 2 2 2 2 3" xfId="271"/>
    <cellStyle name="20% - 强调文字颜色 6 2 2 2 3" xfId="2652"/>
    <cellStyle name="20% - 强调文字颜色 6 2 2 2 3 2" xfId="2653"/>
    <cellStyle name="20% - 强调文字颜色 6 2 2 2 3 3" xfId="2658"/>
    <cellStyle name="20% - 强调文字颜色 6 2 2 2_2015财政决算公开" xfId="2634"/>
    <cellStyle name="20% - 强调文字颜色 6 2 2 3" xfId="2660"/>
    <cellStyle name="20% - 强调文字颜色 6 2 2 3 2" xfId="979"/>
    <cellStyle name="20% - 强调文字颜色 6 2 2 3 2 2" xfId="760"/>
    <cellStyle name="20% - 强调文字颜色 6 2 2 3 2 3" xfId="774"/>
    <cellStyle name="20% - 强调文字颜色 6 2 2 4" xfId="2661"/>
    <cellStyle name="20% - 强调文字颜色 6 2 2 4 2" xfId="231"/>
    <cellStyle name="20% - 强调文字颜色 6 2 2 4 3" xfId="239"/>
    <cellStyle name="20% - 强调文字颜色 6 2 2_2015财政决算公开" xfId="2082"/>
    <cellStyle name="20% - 强调文字颜色 6 2 3" xfId="2663"/>
    <cellStyle name="20% - 强调文字颜色 6 2 3 2" xfId="2664"/>
    <cellStyle name="20% - 强调文字颜色 6 2 3 2 2" xfId="2665"/>
    <cellStyle name="20% - 强调文字颜色 6 2 3 2 2 2" xfId="2668"/>
    <cellStyle name="20% - 强调文字颜色 6 2 3 2 2 3" xfId="2669"/>
    <cellStyle name="20% - 强调文字颜色 6 2 3 3" xfId="2672"/>
    <cellStyle name="20% - 强调文字颜色 6 2 3 3 2" xfId="1115"/>
    <cellStyle name="20% - 强调文字颜色 6 2 3 3 3" xfId="1121"/>
    <cellStyle name="20% - 强调文字颜色 6 2 3_2015财政决算公开" xfId="1048"/>
    <cellStyle name="20% - 强调文字颜色 6 2 4" xfId="2673"/>
    <cellStyle name="20% - 强调文字颜色 6 2 4 2" xfId="2674"/>
    <cellStyle name="20% - 强调文字颜色 6 2 4 2 2" xfId="1253"/>
    <cellStyle name="20% - 强调文字颜色 6 2 4 2 3" xfId="1291"/>
    <cellStyle name="20% - 强调文字颜色 6 2 5" xfId="2675"/>
    <cellStyle name="20% - 强调文字颜色 6 2 5 2" xfId="1709"/>
    <cellStyle name="20% - 强调文字颜色 6 2 5 3" xfId="2676"/>
    <cellStyle name="20% - 强调文字颜色 6 2_2015财政决算公开" xfId="2678"/>
    <cellStyle name="20% - 强调文字颜色 6 3" xfId="2680"/>
    <cellStyle name="20% - 强调文字颜色 6 3 2" xfId="2682"/>
    <cellStyle name="20% - 强调文字颜色 6 3 2 2" xfId="2684"/>
    <cellStyle name="20% - 强调文字颜色 6 3 2 2 2" xfId="2685"/>
    <cellStyle name="20% - 强调文字颜色 6 3 2 2 2 2" xfId="1855"/>
    <cellStyle name="20% - 强调文字颜色 6 3 2 2 2 2 2" xfId="1857"/>
    <cellStyle name="20% - 强调文字颜色 6 3 2 2 2 2 3" xfId="2687"/>
    <cellStyle name="20% - 强调文字颜色 6 3 2 2 3" xfId="2688"/>
    <cellStyle name="20% - 强调文字颜色 6 3 2 2 3 2" xfId="1940"/>
    <cellStyle name="20% - 强调文字颜色 6 3 2 2 3 3" xfId="2"/>
    <cellStyle name="20% - 强调文字颜色 6 3 2 2_2015财政决算公开" xfId="2689"/>
    <cellStyle name="20% - 强调文字颜色 6 3 2 3" xfId="2692"/>
    <cellStyle name="20% - 强调文字颜色 6 3 2 3 2" xfId="1353"/>
    <cellStyle name="20% - 强调文字颜色 6 3 2 3 2 2" xfId="2104"/>
    <cellStyle name="20% - 强调文字颜色 6 3 2 3 2 3" xfId="2108"/>
    <cellStyle name="20% - 强调文字颜色 6 3 2 4" xfId="2694"/>
    <cellStyle name="20% - 强调文字颜色 6 3 2 4 2" xfId="2695"/>
    <cellStyle name="20% - 强调文字颜色 6 3 2 4 3" xfId="2696"/>
    <cellStyle name="20% - 强调文字颜色 6 3 2_2015财政决算公开" xfId="2697"/>
    <cellStyle name="20% - 强调文字颜色 6 3 3" xfId="2699"/>
    <cellStyle name="20% - 强调文字颜色 6 3 3 2" xfId="2701"/>
    <cellStyle name="20% - 强调文字颜色 6 3 3 2 2" xfId="2703"/>
    <cellStyle name="20% - 强调文字颜色 6 3 3 2 2 2" xfId="2704"/>
    <cellStyle name="20% - 强调文字颜色 6 3 3 2 2 3" xfId="2706"/>
    <cellStyle name="20% - 强调文字颜色 6 3 3 3" xfId="2707"/>
    <cellStyle name="20% - 强调文字颜色 6 3 3 3 2" xfId="2709"/>
    <cellStyle name="20% - 强调文字颜色 6 3 3 3 3" xfId="2710"/>
    <cellStyle name="20% - 强调文字颜色 6 3 3_2015财政决算公开" xfId="2711"/>
    <cellStyle name="20% - 强调文字颜色 6 3 4" xfId="2411"/>
    <cellStyle name="20% - 强调文字颜色 6 3 4 2" xfId="2413"/>
    <cellStyle name="20% - 强调文字颜色 6 3 4 2 2" xfId="2415"/>
    <cellStyle name="20% - 强调文字颜色 6 3 4 2 3" xfId="2418"/>
    <cellStyle name="20% - 强调文字颜色 6 3 5" xfId="80"/>
    <cellStyle name="20% - 强调文字颜色 6 3 5 2" xfId="2420"/>
    <cellStyle name="20% - 强调文字颜色 6 3 5 3" xfId="2423"/>
    <cellStyle name="20% - 强调文字颜色 6 3_2015财政决算公开" xfId="2712"/>
    <cellStyle name="20% - 强调文字颜色 6 4" xfId="2716"/>
    <cellStyle name="20% - 强调文字颜色 6 4 2" xfId="2717"/>
    <cellStyle name="20% - 强调文字颜色 6 4 2 2" xfId="27"/>
    <cellStyle name="20% - 强调文字颜色 6 4 2 2 2" xfId="2718"/>
    <cellStyle name="20% - 强调文字颜色 6 4 2 2 2 2" xfId="2720"/>
    <cellStyle name="20% - 强调文字颜色 6 4 2 2 2 3" xfId="2726"/>
    <cellStyle name="20% - 强调文字颜色 6 4 2 3" xfId="2728"/>
    <cellStyle name="20% - 强调文字颜色 6 4 2 3 2" xfId="2730"/>
    <cellStyle name="20% - 强调文字颜色 6 4 2 3 3" xfId="1663"/>
    <cellStyle name="20% - 强调文字颜色 6 4 2_2015财政决算公开" xfId="2731"/>
    <cellStyle name="20% - 强调文字颜色 6 4 3" xfId="2732"/>
    <cellStyle name="20% - 强调文字颜色 6 4 3 2" xfId="2733"/>
    <cellStyle name="20% - 强调文字颜色 6 4 3 2 2" xfId="2734"/>
    <cellStyle name="20% - 强调文字颜色 6 4 3 2 3" xfId="1692"/>
    <cellStyle name="20% - 强调文字颜色 6 4 4" xfId="2430"/>
    <cellStyle name="20% - 强调文字颜色 6 4 4 2" xfId="59"/>
    <cellStyle name="20% - 强调文字颜色 6 4 4 3" xfId="124"/>
    <cellStyle name="20% - 强调文字颜色 6 4_2015财政决算公开" xfId="2735"/>
    <cellStyle name="20% - 强调文字颜色 6 5" xfId="2736"/>
    <cellStyle name="20% - 强调文字颜色 6 5 2" xfId="2737"/>
    <cellStyle name="20% - 强调文字颜色 6 5 2 2" xfId="2738"/>
    <cellStyle name="20% - 强调文字颜色 6 5 2 2 2" xfId="2739"/>
    <cellStyle name="20% - 强调文字颜色 6 5 2 2 2 2" xfId="1431"/>
    <cellStyle name="20% - 强调文字颜色 6 5 2 2 2 3" xfId="1438"/>
    <cellStyle name="20% - 强调文字颜色 6 5 2 3" xfId="2740"/>
    <cellStyle name="20% - 强调文字颜色 6 5 2 3 2" xfId="2741"/>
    <cellStyle name="20% - 强调文字颜色 6 5 2 3 3" xfId="1933"/>
    <cellStyle name="20% - 强调文字颜色 6 5 2_2015财政决算公开" xfId="2743"/>
    <cellStyle name="20% - 强调文字颜色 6 5 3" xfId="2746"/>
    <cellStyle name="20% - 强调文字颜色 6 5 3 2" xfId="2747"/>
    <cellStyle name="20% - 强调文字颜色 6 5 3 2 2" xfId="2748"/>
    <cellStyle name="20% - 强调文字颜色 6 5 3 2 3" xfId="1961"/>
    <cellStyle name="20% - 强调文字颜色 6 5 4" xfId="2326"/>
    <cellStyle name="20% - 强调文字颜色 6 5 4 2" xfId="531"/>
    <cellStyle name="20% - 强调文字颜色 6 5 4 3" xfId="2329"/>
    <cellStyle name="20% - 强调文字颜色 6 5_2015财政决算公开" xfId="1959"/>
    <cellStyle name="20% - 强调文字颜色 6 6" xfId="997"/>
    <cellStyle name="20% - 强调文字颜色 6 6 2" xfId="2750"/>
    <cellStyle name="20% - 强调文字颜色 6 6 2 2" xfId="2753"/>
    <cellStyle name="20% - 强调文字颜色 6 6 2 2 2" xfId="2755"/>
    <cellStyle name="20% - 强调文字颜色 6 6 2 2 3" xfId="2150"/>
    <cellStyle name="20% - 强调文字颜色 6 6 3" xfId="1988"/>
    <cellStyle name="20% - 强调文字颜色 6 6 3 2" xfId="2759"/>
    <cellStyle name="20% - 强调文字颜色 6 6 3 3" xfId="291"/>
    <cellStyle name="20% - 强调文字颜色 6 6_2015财政决算公开" xfId="2693"/>
    <cellStyle name="20% - 强调文字颜色 6 7" xfId="2761"/>
    <cellStyle name="20% - 强调文字颜色 6 7 2" xfId="2764"/>
    <cellStyle name="20% - 强调文字颜色 6 7 2 2" xfId="2767"/>
    <cellStyle name="20% - 强调文字颜色 6 7 2 3" xfId="2769"/>
    <cellStyle name="20% - 强调文字颜色 6 8" xfId="2771"/>
    <cellStyle name="20% - 强调文字颜色 6 8 2" xfId="2774"/>
    <cellStyle name="20% - 强调文字颜色 6 8 3" xfId="2777"/>
    <cellStyle name="20% - 着色 1" xfId="2005"/>
    <cellStyle name="20% - 着色 1 2" xfId="2779"/>
    <cellStyle name="20% - 着色 2" xfId="2007"/>
    <cellStyle name="20% - 着色 2 2" xfId="2781"/>
    <cellStyle name="20% - 着色 3" xfId="2784"/>
    <cellStyle name="20% - 着色 3 2" xfId="2787"/>
    <cellStyle name="20% - 着色 4" xfId="1173"/>
    <cellStyle name="20% - 着色 4 2" xfId="2792"/>
    <cellStyle name="20% - 着色 5" xfId="1488"/>
    <cellStyle name="20% - 着色 5 2" xfId="2794"/>
    <cellStyle name="20% - 着色 6" xfId="2795"/>
    <cellStyle name="20% - 着色 6 2" xfId="2797"/>
    <cellStyle name="40% - 强调文字颜色 1 10" xfId="1200"/>
    <cellStyle name="40% - 强调文字颜色 1 10 2" xfId="1202"/>
    <cellStyle name="40% - 强调文字颜色 1 2" xfId="2798"/>
    <cellStyle name="40% - 强调文字颜色 1 2 10" xfId="1236"/>
    <cellStyle name="40% - 强调文字颜色 1 2 10 2" xfId="2799"/>
    <cellStyle name="40% - 强调文字颜色 1 2 2" xfId="2800"/>
    <cellStyle name="40% - 强调文字颜色 1 2 2 2" xfId="2802"/>
    <cellStyle name="40% - 强调文字颜色 1 2 2 2 2" xfId="2804"/>
    <cellStyle name="40% - 强调文字颜色 1 2 2 2 2 2" xfId="2805"/>
    <cellStyle name="40% - 强调文字颜色 1 2 2 2 2 2 2" xfId="2806"/>
    <cellStyle name="40% - 强调文字颜色 1 2 2 2 2 2 3" xfId="2808"/>
    <cellStyle name="40% - 强调文字颜色 1 2 2 2 3" xfId="2809"/>
    <cellStyle name="40% - 强调文字颜色 1 2 2 2 3 2" xfId="2810"/>
    <cellStyle name="40% - 强调文字颜色 1 2 2 2 3 3" xfId="2812"/>
    <cellStyle name="40% - 强调文字颜色 1 2 2 2_2015财政决算公开" xfId="2814"/>
    <cellStyle name="40% - 强调文字颜色 1 2 2 3" xfId="2816"/>
    <cellStyle name="40% - 强调文字颜色 1 2 2 3 2" xfId="2818"/>
    <cellStyle name="40% - 强调文字颜色 1 2 2 3 2 2" xfId="143"/>
    <cellStyle name="40% - 强调文字颜色 1 2 2 3 2 3" xfId="585"/>
    <cellStyle name="40% - 强调文字颜色 1 2 2 4" xfId="2819"/>
    <cellStyle name="40% - 强调文字颜色 1 2 2 4 2" xfId="2820"/>
    <cellStyle name="40% - 强调文字颜色 1 2 2 4 3" xfId="2821"/>
    <cellStyle name="40% - 强调文字颜色 1 2 2_2015财政决算公开" xfId="2822"/>
    <cellStyle name="40% - 强调文字颜色 1 2 3" xfId="2824"/>
    <cellStyle name="40% - 强调文字颜色 1 2 3 2" xfId="2825"/>
    <cellStyle name="40% - 强调文字颜色 1 2 3 2 2" xfId="2826"/>
    <cellStyle name="40% - 强调文字颜色 1 2 3 2 2 2" xfId="2827"/>
    <cellStyle name="40% - 强调文字颜色 1 2 3 2 2 2 2" xfId="736"/>
    <cellStyle name="40% - 强调文字颜色 1 2 3 2 2 2 3" xfId="281"/>
    <cellStyle name="40% - 强调文字颜色 1 2 3 2 3" xfId="2828"/>
    <cellStyle name="40% - 强调文字颜色 1 2 3 2 3 2" xfId="2829"/>
    <cellStyle name="40% - 强调文字颜色 1 2 3 2 3 3" xfId="2830"/>
    <cellStyle name="40% - 强调文字颜色 1 2 3 2_2015财政决算公开" xfId="2832"/>
    <cellStyle name="40% - 强调文字颜色 1 2 3 3" xfId="2833"/>
    <cellStyle name="40% - 强调文字颜色 1 2 3 3 2" xfId="372"/>
    <cellStyle name="40% - 强调文字颜色 1 2 3 3 2 2" xfId="25"/>
    <cellStyle name="40% - 强调文字颜色 1 2 3 3 2 3" xfId="380"/>
    <cellStyle name="40% - 强调文字颜色 1 2 3 4" xfId="2834"/>
    <cellStyle name="40% - 强调文字颜色 1 2 3 4 2" xfId="472"/>
    <cellStyle name="40% - 强调文字颜色 1 2 3 4 3" xfId="481"/>
    <cellStyle name="40% - 强调文字颜色 1 2 3 5" xfId="2470"/>
    <cellStyle name="40% - 强调文字颜色 1 2 3 5 2" xfId="499"/>
    <cellStyle name="40% - 强调文字颜色 1 2 3 5 3" xfId="2835"/>
    <cellStyle name="40% - 强调文字颜色 1 2 3_2015财政决算公开" xfId="2837"/>
    <cellStyle name="40% - 强调文字颜色 1 2 4" xfId="2838"/>
    <cellStyle name="40% - 强调文字颜色 1 2 4 2" xfId="2839"/>
    <cellStyle name="40% - 强调文字颜色 1 2 4 2 2" xfId="2840"/>
    <cellStyle name="40% - 强调文字颜色 1 2 4 2 2 2" xfId="2841"/>
    <cellStyle name="40% - 强调文字颜色 1 2 4 2 2 3" xfId="2843"/>
    <cellStyle name="40% - 强调文字颜色 1 2 4 3" xfId="2844"/>
    <cellStyle name="40% - 强调文字颜色 1 2 4 3 2" xfId="618"/>
    <cellStyle name="40% - 强调文字颜色 1 2 4 3 3" xfId="621"/>
    <cellStyle name="40% - 强调文字颜色 1 2 4 4" xfId="2845"/>
    <cellStyle name="40% - 强调文字颜色 1 2 4 4 2" xfId="635"/>
    <cellStyle name="40% - 强调文字颜色 1 2 4 4 3" xfId="2847"/>
    <cellStyle name="40% - 强调文字颜色 1 2 4_2015财政决算公开" xfId="2850"/>
    <cellStyle name="40% - 强调文字颜色 1 2 5" xfId="2742"/>
    <cellStyle name="40% - 强调文字颜色 1 2 5 2" xfId="2851"/>
    <cellStyle name="40% - 强调文字颜色 1 2 5 2 2" xfId="2852"/>
    <cellStyle name="40% - 强调文字颜色 1 2 5 2 3" xfId="2853"/>
    <cellStyle name="40% - 强调文字颜色 1 2 6" xfId="1934"/>
    <cellStyle name="40% - 强调文字颜色 1 2 6 2" xfId="1064"/>
    <cellStyle name="40% - 强调文字颜色 1 2 6 3" xfId="1937"/>
    <cellStyle name="40% - 强调文字颜色 1 2 7" xfId="2855"/>
    <cellStyle name="40% - 强调文字颜色 1 2 7 2" xfId="2856"/>
    <cellStyle name="40% - 强调文字颜色 1 2 7 3" xfId="2859"/>
    <cellStyle name="40% - 强调文字颜色 1 2 8" xfId="2860"/>
    <cellStyle name="40% - 强调文字颜色 1 2 8 2" xfId="2861"/>
    <cellStyle name="40% - 强调文字颜色 1 2 9" xfId="2862"/>
    <cellStyle name="40% - 强调文字颜色 1 2 9 2" xfId="2865"/>
    <cellStyle name="40% - 强调文字颜色 1 2_2015财政决算公开" xfId="2867"/>
    <cellStyle name="40% - 强调文字颜色 1 3" xfId="2869"/>
    <cellStyle name="40% - 强调文字颜色 1 3 2" xfId="2870"/>
    <cellStyle name="40% - 强调文字颜色 1 3 2 2" xfId="2871"/>
    <cellStyle name="40% - 强调文字颜色 1 3 2 2 2" xfId="2873"/>
    <cellStyle name="40% - 强调文字颜色 1 3 2 2 2 2" xfId="2875"/>
    <cellStyle name="40% - 强调文字颜色 1 3 2 2 2 2 2" xfId="2878"/>
    <cellStyle name="40% - 强调文字颜色 1 3 2 2 2 2 3" xfId="2881"/>
    <cellStyle name="40% - 强调文字颜色 1 3 2 2 3" xfId="2883"/>
    <cellStyle name="40% - 强调文字颜色 1 3 2 2 3 2" xfId="2884"/>
    <cellStyle name="40% - 强调文字颜色 1 3 2 2 3 3" xfId="2885"/>
    <cellStyle name="40% - 强调文字颜色 1 3 2 2_2015财政决算公开" xfId="2888"/>
    <cellStyle name="40% - 强调文字颜色 1 3 2 3" xfId="2744"/>
    <cellStyle name="40% - 强调文字颜色 1 3 2 3 2" xfId="2889"/>
    <cellStyle name="40% - 强调文字颜色 1 3 2 3 2 2" xfId="2891"/>
    <cellStyle name="40% - 强调文字颜色 1 3 2 3 2 3" xfId="2893"/>
    <cellStyle name="40% - 强调文字颜色 1 3 2 4" xfId="2895"/>
    <cellStyle name="40% - 强调文字颜色 1 3 2 4 2" xfId="2897"/>
    <cellStyle name="40% - 强调文字颜色 1 3 2 4 3" xfId="2901"/>
    <cellStyle name="40% - 强调文字颜色 1 3 2_2015财政决算公开" xfId="2902"/>
    <cellStyle name="40% - 强调文字颜色 1 3 3" xfId="2903"/>
    <cellStyle name="40% - 强调文字颜色 1 3 3 2" xfId="2904"/>
    <cellStyle name="40% - 强调文字颜色 1 3 3 2 2" xfId="2905"/>
    <cellStyle name="40% - 强调文字颜色 1 3 3 2 2 2" xfId="2907"/>
    <cellStyle name="40% - 强调文字颜色 1 3 3 2 2 3" xfId="2909"/>
    <cellStyle name="40% - 强调文字颜色 1 3 3 3" xfId="2914"/>
    <cellStyle name="40% - 强调文字颜色 1 3 3 3 2" xfId="974"/>
    <cellStyle name="40% - 强调文字颜色 1 3 3 3 3" xfId="980"/>
    <cellStyle name="40% - 强调文字颜色 1 3 3_2015财政决算公开" xfId="2916"/>
    <cellStyle name="40% - 强调文字颜色 1 3 4" xfId="2917"/>
    <cellStyle name="40% - 强调文字颜色 1 3 4 2" xfId="2919"/>
    <cellStyle name="40% - 强调文字颜色 1 3 4 2 2" xfId="2921"/>
    <cellStyle name="40% - 强调文字颜色 1 3 4 2 3" xfId="2667"/>
    <cellStyle name="40% - 强调文字颜色 1 3 5" xfId="2922"/>
    <cellStyle name="40% - 强调文字颜色 1 3 5 2" xfId="2923"/>
    <cellStyle name="40% - 强调文字颜色 1 3 5 3" xfId="2924"/>
    <cellStyle name="40% - 强调文字颜色 1 3_2015财政决算公开" xfId="2926"/>
    <cellStyle name="40% - 强调文字颜色 1 4" xfId="2288"/>
    <cellStyle name="40% - 强调文字颜色 1 4 2" xfId="2927"/>
    <cellStyle name="40% - 强调文字颜色 1 4 2 2" xfId="2929"/>
    <cellStyle name="40% - 强调文字颜色 1 4 2 2 2" xfId="2930"/>
    <cellStyle name="40% - 强调文字颜色 1 4 2 2 2 2" xfId="2932"/>
    <cellStyle name="40% - 强调文字颜色 1 4 2 2 2 3" xfId="2935"/>
    <cellStyle name="40% - 强调文字颜色 1 4 2 3" xfId="2937"/>
    <cellStyle name="40% - 强调文字颜色 1 4 2 3 2" xfId="2939"/>
    <cellStyle name="40% - 强调文字颜色 1 4 2 3 3" xfId="2940"/>
    <cellStyle name="40% - 强调文字颜色 1 4 2_2015财政决算公开" xfId="1872"/>
    <cellStyle name="40% - 强调文字颜色 1 4 3" xfId="2941"/>
    <cellStyle name="40% - 强调文字颜色 1 4 3 2" xfId="2943"/>
    <cellStyle name="40% - 强调文字颜色 1 4 3 2 2" xfId="2944"/>
    <cellStyle name="40% - 强调文字颜色 1 4 3 2 3" xfId="2686"/>
    <cellStyle name="40% - 强调文字颜色 1 4 4" xfId="687"/>
    <cellStyle name="40% - 强调文字颜色 1 4 4 2" xfId="1911"/>
    <cellStyle name="40% - 强调文字颜色 1 4 4 3" xfId="553"/>
    <cellStyle name="40% - 强调文字颜色 1 4_2015财政决算公开" xfId="1213"/>
    <cellStyle name="40% - 强调文字颜色 1 5" xfId="2291"/>
    <cellStyle name="40% - 强调文字颜色 1 5 2" xfId="2946"/>
    <cellStyle name="40% - 强调文字颜色 1 5 2 2" xfId="2947"/>
    <cellStyle name="40% - 强调文字颜色 1 5 2 2 2" xfId="2948"/>
    <cellStyle name="40% - 强调文字颜色 1 5 2 2 2 2" xfId="429"/>
    <cellStyle name="40% - 强调文字颜色 1 5 2 2 2 3" xfId="2949"/>
    <cellStyle name="40% - 强调文字颜色 1 5 2 3" xfId="2950"/>
    <cellStyle name="40% - 强调文字颜色 1 5 2 3 2" xfId="2952"/>
    <cellStyle name="40% - 强调文字颜色 1 5 2 3 3" xfId="2953"/>
    <cellStyle name="40% - 强调文字颜色 1 5 2_2015财政决算公开" xfId="2954"/>
    <cellStyle name="40% - 强调文字颜色 1 5 3" xfId="1579"/>
    <cellStyle name="40% - 强调文字颜色 1 5 3 2" xfId="1581"/>
    <cellStyle name="40% - 强调文字颜色 1 5 3 2 2" xfId="2955"/>
    <cellStyle name="40% - 强调文字颜色 1 5 3 2 3" xfId="2719"/>
    <cellStyle name="40% - 强调文字颜色 1 5 4" xfId="2957"/>
    <cellStyle name="40% - 强调文字颜色 1 5 4 2" xfId="2958"/>
    <cellStyle name="40% - 强调文字颜色 1 5 4 3" xfId="2959"/>
    <cellStyle name="40% - 强调文字颜色 1 5_2015财政决算公开" xfId="2962"/>
    <cellStyle name="40% - 强调文字颜色 1 6" xfId="2544"/>
    <cellStyle name="40% - 强调文字颜色 1 6 2" xfId="2964"/>
    <cellStyle name="40% - 强调文字颜色 1 6 2 2" xfId="2965"/>
    <cellStyle name="40% - 强调文字颜色 1 6 2 2 2" xfId="2967"/>
    <cellStyle name="40% - 强调文字颜色 1 6 2 2 3" xfId="2968"/>
    <cellStyle name="40% - 强调文字颜色 1 6 3" xfId="1587"/>
    <cellStyle name="40% - 强调文字颜色 1 6 3 2" xfId="2969"/>
    <cellStyle name="40% - 强调文字颜色 1 6 3 3" xfId="2970"/>
    <cellStyle name="40% - 强调文字颜色 1 6_2015财政决算公开" xfId="23"/>
    <cellStyle name="40% - 强调文字颜色 1 7" xfId="2548"/>
    <cellStyle name="40% - 强调文字颜色 1 7 2" xfId="891"/>
    <cellStyle name="40% - 强调文字颜色 1 7 2 2" xfId="2971"/>
    <cellStyle name="40% - 强调文字颜色 1 7 2 3" xfId="2973"/>
    <cellStyle name="40% - 强调文字颜色 1 8" xfId="2976"/>
    <cellStyle name="40% - 强调文字颜色 1 8 2" xfId="1325"/>
    <cellStyle name="40% - 强调文字颜色 1 8 3" xfId="1330"/>
    <cellStyle name="40% - 强调文字颜色 1 9" xfId="2978"/>
    <cellStyle name="40% - 强调文字颜色 1 9 2" xfId="1454"/>
    <cellStyle name="40% - 强调文字颜色 1 9 3" xfId="1459"/>
    <cellStyle name="40% - 强调文字颜色 2 2" xfId="2979"/>
    <cellStyle name="40% - 强调文字颜色 2 2 2" xfId="2980"/>
    <cellStyle name="40% - 强调文字颜色 2 2 2 2" xfId="2984"/>
    <cellStyle name="40% - 强调文字颜色 2 2 2 2 2" xfId="2987"/>
    <cellStyle name="40% - 强调文字颜色 2 2 2 2 2 2" xfId="2988"/>
    <cellStyle name="40% - 强调文字颜色 2 2 2 2 2 2 2" xfId="2989"/>
    <cellStyle name="40% - 强调文字颜色 2 2 2 2 2 2 3" xfId="1218"/>
    <cellStyle name="40% - 强调文字颜色 2 2 2 2 3" xfId="2992"/>
    <cellStyle name="40% - 强调文字颜色 2 2 2 2 3 2" xfId="2993"/>
    <cellStyle name="40% - 强调文字颜色 2 2 2 2 3 3" xfId="2996"/>
    <cellStyle name="40% - 强调文字颜色 2 2 2 2_2015财政决算公开" xfId="2997"/>
    <cellStyle name="40% - 强调文字颜色 2 2 2 3" xfId="2999"/>
    <cellStyle name="40% - 强调文字颜色 2 2 2 3 2" xfId="3004"/>
    <cellStyle name="40% - 强调文字颜色 2 2 2 3 2 2" xfId="1769"/>
    <cellStyle name="40% - 强调文字颜色 2 2 2 3 2 3" xfId="3011"/>
    <cellStyle name="40% - 强调文字颜色 2 2 2 4" xfId="3012"/>
    <cellStyle name="40% - 强调文字颜色 2 2 2 4 2" xfId="339"/>
    <cellStyle name="40% - 强调文字颜色 2 2 2 4 3" xfId="2807"/>
    <cellStyle name="40% - 强调文字颜色 2 2 2_2015财政决算公开" xfId="1563"/>
    <cellStyle name="40% - 强调文字颜色 2 2 3" xfId="3013"/>
    <cellStyle name="40% - 强调文字颜色 2 2 3 2" xfId="3014"/>
    <cellStyle name="40% - 强调文字颜色 2 2 3 2 2" xfId="9"/>
    <cellStyle name="40% - 强调文字颜色 2 2 3 2 2 2" xfId="3017"/>
    <cellStyle name="40% - 强调文字颜色 2 2 3 2 2 3" xfId="3020"/>
    <cellStyle name="40% - 强调文字颜色 2 2 3 3" xfId="3023"/>
    <cellStyle name="40% - 强调文字颜色 2 2 3 3 2" xfId="3024"/>
    <cellStyle name="40% - 强调文字颜色 2 2 3 3 3" xfId="3025"/>
    <cellStyle name="40% - 强调文字颜色 2 2 3_2015财政决算公开" xfId="3026"/>
    <cellStyle name="40% - 强调文字颜色 2 2 4" xfId="3028"/>
    <cellStyle name="40% - 强调文字颜色 2 2 4 2" xfId="3029"/>
    <cellStyle name="40% - 强调文字颜色 2 2 4 2 2" xfId="40"/>
    <cellStyle name="40% - 强调文字颜色 2 2 4 2 3" xfId="3030"/>
    <cellStyle name="40% - 强调文字颜色 2 2 5" xfId="3032"/>
    <cellStyle name="40% - 强调文字颜色 2 2 5 2" xfId="3033"/>
    <cellStyle name="40% - 强调文字颜色 2 2 5 3" xfId="3034"/>
    <cellStyle name="40% - 强调文字颜色 2 2_2015财政决算公开" xfId="587"/>
    <cellStyle name="40% - 强调文字颜色 2 3" xfId="3035"/>
    <cellStyle name="40% - 强调文字颜色 2 3 2" xfId="3036"/>
    <cellStyle name="40% - 强调文字颜色 2 3 2 2" xfId="3037"/>
    <cellStyle name="40% - 强调文字颜色 2 3 2 2 2" xfId="3038"/>
    <cellStyle name="40% - 强调文字颜色 2 3 2 2 2 2" xfId="3039"/>
    <cellStyle name="40% - 强调文字颜色 2 3 2 2 2 2 2" xfId="3044"/>
    <cellStyle name="40% - 强调文字颜色 2 3 2 2 2 2 3" xfId="51"/>
    <cellStyle name="40% - 强调文字颜色 2 3 2 2 3" xfId="537"/>
    <cellStyle name="40% - 强调文字颜色 2 3 2 2 3 2" xfId="540"/>
    <cellStyle name="40% - 强调文字颜色 2 3 2 2 3 3" xfId="3049"/>
    <cellStyle name="40% - 强调文字颜色 2 3 2 2_2015财政决算公开" xfId="3050"/>
    <cellStyle name="40% - 强调文字颜色 2 3 2 3" xfId="3053"/>
    <cellStyle name="40% - 强调文字颜色 2 3 2 3 2" xfId="3057"/>
    <cellStyle name="40% - 强调文字颜色 2 3 2 3 2 2" xfId="1804"/>
    <cellStyle name="40% - 强调文字颜色 2 3 2 3 2 3" xfId="3059"/>
    <cellStyle name="40% - 强调文字颜色 2 3 2 4" xfId="3062"/>
    <cellStyle name="40% - 强调文字颜色 2 3 2 4 2" xfId="3065"/>
    <cellStyle name="40% - 强调文字颜色 2 3 2 4 3" xfId="157"/>
    <cellStyle name="40% - 强调文字颜色 2 3 2_2015财政决算公开" xfId="1831"/>
    <cellStyle name="40% - 强调文字颜色 2 3 3" xfId="3066"/>
    <cellStyle name="40% - 强调文字颜色 2 3 3 2" xfId="3067"/>
    <cellStyle name="40% - 强调文字颜色 2 3 3 2 2" xfId="3068"/>
    <cellStyle name="40% - 强调文字颜色 2 3 3 2 2 2" xfId="3069"/>
    <cellStyle name="40% - 强调文字颜色 2 3 3 2 2 3" xfId="3071"/>
    <cellStyle name="40% - 强调文字颜色 2 3 3 3" xfId="3072"/>
    <cellStyle name="40% - 强调文字颜色 2 3 3 3 2" xfId="3074"/>
    <cellStyle name="40% - 强调文字颜色 2 3 3 3 3" xfId="694"/>
    <cellStyle name="40% - 强调文字颜色 2 3 3_2015财政决算公开" xfId="3076"/>
    <cellStyle name="40% - 强调文字颜色 2 3 4" xfId="3077"/>
    <cellStyle name="40% - 强调文字颜色 2 3 4 2" xfId="3078"/>
    <cellStyle name="40% - 强调文字颜色 2 3 4 2 2" xfId="3080"/>
    <cellStyle name="40% - 强调文字颜色 2 3 4 2 3" xfId="844"/>
    <cellStyle name="40% - 强调文字颜色 2 3 5" xfId="3081"/>
    <cellStyle name="40% - 强调文字颜色 2 3 5 2" xfId="36"/>
    <cellStyle name="40% - 强调文字颜色 2 3 5 3" xfId="3082"/>
    <cellStyle name="40% - 强调文字颜色 2 3_2015财政决算公开" xfId="3079"/>
    <cellStyle name="40% - 强调文字颜色 2 4" xfId="3084"/>
    <cellStyle name="40% - 强调文字颜色 2 4 2" xfId="3086"/>
    <cellStyle name="40% - 强调文字颜色 2 4 2 2" xfId="3087"/>
    <cellStyle name="40% - 强调文字颜色 2 4 2 2 2" xfId="3089"/>
    <cellStyle name="40% - 强调文字颜色 2 4 2 2 2 2" xfId="3092"/>
    <cellStyle name="40% - 强调文字颜色 2 4 2 2 2 3" xfId="2783"/>
    <cellStyle name="40% - 强调文字颜色 2 4 2 3" xfId="3093"/>
    <cellStyle name="40% - 强调文字颜色 2 4 2 3 2" xfId="3095"/>
    <cellStyle name="40% - 强调文字颜色 2 4 2 3 3" xfId="1044"/>
    <cellStyle name="40% - 强调文字颜色 2 4 2_2015财政决算公开" xfId="3096"/>
    <cellStyle name="40% - 强调文字颜色 2 4 3" xfId="3098"/>
    <cellStyle name="40% - 强调文字颜色 2 4 3 2" xfId="3101"/>
    <cellStyle name="40% - 强调文字颜色 2 4 3 2 2" xfId="3103"/>
    <cellStyle name="40% - 强调文字颜色 2 4 3 2 3" xfId="1184"/>
    <cellStyle name="40% - 强调文字颜色 2 4 4" xfId="3104"/>
    <cellStyle name="40% - 强调文字颜色 2 4 4 2" xfId="3105"/>
    <cellStyle name="40% - 强调文字颜色 2 4 4 3" xfId="3106"/>
    <cellStyle name="40% - 强调文字颜色 2 4_2015财政决算公开" xfId="3109"/>
    <cellStyle name="40% - 强调文字颜色 2 5" xfId="3111"/>
    <cellStyle name="40% - 强调文字颜色 2 5 2" xfId="3115"/>
    <cellStyle name="40% - 强调文字颜色 2 5 2 2" xfId="15"/>
    <cellStyle name="40% - 强调文字颜色 2 5 2 2 2" xfId="3116"/>
    <cellStyle name="40% - 强调文字颜色 2 5 2 2 2 2" xfId="3117"/>
    <cellStyle name="40% - 强调文字颜色 2 5 2 2 2 3" xfId="1600"/>
    <cellStyle name="40% - 强调文字颜色 2 5 2 3" xfId="3118"/>
    <cellStyle name="40% - 强调文字颜色 2 5 2 3 2" xfId="3119"/>
    <cellStyle name="40% - 强调文字颜色 2 5 2 3 3" xfId="1395"/>
    <cellStyle name="40% - 强调文字颜色 2 5 2_2015财政决算公开" xfId="190"/>
    <cellStyle name="40% - 强调文字颜色 2 5 3" xfId="1602"/>
    <cellStyle name="40% - 强调文字颜色 2 5 3 2" xfId="3120"/>
    <cellStyle name="40% - 强调文字颜色 2 5 3 2 2" xfId="3122"/>
    <cellStyle name="40% - 强调文字颜色 2 5 3 2 3" xfId="3123"/>
    <cellStyle name="40% - 强调文字颜色 2 5 4" xfId="1605"/>
    <cellStyle name="40% - 强调文字颜色 2 5 4 2" xfId="2713"/>
    <cellStyle name="40% - 强调文字颜色 2 5 4 3" xfId="198"/>
    <cellStyle name="40% - 强调文字颜色 2 5_2015财政决算公开" xfId="3124"/>
    <cellStyle name="40% - 强调文字颜色 2 6" xfId="3126"/>
    <cellStyle name="40% - 强调文字颜色 2 6 2" xfId="3128"/>
    <cellStyle name="40% - 强调文字颜色 2 6 2 2" xfId="3130"/>
    <cellStyle name="40% - 强调文字颜色 2 6 2 2 2" xfId="1397"/>
    <cellStyle name="40% - 强调文字颜色 2 6 2 2 3" xfId="3133"/>
    <cellStyle name="40% - 强调文字颜色 2 6 3" xfId="3134"/>
    <cellStyle name="40% - 强调文字颜色 2 6 3 2" xfId="3135"/>
    <cellStyle name="40% - 强调文字颜色 2 6 3 3" xfId="2990"/>
    <cellStyle name="40% - 强调文字颜色 2 6_2015财政决算公开" xfId="3136"/>
    <cellStyle name="40% - 强调文字颜色 2 7" xfId="2465"/>
    <cellStyle name="40% - 强调文字颜色 2 7 2" xfId="2471"/>
    <cellStyle name="40% - 强调文字颜色 2 7 2 2" xfId="500"/>
    <cellStyle name="40% - 强调文字颜色 2 7 2 3" xfId="2836"/>
    <cellStyle name="40% - 强调文字颜色 2 8" xfId="2483"/>
    <cellStyle name="40% - 强调文字颜色 2 8 2" xfId="2486"/>
    <cellStyle name="40% - 强调文字颜色 2 8 3" xfId="3137"/>
    <cellStyle name="40% - 强调文字颜色 3 10" xfId="3139"/>
    <cellStyle name="40% - 强调文字颜色 3 10 2" xfId="3140"/>
    <cellStyle name="40% - 强调文字颜色 3 2" xfId="3142"/>
    <cellStyle name="40% - 强调文字颜色 3 2 10" xfId="3145"/>
    <cellStyle name="40% - 强调文字颜色 3 2 10 2" xfId="3147"/>
    <cellStyle name="40% - 强调文字颜色 3 2 2" xfId="3151"/>
    <cellStyle name="40% - 强调文字颜色 3 2 2 2" xfId="3156"/>
    <cellStyle name="40% - 强调文字颜色 3 2 2 2 2" xfId="3162"/>
    <cellStyle name="40% - 强调文字颜色 3 2 2 2 2 2" xfId="3166"/>
    <cellStyle name="40% - 强调文字颜色 3 2 2 2 2 2 2" xfId="3168"/>
    <cellStyle name="40% - 强调文字颜色 3 2 2 2 2 2 3" xfId="1081"/>
    <cellStyle name="40% - 强调文字颜色 3 2 2 2 3" xfId="3172"/>
    <cellStyle name="40% - 强调文字颜色 3 2 2 2 3 2" xfId="3176"/>
    <cellStyle name="40% - 强调文字颜色 3 2 2 2 3 3" xfId="3178"/>
    <cellStyle name="40% - 强调文字颜色 3 2 2 2_2015财政决算公开" xfId="3181"/>
    <cellStyle name="40% - 强调文字颜色 3 2 2 3" xfId="3182"/>
    <cellStyle name="40% - 强调文字颜色 3 2 2 3 2" xfId="3190"/>
    <cellStyle name="40% - 强调文字颜色 3 2 2 3 2 2" xfId="1891"/>
    <cellStyle name="40% - 强调文字颜色 3 2 2 3 2 3" xfId="3193"/>
    <cellStyle name="40% - 强调文字颜色 3 2 2 4" xfId="3195"/>
    <cellStyle name="40% - 强调文字颜色 3 2 2 4 2" xfId="723"/>
    <cellStyle name="40% - 强调文字颜色 3 2 2 4 3" xfId="738"/>
    <cellStyle name="40% - 强调文字颜色 3 2 2_2015财政决算公开" xfId="3196"/>
    <cellStyle name="40% - 强调文字颜色 3 2 3" xfId="3199"/>
    <cellStyle name="40% - 强调文字颜色 3 2 3 2" xfId="3201"/>
    <cellStyle name="40% - 强调文字颜色 3 2 3 2 2" xfId="3203"/>
    <cellStyle name="40% - 强调文字颜色 3 2 3 2 2 2" xfId="3207"/>
    <cellStyle name="40% - 强调文字颜色 3 2 3 2 2 2 2" xfId="3209"/>
    <cellStyle name="40% - 强调文字颜色 3 2 3 2 2 2 3" xfId="1232"/>
    <cellStyle name="40% - 强调文字颜色 3 2 3 2 3" xfId="3211"/>
    <cellStyle name="40% - 强调文字颜色 3 2 3 2 3 2" xfId="3213"/>
    <cellStyle name="40% - 强调文字颜色 3 2 3 2 3 3" xfId="3214"/>
    <cellStyle name="40% - 强调文字颜色 3 2 3 2_2015财政决算公开" xfId="2857"/>
    <cellStyle name="40% - 强调文字颜色 3 2 3 3" xfId="3217"/>
    <cellStyle name="40% - 强调文字颜色 3 2 3 3 2" xfId="3220"/>
    <cellStyle name="40% - 强调文字颜色 3 2 3 3 2 2" xfId="3223"/>
    <cellStyle name="40% - 强调文字颜色 3 2 3 3 2 3" xfId="2144"/>
    <cellStyle name="40% - 强调文字颜色 3 2 3 4" xfId="1543"/>
    <cellStyle name="40% - 强调文字颜色 3 2 3 4 2" xfId="1462"/>
    <cellStyle name="40% - 强调文字颜色 3 2 3 4 3" xfId="3226"/>
    <cellStyle name="40% - 强调文字颜色 3 2 3 5" xfId="1546"/>
    <cellStyle name="40% - 强调文字颜色 3 2 3 5 2" xfId="2576"/>
    <cellStyle name="40% - 强调文字颜色 3 2 3 5 3" xfId="2579"/>
    <cellStyle name="40% - 强调文字颜色 3 2 3_2015财政决算公开" xfId="3228"/>
    <cellStyle name="40% - 强调文字颜色 3 2 4" xfId="3230"/>
    <cellStyle name="40% - 强调文字颜色 3 2 4 2" xfId="3231"/>
    <cellStyle name="40% - 强调文字颜色 3 2 4 2 2" xfId="3232"/>
    <cellStyle name="40% - 强调文字颜色 3 2 4 2 2 2" xfId="3234"/>
    <cellStyle name="40% - 强调文字颜色 3 2 4 2 2 3" xfId="1379"/>
    <cellStyle name="40% - 强调文字颜色 3 2 4 3" xfId="3236"/>
    <cellStyle name="40% - 强调文字颜色 3 2 4 3 2" xfId="3237"/>
    <cellStyle name="40% - 强调文字颜色 3 2 4 3 3" xfId="3239"/>
    <cellStyle name="40% - 强调文字颜色 3 2 4 4" xfId="3240"/>
    <cellStyle name="40% - 强调文字颜色 3 2 4 4 2" xfId="3241"/>
    <cellStyle name="40% - 强调文字颜色 3 2 4 4 3" xfId="3242"/>
    <cellStyle name="40% - 强调文字颜色 3 2 4_2015财政决算公开" xfId="3227"/>
    <cellStyle name="40% - 强调文字颜色 3 2 5" xfId="3243"/>
    <cellStyle name="40% - 强调文字颜色 3 2 5 2" xfId="3244"/>
    <cellStyle name="40% - 强调文字颜色 3 2 5 2 2" xfId="3245"/>
    <cellStyle name="40% - 强调文字颜色 3 2 5 2 3" xfId="3248"/>
    <cellStyle name="40% - 强调文字颜色 3 2 6" xfId="1999"/>
    <cellStyle name="40% - 强调文字颜色 3 2 6 2" xfId="3250"/>
    <cellStyle name="40% - 强调文字颜色 3 2 6 3" xfId="3251"/>
    <cellStyle name="40% - 强调文字颜色 3 2 7" xfId="1764"/>
    <cellStyle name="40% - 强调文字颜色 3 2 7 2" xfId="1766"/>
    <cellStyle name="40% - 强调文字颜色 3 2 7 3" xfId="1780"/>
    <cellStyle name="40% - 强调文字颜色 3 2 8" xfId="1793"/>
    <cellStyle name="40% - 强调文字颜色 3 2 8 2" xfId="1795"/>
    <cellStyle name="40% - 强调文字颜色 3 2 9" xfId="1835"/>
    <cellStyle name="40% - 强调文字颜色 3 2 9 2" xfId="1838"/>
    <cellStyle name="40% - 强调文字颜色 3 2_2015财政决算公开" xfId="3252"/>
    <cellStyle name="40% - 强调文字颜色 3 3" xfId="3253"/>
    <cellStyle name="40% - 强调文字颜色 3 3 2" xfId="3254"/>
    <cellStyle name="40% - 强调文字颜色 3 3 2 2" xfId="3255"/>
    <cellStyle name="40% - 强调文字颜色 3 3 2 2 2" xfId="3259"/>
    <cellStyle name="40% - 强调文字颜色 3 3 2 2 2 2" xfId="3260"/>
    <cellStyle name="40% - 强调文字颜色 3 3 2 2 2 2 2" xfId="3262"/>
    <cellStyle name="40% - 强调文字颜色 3 3 2 2 2 2 3" xfId="3263"/>
    <cellStyle name="40% - 强调文字颜色 3 3 2 2 3" xfId="3264"/>
    <cellStyle name="40% - 强调文字颜色 3 3 2 2 3 2" xfId="3265"/>
    <cellStyle name="40% - 强调文字颜色 3 3 2 2 3 3" xfId="3266"/>
    <cellStyle name="40% - 强调文字颜色 3 3 2 2_2015财政决算公开" xfId="3090"/>
    <cellStyle name="40% - 强调文字颜色 3 3 2 3" xfId="3269"/>
    <cellStyle name="40% - 强调文字颜色 3 3 2 3 2" xfId="3272"/>
    <cellStyle name="40% - 强调文字颜色 3 3 2 3 2 2" xfId="3274"/>
    <cellStyle name="40% - 强调文字颜色 3 3 2 3 2 3" xfId="3277"/>
    <cellStyle name="40% - 强调文字颜色 3 3 2 4" xfId="3278"/>
    <cellStyle name="40% - 强调文字颜色 3 3 2 4 2" xfId="3280"/>
    <cellStyle name="40% - 强调文字颜色 3 3 2 4 3" xfId="374"/>
    <cellStyle name="40% - 强调文字颜色 3 3 2_2015财政决算公开" xfId="1849"/>
    <cellStyle name="40% - 强调文字颜色 3 3 3" xfId="3282"/>
    <cellStyle name="40% - 强调文字颜色 3 3 3 2" xfId="17"/>
    <cellStyle name="40% - 强调文字颜色 3 3 3 2 2" xfId="3143"/>
    <cellStyle name="40% - 强调文字颜色 3 3 3 2 2 2" xfId="3154"/>
    <cellStyle name="40% - 强调文字颜色 3 3 3 2 2 3" xfId="3200"/>
    <cellStyle name="40% - 强调文字颜色 3 3 3 3" xfId="109"/>
    <cellStyle name="40% - 强调文字颜色 3 3 3 3 2" xfId="3287"/>
    <cellStyle name="40% - 强调文字颜色 3 3 3 3 3" xfId="3290"/>
    <cellStyle name="40% - 强调文字颜色 3 3 3_2015财政决算公开" xfId="3293"/>
    <cellStyle name="40% - 强调文字颜色 3 3 4" xfId="3294"/>
    <cellStyle name="40% - 强调文字颜色 3 3 4 2" xfId="3299"/>
    <cellStyle name="40% - 强调文字颜色 3 3 4 2 2" xfId="3301"/>
    <cellStyle name="40% - 强调文字颜色 3 3 4 2 3" xfId="3302"/>
    <cellStyle name="40% - 强调文字颜色 3 3 5" xfId="3303"/>
    <cellStyle name="40% - 强调文字颜色 3 3 5 2" xfId="3304"/>
    <cellStyle name="40% - 强调文字颜色 3 3 5 3" xfId="589"/>
    <cellStyle name="40% - 强调文字颜色 3 3_2015财政决算公开" xfId="3306"/>
    <cellStyle name="40% - 强调文字颜色 3 4" xfId="3307"/>
    <cellStyle name="40% - 强调文字颜色 3 4 2" xfId="3308"/>
    <cellStyle name="40% - 强调文字颜色 3 4 2 2" xfId="2762"/>
    <cellStyle name="40% - 强调文字颜色 3 4 2 2 2" xfId="2765"/>
    <cellStyle name="40% - 强调文字颜色 3 4 2 2 2 2" xfId="2768"/>
    <cellStyle name="40% - 强调文字颜色 3 4 2 2 2 3" xfId="2770"/>
    <cellStyle name="40% - 强调文字颜色 3 4 2 3" xfId="2772"/>
    <cellStyle name="40% - 强调文字颜色 3 4 2 3 2" xfId="2775"/>
    <cellStyle name="40% - 强调文字颜色 3 4 2 3 3" xfId="2778"/>
    <cellStyle name="40% - 强调文字颜色 3 4 2_2015财政决算公开" xfId="2247"/>
    <cellStyle name="40% - 强调文字颜色 3 4 3" xfId="3310"/>
    <cellStyle name="40% - 强调文字颜色 3 4 3 2" xfId="3311"/>
    <cellStyle name="40% - 强调文字颜色 3 4 3 2 2" xfId="3316"/>
    <cellStyle name="40% - 强调文字颜色 3 4 3 2 3" xfId="3318"/>
    <cellStyle name="40% - 强调文字颜色 3 4 4" xfId="3163"/>
    <cellStyle name="40% - 强调文字颜色 3 4 4 2" xfId="3167"/>
    <cellStyle name="40% - 强调文字颜色 3 4 4 3" xfId="3319"/>
    <cellStyle name="40% - 强调文字颜色 3 4_2015财政决算公开" xfId="3107"/>
    <cellStyle name="40% - 强调文字颜色 3 5" xfId="3321"/>
    <cellStyle name="40% - 强调文字颜色 3 5 2" xfId="3322"/>
    <cellStyle name="40% - 强调文字颜色 3 5 2 2" xfId="3324"/>
    <cellStyle name="40% - 强调文字颜色 3 5 2 2 2" xfId="3328"/>
    <cellStyle name="40% - 强调文字颜色 3 5 2 2 2 2" xfId="3329"/>
    <cellStyle name="40% - 强调文字颜色 3 5 2 2 2 3" xfId="3330"/>
    <cellStyle name="40% - 强调文字颜色 3 5 2 3" xfId="3332"/>
    <cellStyle name="40% - 强调文字颜色 3 5 2 3 2" xfId="3333"/>
    <cellStyle name="40% - 强调文字颜色 3 5 2 3 3" xfId="3334"/>
    <cellStyle name="40% - 强调文字颜色 3 5 2_2015财政决算公开" xfId="3335"/>
    <cellStyle name="40% - 强调文字颜色 3 5 3" xfId="3336"/>
    <cellStyle name="40% - 强调文字颜色 3 5 3 2" xfId="3338"/>
    <cellStyle name="40% - 强调文字颜色 3 5 3 2 2" xfId="3341"/>
    <cellStyle name="40% - 强调文字颜色 3 5 3 2 3" xfId="707"/>
    <cellStyle name="40% - 强调文字颜色 3 5 4" xfId="3191"/>
    <cellStyle name="40% - 强调文字颜色 3 5 4 2" xfId="1892"/>
    <cellStyle name="40% - 强调文字颜色 3 5 4 3" xfId="3194"/>
    <cellStyle name="40% - 强调文字颜色 3 5_2015财政决算公开" xfId="3342"/>
    <cellStyle name="40% - 强调文字颜色 3 6" xfId="3346"/>
    <cellStyle name="40% - 强调文字颜色 3 6 2" xfId="3347"/>
    <cellStyle name="40% - 强调文字颜色 3 6 2 2" xfId="3349"/>
    <cellStyle name="40% - 强调文字颜色 3 6 2 2 2" xfId="3351"/>
    <cellStyle name="40% - 强调文字颜色 3 6 2 2 3" xfId="3352"/>
    <cellStyle name="40% - 强调文字颜色 3 6 3" xfId="711"/>
    <cellStyle name="40% - 强调文字颜色 3 6 3 2" xfId="716"/>
    <cellStyle name="40% - 强调文字颜色 3 6 3 3" xfId="3354"/>
    <cellStyle name="40% - 强调文字颜色 3 6_2015财政决算公开" xfId="1696"/>
    <cellStyle name="40% - 强调文字颜色 3 7" xfId="2501"/>
    <cellStyle name="40% - 强调文字颜色 3 7 2" xfId="600"/>
    <cellStyle name="40% - 强调文字颜色 3 7 2 2" xfId="72"/>
    <cellStyle name="40% - 强调文字颜色 3 7 2 3" xfId="2504"/>
    <cellStyle name="40% - 强调文字颜色 3 8" xfId="2506"/>
    <cellStyle name="40% - 强调文字颜色 3 8 2" xfId="2508"/>
    <cellStyle name="40% - 强调文字颜色 3 8 3" xfId="756"/>
    <cellStyle name="40% - 强调文字颜色 3 9" xfId="3355"/>
    <cellStyle name="40% - 强调文字颜色 3 9 2" xfId="3356"/>
    <cellStyle name="40% - 强调文字颜色 3 9 3" xfId="31"/>
    <cellStyle name="40% - 强调文字颜色 4 10" xfId="1577"/>
    <cellStyle name="40% - 强调文字颜色 4 10 2" xfId="431"/>
    <cellStyle name="40% - 强调文字颜色 4 2" xfId="3289"/>
    <cellStyle name="40% - 强调文字颜色 4 2 10" xfId="1448"/>
    <cellStyle name="40% - 强调文字颜色 4 2 10 2" xfId="3358"/>
    <cellStyle name="40% - 强调文字颜色 4 2 2" xfId="3362"/>
    <cellStyle name="40% - 强调文字颜色 4 2 2 2" xfId="3364"/>
    <cellStyle name="40% - 强调文字颜色 4 2 2 2 2" xfId="3368"/>
    <cellStyle name="40% - 强调文字颜色 4 2 2 2 2 2" xfId="3371"/>
    <cellStyle name="40% - 强调文字颜色 4 2 2 2 2 2 2" xfId="3372"/>
    <cellStyle name="40% - 强调文字颜色 4 2 2 2 2 2 3" xfId="948"/>
    <cellStyle name="40% - 强调文字颜色 4 2 2 2 3" xfId="3374"/>
    <cellStyle name="40% - 强调文字颜色 4 2 2 2 3 2" xfId="3376"/>
    <cellStyle name="40% - 强调文字颜色 4 2 2 2 3 3" xfId="3377"/>
    <cellStyle name="40% - 强调文字颜色 4 2 2 2_2015财政决算公开" xfId="654"/>
    <cellStyle name="40% - 强调文字颜色 4 2 2 3" xfId="3378"/>
    <cellStyle name="40% - 强调文字颜色 4 2 2 3 2" xfId="3382"/>
    <cellStyle name="40% - 强调文字颜色 4 2 2 3 2 2" xfId="3383"/>
    <cellStyle name="40% - 强调文字颜色 4 2 2 3 2 3" xfId="3386"/>
    <cellStyle name="40% - 强调文字颜色 4 2 2 4" xfId="3387"/>
    <cellStyle name="40% - 强调文字颜色 4 2 2 4 2" xfId="1222"/>
    <cellStyle name="40% - 强调文字颜色 4 2 2 4 3" xfId="1228"/>
    <cellStyle name="40% - 强调文字颜色 4 2 2_2015财政决算公开" xfId="3388"/>
    <cellStyle name="40% - 强调文字颜色 4 2 3" xfId="3390"/>
    <cellStyle name="40% - 强调文字颜色 4 2 3 2" xfId="88"/>
    <cellStyle name="40% - 强调文字颜色 4 2 3 2 2" xfId="3391"/>
    <cellStyle name="40% - 强调文字颜色 4 2 3 2 2 2" xfId="3392"/>
    <cellStyle name="40% - 强调文字颜色 4 2 3 2 2 2 2" xfId="616"/>
    <cellStyle name="40% - 强调文字颜色 4 2 3 2 2 2 3" xfId="3393"/>
    <cellStyle name="40% - 强调文字颜色 4 2 3 2 3" xfId="3397"/>
    <cellStyle name="40% - 强调文字颜色 4 2 3 2 3 2" xfId="1206"/>
    <cellStyle name="40% - 强调文字颜色 4 2 3 2 3 3" xfId="3399"/>
    <cellStyle name="40% - 强调文字颜色 4 2 3 2_2015财政决算公开" xfId="3400"/>
    <cellStyle name="40% - 强调文字颜色 4 2 3 3" xfId="78"/>
    <cellStyle name="40% - 强调文字颜色 4 2 3 3 2" xfId="3402"/>
    <cellStyle name="40% - 强调文字颜色 4 2 3 3 2 2" xfId="3403"/>
    <cellStyle name="40% - 强调文字颜色 4 2 3 3 2 3" xfId="3404"/>
    <cellStyle name="40% - 强调文字颜色 4 2 3 4" xfId="99"/>
    <cellStyle name="40% - 强调文字颜色 4 2 3 4 2" xfId="3405"/>
    <cellStyle name="40% - 强调文字颜色 4 2 3 4 3" xfId="3406"/>
    <cellStyle name="40% - 强调文字颜色 4 2 3 5" xfId="105"/>
    <cellStyle name="40% - 强调文字颜色 4 2 3 5 2" xfId="2595"/>
    <cellStyle name="40% - 强调文字颜色 4 2 3 5 3" xfId="2597"/>
    <cellStyle name="40% - 强调文字颜色 4 2 3_2015财政决算公开" xfId="3408"/>
    <cellStyle name="40% - 强调文字颜色 4 2 4" xfId="3409"/>
    <cellStyle name="40% - 强调文字颜色 4 2 4 2" xfId="3410"/>
    <cellStyle name="40% - 强调文字颜色 4 2 4 2 2" xfId="3411"/>
    <cellStyle name="40% - 强调文字颜色 4 2 4 2 2 2" xfId="3414"/>
    <cellStyle name="40% - 强调文字颜色 4 2 4 2 2 3" xfId="3417"/>
    <cellStyle name="40% - 强调文字颜色 4 2 4 3" xfId="3418"/>
    <cellStyle name="40% - 强调文字颜色 4 2 4 3 2" xfId="3419"/>
    <cellStyle name="40% - 强调文字颜色 4 2 4 3 3" xfId="3420"/>
    <cellStyle name="40% - 强调文字颜色 4 2 4 4" xfId="3422"/>
    <cellStyle name="40% - 强调文字颜色 4 2 4 4 2" xfId="3423"/>
    <cellStyle name="40% - 强调文字颜色 4 2 4 4 3" xfId="2868"/>
    <cellStyle name="40% - 强调文字颜色 4 2 4_2015财政决算公开" xfId="1316"/>
    <cellStyle name="40% - 强调文字颜色 4 2 5" xfId="3424"/>
    <cellStyle name="40% - 强调文字颜色 4 2 5 2" xfId="3425"/>
    <cellStyle name="40% - 强调文字颜色 4 2 5 2 2" xfId="3426"/>
    <cellStyle name="40% - 强调文字颜色 4 2 5 2 3" xfId="3427"/>
    <cellStyle name="40% - 强调文字颜色 4 2 6" xfId="3428"/>
    <cellStyle name="40% - 强调文字颜色 4 2 6 2" xfId="3430"/>
    <cellStyle name="40% - 强调文字颜色 4 2 6 3" xfId="3432"/>
    <cellStyle name="40% - 强调文字颜色 4 2 7" xfId="2031"/>
    <cellStyle name="40% - 强调文字颜色 4 2 7 2" xfId="2033"/>
    <cellStyle name="40% - 强调文字颜色 4 2 7 3" xfId="2051"/>
    <cellStyle name="40% - 强调文字颜色 4 2 8" xfId="2062"/>
    <cellStyle name="40% - 强调文字颜色 4 2 8 2" xfId="2064"/>
    <cellStyle name="40% - 强调文字颜色 4 2 9" xfId="2093"/>
    <cellStyle name="40% - 强调文字颜色 4 2 9 2" xfId="2096"/>
    <cellStyle name="40% - 强调文字颜色 4 2_2015财政决算公开" xfId="2721"/>
    <cellStyle name="40% - 强调文字颜色 4 3" xfId="3292"/>
    <cellStyle name="40% - 强调文字颜色 4 3 2" xfId="3435"/>
    <cellStyle name="40% - 强调文字颜色 4 3 2 2" xfId="3436"/>
    <cellStyle name="40% - 强调文字颜色 4 3 2 2 2" xfId="3438"/>
    <cellStyle name="40% - 强调文字颜色 4 3 2 2 2 2" xfId="3440"/>
    <cellStyle name="40% - 强调文字颜色 4 3 2 2 2 2 2" xfId="3441"/>
    <cellStyle name="40% - 强调文字颜色 4 3 2 2 2 2 3" xfId="3442"/>
    <cellStyle name="40% - 强调文字颜色 4 3 2 2 3" xfId="3444"/>
    <cellStyle name="40% - 强调文字颜色 4 3 2 2 3 2" xfId="3445"/>
    <cellStyle name="40% - 强调文字颜色 4 3 2 2 3 3" xfId="3446"/>
    <cellStyle name="40% - 强调文字颜色 4 3 2 2_2015财政决算公开" xfId="3447"/>
    <cellStyle name="40% - 强调文字颜色 4 3 2 3" xfId="3148"/>
    <cellStyle name="40% - 强调文字颜色 4 3 2 3 2" xfId="3450"/>
    <cellStyle name="40% - 强调文字颜色 4 3 2 3 2 2" xfId="3453"/>
    <cellStyle name="40% - 强调文字颜色 4 3 2 3 2 3" xfId="3455"/>
    <cellStyle name="40% - 强调文字颜色 4 3 2 4" xfId="3457"/>
    <cellStyle name="40% - 强调文字颜色 4 3 2 4 2" xfId="3460"/>
    <cellStyle name="40% - 强调文字颜色 4 3 2 4 3" xfId="3463"/>
    <cellStyle name="40% - 强调文字颜色 4 3 2_2015财政决算公开" xfId="3464"/>
    <cellStyle name="40% - 强调文字颜色 4 3 3" xfId="3466"/>
    <cellStyle name="40% - 强调文字颜色 4 3 3 2" xfId="3467"/>
    <cellStyle name="40% - 强调文字颜色 4 3 3 2 2" xfId="3469"/>
    <cellStyle name="40% - 强调文字颜色 4 3 3 2 2 2" xfId="3471"/>
    <cellStyle name="40% - 强调文字颜色 4 3 3 2 2 3" xfId="3472"/>
    <cellStyle name="40% - 强调文字颜色 4 3 3 3" xfId="3474"/>
    <cellStyle name="40% - 强调文字颜色 4 3 3 3 2" xfId="3476"/>
    <cellStyle name="40% - 强调文字颜色 4 3 3 3 3" xfId="3477"/>
    <cellStyle name="40% - 强调文字颜色 4 3 3_2015财政决算公开" xfId="3478"/>
    <cellStyle name="40% - 强调文字颜色 4 3 4" xfId="3479"/>
    <cellStyle name="40% - 强调文字颜色 4 3 4 2" xfId="3480"/>
    <cellStyle name="40% - 强调文字颜色 4 3 4 2 2" xfId="3481"/>
    <cellStyle name="40% - 强调文字颜色 4 3 4 2 3" xfId="3484"/>
    <cellStyle name="40% - 强调文字颜色 4 3 5" xfId="3485"/>
    <cellStyle name="40% - 强调文字颜色 4 3 5 2" xfId="3486"/>
    <cellStyle name="40% - 强调文字颜色 4 3 5 3" xfId="3487"/>
    <cellStyle name="40% - 强调文字颜色 4 3_2015财政决算公开" xfId="3488"/>
    <cellStyle name="40% - 强调文字颜色 4 4" xfId="3492"/>
    <cellStyle name="40% - 强调文字颜色 4 4 2" xfId="3494"/>
    <cellStyle name="40% - 强调文字颜色 4 4 2 2" xfId="3495"/>
    <cellStyle name="40% - 强调文字颜色 4 4 2 2 2" xfId="1196"/>
    <cellStyle name="40% - 强调文字颜色 4 4 2 2 2 2" xfId="3498"/>
    <cellStyle name="40% - 强调文字颜色 4 4 2 2 2 3" xfId="3499"/>
    <cellStyle name="40% - 强调文字颜色 4 4 2 3" xfId="1759"/>
    <cellStyle name="40% - 强调文字颜色 4 4 2 3 2" xfId="3500"/>
    <cellStyle name="40% - 强调文字颜色 4 4 2 3 3" xfId="3501"/>
    <cellStyle name="40% - 强调文字颜色 4 4 2_2015财政决算公开" xfId="3502"/>
    <cellStyle name="40% - 强调文字颜色 4 4 3" xfId="3503"/>
    <cellStyle name="40% - 强调文字颜色 4 4 3 2" xfId="1952"/>
    <cellStyle name="40% - 强调文字颜色 4 4 3 2 2" xfId="3504"/>
    <cellStyle name="40% - 强调文字颜色 4 4 3 2 3" xfId="3506"/>
    <cellStyle name="40% - 强调文字颜色 4 4 4" xfId="3205"/>
    <cellStyle name="40% - 强调文字颜色 4 4 4 2" xfId="3208"/>
    <cellStyle name="40% - 强调文字颜色 4 4 4 3" xfId="3508"/>
    <cellStyle name="40% - 强调文字颜色 4 4_2015财政决算公开" xfId="3509"/>
    <cellStyle name="40% - 强调文字颜色 4 5" xfId="3512"/>
    <cellStyle name="40% - 强调文字颜色 4 5 2" xfId="3513"/>
    <cellStyle name="40% - 强调文字颜色 4 5 2 2" xfId="3515"/>
    <cellStyle name="40% - 强调文字颜色 4 5 2 2 2" xfId="3179"/>
    <cellStyle name="40% - 强调文字颜色 4 5 2 2 2 2" xfId="3517"/>
    <cellStyle name="40% - 强调文字颜色 4 5 2 2 2 3" xfId="3520"/>
    <cellStyle name="40% - 强调文字颜色 4 5 2 3" xfId="3523"/>
    <cellStyle name="40% - 强调文字颜色 4 5 2 3 2" xfId="3524"/>
    <cellStyle name="40% - 强调文字颜色 4 5 2 3 3" xfId="3525"/>
    <cellStyle name="40% - 强调文字颜色 4 5 2_2015财政决算公开" xfId="170"/>
    <cellStyle name="40% - 强调文字颜色 4 5 3" xfId="901"/>
    <cellStyle name="40% - 强调文字颜色 4 5 3 2" xfId="2309"/>
    <cellStyle name="40% - 强调文字颜色 4 5 3 2 2" xfId="3527"/>
    <cellStyle name="40% - 强调文字颜色 4 5 3 2 3" xfId="4"/>
    <cellStyle name="40% - 强调文字颜色 4 5 4" xfId="3221"/>
    <cellStyle name="40% - 强调文字颜色 4 5 4 2" xfId="3224"/>
    <cellStyle name="40% - 强调文字颜色 4 5 4 3" xfId="2146"/>
    <cellStyle name="40% - 强调文字颜色 4 5_2015财政决算公开" xfId="3385"/>
    <cellStyle name="40% - 强调文字颜色 4 6" xfId="3528"/>
    <cellStyle name="40% - 强调文字颜色 4 6 2" xfId="3529"/>
    <cellStyle name="40% - 强调文字颜色 4 6 2 2" xfId="3530"/>
    <cellStyle name="40% - 强调文字颜色 4 6 2 2 2" xfId="3216"/>
    <cellStyle name="40% - 强调文字颜色 4 6 2 2 3" xfId="3532"/>
    <cellStyle name="40% - 强调文字颜色 4 6 3" xfId="800"/>
    <cellStyle name="40% - 强调文字颜色 4 6 3 2" xfId="3533"/>
    <cellStyle name="40% - 强调文字颜色 4 6 3 3" xfId="2567"/>
    <cellStyle name="40% - 强调文字颜色 4 6_2015财政决算公开" xfId="3534"/>
    <cellStyle name="40% - 强调文字颜色 4 7" xfId="2514"/>
    <cellStyle name="40% - 强调文字颜色 4 7 2" xfId="2517"/>
    <cellStyle name="40% - 强调文字颜色 4 7 2 2" xfId="1382"/>
    <cellStyle name="40% - 强调文字颜色 4 7 2 3" xfId="3535"/>
    <cellStyle name="40% - 强调文字颜色 4 8" xfId="3536"/>
    <cellStyle name="40% - 强调文字颜色 4 8 2" xfId="1971"/>
    <cellStyle name="40% - 强调文字颜色 4 8 3" xfId="810"/>
    <cellStyle name="40% - 强调文字颜色 4 9" xfId="3537"/>
    <cellStyle name="40% - 强调文字颜色 4 9 2" xfId="3538"/>
    <cellStyle name="40% - 强调文字颜色 4 9 3" xfId="3539"/>
    <cellStyle name="40% - 强调文字颜色 5 2" xfId="3545"/>
    <cellStyle name="40% - 强调文字颜色 5 2 2" xfId="3547"/>
    <cellStyle name="40% - 强调文字颜色 5 2 2 2" xfId="3549"/>
    <cellStyle name="40% - 强调文字颜色 5 2 2 2 2" xfId="808"/>
    <cellStyle name="40% - 强调文字颜色 5 2 2 2 2 2" xfId="812"/>
    <cellStyle name="40% - 强调文字颜色 5 2 2 2 2 2 2" xfId="3552"/>
    <cellStyle name="40% - 强调文字颜色 5 2 2 2 2 2 3" xfId="3553"/>
    <cellStyle name="40% - 强调文字颜色 5 2 2 2 3" xfId="816"/>
    <cellStyle name="40% - 强调文字颜色 5 2 2 2 3 2" xfId="3541"/>
    <cellStyle name="40% - 强调文字颜色 5 2 2 2 3 3" xfId="3554"/>
    <cellStyle name="40% - 强调文字颜色 5 2 2 2_2015财政决算公开" xfId="3456"/>
    <cellStyle name="40% - 强调文字颜色 5 2 2 3" xfId="1339"/>
    <cellStyle name="40% - 强调文字颜色 5 2 2 3 2" xfId="832"/>
    <cellStyle name="40% - 强调文字颜色 5 2 2 3 2 2" xfId="572"/>
    <cellStyle name="40% - 强调文字颜色 5 2 2 3 2 3" xfId="3557"/>
    <cellStyle name="40% - 强调文字颜色 5 2 2 4" xfId="3558"/>
    <cellStyle name="40% - 强调文字颜色 5 2 2 4 2" xfId="528"/>
    <cellStyle name="40% - 强调文字颜色 5 2 2 4 3" xfId="3560"/>
    <cellStyle name="40% - 强调文字颜色 5 2 2_2015财政决算公开" xfId="2584"/>
    <cellStyle name="40% - 强调文字颜色 5 2 3" xfId="3563"/>
    <cellStyle name="40% - 强调文字颜色 5 2 3 2" xfId="3564"/>
    <cellStyle name="40% - 强调文字颜色 5 2 3 2 2" xfId="3566"/>
    <cellStyle name="40% - 强调文字颜色 5 2 3 2 2 2" xfId="3568"/>
    <cellStyle name="40% - 强调文字颜色 5 2 3 2 2 3" xfId="3570"/>
    <cellStyle name="40% - 强调文字颜色 5 2 3 3" xfId="1346"/>
    <cellStyle name="40% - 强调文字颜色 5 2 3 3 2" xfId="204"/>
    <cellStyle name="40% - 强调文字颜色 5 2 3 3 3" xfId="3572"/>
    <cellStyle name="40% - 强调文字颜色 5 2 3_2015财政决算公开" xfId="474"/>
    <cellStyle name="40% - 强调文字颜色 5 2 4" xfId="3574"/>
    <cellStyle name="40% - 强调文字颜色 5 2 4 2" xfId="3575"/>
    <cellStyle name="40% - 强调文字颜色 5 2 4 2 2" xfId="3577"/>
    <cellStyle name="40% - 强调文字颜色 5 2 4 2 3" xfId="3579"/>
    <cellStyle name="40% - 强调文字颜色 5 2 5" xfId="3581"/>
    <cellStyle name="40% - 强调文字颜色 5 2 5 2" xfId="3582"/>
    <cellStyle name="40% - 强调文字颜色 5 2 5 3" xfId="1351"/>
    <cellStyle name="40% - 强调文字颜色 5 2_2015财政决算公开" xfId="2214"/>
    <cellStyle name="40% - 强调文字颜色 5 3" xfId="389"/>
    <cellStyle name="40% - 强调文字颜色 5 3 2" xfId="2365"/>
    <cellStyle name="40% - 强调文字颜色 5 3 2 2" xfId="3583"/>
    <cellStyle name="40% - 强调文字颜色 5 3 2 2 2" xfId="1294"/>
    <cellStyle name="40% - 强调文字颜色 5 3 2 2 2 2" xfId="1279"/>
    <cellStyle name="40% - 强调文字颜色 5 3 2 2 2 2 2" xfId="1281"/>
    <cellStyle name="40% - 强调文字颜色 5 3 2 2 2 2 3" xfId="3584"/>
    <cellStyle name="40% - 强调文字颜色 5 3 2 2 3" xfId="1297"/>
    <cellStyle name="40% - 强调文字颜色 5 3 2 2 3 2" xfId="3586"/>
    <cellStyle name="40% - 强调文字颜色 5 3 2 2 3 3" xfId="3587"/>
    <cellStyle name="40% - 强调文字颜色 5 3 2 2_2015财政决算公开" xfId="3589"/>
    <cellStyle name="40% - 强调文字颜色 5 3 2 3" xfId="1360"/>
    <cellStyle name="40% - 强调文字颜色 5 3 2 3 2" xfId="352"/>
    <cellStyle name="40% - 强调文字颜色 5 3 2 3 2 2" xfId="610"/>
    <cellStyle name="40% - 强调文字颜色 5 3 2 3 2 3" xfId="3592"/>
    <cellStyle name="40% - 强调文字颜色 5 3 2 4" xfId="3595"/>
    <cellStyle name="40% - 强调文字颜色 5 3 2 4 2" xfId="358"/>
    <cellStyle name="40% - 强调文字颜色 5 3 2 4 3" xfId="3597"/>
    <cellStyle name="40% - 强调文字颜色 5 3 2_2015财政决算公开" xfId="1455"/>
    <cellStyle name="40% - 强调文字颜色 5 3 3" xfId="3598"/>
    <cellStyle name="40% - 强调文字颜色 5 3 3 2" xfId="3599"/>
    <cellStyle name="40% - 强调文字颜色 5 3 3 2 2" xfId="3601"/>
    <cellStyle name="40% - 强调文字颜色 5 3 3 2 2 2" xfId="3603"/>
    <cellStyle name="40% - 强调文字颜色 5 3 3 2 2 3" xfId="3605"/>
    <cellStyle name="40% - 强调文字颜色 5 3 3 3" xfId="1365"/>
    <cellStyle name="40% - 强调文字颜色 5 3 3 3 2" xfId="3606"/>
    <cellStyle name="40% - 强调文字颜色 5 3 3 3 3" xfId="3607"/>
    <cellStyle name="40% - 强调文字颜色 5 3 3_2015财政决算公开" xfId="3608"/>
    <cellStyle name="40% - 强调文字颜色 5 3 4" xfId="3609"/>
    <cellStyle name="40% - 强调文字颜色 5 3 4 2" xfId="3610"/>
    <cellStyle name="40% - 强调文字颜色 5 3 4 2 2" xfId="1728"/>
    <cellStyle name="40% - 强调文字颜色 5 3 4 2 3" xfId="3612"/>
    <cellStyle name="40% - 强调文字颜色 5 3 5" xfId="3613"/>
    <cellStyle name="40% - 强调文字颜色 5 3 5 2" xfId="3614"/>
    <cellStyle name="40% - 强调文字颜色 5 3 5 3" xfId="3615"/>
    <cellStyle name="40% - 强调文字颜色 5 3_2015财政决算公开" xfId="3616"/>
    <cellStyle name="40% - 强调文字颜色 5 4" xfId="3618"/>
    <cellStyle name="40% - 强调文字颜色 5 4 2" xfId="3620"/>
    <cellStyle name="40% - 强调文字颜色 5 4 2 2" xfId="3622"/>
    <cellStyle name="40% - 强调文字颜色 5 4 2 2 2" xfId="3625"/>
    <cellStyle name="40% - 强调文字颜色 5 4 2 2 2 2" xfId="3627"/>
    <cellStyle name="40% - 强调文字颜色 5 4 2 2 2 3" xfId="3629"/>
    <cellStyle name="40% - 强调文字颜色 5 4 2 3" xfId="1372"/>
    <cellStyle name="40% - 强调文字颜色 5 4 2 3 2" xfId="3631"/>
    <cellStyle name="40% - 强调文字颜色 5 4 2 3 3" xfId="3633"/>
    <cellStyle name="40% - 强调文字颜色 5 4 2_2015财政决算公开" xfId="3635"/>
    <cellStyle name="40% - 强调文字颜色 5 4 3" xfId="3637"/>
    <cellStyle name="40% - 强调文字颜色 5 4 3 2" xfId="3638"/>
    <cellStyle name="40% - 强调文字颜色 5 4 3 2 2" xfId="871"/>
    <cellStyle name="40% - 强调文字颜色 5 4 3 2 3" xfId="3639"/>
    <cellStyle name="40% - 强调文字颜色 5 4 4" xfId="3233"/>
    <cellStyle name="40% - 强调文字颜色 5 4 4 2" xfId="3235"/>
    <cellStyle name="40% - 强调文字颜色 5 4 4 3" xfId="1380"/>
    <cellStyle name="40% - 强调文字颜色 5 4_2015财政决算公开" xfId="3640"/>
    <cellStyle name="40% - 强调文字颜色 5 5" xfId="3643"/>
    <cellStyle name="40% - 强调文字颜色 5 5 2" xfId="3644"/>
    <cellStyle name="40% - 强调文字颜色 5 5 2 2" xfId="3645"/>
    <cellStyle name="40% - 强调文字颜色 5 5 2 2 2" xfId="3268"/>
    <cellStyle name="40% - 强调文字颜色 5 5 2 2 2 2" xfId="3648"/>
    <cellStyle name="40% - 强调文字颜色 5 5 2 2 2 3" xfId="3650"/>
    <cellStyle name="40% - 强调文字颜色 5 5 2 3" xfId="3651"/>
    <cellStyle name="40% - 强调文字颜色 5 5 2 3 2" xfId="3448"/>
    <cellStyle name="40% - 强调文字颜色 5 5 2 3 3" xfId="3652"/>
    <cellStyle name="40% - 强调文字颜色 5 5 2_2015财政决算公开" xfId="3261"/>
    <cellStyle name="40% - 强调文字颜色 5 5 3" xfId="3653"/>
    <cellStyle name="40% - 强调文字颜色 5 5 3 2" xfId="3654"/>
    <cellStyle name="40% - 强调文字颜色 5 5 3 2 2" xfId="3655"/>
    <cellStyle name="40% - 强调文字颜色 5 5 3 2 3" xfId="3656"/>
    <cellStyle name="40% - 强调文字颜色 5 5 4" xfId="3238"/>
    <cellStyle name="40% - 强调文字颜色 5 5 4 2" xfId="3657"/>
    <cellStyle name="40% - 强调文字颜色 5 5 4 3" xfId="3658"/>
    <cellStyle name="40% - 强调文字颜色 5 5_2015财政决算公开" xfId="3369"/>
    <cellStyle name="40% - 强调文字颜色 5 6" xfId="3659"/>
    <cellStyle name="40% - 强调文字颜色 5 6 2" xfId="3661"/>
    <cellStyle name="40% - 强调文字颜色 5 6 2 2" xfId="3663"/>
    <cellStyle name="40% - 强调文字颜色 5 6 2 2 2" xfId="3285"/>
    <cellStyle name="40% - 强调文字颜色 5 6 2 2 3" xfId="3297"/>
    <cellStyle name="40% - 强调文字颜色 5 6 3" xfId="520"/>
    <cellStyle name="40% - 强调文字颜色 5 6 3 2" xfId="3665"/>
    <cellStyle name="40% - 强调文字颜色 5 6 3 3" xfId="3667"/>
    <cellStyle name="40% - 强调文字颜色 5 6_2015财政决算公开" xfId="3669"/>
    <cellStyle name="40% - 强调文字颜色 5 7" xfId="2521"/>
    <cellStyle name="40% - 强调文字颜色 5 7 2" xfId="3672"/>
    <cellStyle name="40% - 强调文字颜色 5 7 2 2" xfId="3674"/>
    <cellStyle name="40% - 强调文字颜色 5 7 2 3" xfId="3676"/>
    <cellStyle name="40% - 强调文字颜色 5 8" xfId="1980"/>
    <cellStyle name="40% - 强调文字颜色 5 8 2" xfId="3678"/>
    <cellStyle name="40% - 强调文字颜色 5 8 3" xfId="573"/>
    <cellStyle name="40% - 强调文字颜色 6 10" xfId="3680"/>
    <cellStyle name="40% - 强调文字颜色 6 10 2" xfId="3681"/>
    <cellStyle name="40% - 强调文字颜色 6 2" xfId="3682"/>
    <cellStyle name="40% - 强调文字颜色 6 2 10" xfId="3683"/>
    <cellStyle name="40% - 强调文字颜色 6 2 10 2" xfId="3684"/>
    <cellStyle name="40% - 强调文字颜色 6 2 2" xfId="3685"/>
    <cellStyle name="40% - 强调文字颜色 6 2 2 2" xfId="3688"/>
    <cellStyle name="40% - 强调文字颜色 6 2 2 2 2" xfId="3691"/>
    <cellStyle name="40% - 强调文字颜色 6 2 2 2 2 2" xfId="3692"/>
    <cellStyle name="40% - 强调文字颜色 6 2 2 2 2 2 2" xfId="3693"/>
    <cellStyle name="40% - 强调文字颜色 6 2 2 2 2 2 3" xfId="3694"/>
    <cellStyle name="40% - 强调文字颜色 6 2 2 2 3" xfId="3695"/>
    <cellStyle name="40% - 强调文字颜色 6 2 2 2 3 2" xfId="75"/>
    <cellStyle name="40% - 强调文字颜色 6 2 2 2 3 3" xfId="1658"/>
    <cellStyle name="40% - 强调文字颜色 6 2 2 2_2015财政决算公开" xfId="3022"/>
    <cellStyle name="40% - 强调文字颜色 6 2 2 3" xfId="3698"/>
    <cellStyle name="40% - 强调文字颜色 6 2 2 3 2" xfId="3701"/>
    <cellStyle name="40% - 强调文字颜色 6 2 2 3 2 2" xfId="3704"/>
    <cellStyle name="40% - 强调文字颜色 6 2 2 3 2 3" xfId="1666"/>
    <cellStyle name="40% - 强调文字颜色 6 2 2 4" xfId="3708"/>
    <cellStyle name="40% - 强调文字颜色 6 2 2 4 2" xfId="3710"/>
    <cellStyle name="40% - 强调文字颜色 6 2 2 4 3" xfId="3711"/>
    <cellStyle name="40% - 强调文字颜色 6 2 2_2015财政决算公开" xfId="3712"/>
    <cellStyle name="40% - 强调文字颜色 6 2 3" xfId="3713"/>
    <cellStyle name="40% - 强调文字颜色 6 2 3 2" xfId="3031"/>
    <cellStyle name="40% - 强调文字颜色 6 2 3 2 2" xfId="3714"/>
    <cellStyle name="40% - 强调文字颜色 6 2 3 2 2 2" xfId="3716"/>
    <cellStyle name="40% - 强调文字颜色 6 2 3 2 2 2 2" xfId="3718"/>
    <cellStyle name="40% - 强调文字颜色 6 2 3 2 2 2 3" xfId="3720"/>
    <cellStyle name="40% - 强调文字颜色 6 2 3 2 3" xfId="3721"/>
    <cellStyle name="40% - 强调文字颜色 6 2 3 2 3 2" xfId="3722"/>
    <cellStyle name="40% - 强调文字颜色 6 2 3 2 3 3" xfId="3723"/>
    <cellStyle name="40% - 强调文字颜色 6 2 3 2_2015财政决算公开" xfId="3724"/>
    <cellStyle name="40% - 强调文字颜色 6 2 3 3" xfId="3726"/>
    <cellStyle name="40% - 强调文字颜色 6 2 3 3 2" xfId="3727"/>
    <cellStyle name="40% - 强调文字颜色 6 2 3 3 2 2" xfId="3728"/>
    <cellStyle name="40% - 强调文字颜色 6 2 3 3 2 3" xfId="3729"/>
    <cellStyle name="40% - 强调文字颜色 6 2 3 4" xfId="3730"/>
    <cellStyle name="40% - 强调文字颜色 6 2 3 4 2" xfId="3731"/>
    <cellStyle name="40% - 强调文字颜色 6 2 3 4 3" xfId="3732"/>
    <cellStyle name="40% - 强调文字颜色 6 2 3 5" xfId="3733"/>
    <cellStyle name="40% - 强调文字颜色 6 2 3 5 2" xfId="3734"/>
    <cellStyle name="40% - 强调文字颜色 6 2 3 5 3" xfId="3735"/>
    <cellStyle name="40% - 强调文字颜色 6 2 3_2015财政决算公开" xfId="3736"/>
    <cellStyle name="40% - 强调文字颜色 6 2 4" xfId="3737"/>
    <cellStyle name="40% - 强调文字颜色 6 2 4 2" xfId="3738"/>
    <cellStyle name="40% - 强调文字颜色 6 2 4 2 2" xfId="400"/>
    <cellStyle name="40% - 强调文字颜色 6 2 4 2 2 2" xfId="312"/>
    <cellStyle name="40% - 强调文字颜色 6 2 4 2 2 3" xfId="1723"/>
    <cellStyle name="40% - 强调文字颜色 6 2 4 3" xfId="3739"/>
    <cellStyle name="40% - 强调文字颜色 6 2 4 3 2" xfId="3740"/>
    <cellStyle name="40% - 强调文字颜色 6 2 4 3 3" xfId="3741"/>
    <cellStyle name="40% - 强调文字颜色 6 2 4 4" xfId="3742"/>
    <cellStyle name="40% - 强调文字颜色 6 2 4 4 2" xfId="3743"/>
    <cellStyle name="40% - 强调文字颜色 6 2 4 4 3" xfId="3744"/>
    <cellStyle name="40% - 强调文字颜色 6 2 4_2015财政决算公开" xfId="2294"/>
    <cellStyle name="40% - 强调文字颜色 6 2 5" xfId="875"/>
    <cellStyle name="40% - 强调文字颜色 6 2 5 2" xfId="3745"/>
    <cellStyle name="40% - 强调文字颜色 6 2 5 2 2" xfId="3746"/>
    <cellStyle name="40% - 强调文字颜色 6 2 5 2 3" xfId="1565"/>
    <cellStyle name="40% - 强调文字颜色 6 2 6" xfId="3747"/>
    <cellStyle name="40% - 强调文字颜色 6 2 6 2" xfId="2549"/>
    <cellStyle name="40% - 强调文字颜色 6 2 6 3" xfId="2977"/>
    <cellStyle name="40% - 强调文字颜色 6 2 7" xfId="2460"/>
    <cellStyle name="40% - 强调文字颜色 6 2 7 2" xfId="2466"/>
    <cellStyle name="40% - 强调文字颜色 6 2 7 3" xfId="2485"/>
    <cellStyle name="40% - 强调文字颜色 6 2 8" xfId="2499"/>
    <cellStyle name="40% - 强调文字颜色 6 2 8 2" xfId="2502"/>
    <cellStyle name="40% - 强调文字颜色 6 2 9" xfId="2512"/>
    <cellStyle name="40% - 强调文字颜色 6 2 9 2" xfId="2515"/>
    <cellStyle name="40% - 强调文字颜色 6 2_2015财政决算公开" xfId="3749"/>
    <cellStyle name="40% - 强调文字颜色 6 3" xfId="398"/>
    <cellStyle name="40% - 强调文字颜色 6 3 2" xfId="3750"/>
    <cellStyle name="40% - 强调文字颜色 6 3 2 2" xfId="3753"/>
    <cellStyle name="40% - 强调文字颜色 6 3 2 2 2" xfId="3756"/>
    <cellStyle name="40% - 强调文字颜色 6 3 2 2 2 2" xfId="1468"/>
    <cellStyle name="40% - 强调文字颜色 6 3 2 2 2 2 2" xfId="3758"/>
    <cellStyle name="40% - 强调文字颜色 6 3 2 2 2 2 3" xfId="3761"/>
    <cellStyle name="40% - 强调文字颜色 6 3 2 2 3" xfId="3764"/>
    <cellStyle name="40% - 强调文字颜色 6 3 2 2 3 2" xfId="1484"/>
    <cellStyle name="40% - 强调文字颜色 6 3 2 2 3 3" xfId="1924"/>
    <cellStyle name="40% - 强调文字颜色 6 3 2 2_2015财政决算公开" xfId="1687"/>
    <cellStyle name="40% - 强调文字颜色 6 3 2 3" xfId="3767"/>
    <cellStyle name="40% - 强调文字颜色 6 3 2 3 2" xfId="3769"/>
    <cellStyle name="40% - 强调文字颜色 6 3 2 3 2 2" xfId="3771"/>
    <cellStyle name="40% - 强调文字颜色 6 3 2 3 2 3" xfId="1065"/>
    <cellStyle name="40% - 强调文字颜色 6 3 2 4" xfId="178"/>
    <cellStyle name="40% - 强调文字颜色 6 3 2 4 2" xfId="3773"/>
    <cellStyle name="40% - 强调文字颜色 6 3 2 4 3" xfId="3774"/>
    <cellStyle name="40% - 强调文字颜色 6 3 2_2015财政决算公开" xfId="3776"/>
    <cellStyle name="40% - 强调文字颜色 6 3 3" xfId="3778"/>
    <cellStyle name="40% - 强调文字颜色 6 3 3 2" xfId="3780"/>
    <cellStyle name="40% - 强调文字颜色 6 3 3 2 2" xfId="3782"/>
    <cellStyle name="40% - 强调文字颜色 6 3 3 2 2 2" xfId="3783"/>
    <cellStyle name="40% - 强调文字颜色 6 3 3 2 2 3" xfId="1965"/>
    <cellStyle name="40% - 强调文字颜色 6 3 3 3" xfId="3786"/>
    <cellStyle name="40% - 强调文字颜色 6 3 3 3 2" xfId="3787"/>
    <cellStyle name="40% - 强调文字颜色 6 3 3 3 3" xfId="3788"/>
    <cellStyle name="40% - 强调文字颜色 6 3 3_2015财政决算公开" xfId="69"/>
    <cellStyle name="40% - 强调文字颜色 6 3 4" xfId="3789"/>
    <cellStyle name="40% - 强调文字颜色 6 3 4 2" xfId="3791"/>
    <cellStyle name="40% - 强调文字颜色 6 3 4 2 2" xfId="3792"/>
    <cellStyle name="40% - 强调文字颜色 6 3 4 2 3" xfId="1640"/>
    <cellStyle name="40% - 强调文字颜色 6 3 5" xfId="3793"/>
    <cellStyle name="40% - 强调文字颜色 6 3 5 2" xfId="3795"/>
    <cellStyle name="40% - 强调文字颜色 6 3 5 3" xfId="3797"/>
    <cellStyle name="40% - 强调文字颜色 6 3_2015财政决算公开" xfId="3799"/>
    <cellStyle name="40% - 强调文字颜色 6 4" xfId="1027"/>
    <cellStyle name="40% - 强调文字颜色 6 4 2" xfId="3802"/>
    <cellStyle name="40% - 强调文字颜色 6 4 2 2" xfId="3805"/>
    <cellStyle name="40% - 强调文字颜色 6 4 2 2 2" xfId="3807"/>
    <cellStyle name="40% - 强调文字颜色 6 4 2 2 2 2" xfId="3810"/>
    <cellStyle name="40% - 强调文字颜色 6 4 2 2 2 3" xfId="2155"/>
    <cellStyle name="40% - 强调文字颜色 6 4 2 3" xfId="3813"/>
    <cellStyle name="40% - 强调文字颜色 6 4 2 3 2" xfId="904"/>
    <cellStyle name="40% - 强调文字颜色 6 4 2 3 3" xfId="639"/>
    <cellStyle name="40% - 强调文字颜色 6 4 2_2015财政决算公开" xfId="3816"/>
    <cellStyle name="40% - 强调文字颜色 6 4 3" xfId="3817"/>
    <cellStyle name="40% - 强调文字颜色 6 4 3 2" xfId="3819"/>
    <cellStyle name="40% - 强调文字颜色 6 4 3 2 2" xfId="3821"/>
    <cellStyle name="40% - 强调文字颜色 6 4 3 2 3" xfId="3824"/>
    <cellStyle name="40% - 强调文字颜色 6 4 4" xfId="3246"/>
    <cellStyle name="40% - 强调文字颜色 6 4 4 2" xfId="3827"/>
    <cellStyle name="40% - 强调文字颜色 6 4 4 3" xfId="3829"/>
    <cellStyle name="40% - 强调文字颜色 6 4_2015财政决算公开" xfId="3834"/>
    <cellStyle name="40% - 强调文字颜色 6 5" xfId="3836"/>
    <cellStyle name="40% - 强调文字颜色 6 5 2" xfId="3839"/>
    <cellStyle name="40% - 强调文字颜色 6 5 2 2" xfId="3843"/>
    <cellStyle name="40% - 强调文字颜色 6 5 2 2 2" xfId="3845"/>
    <cellStyle name="40% - 强调文字颜色 6 5 2 2 2 2" xfId="2605"/>
    <cellStyle name="40% - 强调文字颜色 6 5 2 2 2 3" xfId="2352"/>
    <cellStyle name="40% - 强调文字颜色 6 5 2 3" xfId="3847"/>
    <cellStyle name="40% - 强调文字颜色 6 5 2 3 2" xfId="3850"/>
    <cellStyle name="40% - 强调文字颜色 6 5 2 3 3" xfId="3853"/>
    <cellStyle name="40% - 强调文字颜色 6 5 2_2015财政决算公开" xfId="3856"/>
    <cellStyle name="40% - 强调文字颜色 6 5 3" xfId="3859"/>
    <cellStyle name="40% - 强调文字颜色 6 5 3 2" xfId="1515"/>
    <cellStyle name="40% - 强调文字颜色 6 5 3 2 2" xfId="1518"/>
    <cellStyle name="40% - 强调文字颜色 6 5 3 2 3" xfId="1524"/>
    <cellStyle name="40% - 强调文字颜色 6 5 4" xfId="3861"/>
    <cellStyle name="40% - 强调文字颜色 6 5 4 2" xfId="3863"/>
    <cellStyle name="40% - 强调文字颜色 6 5 4 3" xfId="3865"/>
    <cellStyle name="40% - 强调文字颜色 6 5_2015财政决算公开" xfId="645"/>
    <cellStyle name="40% - 强调文字颜色 6 6" xfId="3871"/>
    <cellStyle name="40% - 强调文字颜色 6 6 2" xfId="3875"/>
    <cellStyle name="40% - 强调文字颜色 6 6 2 2" xfId="3879"/>
    <cellStyle name="40% - 强调文字颜色 6 6 2 2 2" xfId="3883"/>
    <cellStyle name="40% - 强调文字颜色 6 6 2 2 3" xfId="3887"/>
    <cellStyle name="40% - 强调文字颜色 6 6 3" xfId="127"/>
    <cellStyle name="40% - 强调文字颜色 6 6 3 2" xfId="1549"/>
    <cellStyle name="40% - 强调文字颜色 6 6 3 3" xfId="3892"/>
    <cellStyle name="40% - 强调文字颜色 6 6_2015财政决算公开" xfId="3398"/>
    <cellStyle name="40% - 强调文字颜色 6 7" xfId="3041"/>
    <cellStyle name="40% - 强调文字颜色 6 7 2" xfId="3046"/>
    <cellStyle name="40% - 强调文字颜色 6 7 2 2" xfId="688"/>
    <cellStyle name="40% - 强调文字颜色 6 7 2 3" xfId="3894"/>
    <cellStyle name="40% - 强调文字颜色 6 8" xfId="3897"/>
    <cellStyle name="40% - 强调文字颜色 6 8 2" xfId="3900"/>
    <cellStyle name="40% - 强调文字颜色 6 8 3" xfId="3902"/>
    <cellStyle name="40% - 强调文字颜色 6 9" xfId="3153"/>
    <cellStyle name="40% - 强调文字颜色 6 9 2" xfId="3158"/>
    <cellStyle name="40% - 强调文字颜色 6 9 3" xfId="3183"/>
    <cellStyle name="40% - 着色 1" xfId="3904"/>
    <cellStyle name="40% - 着色 2" xfId="3905"/>
    <cellStyle name="40% - 着色 2 2" xfId="3906"/>
    <cellStyle name="40% - 着色 3" xfId="3908"/>
    <cellStyle name="40% - 着色 3 2" xfId="3910"/>
    <cellStyle name="40% - 着色 4" xfId="611"/>
    <cellStyle name="40% - 着色 4 2" xfId="3911"/>
    <cellStyle name="40% - 着色 5" xfId="3593"/>
    <cellStyle name="40% - 着色 6" xfId="3913"/>
    <cellStyle name="40% - 着色 6 2" xfId="3914"/>
    <cellStyle name="60% - 强调文字颜色 1 2" xfId="3915"/>
    <cellStyle name="60% - 强调文字颜色 1 2 2" xfId="3917"/>
    <cellStyle name="60% - 强调文字颜色 1 2 2 2" xfId="2011"/>
    <cellStyle name="60% - 强调文字颜色 1 2 2 2 2" xfId="2013"/>
    <cellStyle name="60% - 强调文字颜色 1 2 2 2 2 2" xfId="3918"/>
    <cellStyle name="60% - 强调文字颜色 1 2 2 2 2 2 2" xfId="3920"/>
    <cellStyle name="60% - 强调文字颜色 1 2 2 2 2 2 3" xfId="3923"/>
    <cellStyle name="60% - 强调文字颜色 1 2 2 2 3" xfId="2015"/>
    <cellStyle name="60% - 强调文字颜色 1 2 2 2 3 2" xfId="3926"/>
    <cellStyle name="60% - 强调文字颜色 1 2 2 2 3 3" xfId="3929"/>
    <cellStyle name="60% - 强调文字颜色 1 2 2 3" xfId="3932"/>
    <cellStyle name="60% - 强调文字颜色 1 2 2 3 2" xfId="3429"/>
    <cellStyle name="60% - 强调文字颜色 1 2 2 3 2 2" xfId="3431"/>
    <cellStyle name="60% - 强调文字颜色 1 2 2 3 2 3" xfId="3433"/>
    <cellStyle name="60% - 强调文字颜色 1 2 2 4" xfId="3933"/>
    <cellStyle name="60% - 强调文字颜色 1 2 2 4 2" xfId="3934"/>
    <cellStyle name="60% - 强调文字颜色 1 2 2 4 3" xfId="2119"/>
    <cellStyle name="60% - 强调文字颜色 1 2 3" xfId="1014"/>
    <cellStyle name="60% - 强调文字颜色 1 2 3 2" xfId="3936"/>
    <cellStyle name="60% - 强调文字颜色 1 2 3 2 2" xfId="3938"/>
    <cellStyle name="60% - 强调文字颜色 1 2 3 2 2 2" xfId="1836"/>
    <cellStyle name="60% - 强调文字颜色 1 2 3 2 2 2 2" xfId="1839"/>
    <cellStyle name="60% - 强调文字颜色 1 2 3 2 2 2 3" xfId="1845"/>
    <cellStyle name="60% - 强调文字颜色 1 2 3 2 3" xfId="3939"/>
    <cellStyle name="60% - 强调文字颜色 1 2 3 2 3 2" xfId="1931"/>
    <cellStyle name="60% - 强调文字颜色 1 2 3 2 3 3" xfId="1943"/>
    <cellStyle name="60% - 强调文字颜色 1 2 3 3" xfId="3940"/>
    <cellStyle name="60% - 强调文字颜色 1 2 3 3 2" xfId="3941"/>
    <cellStyle name="60% - 强调文字颜色 1 2 3 3 2 2" xfId="2094"/>
    <cellStyle name="60% - 强调文字颜色 1 2 3 3 2 3" xfId="2105"/>
    <cellStyle name="60% - 强调文字颜色 1 2 3 4" xfId="3942"/>
    <cellStyle name="60% - 强调文字颜色 1 2 3 4 2" xfId="3945"/>
    <cellStyle name="60% - 强调文字颜色 1 2 3 4 3" xfId="2316"/>
    <cellStyle name="60% - 强调文字颜色 1 2 3 5" xfId="3948"/>
    <cellStyle name="60% - 强调文字颜色 1 2 3 5 2" xfId="3952"/>
    <cellStyle name="60% - 强调文字颜色 1 2 3 5 3" xfId="2373"/>
    <cellStyle name="60% - 强调文字颜色 1 2 4" xfId="3360"/>
    <cellStyle name="60% - 强调文字颜色 1 2 4 2" xfId="2024"/>
    <cellStyle name="60% - 强调文字颜色 1 2 4 2 2" xfId="2813"/>
    <cellStyle name="60% - 强调文字颜色 1 2 4 2 2 2" xfId="3953"/>
    <cellStyle name="60% - 强调文字颜色 1 2 4 2 2 3" xfId="2705"/>
    <cellStyle name="60% - 强调文字颜色 1 2 4 3" xfId="3955"/>
    <cellStyle name="60% - 强调文字颜色 1 2 4 3 2" xfId="3748"/>
    <cellStyle name="60% - 强调文字颜色 1 2 4 3 3" xfId="2462"/>
    <cellStyle name="60% - 强调文字颜色 1 2 5" xfId="3957"/>
    <cellStyle name="60% - 强调文字颜色 1 2 5 2" xfId="1785"/>
    <cellStyle name="60% - 强调文字颜色 1 2 5 2 2" xfId="702"/>
    <cellStyle name="60% - 强调文字颜色 1 2 5 2 3" xfId="3959"/>
    <cellStyle name="60% - 强调文字颜色 1 2 6" xfId="3960"/>
    <cellStyle name="60% - 强调文字颜色 1 2 6 2" xfId="3963"/>
    <cellStyle name="60% - 强调文字颜色 1 2 6 3" xfId="3964"/>
    <cellStyle name="60% - 强调文字颜色 1 2 7" xfId="3965"/>
    <cellStyle name="60% - 强调文字颜色 1 2 7 2" xfId="3967"/>
    <cellStyle name="60% - 强调文字颜色 1 2 7 3" xfId="3968"/>
    <cellStyle name="60% - 强调文字颜色 1 2_2015财政决算公开" xfId="3969"/>
    <cellStyle name="60% - 强调文字颜色 1 3" xfId="1502"/>
    <cellStyle name="60% - 强调文字颜色 1 3 2" xfId="1504"/>
    <cellStyle name="60% - 强调文字颜色 1 3 2 2" xfId="2230"/>
    <cellStyle name="60% - 强调文字颜色 1 3 2 2 2" xfId="2232"/>
    <cellStyle name="60% - 强调文字颜色 1 3 2 2 2 2" xfId="450"/>
    <cellStyle name="60% - 强调文字颜色 1 3 2 2 2 2 2" xfId="3971"/>
    <cellStyle name="60% - 强调文字颜色 1 3 2 2 2 2 3" xfId="3973"/>
    <cellStyle name="60% - 强调文字颜色 1 3 2 2 3" xfId="2234"/>
    <cellStyle name="60% - 强调文字颜色 1 3 2 2 3 2" xfId="469"/>
    <cellStyle name="60% - 强调文字颜色 1 3 2 2 3 3" xfId="162"/>
    <cellStyle name="60% - 强调文字颜色 1 3 2 3" xfId="2285"/>
    <cellStyle name="60% - 强调文字颜色 1 3 2 3 2" xfId="2289"/>
    <cellStyle name="60% - 强调文字颜色 1 3 2 3 2 2" xfId="2928"/>
    <cellStyle name="60% - 强调文字颜色 1 3 2 3 2 3" xfId="2942"/>
    <cellStyle name="60% - 强调文字颜色 1 3 2 4" xfId="3974"/>
    <cellStyle name="60% - 强调文字颜色 1 3 2 4 2" xfId="3085"/>
    <cellStyle name="60% - 强调文字颜色 1 3 2 4 3" xfId="3113"/>
    <cellStyle name="60% - 强调文字颜色 1 3 3" xfId="3975"/>
    <cellStyle name="60% - 强调文字颜色 1 3 3 2" xfId="3976"/>
    <cellStyle name="60% - 强调文字颜色 1 3 3 2 2" xfId="3977"/>
    <cellStyle name="60% - 强调文字颜色 1 3 3 2 2 2" xfId="3979"/>
    <cellStyle name="60% - 强调文字颜色 1 3 3 2 2 3" xfId="2723"/>
    <cellStyle name="60% - 强调文字颜色 1 3 3 3" xfId="2297"/>
    <cellStyle name="60% - 强调文字颜色 1 3 3 3 2" xfId="3590"/>
    <cellStyle name="60% - 强调文字颜色 1 3 3 3 3" xfId="3702"/>
    <cellStyle name="60% - 强调文字颜色 1 3 4" xfId="3980"/>
    <cellStyle name="60% - 强调文字颜色 1 3 4 2" xfId="2239"/>
    <cellStyle name="60% - 强调文字颜色 1 3 4 2 2" xfId="2831"/>
    <cellStyle name="60% - 强调文字颜色 1 3 4 2 3" xfId="3715"/>
    <cellStyle name="60% - 强调文字颜色 1 3 5" xfId="11"/>
    <cellStyle name="60% - 强调文字颜色 1 3 5 2" xfId="100"/>
    <cellStyle name="60% - 强调文字颜色 1 3 5 3" xfId="2303"/>
    <cellStyle name="60% - 强调文字颜色 1 4" xfId="3505"/>
    <cellStyle name="60% - 强调文字颜色 1 4 2" xfId="3981"/>
    <cellStyle name="60% - 强调文字颜色 1 4 2 2" xfId="2436"/>
    <cellStyle name="60% - 强调文字颜色 1 4 2 2 2" xfId="2439"/>
    <cellStyle name="60% - 强调文字颜色 1 4 2 2 2 2" xfId="325"/>
    <cellStyle name="60% - 强调文字颜色 1 4 2 2 2 3" xfId="3983"/>
    <cellStyle name="60% - 强调文字颜色 1 4 2 3" xfId="1878"/>
    <cellStyle name="60% - 强调文字颜色 1 4 2 3 2" xfId="2336"/>
    <cellStyle name="60% - 强调文字颜色 1 4 2 3 3" xfId="2339"/>
    <cellStyle name="60% - 强调文字颜色 1 4 3" xfId="3984"/>
    <cellStyle name="60% - 强调文字颜色 1 4 3 2" xfId="3986"/>
    <cellStyle name="60% - 强调文字颜色 1 4 3 2 2" xfId="3988"/>
    <cellStyle name="60% - 强调文字颜色 1 4 3 2 3" xfId="3757"/>
    <cellStyle name="60% - 强调文字颜色 1 4 4" xfId="3989"/>
    <cellStyle name="60% - 强调文字颜色 1 4 4 2" xfId="2454"/>
    <cellStyle name="60% - 强调文字颜色 1 4 4 3" xfId="3991"/>
    <cellStyle name="60% - 强调文字颜色 1 5" xfId="3507"/>
    <cellStyle name="60% - 强调文字颜色 1 5 2" xfId="3992"/>
    <cellStyle name="60% - 强调文字颜色 1 5 2 2" xfId="673"/>
    <cellStyle name="60% - 强调文字颜色 1 5 2 2 2" xfId="1645"/>
    <cellStyle name="60% - 强调文字颜色 1 5 2 2 2 2" xfId="3993"/>
    <cellStyle name="60% - 强调文字颜色 1 5 2 2 2 3" xfId="3994"/>
    <cellStyle name="60% - 强调文字颜色 1 5 2 3" xfId="2362"/>
    <cellStyle name="60% - 强调文字颜色 1 5 2 3 2" xfId="182"/>
    <cellStyle name="60% - 强调文字颜色 1 5 2 3 3" xfId="419"/>
    <cellStyle name="60% - 强调文字颜色 1 5 3" xfId="3995"/>
    <cellStyle name="60% - 强调文字颜色 1 5 3 2" xfId="3998"/>
    <cellStyle name="60% - 强调文字颜色 1 5 3 2 2" xfId="4001"/>
    <cellStyle name="60% - 强调文字颜色 1 5 3 2 3" xfId="3808"/>
    <cellStyle name="60% - 强调文字颜色 1 5 4" xfId="4002"/>
    <cellStyle name="60% - 强调文字颜色 1 5 4 2" xfId="2645"/>
    <cellStyle name="60% - 强调文字颜色 1 5 4 3" xfId="4004"/>
    <cellStyle name="60% - 强调文字颜色 1 6" xfId="4005"/>
    <cellStyle name="60% - 强调文字颜色 1 6 2" xfId="3854"/>
    <cellStyle name="60% - 强调文字颜色 1 6 2 2" xfId="1989"/>
    <cellStyle name="60% - 强调文字颜色 1 6 2 2 2" xfId="2760"/>
    <cellStyle name="60% - 强调文字颜色 1 6 2 2 3" xfId="290"/>
    <cellStyle name="60% - 强调文字颜色 1 6 3" xfId="4006"/>
    <cellStyle name="60% - 强调文字颜色 1 6 3 2" xfId="4008"/>
    <cellStyle name="60% - 强调文字颜色 1 6 3 3" xfId="4009"/>
    <cellStyle name="60% - 强调文字颜色 1 7" xfId="4010"/>
    <cellStyle name="60% - 强调文字颜色 1 7 2" xfId="4012"/>
    <cellStyle name="60% - 强调文字颜色 1 7 2 2" xfId="4015"/>
    <cellStyle name="60% - 强调文字颜色 1 7 2 3" xfId="4017"/>
    <cellStyle name="60% - 强调文字颜色 1 8" xfId="4018"/>
    <cellStyle name="60% - 强调文字颜色 1 8 2" xfId="1076"/>
    <cellStyle name="60% - 强调文字颜色 1 8 3" xfId="1079"/>
    <cellStyle name="60% - 强调文字颜色 1 9" xfId="2537"/>
    <cellStyle name="60% - 强调文字颜色 1 9 2" xfId="1087"/>
    <cellStyle name="60% - 强调文字颜色 1 9 3" xfId="1090"/>
    <cellStyle name="60% - 强调文字颜色 2 2" xfId="4020"/>
    <cellStyle name="60% - 强调文字颜色 2 2 2" xfId="4021"/>
    <cellStyle name="60% - 强调文字颜色 2 2 2 2" xfId="4022"/>
    <cellStyle name="60% - 强调文字颜色 2 2 2 2 2" xfId="4023"/>
    <cellStyle name="60% - 强调文字颜色 2 2 2 2 2 2" xfId="4024"/>
    <cellStyle name="60% - 强调文字颜色 2 2 2 2 2 2 2" xfId="4025"/>
    <cellStyle name="60% - 强调文字颜色 2 2 2 2 2 2 3" xfId="4026"/>
    <cellStyle name="60% - 强调文字颜色 2 2 2 2 3" xfId="651"/>
    <cellStyle name="60% - 强调文字颜色 2 2 2 2 3 2" xfId="4027"/>
    <cellStyle name="60% - 强调文字颜色 2 2 2 2 3 3" xfId="1037"/>
    <cellStyle name="60% - 强调文字颜色 2 2 2 3" xfId="4028"/>
    <cellStyle name="60% - 强调文字颜色 2 2 2 3 2" xfId="1843"/>
    <cellStyle name="60% - 强调文字颜色 2 2 2 3 2 2" xfId="4029"/>
    <cellStyle name="60% - 强调文字颜色 2 2 2 3 2 3" xfId="1046"/>
    <cellStyle name="60% - 强调文字颜色 2 2 2 4" xfId="4030"/>
    <cellStyle name="60% - 强调文字颜色 2 2 2 4 2" xfId="4031"/>
    <cellStyle name="60% - 强调文字颜色 2 2 2 4 3" xfId="660"/>
    <cellStyle name="60% - 强调文字颜色 2 2 3" xfId="893"/>
    <cellStyle name="60% - 强调文字颜色 2 2 3 2" xfId="4032"/>
    <cellStyle name="60% - 强调文字颜色 2 2 3 2 2" xfId="4036"/>
    <cellStyle name="60% - 强调文字颜色 2 2 3 2 2 2" xfId="4039"/>
    <cellStyle name="60% - 强调文字颜色 2 2 3 2 2 2 2" xfId="4043"/>
    <cellStyle name="60% - 强调文字颜色 2 2 3 2 2 2 3" xfId="4047"/>
    <cellStyle name="60% - 强调文字颜色 2 2 3 2 3" xfId="666"/>
    <cellStyle name="60% - 强调文字颜色 2 2 3 2 3 2" xfId="4051"/>
    <cellStyle name="60% - 强调文字颜色 2 2 3 2 3 3" xfId="1188"/>
    <cellStyle name="60% - 强调文字颜色 2 2 3 3" xfId="4054"/>
    <cellStyle name="60% - 强调文字颜色 2 2 3 3 2" xfId="4057"/>
    <cellStyle name="60% - 强调文字颜色 2 2 3 3 2 2" xfId="4059"/>
    <cellStyle name="60% - 强调文字颜色 2 2 3 3 2 3" xfId="4061"/>
    <cellStyle name="60% - 强调文字颜色 2 2 3 4" xfId="4064"/>
    <cellStyle name="60% - 强调文字颜色 2 2 3 4 2" xfId="4066"/>
    <cellStyle name="60% - 强调文字颜色 2 2 3 4 3" xfId="4068"/>
    <cellStyle name="60% - 强调文字颜色 2 2 3 5" xfId="2981"/>
    <cellStyle name="60% - 强调文字颜色 2 2 3 5 2" xfId="2985"/>
    <cellStyle name="60% - 强调文字颜色 2 2 3 5 3" xfId="3000"/>
    <cellStyle name="60% - 强调文字颜色 2 2 4" xfId="2029"/>
    <cellStyle name="60% - 强调文字颜色 2 2 4 2" xfId="4071"/>
    <cellStyle name="60% - 强调文字颜色 2 2 4 2 2" xfId="2886"/>
    <cellStyle name="60% - 强调文字颜色 2 2 4 2 2 2" xfId="1861"/>
    <cellStyle name="60% - 强调文字颜色 2 2 4 2 2 3" xfId="749"/>
    <cellStyle name="60% - 强调文字颜色 2 2 4 3" xfId="510"/>
    <cellStyle name="60% - 强调文字颜色 2 2 4 3 2" xfId="4073"/>
    <cellStyle name="60% - 强调文字颜色 2 2 4 3 3" xfId="680"/>
    <cellStyle name="60% - 强调文字颜色 2 2 5" xfId="4074"/>
    <cellStyle name="60% - 强调文字颜色 2 2 5 2" xfId="1816"/>
    <cellStyle name="60% - 强调文字颜色 2 2 5 2 2" xfId="4076"/>
    <cellStyle name="60% - 强调文字颜色 2 2 5 2 3" xfId="4078"/>
    <cellStyle name="60% - 强调文字颜色 2 2 6" xfId="4079"/>
    <cellStyle name="60% - 强调文字颜色 2 2 6 2" xfId="4081"/>
    <cellStyle name="60% - 强调文字颜色 2 2 6 3" xfId="518"/>
    <cellStyle name="60% - 强调文字颜色 2 2 7" xfId="2801"/>
    <cellStyle name="60% - 强调文字颜色 2 2 7 2" xfId="2803"/>
    <cellStyle name="60% - 强调文字颜色 2 2 7 3" xfId="2817"/>
    <cellStyle name="60% - 强调文字颜色 2 2_2015财政决算公开" xfId="4082"/>
    <cellStyle name="60% - 强调文字颜色 2 3" xfId="30"/>
    <cellStyle name="60% - 强调文字颜色 2 3 2" xfId="4083"/>
    <cellStyle name="60% - 强调文字颜色 2 3 2 2" xfId="3660"/>
    <cellStyle name="60% - 强调文字颜色 2 3 2 2 2" xfId="3662"/>
    <cellStyle name="60% - 强调文字颜色 2 3 2 2 2 2" xfId="3664"/>
    <cellStyle name="60% - 强调文字颜色 2 3 2 2 2 2 2" xfId="3286"/>
    <cellStyle name="60% - 强调文字颜色 2 3 2 2 2 2 3" xfId="3298"/>
    <cellStyle name="60% - 强调文字颜色 2 3 2 2 3" xfId="522"/>
    <cellStyle name="60% - 强调文字颜色 2 3 2 2 3 2" xfId="3666"/>
    <cellStyle name="60% - 强调文字颜色 2 3 2 2 3 3" xfId="3668"/>
    <cellStyle name="60% - 强调文字颜色 2 3 2 3" xfId="2522"/>
    <cellStyle name="60% - 强调文字颜色 2 3 2 3 2" xfId="3673"/>
    <cellStyle name="60% - 强调文字颜色 2 3 2 3 2 2" xfId="3675"/>
    <cellStyle name="60% - 强调文字颜色 2 3 2 3 2 3" xfId="3677"/>
    <cellStyle name="60% - 强调文字颜色 2 3 2 4" xfId="1982"/>
    <cellStyle name="60% - 强调文字颜色 2 3 2 4 2" xfId="3679"/>
    <cellStyle name="60% - 强调文字颜色 2 3 2 4 3" xfId="575"/>
    <cellStyle name="60% - 强调文字颜色 2 3 3" xfId="1022"/>
    <cellStyle name="60% - 强调文字颜色 2 3 3 2" xfId="3872"/>
    <cellStyle name="60% - 强调文字颜色 2 3 3 2 2" xfId="3876"/>
    <cellStyle name="60% - 强调文字颜色 2 3 3 2 2 2" xfId="3880"/>
    <cellStyle name="60% - 强调文字颜色 2 3 3 2 2 3" xfId="2114"/>
    <cellStyle name="60% - 强调文字颜色 2 3 3 3" xfId="3042"/>
    <cellStyle name="60% - 强调文字颜色 2 3 3 3 2" xfId="3047"/>
    <cellStyle name="60% - 强调文字颜色 2 3 3 3 3" xfId="50"/>
    <cellStyle name="60% - 强调文字颜色 2 3 4" xfId="4086"/>
    <cellStyle name="60% - 强调文字颜色 2 3 4 2" xfId="4088"/>
    <cellStyle name="60% - 强调文字颜色 2 3 4 2 2" xfId="4093"/>
    <cellStyle name="60% - 强调文字颜色 2 3 4 2 3" xfId="846"/>
    <cellStyle name="60% - 强调文字颜色 2 3 5" xfId="41"/>
    <cellStyle name="60% - 强调文字颜色 2 3 5 2" xfId="4095"/>
    <cellStyle name="60% - 强调文字颜色 2 3 5 3" xfId="547"/>
    <cellStyle name="60% - 强调文字颜色 2 4" xfId="4096"/>
    <cellStyle name="60% - 强调文字颜色 2 4 2" xfId="4097"/>
    <cellStyle name="60% - 强调文字颜色 2 4 2 2" xfId="4098"/>
    <cellStyle name="60% - 强调文字颜色 2 4 2 2 2" xfId="4099"/>
    <cellStyle name="60% - 强调文字颜色 2 4 2 2 2 2" xfId="135"/>
    <cellStyle name="60% - 强调文字颜色 2 4 2 2 2 3" xfId="4100"/>
    <cellStyle name="60% - 强调文字颜色 2 4 2 3" xfId="2392"/>
    <cellStyle name="60% - 强调文字颜色 2 4 2 3 2" xfId="4101"/>
    <cellStyle name="60% - 强调文字颜色 2 4 2 3 3" xfId="145"/>
    <cellStyle name="60% - 强调文字颜色 2 4 3" xfId="1797"/>
    <cellStyle name="60% - 强调文字颜色 2 4 3 2" xfId="1799"/>
    <cellStyle name="60% - 强调文字颜色 2 4 3 2 2" xfId="4103"/>
    <cellStyle name="60% - 强调文字颜色 2 4 3 2 3" xfId="4105"/>
    <cellStyle name="60% - 强调文字颜色 2 4 4" xfId="4106"/>
    <cellStyle name="60% - 强调文字颜色 2 4 4 2" xfId="4108"/>
    <cellStyle name="60% - 强调文字颜色 2 4 4 3" xfId="364"/>
    <cellStyle name="60% - 强调文字颜色 2 5" xfId="4109"/>
    <cellStyle name="60% - 强调文字颜色 2 5 2" xfId="1525"/>
    <cellStyle name="60% - 强调文字颜色 2 5 2 2" xfId="3489"/>
    <cellStyle name="60% - 强调文字颜色 2 5 2 2 2" xfId="4110"/>
    <cellStyle name="60% - 强调文字颜色 2 5 2 2 2 2" xfId="4113"/>
    <cellStyle name="60% - 强调文字颜色 2 5 2 2 2 3" xfId="4114"/>
    <cellStyle name="60% - 强调文字颜色 2 5 2 3" xfId="4115"/>
    <cellStyle name="60% - 强调文字颜色 2 5 2 3 2" xfId="4117"/>
    <cellStyle name="60% - 强调文字颜色 2 5 2 3 3" xfId="1700"/>
    <cellStyle name="60% - 强调文字颜色 2 5 3" xfId="1809"/>
    <cellStyle name="60% - 强调文字颜色 2 5 3 2" xfId="454"/>
    <cellStyle name="60% - 强调文字颜色 2 5 3 2 2" xfId="4119"/>
    <cellStyle name="60% - 强调文字颜色 2 5 3 2 3" xfId="4122"/>
    <cellStyle name="60% - 强调文字颜色 2 5 4" xfId="1811"/>
    <cellStyle name="60% - 强调文字颜色 2 5 4 2" xfId="4124"/>
    <cellStyle name="60% - 强调文字颜色 2 5 4 3" xfId="4126"/>
    <cellStyle name="60% - 强调文字颜色 2 6" xfId="4127"/>
    <cellStyle name="60% - 强调文字颜色 2 6 2" xfId="4128"/>
    <cellStyle name="60% - 强调文字颜色 2 6 2 2" xfId="2134"/>
    <cellStyle name="60% - 强调文字颜色 2 6 2 2 2" xfId="4129"/>
    <cellStyle name="60% - 强调文字颜色 2 6 2 2 3" xfId="1500"/>
    <cellStyle name="60% - 强调文字颜色 2 6 3" xfId="4130"/>
    <cellStyle name="60% - 强调文字颜色 2 6 3 2" xfId="4131"/>
    <cellStyle name="60% - 强调文字颜色 2 6 3 3" xfId="4132"/>
    <cellStyle name="60% - 强调文字颜色 2 7" xfId="4134"/>
    <cellStyle name="60% - 强调文字颜色 2 7 2" xfId="582"/>
    <cellStyle name="60% - 强调文字颜色 2 7 2 2" xfId="438"/>
    <cellStyle name="60% - 强调文字颜色 2 7 2 3" xfId="629"/>
    <cellStyle name="60% - 强调文字颜色 2 8" xfId="4135"/>
    <cellStyle name="60% - 强调文字颜色 2 8 2" xfId="1067"/>
    <cellStyle name="60% - 强调文字颜色 2 8 3" xfId="1208"/>
    <cellStyle name="60% - 强调文字颜色 2 9" xfId="4136"/>
    <cellStyle name="60% - 强调文字颜色 2 9 2" xfId="1401"/>
    <cellStyle name="60% - 强调文字颜色 2 9 3" xfId="1422"/>
    <cellStyle name="60% - 强调文字颜色 3 2" xfId="4137"/>
    <cellStyle name="60% - 强调文字颜色 3 2 2" xfId="4138"/>
    <cellStyle name="60% - 强调文字颜色 3 2 2 2" xfId="4139"/>
    <cellStyle name="60% - 强调文字颜色 3 2 2 2 2" xfId="4140"/>
    <cellStyle name="60% - 强调文字颜色 3 2 2 2 2 2" xfId="4142"/>
    <cellStyle name="60% - 强调文字颜色 3 2 2 2 2 2 2" xfId="2557"/>
    <cellStyle name="60% - 强调文字颜色 3 2 2 2 2 2 3" xfId="2379"/>
    <cellStyle name="60% - 强调文字颜色 3 2 2 2 3" xfId="1107"/>
    <cellStyle name="60% - 强调文字颜色 3 2 2 2 3 2" xfId="4144"/>
    <cellStyle name="60% - 强调文字颜色 3 2 2 2 3 3" xfId="4146"/>
    <cellStyle name="60% - 强调文字颜色 3 2 2 3" xfId="4147"/>
    <cellStyle name="60% - 强调文字颜色 3 2 2 3 2" xfId="4148"/>
    <cellStyle name="60% - 强调文字颜色 3 2 2 3 2 2" xfId="4150"/>
    <cellStyle name="60% - 强调文字颜色 3 2 2 3 2 3" xfId="4152"/>
    <cellStyle name="60% - 强调文字颜色 3 2 2 4" xfId="4153"/>
    <cellStyle name="60% - 强调文字颜色 3 2 2 4 2" xfId="4154"/>
    <cellStyle name="60% - 强调文字颜色 3 2 2 4 3" xfId="1162"/>
    <cellStyle name="60% - 强调文字颜色 3 2 3" xfId="4156"/>
    <cellStyle name="60% - 强调文字颜色 3 2 3 2" xfId="4157"/>
    <cellStyle name="60% - 强调文字颜色 3 2 3 2 2" xfId="2786"/>
    <cellStyle name="60% - 强调文字颜色 3 2 3 2 2 2" xfId="2789"/>
    <cellStyle name="60% - 强调文字颜色 3 2 3 2 2 2 2" xfId="4159"/>
    <cellStyle name="60% - 强调文字颜色 3 2 3 2 2 2 3" xfId="4162"/>
    <cellStyle name="60% - 强调文字颜色 3 2 3 2 3" xfId="1176"/>
    <cellStyle name="60% - 强调文字颜色 3 2 3 2 3 2" xfId="2791"/>
    <cellStyle name="60% - 强调文字颜色 3 2 3 2 3 3" xfId="4163"/>
    <cellStyle name="60% - 强调文字颜色 3 2 3 3" xfId="4164"/>
    <cellStyle name="60% - 强调文字颜色 3 2 3 3 2" xfId="4165"/>
    <cellStyle name="60% - 强调文字颜色 3 2 3 3 2 2" xfId="4167"/>
    <cellStyle name="60% - 强调文字颜色 3 2 3 3 2 3" xfId="4169"/>
    <cellStyle name="60% - 强调文字颜色 3 2 3 4" xfId="4170"/>
    <cellStyle name="60% - 强调文字颜色 3 2 3 4 2" xfId="2018"/>
    <cellStyle name="60% - 强调文字颜色 3 2 3 4 3" xfId="4171"/>
    <cellStyle name="60% - 强调文字颜色 3 2 3 5" xfId="4175"/>
    <cellStyle name="60% - 强调文字颜色 3 2 3 5 2" xfId="4177"/>
    <cellStyle name="60% - 强调文字颜色 3 2 3 5 3" xfId="4179"/>
    <cellStyle name="60% - 强调文字颜色 3 2 4" xfId="4033"/>
    <cellStyle name="60% - 强调文字颜色 3 2 4 2" xfId="4037"/>
    <cellStyle name="60% - 强调文字颜色 3 2 4 2 2" xfId="4040"/>
    <cellStyle name="60% - 强调文字颜色 3 2 4 2 2 2" xfId="4044"/>
    <cellStyle name="60% - 强调文字颜色 3 2 4 2 2 3" xfId="4046"/>
    <cellStyle name="60% - 强调文字颜色 3 2 4 3" xfId="667"/>
    <cellStyle name="60% - 强调文字颜色 3 2 4 3 2" xfId="4050"/>
    <cellStyle name="60% - 强调文字颜色 3 2 4 3 3" xfId="1189"/>
    <cellStyle name="60% - 强调文字颜色 3 2 5" xfId="4053"/>
    <cellStyle name="60% - 强调文字颜色 3 2 5 2" xfId="4056"/>
    <cellStyle name="60% - 强调文字颜色 3 2 5 2 2" xfId="4058"/>
    <cellStyle name="60% - 强调文字颜色 3 2 5 2 3" xfId="4060"/>
    <cellStyle name="60% - 强调文字颜色 3 2 6" xfId="4063"/>
    <cellStyle name="60% - 强调文字颜色 3 2 6 2" xfId="4065"/>
    <cellStyle name="60% - 强调文字颜色 3 2 6 3" xfId="4067"/>
    <cellStyle name="60% - 强调文字颜色 3 2 7" xfId="2982"/>
    <cellStyle name="60% - 强调文字颜色 3 2 7 2" xfId="2986"/>
    <cellStyle name="60% - 强调文字颜色 3 2 7 3" xfId="3001"/>
    <cellStyle name="60% - 强调文字颜色 3 2_2015财政决算公开" xfId="2854"/>
    <cellStyle name="60% - 强调文字颜色 3 3" xfId="1703"/>
    <cellStyle name="60% - 强调文字颜色 3 3 2" xfId="1705"/>
    <cellStyle name="60% - 强调文字颜色 3 3 2 2" xfId="1707"/>
    <cellStyle name="60% - 强调文字颜色 3 3 2 2 2" xfId="4181"/>
    <cellStyle name="60% - 强调文字颜色 3 3 2 2 2 2" xfId="4183"/>
    <cellStyle name="60% - 强调文字颜色 3 3 2 2 2 2 2" xfId="2186"/>
    <cellStyle name="60% - 强调文字颜色 3 3 2 2 2 2 3" xfId="3008"/>
    <cellStyle name="60% - 强调文字颜色 3 3 2 2 3" xfId="114"/>
    <cellStyle name="60% - 强调文字颜色 3 3 2 2 3 2" xfId="4186"/>
    <cellStyle name="60% - 强调文字颜色 3 3 2 2 3 3" xfId="3344"/>
    <cellStyle name="60% - 强调文字颜色 3 3 2 3" xfId="1710"/>
    <cellStyle name="60% - 强调文字颜色 3 3 2 3 2" xfId="4189"/>
    <cellStyle name="60% - 强调文字颜色 3 3 2 3 2 2" xfId="4191"/>
    <cellStyle name="60% - 强调文字颜色 3 3 2 3 2 3" xfId="4193"/>
    <cellStyle name="60% - 强调文字颜色 3 3 2 4" xfId="2677"/>
    <cellStyle name="60% - 强调文字颜色 3 3 2 4 2" xfId="3909"/>
    <cellStyle name="60% - 强调文字颜色 3 3 2 4 3" xfId="614"/>
    <cellStyle name="60% - 强调文字颜色 3 3 3" xfId="4195"/>
    <cellStyle name="60% - 强调文字颜色 3 3 3 2" xfId="4196"/>
    <cellStyle name="60% - 强调文字颜色 3 3 3 2 2" xfId="823"/>
    <cellStyle name="60% - 强调文字颜色 3 3 3 2 2 2" xfId="1608"/>
    <cellStyle name="60% - 强调文字颜色 3 3 3 2 2 3" xfId="83"/>
    <cellStyle name="60% - 强调文字颜色 3 3 3 3" xfId="3070"/>
    <cellStyle name="60% - 强调文字颜色 3 3 3 3 2" xfId="4198"/>
    <cellStyle name="60% - 强调文字颜色 3 3 3 3 3" xfId="930"/>
    <cellStyle name="60% - 强调文字颜色 3 3 4" xfId="4070"/>
    <cellStyle name="60% - 强调文字颜色 3 3 4 2" xfId="2887"/>
    <cellStyle name="60% - 强调文字颜色 3 3 4 2 2" xfId="1862"/>
    <cellStyle name="60% - 强调文字颜色 3 3 4 2 3" xfId="750"/>
    <cellStyle name="60% - 强调文字颜色 3 3 5" xfId="511"/>
    <cellStyle name="60% - 强调文字颜色 3 3 5 2" xfId="4072"/>
    <cellStyle name="60% - 强调文字颜色 3 3 5 3" xfId="681"/>
    <cellStyle name="60% - 强调文字颜色 3 4" xfId="1712"/>
    <cellStyle name="60% - 强调文字颜色 3 4 2" xfId="1533"/>
    <cellStyle name="60% - 强调文字颜色 3 4 2 2" xfId="4199"/>
    <cellStyle name="60% - 强调文字颜色 3 4 2 2 2" xfId="4200"/>
    <cellStyle name="60% - 强调文字颜色 3 4 2 2 2 2" xfId="4204"/>
    <cellStyle name="60% - 强调文字颜色 3 4 2 2 2 3" xfId="1131"/>
    <cellStyle name="60% - 强调文字颜色 3 4 2 3" xfId="2421"/>
    <cellStyle name="60% - 强调文字颜色 3 4 2 3 2" xfId="4208"/>
    <cellStyle name="60% - 强调文字颜色 3 4 2 3 3" xfId="4210"/>
    <cellStyle name="60% - 强调文字颜色 3 4 3" xfId="1715"/>
    <cellStyle name="60% - 强调文字颜色 3 4 3 2" xfId="2894"/>
    <cellStyle name="60% - 强调文字颜色 3 4 3 2 2" xfId="4212"/>
    <cellStyle name="60% - 强调文字颜色 3 4 3 2 3" xfId="4213"/>
    <cellStyle name="60% - 强调文字颜色 3 4 4" xfId="1817"/>
    <cellStyle name="60% - 强调文字颜色 3 4 4 2" xfId="4075"/>
    <cellStyle name="60% - 强调文字颜色 3 4 4 3" xfId="4077"/>
    <cellStyle name="60% - 强调文字颜色 3 5" xfId="4215"/>
    <cellStyle name="60% - 强调文字颜色 3 5 2" xfId="4216"/>
    <cellStyle name="60% - 强调文字颜色 3 5 2 2" xfId="4217"/>
    <cellStyle name="60% - 强调文字颜色 3 5 2 2 2" xfId="4218"/>
    <cellStyle name="60% - 强调文字颜色 3 5 2 2 2 2" xfId="4220"/>
    <cellStyle name="60% - 强调文字颜色 3 5 2 2 2 3" xfId="4222"/>
    <cellStyle name="60% - 强调文字颜色 3 5 2 3" xfId="4223"/>
    <cellStyle name="60% - 强调文字颜色 3 5 2 3 2" xfId="4224"/>
    <cellStyle name="60% - 强调文字颜色 3 5 2 3 3" xfId="1740"/>
    <cellStyle name="60% - 强调文字颜色 3 5 3" xfId="4225"/>
    <cellStyle name="60% - 强调文字颜色 3 5 3 2" xfId="4227"/>
    <cellStyle name="60% - 强调文字颜色 3 5 3 2 2" xfId="4229"/>
    <cellStyle name="60% - 强调文字颜色 3 5 3 2 3" xfId="1744"/>
    <cellStyle name="60% - 强调文字颜色 3 5 4" xfId="4080"/>
    <cellStyle name="60% - 强调文字颜色 3 5 4 2" xfId="4232"/>
    <cellStyle name="60% - 强调文字颜色 3 5 4 3" xfId="4235"/>
    <cellStyle name="60% - 强调文字颜色 3 6" xfId="4236"/>
    <cellStyle name="60% - 强调文字颜色 3 6 2" xfId="4237"/>
    <cellStyle name="60% - 强调文字颜色 3 6 2 2" xfId="4238"/>
    <cellStyle name="60% - 强调文字颜色 3 6 2 2 2" xfId="4239"/>
    <cellStyle name="60% - 强调文字颜色 3 6 2 2 3" xfId="2003"/>
    <cellStyle name="60% - 强调文字颜色 3 6 3" xfId="4240"/>
    <cellStyle name="60% - 强调文字颜色 3 6 3 2" xfId="3353"/>
    <cellStyle name="60% - 强调文字颜色 3 6 3 3" xfId="4241"/>
    <cellStyle name="60% - 强调文字颜色 3 7" xfId="4242"/>
    <cellStyle name="60% - 强调文字颜色 3 7 2" xfId="4243"/>
    <cellStyle name="60% - 强调文字颜色 3 7 2 2" xfId="4244"/>
    <cellStyle name="60% - 强调文字颜色 3 7 2 3" xfId="4245"/>
    <cellStyle name="60% - 强调文字颜色 3 8" xfId="4246"/>
    <cellStyle name="60% - 强调文字颜色 3 8 2" xfId="4247"/>
    <cellStyle name="60% - 强调文字颜色 3 8 3" xfId="4248"/>
    <cellStyle name="60% - 强调文字颜色 3 9" xfId="4249"/>
    <cellStyle name="60% - 强调文字颜色 3 9 2" xfId="4250"/>
    <cellStyle name="60% - 强调文字颜色 3 9 3" xfId="4251"/>
    <cellStyle name="60% - 强调文字颜色 4 2" xfId="4252"/>
    <cellStyle name="60% - 强调文字颜色 4 2 2" xfId="1028"/>
    <cellStyle name="60% - 强调文字颜色 4 2 2 2" xfId="3803"/>
    <cellStyle name="60% - 强调文字颜色 4 2 2 2 2" xfId="3806"/>
    <cellStyle name="60% - 强调文字颜色 4 2 2 2 2 2" xfId="3809"/>
    <cellStyle name="60% - 强调文字颜色 4 2 2 2 2 2 2" xfId="3811"/>
    <cellStyle name="60% - 强调文字颜色 4 2 2 2 2 2 3" xfId="2156"/>
    <cellStyle name="60% - 强调文字颜色 4 2 2 2 3" xfId="3815"/>
    <cellStyle name="60% - 强调文字颜色 4 2 2 2 3 2" xfId="905"/>
    <cellStyle name="60% - 强调文字颜色 4 2 2 2 3 3" xfId="640"/>
    <cellStyle name="60% - 强调文字颜色 4 2 2 3" xfId="3818"/>
    <cellStyle name="60% - 强调文字颜色 4 2 2 3 2" xfId="3820"/>
    <cellStyle name="60% - 强调文字颜色 4 2 2 3 2 2" xfId="3822"/>
    <cellStyle name="60% - 强调文字颜色 4 2 2 3 2 3" xfId="3825"/>
    <cellStyle name="60% - 强调文字颜色 4 2 2 4" xfId="3247"/>
    <cellStyle name="60% - 强调文字颜色 4 2 2 4 2" xfId="3828"/>
    <cellStyle name="60% - 强调文字颜色 4 2 2 4 3" xfId="3832"/>
    <cellStyle name="60% - 强调文字颜色 4 2 3" xfId="3837"/>
    <cellStyle name="60% - 强调文字颜色 4 2 3 2" xfId="3841"/>
    <cellStyle name="60% - 强调文字颜色 4 2 3 2 2" xfId="3844"/>
    <cellStyle name="60% - 强调文字颜色 4 2 3 2 2 2" xfId="3846"/>
    <cellStyle name="60% - 强调文字颜色 4 2 3 2 2 2 2" xfId="2606"/>
    <cellStyle name="60% - 强调文字颜色 4 2 3 2 2 2 3" xfId="2353"/>
    <cellStyle name="60% - 强调文字颜色 4 2 3 2 3" xfId="3849"/>
    <cellStyle name="60% - 强调文字颜色 4 2 3 2 3 2" xfId="3851"/>
    <cellStyle name="60% - 强调文字颜色 4 2 3 2 3 3" xfId="3855"/>
    <cellStyle name="60% - 强调文字颜色 4 2 3 3" xfId="3860"/>
    <cellStyle name="60% - 强调文字颜色 4 2 3 3 2" xfId="1516"/>
    <cellStyle name="60% - 强调文字颜色 4 2 3 3 2 2" xfId="1520"/>
    <cellStyle name="60% - 强调文字颜色 4 2 3 3 2 3" xfId="1526"/>
    <cellStyle name="60% - 强调文字颜色 4 2 3 4" xfId="3862"/>
    <cellStyle name="60% - 强调文字颜色 4 2 3 4 2" xfId="3864"/>
    <cellStyle name="60% - 强调文字颜色 4 2 3 4 3" xfId="3869"/>
    <cellStyle name="60% - 强调文字颜色 4 2 3 5" xfId="4253"/>
    <cellStyle name="60% - 强调文字颜色 4 2 3 5 2" xfId="1536"/>
    <cellStyle name="60% - 强调文字颜色 4 2 3 5 3" xfId="4254"/>
    <cellStyle name="60% - 强调文字颜色 4 2 4" xfId="3873"/>
    <cellStyle name="60% - 强调文字颜色 4 2 4 2" xfId="3877"/>
    <cellStyle name="60% - 强调文字颜色 4 2 4 2 2" xfId="3881"/>
    <cellStyle name="60% - 强调文字颜色 4 2 4 2 2 2" xfId="3884"/>
    <cellStyle name="60% - 强调文字颜色 4 2 4 2 2 3" xfId="3888"/>
    <cellStyle name="60% - 强调文字颜色 4 2 4 3" xfId="126"/>
    <cellStyle name="60% - 强调文字颜色 4 2 4 3 2" xfId="1550"/>
    <cellStyle name="60% - 强调文字颜色 4 2 4 3 3" xfId="3893"/>
    <cellStyle name="60% - 强调文字颜色 4 2 5" xfId="3043"/>
    <cellStyle name="60% - 强调文字颜色 4 2 5 2" xfId="3048"/>
    <cellStyle name="60% - 强调文字颜色 4 2 5 2 2" xfId="689"/>
    <cellStyle name="60% - 强调文字颜色 4 2 5 2 3" xfId="3895"/>
    <cellStyle name="60% - 强调文字颜色 4 2 6" xfId="3898"/>
    <cellStyle name="60% - 强调文字颜色 4 2 6 2" xfId="3901"/>
    <cellStyle name="60% - 强调文字颜色 4 2 6 3" xfId="3903"/>
    <cellStyle name="60% - 强调文字颜色 4 2 7" xfId="3155"/>
    <cellStyle name="60% - 强调文字颜色 4 2 7 2" xfId="3159"/>
    <cellStyle name="60% - 强调文字颜色 4 2 7 3" xfId="3184"/>
    <cellStyle name="60% - 强调文字颜色 4 2_2015财政决算公开" xfId="3396"/>
    <cellStyle name="60% - 强调文字颜色 4 3" xfId="1721"/>
    <cellStyle name="60% - 强调文字颜色 4 3 2" xfId="1724"/>
    <cellStyle name="60% - 强调文字颜色 4 3 2 2" xfId="4260"/>
    <cellStyle name="60% - 强调文字颜色 4 3 2 2 2" xfId="4261"/>
    <cellStyle name="60% - 强调文字颜色 4 3 2 2 2 2" xfId="4121"/>
    <cellStyle name="60% - 强调文字颜色 4 3 2 2 2 2 2" xfId="2071"/>
    <cellStyle name="60% - 强调文字颜色 4 3 2 2 2 2 3" xfId="3131"/>
    <cellStyle name="60% - 强调文字颜色 4 3 2 2 3" xfId="233"/>
    <cellStyle name="60% - 强调文字颜色 4 3 2 2 3 2" xfId="4262"/>
    <cellStyle name="60% - 强调文字颜色 4 3 2 2 3 3" xfId="2001"/>
    <cellStyle name="60% - 强调文字颜色 4 3 2 3" xfId="4266"/>
    <cellStyle name="60% - 强调文字颜色 4 3 2 3 2" xfId="4267"/>
    <cellStyle name="60% - 强调文字颜色 4 3 2 3 2 2" xfId="4268"/>
    <cellStyle name="60% - 强调文字颜色 4 3 2 3 2 3" xfId="4269"/>
    <cellStyle name="60% - 强调文字颜色 4 3 2 4" xfId="4270"/>
    <cellStyle name="60% - 强调文字颜色 4 3 2 4 2" xfId="8"/>
    <cellStyle name="60% - 强调文字颜色 4 3 2 4 3" xfId="4272"/>
    <cellStyle name="60% - 强调文字颜色 4 3 3" xfId="1726"/>
    <cellStyle name="60% - 强调文字颜色 4 3 3 2" xfId="2910"/>
    <cellStyle name="60% - 强调文字颜色 4 3 3 2 2" xfId="4278"/>
    <cellStyle name="60% - 强调文字颜色 4 3 3 2 2 2" xfId="4279"/>
    <cellStyle name="60% - 强调文字颜色 4 3 3 2 2 3" xfId="4280"/>
    <cellStyle name="60% - 强调文字颜色 4 3 3 3" xfId="4281"/>
    <cellStyle name="60% - 强调文字颜色 4 3 3 3 2" xfId="1629"/>
    <cellStyle name="60% - 强调文字颜色 4 3 3 3 3" xfId="4282"/>
    <cellStyle name="60% - 强调文字颜色 4 3 4" xfId="4087"/>
    <cellStyle name="60% - 强调文字颜色 4 3 4 2" xfId="4092"/>
    <cellStyle name="60% - 强调文字颜色 4 3 4 2 2" xfId="2727"/>
    <cellStyle name="60% - 强调文字颜色 4 3 4 2 3" xfId="275"/>
    <cellStyle name="60% - 强调文字颜色 4 3 5" xfId="541"/>
    <cellStyle name="60% - 强调文字颜色 4 3 5 2" xfId="2655"/>
    <cellStyle name="60% - 强调文字颜色 4 3 5 3" xfId="854"/>
    <cellStyle name="60% - 强调文字颜色 4 4" xfId="4283"/>
    <cellStyle name="60% - 强调文字颜色 4 4 2" xfId="4284"/>
    <cellStyle name="60% - 强调文字颜色 4 4 2 2" xfId="734"/>
    <cellStyle name="60% - 强调文字颜色 4 4 2 2 2" xfId="742"/>
    <cellStyle name="60% - 强调文字颜色 4 4 2 2 2 2" xfId="1745"/>
    <cellStyle name="60% - 强调文字颜色 4 4 2 2 2 3" xfId="1269"/>
    <cellStyle name="60% - 强调文字颜色 4 4 2 3" xfId="283"/>
    <cellStyle name="60% - 强调文字颜色 4 4 2 3 2" xfId="968"/>
    <cellStyle name="60% - 强调文字颜色 4 4 2 3 3" xfId="1749"/>
    <cellStyle name="60% - 强调文字颜色 4 4 3" xfId="4285"/>
    <cellStyle name="60% - 强调文字颜色 4 4 3 2" xfId="209"/>
    <cellStyle name="60% - 强调文字颜色 4 4 3 2 2" xfId="977"/>
    <cellStyle name="60% - 强调文字颜色 4 4 3 2 3" xfId="3937"/>
    <cellStyle name="60% - 强调文字颜色 4 4 4" xfId="4094"/>
    <cellStyle name="60% - 强调文字颜色 4 4 4 2" xfId="775"/>
    <cellStyle name="60% - 强调文字颜色 4 4 4 3" xfId="304"/>
    <cellStyle name="60% - 强调文字颜色 4 5" xfId="4287"/>
    <cellStyle name="60% - 强调文字颜色 4 5 2" xfId="4288"/>
    <cellStyle name="60% - 强调文字颜色 4 5 2 2" xfId="954"/>
    <cellStyle name="60% - 强调文字颜色 4 5 2 2 2" xfId="894"/>
    <cellStyle name="60% - 强调文字颜色 4 5 2 2 2 2" xfId="4034"/>
    <cellStyle name="60% - 强调文字颜色 4 5 2 2 2 3" xfId="4055"/>
    <cellStyle name="60% - 强调文字颜色 4 5 2 3" xfId="1020"/>
    <cellStyle name="60% - 强调文字颜色 4 5 2 3 2" xfId="1023"/>
    <cellStyle name="60% - 强调文字颜色 4 5 2 3 3" xfId="4085"/>
    <cellStyle name="60% - 强调文字颜色 4 5 3" xfId="4289"/>
    <cellStyle name="60% - 强调文字颜色 4 5 3 2" xfId="4290"/>
    <cellStyle name="60% - 强调文字颜色 4 5 3 2 2" xfId="4155"/>
    <cellStyle name="60% - 强调文字颜色 4 5 3 2 3" xfId="4035"/>
    <cellStyle name="60% - 强调文字颜色 4 5 4" xfId="4291"/>
    <cellStyle name="60% - 强调文字颜色 4 5 4 2" xfId="4292"/>
    <cellStyle name="60% - 强调文字颜色 4 5 4 3" xfId="4293"/>
    <cellStyle name="60% - 强调文字颜色 4 6" xfId="4295"/>
    <cellStyle name="60% - 强调文字颜色 4 6 2" xfId="4296"/>
    <cellStyle name="60% - 强调文字颜色 4 6 2 2" xfId="4297"/>
    <cellStyle name="60% - 强调文字颜色 4 6 2 2 2" xfId="4298"/>
    <cellStyle name="60% - 强调文字颜色 4 6 2 2 3" xfId="4299"/>
    <cellStyle name="60% - 强调文字颜色 4 6 3" xfId="4300"/>
    <cellStyle name="60% - 强调文字颜色 4 6 3 2" xfId="2690"/>
    <cellStyle name="60% - 强调文字颜色 4 6 3 3" xfId="4301"/>
    <cellStyle name="60% - 强调文字颜色 4 7" xfId="2933"/>
    <cellStyle name="60% - 强调文字颜色 4 7 2" xfId="4302"/>
    <cellStyle name="60% - 强调文字颜色 4 7 2 2" xfId="4303"/>
    <cellStyle name="60% - 强调文字颜色 4 7 2 3" xfId="2217"/>
    <cellStyle name="60% - 强调文字颜色 4 8" xfId="2936"/>
    <cellStyle name="60% - 强调文字颜色 4 8 2" xfId="1489"/>
    <cellStyle name="60% - 强调文字颜色 4 8 3" xfId="2796"/>
    <cellStyle name="60% - 强调文字颜色 4 9" xfId="4304"/>
    <cellStyle name="60% - 强调文字颜色 4 9 2" xfId="4305"/>
    <cellStyle name="60% - 强调文字颜色 4 9 3" xfId="4306"/>
    <cellStyle name="60% - 强调文字颜色 5 2" xfId="3473"/>
    <cellStyle name="60% - 强调文字颜色 5 2 2" xfId="4307"/>
    <cellStyle name="60% - 强调文字颜色 5 2 2 2" xfId="4308"/>
    <cellStyle name="60% - 强调文字颜色 5 2 2 2 2" xfId="4309"/>
    <cellStyle name="60% - 强调文字颜色 5 2 2 2 2 2" xfId="4310"/>
    <cellStyle name="60% - 强调文字颜色 5 2 2 2 2 2 2" xfId="4312"/>
    <cellStyle name="60% - 强调文字颜色 5 2 2 2 2 2 3" xfId="4313"/>
    <cellStyle name="60% - 强调文字颜色 5 2 2 2 3" xfId="4314"/>
    <cellStyle name="60% - 强调文字颜色 5 2 2 2 3 2" xfId="333"/>
    <cellStyle name="60% - 强调文字颜色 5 2 2 2 3 3" xfId="4317"/>
    <cellStyle name="60% - 强调文字颜色 5 2 2 3" xfId="4318"/>
    <cellStyle name="60% - 强调文字颜色 5 2 2 3 2" xfId="4319"/>
    <cellStyle name="60% - 强调文字颜色 5 2 2 3 2 2" xfId="4320"/>
    <cellStyle name="60% - 强调文字颜色 5 2 2 3 2 3" xfId="4322"/>
    <cellStyle name="60% - 强调文字颜色 5 2 2 4" xfId="4324"/>
    <cellStyle name="60% - 强调文字颜色 5 2 2 4 2" xfId="4325"/>
    <cellStyle name="60% - 强调文字颜色 5 2 2 4 3" xfId="4326"/>
    <cellStyle name="60% - 强调文字颜色 5 2 3" xfId="1167"/>
    <cellStyle name="60% - 强调文字颜色 5 2 3 2" xfId="4330"/>
    <cellStyle name="60% - 强调文字颜色 5 2 3 2 2" xfId="4331"/>
    <cellStyle name="60% - 强调文字颜色 5 2 3 2 2 2" xfId="4332"/>
    <cellStyle name="60% - 强调文字颜色 5 2 3 2 2 2 2" xfId="4334"/>
    <cellStyle name="60% - 强调文字颜色 5 2 3 2 2 2 3" xfId="4335"/>
    <cellStyle name="60% - 强调文字颜色 5 2 3 2 3" xfId="4336"/>
    <cellStyle name="60% - 强调文字颜色 5 2 3 2 3 2" xfId="1030"/>
    <cellStyle name="60% - 强调文字颜色 5 2 3 2 3 3" xfId="1042"/>
    <cellStyle name="60% - 强调文字颜色 5 2 3 3" xfId="4337"/>
    <cellStyle name="60% - 强调文字颜色 5 2 3 3 2" xfId="1771"/>
    <cellStyle name="60% - 强调文字颜色 5 2 3 3 2 2" xfId="1773"/>
    <cellStyle name="60% - 强调文字颜色 5 2 3 3 2 3" xfId="1777"/>
    <cellStyle name="60% - 强调文字颜色 5 2 3 4" xfId="4338"/>
    <cellStyle name="60% - 强调文字颜色 5 2 3 4 2" xfId="4339"/>
    <cellStyle name="60% - 强调文字颜色 5 2 3 4 3" xfId="3858"/>
    <cellStyle name="60% - 强调文字颜色 5 2 3 5" xfId="385"/>
    <cellStyle name="60% - 强调文字颜色 5 2 3 5 2" xfId="1788"/>
    <cellStyle name="60% - 强调文字颜色 5 2 3 5 3" xfId="1496"/>
    <cellStyle name="60% - 强调文字颜色 5 2 4" xfId="1800"/>
    <cellStyle name="60% - 强调文字颜色 5 2 4 2" xfId="4102"/>
    <cellStyle name="60% - 强调文字颜色 5 2 4 2 2" xfId="4340"/>
    <cellStyle name="60% - 强调文字颜色 5 2 4 2 2 2" xfId="3996"/>
    <cellStyle name="60% - 强调文字颜色 5 2 4 2 2 3" xfId="4003"/>
    <cellStyle name="60% - 强调文字颜色 5 2 4 3" xfId="4104"/>
    <cellStyle name="60% - 强调文字颜色 5 2 4 3 2" xfId="1807"/>
    <cellStyle name="60% - 强调文字颜色 5 2 4 3 3" xfId="4341"/>
    <cellStyle name="60% - 强调文字颜色 5 2 5" xfId="1805"/>
    <cellStyle name="60% - 强调文字颜色 5 2 5 2" xfId="4342"/>
    <cellStyle name="60% - 强调文字颜色 5 2 5 2 2" xfId="4343"/>
    <cellStyle name="60% - 强调文字颜色 5 2 5 2 3" xfId="4344"/>
    <cellStyle name="60% - 强调文字颜色 5 2 6" xfId="3060"/>
    <cellStyle name="60% - 强调文字颜色 5 2 6 2" xfId="3671"/>
    <cellStyle name="60% - 强调文字颜色 5 2 6 3" xfId="4345"/>
    <cellStyle name="60% - 强调文字颜色 5 2 7" xfId="3363"/>
    <cellStyle name="60% - 强调文字颜色 5 2 7 2" xfId="3366"/>
    <cellStyle name="60% - 强调文字颜色 5 2 7 3" xfId="3380"/>
    <cellStyle name="60% - 强调文字颜色 5 2_2015财政决算公开" xfId="2577"/>
    <cellStyle name="60% - 强调文字颜色 5 3" xfId="1730"/>
    <cellStyle name="60% - 强调文字颜色 5 3 2" xfId="4347"/>
    <cellStyle name="60% - 强调文字颜色 5 3 2 2" xfId="344"/>
    <cellStyle name="60% - 强调文字颜色 5 3 2 2 2" xfId="411"/>
    <cellStyle name="60% - 强调文字颜色 5 3 2 2 2 2" xfId="4348"/>
    <cellStyle name="60% - 强调文字颜色 5 3 2 2 2 2 2" xfId="1823"/>
    <cellStyle name="60% - 强调文字颜色 5 3 2 2 2 2 3" xfId="4349"/>
    <cellStyle name="60% - 强调文字颜色 5 3 2 2 3" xfId="4350"/>
    <cellStyle name="60% - 强调文字颜色 5 3 2 2 3 2" xfId="4351"/>
    <cellStyle name="60% - 强调文字颜色 5 3 2 2 3 3" xfId="4353"/>
    <cellStyle name="60% - 强调文字颜色 5 3 2 3" xfId="413"/>
    <cellStyle name="60% - 强调文字颜色 5 3 2 3 2" xfId="415"/>
    <cellStyle name="60% - 强调文字颜色 5 3 2 3 2 2" xfId="4354"/>
    <cellStyle name="60% - 强调文字颜色 5 3 2 3 2 3" xfId="4355"/>
    <cellStyle name="60% - 强调文字颜色 5 3 2 4" xfId="4356"/>
    <cellStyle name="60% - 强调文字颜色 5 3 2 4 2" xfId="4357"/>
    <cellStyle name="60% - 强调文字颜色 5 3 2 4 3" xfId="4358"/>
    <cellStyle name="60% - 强调文字颜色 5 3 3" xfId="4361"/>
    <cellStyle name="60% - 强调文字颜色 5 3 3 2" xfId="348"/>
    <cellStyle name="60% - 强调文字颜色 5 3 3 2 2" xfId="4362"/>
    <cellStyle name="60% - 强调文字颜色 5 3 3 2 2 2" xfId="4363"/>
    <cellStyle name="60% - 强调文字颜色 5 3 3 2 2 3" xfId="4364"/>
    <cellStyle name="60% - 强调文字颜色 5 3 3 3" xfId="4365"/>
    <cellStyle name="60% - 强调文字颜色 5 3 3 3 2" xfId="1897"/>
    <cellStyle name="60% - 强调文字颜色 5 3 3 3 3" xfId="4366"/>
    <cellStyle name="60% - 强调文字颜色 5 3 4" xfId="4107"/>
    <cellStyle name="60% - 强调文字颜色 5 3 4 2" xfId="2671"/>
    <cellStyle name="60% - 强调文字颜色 5 3 4 2 2" xfId="1439"/>
    <cellStyle name="60% - 强调文字颜色 5 3 4 2 3" xfId="1451"/>
    <cellStyle name="60% - 强调文字颜色 5 3 5" xfId="363"/>
    <cellStyle name="60% - 强调文字颜色 5 3 5 2" xfId="4367"/>
    <cellStyle name="60% - 强调文字颜色 5 3 5 3" xfId="4368"/>
    <cellStyle name="60% - 强调文字颜色 5 4" xfId="1732"/>
    <cellStyle name="60% - 强调文字颜色 5 4 2" xfId="4369"/>
    <cellStyle name="60% - 强调文字颜色 5 4 2 2" xfId="377"/>
    <cellStyle name="60% - 强调文字颜色 5 4 2 2 2" xfId="1095"/>
    <cellStyle name="60% - 强调文字颜色 5 4 2 2 2 2" xfId="4370"/>
    <cellStyle name="60% - 强调文字颜色 5 4 2 2 2 3" xfId="3300"/>
    <cellStyle name="60% - 强调文字颜色 5 4 2 3" xfId="1097"/>
    <cellStyle name="60% - 强调文字颜色 5 4 2 3 2" xfId="1099"/>
    <cellStyle name="60% - 强调文字颜色 5 4 2 3 3" xfId="4371"/>
    <cellStyle name="60% - 强调文字颜色 5 4 3" xfId="4373"/>
    <cellStyle name="60% - 强调文字颜色 5 4 3 2" xfId="4375"/>
    <cellStyle name="60% - 强调文字颜色 5 4 3 2 2" xfId="4376"/>
    <cellStyle name="60% - 强调文字颜色 5 4 3 2 3" xfId="4377"/>
    <cellStyle name="60% - 强调文字颜色 5 4 4" xfId="4378"/>
    <cellStyle name="60% - 强调文字颜色 5 4 4 2" xfId="4379"/>
    <cellStyle name="60% - 强调文字颜色 5 4 4 3" xfId="4380"/>
    <cellStyle name="60% - 强调文字颜色 5 5" xfId="4381"/>
    <cellStyle name="60% - 强调文字颜色 5 5 2" xfId="4382"/>
    <cellStyle name="60% - 强调文字颜色 5 5 2 2" xfId="392"/>
    <cellStyle name="60% - 强调文字颜色 5 5 2 2 2" xfId="1466"/>
    <cellStyle name="60% - 强调文字颜色 5 5 2 2 2 2" xfId="3944"/>
    <cellStyle name="60% - 强调文字颜色 5 5 2 2 2 3" xfId="3949"/>
    <cellStyle name="60% - 强调文字颜色 5 5 2 3" xfId="1470"/>
    <cellStyle name="60% - 强调文字颜色 5 5 2 3 2" xfId="3760"/>
    <cellStyle name="60% - 强调文字颜色 5 5 2 3 3" xfId="3763"/>
    <cellStyle name="60% - 强调文字颜色 5 5 3" xfId="4384"/>
    <cellStyle name="60% - 强调文字颜色 5 5 3 2" xfId="1478"/>
    <cellStyle name="60% - 强调文字颜色 5 5 3 2 2" xfId="1482"/>
    <cellStyle name="60% - 强调文字颜色 5 5 3 2 3" xfId="4385"/>
    <cellStyle name="60% - 强调文字颜色 5 5 4" xfId="4386"/>
    <cellStyle name="60% - 强调文字颜色 5 5 4 2" xfId="2998"/>
    <cellStyle name="60% - 强调文字颜色 5 5 4 3" xfId="4311"/>
    <cellStyle name="60% - 强调文字颜色 5 6" xfId="3919"/>
    <cellStyle name="60% - 强调文字颜色 5 6 2" xfId="3921"/>
    <cellStyle name="60% - 强调文字颜色 5 6 2 2" xfId="4387"/>
    <cellStyle name="60% - 强调文字颜色 5 6 2 2 2" xfId="4388"/>
    <cellStyle name="60% - 强调文字颜色 5 6 2 2 3" xfId="4389"/>
    <cellStyle name="60% - 强调文字颜色 5 6 3" xfId="3924"/>
    <cellStyle name="60% - 强调文字颜色 5 6 3 2" xfId="4392"/>
    <cellStyle name="60% - 强调文字颜色 5 6 3 3" xfId="4394"/>
    <cellStyle name="60% - 强调文字颜色 5 7" xfId="4395"/>
    <cellStyle name="60% - 强调文字颜色 5 7 2" xfId="4396"/>
    <cellStyle name="60% - 强调文字颜色 5 7 2 2" xfId="4397"/>
    <cellStyle name="60% - 强调文字颜色 5 7 2 3" xfId="4398"/>
    <cellStyle name="60% - 强调文字颜色 5 8" xfId="4041"/>
    <cellStyle name="60% - 强调文字颜色 5 8 2" xfId="4045"/>
    <cellStyle name="60% - 强调文字颜色 5 8 3" xfId="4048"/>
    <cellStyle name="60% - 强调文字颜色 5 9" xfId="1186"/>
    <cellStyle name="60% - 强调文字颜色 5 9 2" xfId="4399"/>
    <cellStyle name="60% - 强调文字颜色 5 9 3" xfId="4401"/>
    <cellStyle name="60% - 强调文字颜色 6 2" xfId="4403"/>
    <cellStyle name="60% - 强调文字颜色 6 2 2" xfId="4352"/>
    <cellStyle name="60% - 强调文字颜色 6 2 2 2" xfId="4404"/>
    <cellStyle name="60% - 强调文字颜色 6 2 2 2 2" xfId="4405"/>
    <cellStyle name="60% - 强调文字颜色 6 2 2 2 2 2" xfId="4407"/>
    <cellStyle name="60% - 强调文字颜色 6 2 2 2 2 2 2" xfId="4408"/>
    <cellStyle name="60% - 强调文字颜色 6 2 2 2 2 2 3" xfId="4410"/>
    <cellStyle name="60% - 强调文字颜色 6 2 2 2 3" xfId="4412"/>
    <cellStyle name="60% - 强调文字颜色 6 2 2 2 3 2" xfId="4416"/>
    <cellStyle name="60% - 强调文字颜色 6 2 2 2 3 3" xfId="4333"/>
    <cellStyle name="60% - 强调文字颜色 6 2 2 3" xfId="4417"/>
    <cellStyle name="60% - 强调文字颜色 6 2 2 3 2" xfId="4419"/>
    <cellStyle name="60% - 强调文字颜色 6 2 2 3 2 2" xfId="4420"/>
    <cellStyle name="60% - 强调文字颜色 6 2 2 3 2 3" xfId="958"/>
    <cellStyle name="60% - 强调文字颜色 6 2 2 4" xfId="4421"/>
    <cellStyle name="60% - 强调文字颜色 6 2 2 4 2" xfId="4423"/>
    <cellStyle name="60% - 强调文字颜色 6 2 2 4 3" xfId="3100"/>
    <cellStyle name="60% - 强调文字颜色 6 2 3" xfId="4424"/>
    <cellStyle name="60% - 强调文字颜色 6 2 3 2" xfId="4425"/>
    <cellStyle name="60% - 强调文字颜色 6 2 3 2 2" xfId="4429"/>
    <cellStyle name="60% - 强调文字颜色 6 2 3 2 2 2" xfId="4431"/>
    <cellStyle name="60% - 强调文字颜色 6 2 3 2 2 2 2" xfId="4434"/>
    <cellStyle name="60% - 强调文字颜色 6 2 3 2 2 2 3" xfId="4435"/>
    <cellStyle name="60% - 强调文字颜色 6 2 3 2 3" xfId="4437"/>
    <cellStyle name="60% - 强调文字颜色 6 2 3 2 3 2" xfId="4440"/>
    <cellStyle name="60% - 强调文字颜色 6 2 3 2 3 3" xfId="4441"/>
    <cellStyle name="60% - 强调文字颜色 6 2 3 3" xfId="4442"/>
    <cellStyle name="60% - 强调文字颜色 6 2 3 3 2" xfId="2045"/>
    <cellStyle name="60% - 强调文字颜色 6 2 3 3 2 2" xfId="2048"/>
    <cellStyle name="60% - 强调文字颜色 6 2 3 3 2 3" xfId="1389"/>
    <cellStyle name="60% - 强调文字颜色 6 2 3 4" xfId="3519"/>
    <cellStyle name="60% - 强调文字颜色 6 2 3 4 2" xfId="4443"/>
    <cellStyle name="60% - 强调文字颜色 6 2 3 4 3" xfId="3121"/>
    <cellStyle name="60% - 强调文字颜色 6 2 3 5" xfId="3522"/>
    <cellStyle name="60% - 强调文字颜色 6 2 3 5 2" xfId="2060"/>
    <cellStyle name="60% - 强调文字颜色 6 2 3 5 3" xfId="2714"/>
    <cellStyle name="60% - 强调文字颜色 6 2 4" xfId="453"/>
    <cellStyle name="60% - 强调文字颜色 6 2 4 2" xfId="4118"/>
    <cellStyle name="60% - 强调文字颜色 6 2 4 2 2" xfId="4444"/>
    <cellStyle name="60% - 强调文字颜色 6 2 4 2 2 2" xfId="4445"/>
    <cellStyle name="60% - 强调文字颜色 6 2 4 2 2 3" xfId="4446"/>
    <cellStyle name="60% - 强调文字颜色 6 2 4 3" xfId="4120"/>
    <cellStyle name="60% - 强调文字颜色 6 2 4 3 2" xfId="2072"/>
    <cellStyle name="60% - 强调文字颜色 6 2 4 3 3" xfId="3132"/>
    <cellStyle name="60% - 强调文字颜色 6 2 5" xfId="4447"/>
    <cellStyle name="60% - 强调文字颜色 6 2 5 2" xfId="579"/>
    <cellStyle name="60% - 强调文字颜色 6 2 5 2 2" xfId="457"/>
    <cellStyle name="60% - 强调文字颜色 6 2 5 2 3" xfId="475"/>
    <cellStyle name="60% - 强调文字颜色 6 2 6" xfId="4448"/>
    <cellStyle name="60% - 强调文字颜色 6 2 6 2" xfId="4449"/>
    <cellStyle name="60% - 强调文字颜色 6 2 6 3" xfId="4451"/>
    <cellStyle name="60% - 强调文字颜色 6 2 7" xfId="3548"/>
    <cellStyle name="60% - 强调文字颜色 6 2 7 2" xfId="3551"/>
    <cellStyle name="60% - 强调文字颜色 6 2 7 3" xfId="1341"/>
    <cellStyle name="60% - 强调文字颜色 6 2_2015财政决算公开" xfId="335"/>
    <cellStyle name="60% - 强调文字颜色 6 3" xfId="4453"/>
    <cellStyle name="60% - 强调文字颜色 6 3 2" xfId="4454"/>
    <cellStyle name="60% - 强调文字颜色 6 3 2 2" xfId="461"/>
    <cellStyle name="60% - 强调文字颜色 6 3 2 2 2" xfId="993"/>
    <cellStyle name="60% - 强调文字颜色 6 3 2 2 2 2" xfId="2614"/>
    <cellStyle name="60% - 强调文字颜色 6 3 2 2 2 2 2" xfId="2617"/>
    <cellStyle name="60% - 强调文字颜色 6 3 2 2 2 2 3" xfId="4456"/>
    <cellStyle name="60% - 强调文字颜色 6 3 2 2 3" xfId="2631"/>
    <cellStyle name="60% - 强调文字颜色 6 3 2 2 3 2" xfId="2636"/>
    <cellStyle name="60% - 强调文字颜色 6 3 2 2 3 3" xfId="3999"/>
    <cellStyle name="60% - 强调文字颜色 6 3 2 3" xfId="995"/>
    <cellStyle name="60% - 强调文字颜色 6 3 2 3 2" xfId="998"/>
    <cellStyle name="60% - 强调文字颜色 6 3 2 3 2 2" xfId="2751"/>
    <cellStyle name="60% - 强调文字颜色 6 3 2 3 2 3" xfId="1990"/>
    <cellStyle name="60% - 强调文字颜色 6 3 2 4" xfId="4459"/>
    <cellStyle name="60% - 强调文字颜色 6 3 2 4 2" xfId="4460"/>
    <cellStyle name="60% - 强调文字颜色 6 3 2 4 3" xfId="3314"/>
    <cellStyle name="60% - 强调文字颜色 6 3 3" xfId="4461"/>
    <cellStyle name="60% - 强调文字颜色 6 3 3 2" xfId="466"/>
    <cellStyle name="60% - 强调文字颜色 6 3 3 2 2" xfId="4463"/>
    <cellStyle name="60% - 强调文字颜色 6 3 3 2 2 2" xfId="241"/>
    <cellStyle name="60% - 强调文字颜色 6 3 3 2 2 3" xfId="3490"/>
    <cellStyle name="60% - 强调文字颜色 6 3 3 3" xfId="4464"/>
    <cellStyle name="60% - 强调文字颜色 6 3 3 3 2" xfId="2130"/>
    <cellStyle name="60% - 强调文字颜色 6 3 3 3 3" xfId="3326"/>
    <cellStyle name="60% - 强调文字颜色 6 3 4" xfId="4123"/>
    <cellStyle name="60% - 强调文字颜色 6 3 4 2" xfId="4465"/>
    <cellStyle name="60% - 强调文字颜色 6 3 4 2 2" xfId="4466"/>
    <cellStyle name="60% - 强调文字颜色 6 3 4 2 3" xfId="2899"/>
    <cellStyle name="60% - 强调文字颜色 6 3 5" xfId="4125"/>
    <cellStyle name="60% - 强调文字颜色 6 3 5 2" xfId="4467"/>
    <cellStyle name="60% - 强调文字颜色 6 3 5 3" xfId="4468"/>
    <cellStyle name="60% - 强调文字颜色 6 4" xfId="4470"/>
    <cellStyle name="60% - 强调文字颜色 6 4 2" xfId="4472"/>
    <cellStyle name="60% - 强调文字颜色 6 4 2 2" xfId="1127"/>
    <cellStyle name="60% - 强调文字颜色 6 4 2 2 2" xfId="1258"/>
    <cellStyle name="60% - 强调文字颜色 6 4 2 2 2 2" xfId="4474"/>
    <cellStyle name="60% - 强调文字颜色 6 4 2 2 2 3" xfId="4475"/>
    <cellStyle name="60% - 强调文字颜色 6 4 2 3" xfId="1261"/>
    <cellStyle name="60% - 强调文字颜色 6 4 2 3 2" xfId="1263"/>
    <cellStyle name="60% - 强调文字颜色 6 4 2 3 3" xfId="3496"/>
    <cellStyle name="60% - 强调文字颜色 6 4 3" xfId="4477"/>
    <cellStyle name="60% - 强调文字颜色 6 4 3 2" xfId="1494"/>
    <cellStyle name="60% - 强调文字颜色 6 4 3 2 2" xfId="4479"/>
    <cellStyle name="60% - 强调文字颜色 6 4 3 2 3" xfId="4482"/>
    <cellStyle name="60% - 强调文字颜色 6 4 4" xfId="4483"/>
    <cellStyle name="60% - 强调文字颜色 6 4 4 2" xfId="4484"/>
    <cellStyle name="60% - 强调文字颜色 6 4 4 3" xfId="4485"/>
    <cellStyle name="60% - 强调文字颜色 6 5" xfId="4487"/>
    <cellStyle name="60% - 强调文字颜色 6 5 2" xfId="112"/>
    <cellStyle name="60% - 强调文字颜色 6 5 2 2" xfId="1283"/>
    <cellStyle name="60% - 强调文字颜色 6 5 2 2 2" xfId="4489"/>
    <cellStyle name="60% - 强调文字颜色 6 5 2 2 2 2" xfId="4491"/>
    <cellStyle name="60% - 强调文字颜色 6 5 2 2 2 3" xfId="4494"/>
    <cellStyle name="60% - 强调文字颜色 6 5 2 3" xfId="3784"/>
    <cellStyle name="60% - 强调文字颜色 6 5 2 3 2" xfId="4495"/>
    <cellStyle name="60% - 强调文字颜色 6 5 2 3 3" xfId="3623"/>
    <cellStyle name="60% - 强调文字颜色 6 5 3" xfId="132"/>
    <cellStyle name="60% - 强调文字颜色 6 5 3 2" xfId="3588"/>
    <cellStyle name="60% - 强调文字颜色 6 5 3 2 2" xfId="4497"/>
    <cellStyle name="60% - 强调文字颜色 6 5 3 2 3" xfId="4498"/>
    <cellStyle name="60% - 强调文字颜色 6 5 4" xfId="4499"/>
    <cellStyle name="60% - 强调文字颜色 6 5 4 2" xfId="4500"/>
    <cellStyle name="60% - 强调文字颜色 6 5 4 3" xfId="4501"/>
    <cellStyle name="60% - 强调文字颜色 6 6" xfId="3927"/>
    <cellStyle name="60% - 强调文字颜色 6 6 2" xfId="2601"/>
    <cellStyle name="60% - 强调文字颜色 6 6 2 2" xfId="3594"/>
    <cellStyle name="60% - 强调文字颜色 6 6 2 2 2" xfId="4502"/>
    <cellStyle name="60% - 强调文字颜色 6 6 2 2 3" xfId="4503"/>
    <cellStyle name="60% - 强调文字颜色 6 6 3" xfId="4504"/>
    <cellStyle name="60% - 强调文字颜色 6 6 3 2" xfId="4505"/>
    <cellStyle name="60% - 强调文字颜色 6 6 3 3" xfId="4506"/>
    <cellStyle name="60% - 强调文字颜色 6 7" xfId="3931"/>
    <cellStyle name="60% - 强调文字颜色 6 7 2" xfId="3777"/>
    <cellStyle name="60% - 强调文字颜色 6 7 2 2" xfId="4507"/>
    <cellStyle name="60% - 强调文字颜色 6 7 2 3" xfId="4508"/>
    <cellStyle name="60% - 强调文字颜色 6 8" xfId="4049"/>
    <cellStyle name="60% - 强调文字颜色 6 8 2" xfId="4509"/>
    <cellStyle name="60% - 强调文字颜色 6 8 3" xfId="4510"/>
    <cellStyle name="60% - 强调文字颜色 6 9" xfId="1190"/>
    <cellStyle name="60% - 强调文字颜色 6 9 2" xfId="4511"/>
    <cellStyle name="60% - 强调文字颜色 6 9 3" xfId="4512"/>
    <cellStyle name="60% - 着色 1" xfId="3632"/>
    <cellStyle name="60% - 着色 1 2" xfId="4271"/>
    <cellStyle name="60% - 着色 2" xfId="3634"/>
    <cellStyle name="60% - 着色 2 2" xfId="4321"/>
    <cellStyle name="60% - 着色 3" xfId="4513"/>
    <cellStyle name="60% - 着色 3 2" xfId="4514"/>
    <cellStyle name="60% - 着色 4" xfId="4515"/>
    <cellStyle name="60% - 着色 4 2" xfId="2729"/>
    <cellStyle name="60% - 着色 5" xfId="4516"/>
    <cellStyle name="60% - 着色 6" xfId="4517"/>
    <cellStyle name="60% - 着色 6 2" xfId="122"/>
    <cellStyle name="Calc Currency (0)" xfId="2259"/>
    <cellStyle name="Calc Currency (0) 2" xfId="3958"/>
    <cellStyle name="Calc Currency (0) 3" xfId="3961"/>
    <cellStyle name="Calc Currency (0) 4" xfId="3966"/>
    <cellStyle name="Comma [0]" xfId="3345"/>
    <cellStyle name="Comma [0] 2" xfId="4519"/>
    <cellStyle name="Comma [0] 3" xfId="4520"/>
    <cellStyle name="comma zerodec" xfId="4521"/>
    <cellStyle name="comma zerodec 2" xfId="4052"/>
    <cellStyle name="comma zerodec 3" xfId="4062"/>
    <cellStyle name="comma zerodec 4" xfId="2983"/>
    <cellStyle name="Comma_1995" xfId="2195"/>
    <cellStyle name="Currency [0]" xfId="2864"/>
    <cellStyle name="Currency [0] 2" xfId="2866"/>
    <cellStyle name="Currency [0] 3" xfId="4522"/>
    <cellStyle name="Currency_1995" xfId="3801"/>
    <cellStyle name="Currency1" xfId="2793"/>
    <cellStyle name="Currency1 2" xfId="4524"/>
    <cellStyle name="Currency1 3" xfId="4525"/>
    <cellStyle name="Currency1 4" xfId="4526"/>
    <cellStyle name="Date" xfId="4161"/>
    <cellStyle name="Date 2" xfId="1624"/>
    <cellStyle name="Date 3" xfId="4527"/>
    <cellStyle name="Date 4" xfId="4528"/>
    <cellStyle name="Dollar (zero dec)" xfId="2580"/>
    <cellStyle name="Dollar (zero dec) 2" xfId="4529"/>
    <cellStyle name="Dollar (zero dec) 3" xfId="4530"/>
    <cellStyle name="Dollar (zero dec) 4" xfId="4531"/>
    <cellStyle name="Fixed" xfId="3305"/>
    <cellStyle name="Fixed 2" xfId="4323"/>
    <cellStyle name="Fixed 3" xfId="4532"/>
    <cellStyle name="Fixed 4" xfId="971"/>
    <cellStyle name="Header1" xfId="4488"/>
    <cellStyle name="Header1 2" xfId="4490"/>
    <cellStyle name="Header1 3" xfId="4492"/>
    <cellStyle name="Header2" xfId="4536"/>
    <cellStyle name="Header2 2" xfId="4537"/>
    <cellStyle name="Header2 2 2" xfId="4538"/>
    <cellStyle name="Header2 2 2 2" xfId="4539"/>
    <cellStyle name="Header2 2 2 2 2" xfId="1384"/>
    <cellStyle name="Header2 2 2 3" xfId="4540"/>
    <cellStyle name="Header2 2 3" xfId="4541"/>
    <cellStyle name="Header2 2 3 2" xfId="4542"/>
    <cellStyle name="Header2 2 3 2 2" xfId="4543"/>
    <cellStyle name="Header2 2 3 3" xfId="4544"/>
    <cellStyle name="Header2 2 4" xfId="3812"/>
    <cellStyle name="Header2 3" xfId="4545"/>
    <cellStyle name="Header2 3 2" xfId="3798"/>
    <cellStyle name="Header2 3 2 2" xfId="4547"/>
    <cellStyle name="Header2 3 3" xfId="4406"/>
    <cellStyle name="Header2 4" xfId="4548"/>
    <cellStyle name="Header2 4 2" xfId="4549"/>
    <cellStyle name="Header2 4 2 2" xfId="4550"/>
    <cellStyle name="Header2 4 3" xfId="4415"/>
    <cellStyle name="Header2 5" xfId="3907"/>
    <cellStyle name="Header2 5 2" xfId="2539"/>
    <cellStyle name="Header2 5 2 2" xfId="2541"/>
    <cellStyle name="Header2 5 3" xfId="2551"/>
    <cellStyle name="Header2 6" xfId="4551"/>
    <cellStyle name="Header2 7" xfId="1594"/>
    <cellStyle name="HEADING1" xfId="3510"/>
    <cellStyle name="HEADING1 2" xfId="4552"/>
    <cellStyle name="HEADING1 3" xfId="2518"/>
    <cellStyle name="HEADING1 4" xfId="804"/>
    <cellStyle name="HEADING2" xfId="4553"/>
    <cellStyle name="HEADING2 2" xfId="4554"/>
    <cellStyle name="HEADING2 3" xfId="1972"/>
    <cellStyle name="HEADING2 4" xfId="813"/>
    <cellStyle name="no dec" xfId="2700"/>
    <cellStyle name="no dec 2" xfId="2702"/>
    <cellStyle name="no dec 3" xfId="2708"/>
    <cellStyle name="no dec 4" xfId="4555"/>
    <cellStyle name="Norma,_laroux_4_营业在建 (2)_E21" xfId="1255"/>
    <cellStyle name="Normal_#10-Headcount" xfId="4111"/>
    <cellStyle name="Percent_laroux" xfId="2568"/>
    <cellStyle name="Total" xfId="167"/>
    <cellStyle name="Total 10" xfId="2879"/>
    <cellStyle name="Total 2" xfId="4558"/>
    <cellStyle name="Total 2 2" xfId="4561"/>
    <cellStyle name="Total 2 2 2" xfId="682"/>
    <cellStyle name="Total 2 2 3" xfId="49"/>
    <cellStyle name="Total 2 3" xfId="4563"/>
    <cellStyle name="Total 2 3 2" xfId="4565"/>
    <cellStyle name="Total 2 4" xfId="4567"/>
    <cellStyle name="Total 2 4 2" xfId="4569"/>
    <cellStyle name="Total 2 5" xfId="4231"/>
    <cellStyle name="Total 2 5 2" xfId="4571"/>
    <cellStyle name="Total 2 6" xfId="4234"/>
    <cellStyle name="Total 2 6 2" xfId="4573"/>
    <cellStyle name="Total 2 7" xfId="4575"/>
    <cellStyle name="Total 3" xfId="4577"/>
    <cellStyle name="Total 3 2" xfId="4580"/>
    <cellStyle name="Total 3 3" xfId="4584"/>
    <cellStyle name="Total 4" xfId="2618"/>
    <cellStyle name="Total 4 2" xfId="2622"/>
    <cellStyle name="Total 5" xfId="4455"/>
    <cellStyle name="Total 5 2" xfId="4585"/>
    <cellStyle name="Total 6" xfId="4586"/>
    <cellStyle name="Total 6 2" xfId="4588"/>
    <cellStyle name="Total 7" xfId="93"/>
    <cellStyle name="Total 7 2" xfId="2111"/>
    <cellStyle name="Total 8" xfId="7"/>
    <cellStyle name="Total 8 2" xfId="4589"/>
    <cellStyle name="Total 8 2 2" xfId="4590"/>
    <cellStyle name="Total 8 3" xfId="4591"/>
    <cellStyle name="Total 9" xfId="4592"/>
    <cellStyle name="Total 9 2" xfId="2269"/>
    <cellStyle name="百分比 2" xfId="4593"/>
    <cellStyle name="百分比 2 2" xfId="1238"/>
    <cellStyle name="百分比 2 2 2" xfId="4594"/>
    <cellStyle name="百分比 2 2 2 2" xfId="4595"/>
    <cellStyle name="百分比 2 2 2 2 2" xfId="762"/>
    <cellStyle name="百分比 2 2 2 2 2 2" xfId="770"/>
    <cellStyle name="百分比 2 2 2 2 3" xfId="778"/>
    <cellStyle name="百分比 2 2 2 3" xfId="4596"/>
    <cellStyle name="百分比 2 2 2 3 2" xfId="4597"/>
    <cellStyle name="百分比 2 2 2 4" xfId="459"/>
    <cellStyle name="百分比 2 2 3" xfId="4598"/>
    <cellStyle name="百分比 2 2 3 2" xfId="4599"/>
    <cellStyle name="百分比 2 2 3 2 2" xfId="4600"/>
    <cellStyle name="百分比 2 2 3 3" xfId="4601"/>
    <cellStyle name="百分比 2 2 4" xfId="4602"/>
    <cellStyle name="百分比 2 2 4 2" xfId="2585"/>
    <cellStyle name="百分比 2 2 5" xfId="4603"/>
    <cellStyle name="百分比 2 3" xfId="883"/>
    <cellStyle name="百分比 2 3 2" xfId="4604"/>
    <cellStyle name="百分比 2 3 2 2" xfId="4605"/>
    <cellStyle name="百分比 2 3 2 2 2" xfId="4606"/>
    <cellStyle name="百分比 2 3 2 2 3" xfId="4607"/>
    <cellStyle name="百分比 2 3 2 3" xfId="4608"/>
    <cellStyle name="百分比 2 3 2 4" xfId="4609"/>
    <cellStyle name="百分比 2 3 3" xfId="4610"/>
    <cellStyle name="百分比 2 3 3 2" xfId="2590"/>
    <cellStyle name="百分比 2 3 3 3" xfId="4611"/>
    <cellStyle name="百分比 2 3 4" xfId="4612"/>
    <cellStyle name="百分比 2 3 5" xfId="4613"/>
    <cellStyle name="百分比 2 4" xfId="4614"/>
    <cellStyle name="百分比 2 4 2" xfId="4615"/>
    <cellStyle name="百分比 2 4 2 2" xfId="4616"/>
    <cellStyle name="百分比 2 4 3" xfId="215"/>
    <cellStyle name="百分比 2 5" xfId="4617"/>
    <cellStyle name="百分比 2 5 2" xfId="4618"/>
    <cellStyle name="百分比 2 6" xfId="4257"/>
    <cellStyle name="百分比 2 7" xfId="4263"/>
    <cellStyle name="百分比 3" xfId="4116"/>
    <cellStyle name="百分比 3 2" xfId="4619"/>
    <cellStyle name="百分比 3 2 2" xfId="4469"/>
    <cellStyle name="百分比 3 2 2 2" xfId="4471"/>
    <cellStyle name="百分比 3 2 2 2 2" xfId="1128"/>
    <cellStyle name="百分比 3 2 2 3" xfId="4476"/>
    <cellStyle name="百分比 3 2 3" xfId="4486"/>
    <cellStyle name="百分比 3 2 3 2" xfId="111"/>
    <cellStyle name="百分比 3 2 4" xfId="3928"/>
    <cellStyle name="百分比 3 3" xfId="888"/>
    <cellStyle name="百分比 3 3 2" xfId="4620"/>
    <cellStyle name="百分比 3 3 2 2" xfId="4621"/>
    <cellStyle name="百分比 3 3 3" xfId="4622"/>
    <cellStyle name="百分比 3 4" xfId="4623"/>
    <cellStyle name="百分比 3 4 2" xfId="4624"/>
    <cellStyle name="百分比 3 4 3" xfId="253"/>
    <cellStyle name="百分比 3 5" xfId="2908"/>
    <cellStyle name="百分比 3 5 2" xfId="89"/>
    <cellStyle name="百分比 3 6" xfId="2913"/>
    <cellStyle name="百分比 4" xfId="1701"/>
    <cellStyle name="百分比 4 2" xfId="4625"/>
    <cellStyle name="百分比 4 2 2" xfId="4626"/>
    <cellStyle name="百分比 4 2 2 2" xfId="4583"/>
    <cellStyle name="百分比 4 2 2 2 2" xfId="4629"/>
    <cellStyle name="百分比 4 2 2 2 3" xfId="4632"/>
    <cellStyle name="百分比 4 2 2 3" xfId="4635"/>
    <cellStyle name="百分比 4 2 2 4" xfId="4638"/>
    <cellStyle name="百分比 4 2 3" xfId="4639"/>
    <cellStyle name="百分比 4 2 3 2" xfId="2626"/>
    <cellStyle name="百分比 4 2 3 3" xfId="4428"/>
    <cellStyle name="百分比 4 2 4" xfId="2034"/>
    <cellStyle name="百分比 4 2 5" xfId="2052"/>
    <cellStyle name="百分比 4 3" xfId="2972"/>
    <cellStyle name="百分比 4 3 2" xfId="4640"/>
    <cellStyle name="百分比 4 3 2 2" xfId="4641"/>
    <cellStyle name="百分比 4 3 2 3" xfId="4642"/>
    <cellStyle name="百分比 4 3 3" xfId="3051"/>
    <cellStyle name="百分比 4 3 4" xfId="2065"/>
    <cellStyle name="百分比 4 4" xfId="2974"/>
    <cellStyle name="百分比 4 4 2" xfId="4643"/>
    <cellStyle name="百分比 4 4 3" xfId="136"/>
    <cellStyle name="百分比 4 5" xfId="2650"/>
    <cellStyle name="百分比 4 6" xfId="4089"/>
    <cellStyle name="百分比 5" xfId="3141"/>
    <cellStyle name="百分比 5 2" xfId="4645"/>
    <cellStyle name="百分比 5 2 2" xfId="4647"/>
    <cellStyle name="百分比 5 2 2 2" xfId="4648"/>
    <cellStyle name="百分比 5 2 2 2 2" xfId="4649"/>
    <cellStyle name="百分比 5 2 2 2 3" xfId="1510"/>
    <cellStyle name="百分比 5 2 2 3" xfId="1025"/>
    <cellStyle name="百分比 5 2 2 4" xfId="4652"/>
    <cellStyle name="百分比 5 2 3" xfId="4654"/>
    <cellStyle name="百分比 5 2 3 2" xfId="4655"/>
    <cellStyle name="百分比 5 2 3 3" xfId="4462"/>
    <cellStyle name="百分比 5 2 4" xfId="2122"/>
    <cellStyle name="百分比 5 2 5" xfId="2138"/>
    <cellStyle name="百分比 5 3" xfId="4657"/>
    <cellStyle name="百分比 5 3 2" xfId="4658"/>
    <cellStyle name="百分比 5 3 2 2" xfId="4659"/>
    <cellStyle name="百分比 5 3 2 3" xfId="4660"/>
    <cellStyle name="百分比 5 3 3" xfId="2756"/>
    <cellStyle name="百分比 5 3 4" xfId="2151"/>
    <cellStyle name="百分比 5 4" xfId="4662"/>
    <cellStyle name="百分比 5 4 2" xfId="4663"/>
    <cellStyle name="百分比 5 4 3" xfId="4664"/>
    <cellStyle name="百分比 5 5" xfId="2654"/>
    <cellStyle name="百分比 5 5 2" xfId="4665"/>
    <cellStyle name="百分比 5 5 3" xfId="4666"/>
    <cellStyle name="百分比 5 6" xfId="2659"/>
    <cellStyle name="百分比 5 7" xfId="857"/>
    <cellStyle name="百分比 5 8" xfId="4667"/>
    <cellStyle name="百分比 6" xfId="4669"/>
    <cellStyle name="百分比 6 2" xfId="4671"/>
    <cellStyle name="百分比 6 2 2" xfId="4672"/>
    <cellStyle name="百分比 6 2 2 2" xfId="4676"/>
    <cellStyle name="百分比 6 2 2 2 2" xfId="3219"/>
    <cellStyle name="百分比 6 2 2 3" xfId="4677"/>
    <cellStyle name="百分比 6 2 3" xfId="4678"/>
    <cellStyle name="百分比 6 2 3 2" xfId="4682"/>
    <cellStyle name="百分比 6 2 4" xfId="2179"/>
    <cellStyle name="百分比 6 3" xfId="4684"/>
    <cellStyle name="百分比 6 3 2" xfId="4685"/>
    <cellStyle name="百分比 6 3 2 2" xfId="4687"/>
    <cellStyle name="百分比 6 3 3" xfId="4688"/>
    <cellStyle name="百分比 6 4" xfId="4689"/>
    <cellStyle name="百分比 6 4 2" xfId="4690"/>
    <cellStyle name="百分比 6 5" xfId="4691"/>
    <cellStyle name="百分比 7" xfId="4692"/>
    <cellStyle name="百分比 7 2" xfId="4693"/>
    <cellStyle name="百分比 7 2 2" xfId="4694"/>
    <cellStyle name="百分比 7 2 2 2" xfId="4695"/>
    <cellStyle name="百分比 7 2 2 2 2" xfId="4696"/>
    <cellStyle name="百分比 7 2 2 2 3" xfId="2956"/>
    <cellStyle name="百分比 7 2 2 3" xfId="4697"/>
    <cellStyle name="百分比 7 2 2 4" xfId="4698"/>
    <cellStyle name="百分比 7 2 3" xfId="4699"/>
    <cellStyle name="百分比 7 2 3 2" xfId="4700"/>
    <cellStyle name="百分比 7 2 3 3" xfId="4496"/>
    <cellStyle name="百分比 7 2 4" xfId="2207"/>
    <cellStyle name="百分比 7 2 5" xfId="2212"/>
    <cellStyle name="百分比 7 3" xfId="4701"/>
    <cellStyle name="百分比 7 3 2" xfId="4702"/>
    <cellStyle name="百分比 7 3 2 2" xfId="4703"/>
    <cellStyle name="百分比 7 3 2 3" xfId="4704"/>
    <cellStyle name="百分比 7 3 3" xfId="4705"/>
    <cellStyle name="百分比 7 3 4" xfId="2220"/>
    <cellStyle name="百分比 7 4" xfId="4706"/>
    <cellStyle name="百分比 7 4 2" xfId="4707"/>
    <cellStyle name="百分比 7 4 3" xfId="1689"/>
    <cellStyle name="百分比 7 5" xfId="4708"/>
    <cellStyle name="百分比 7 6" xfId="3258"/>
    <cellStyle name="百分比 8" xfId="2892"/>
    <cellStyle name="标题 1 2" xfId="2846"/>
    <cellStyle name="标题 1 2 2" xfId="636"/>
    <cellStyle name="标题 1 2 2 2" xfId="4709"/>
    <cellStyle name="标题 1 2 2 2 2" xfId="4711"/>
    <cellStyle name="标题 1 2 2 3" xfId="4712"/>
    <cellStyle name="标题 1 2 3" xfId="2848"/>
    <cellStyle name="标题 1 2 3 2" xfId="4713"/>
    <cellStyle name="标题 1 2 3 2 2" xfId="4214"/>
    <cellStyle name="标题 1 2 3 3" xfId="4715"/>
    <cellStyle name="标题 1 2 3 4" xfId="4716"/>
    <cellStyle name="标题 1 2 4" xfId="1113"/>
    <cellStyle name="标题 1 2 4 2" xfId="4717"/>
    <cellStyle name="标题 1 2 5" xfId="4374"/>
    <cellStyle name="标题 1 2_2015财政决算公开" xfId="4427"/>
    <cellStyle name="标题 1 3" xfId="2488"/>
    <cellStyle name="标题 1 3 2" xfId="663"/>
    <cellStyle name="标题 1 3 2 2" xfId="4720"/>
    <cellStyle name="标题 1 3 2 2 2" xfId="4722"/>
    <cellStyle name="标题 1 3 2 3" xfId="4723"/>
    <cellStyle name="标题 1 3 3" xfId="2490"/>
    <cellStyle name="标题 1 3 3 2" xfId="4724"/>
    <cellStyle name="标题 1 3 4" xfId="1118"/>
    <cellStyle name="标题 1 4" xfId="3138"/>
    <cellStyle name="标题 1 4 2" xfId="4726"/>
    <cellStyle name="标题 1 4 2 2" xfId="3003"/>
    <cellStyle name="标题 1 4 3" xfId="4727"/>
    <cellStyle name="标题 1 5" xfId="4729"/>
    <cellStyle name="标题 1 5 2" xfId="48"/>
    <cellStyle name="标题 1 5 2 2" xfId="3054"/>
    <cellStyle name="标题 1 5 3" xfId="4731"/>
    <cellStyle name="标题 1 6" xfId="4733"/>
    <cellStyle name="标题 1 6 2" xfId="4735"/>
    <cellStyle name="标题 1 7" xfId="4736"/>
    <cellStyle name="标题 1 8" xfId="969"/>
    <cellStyle name="标题 10" xfId="4737"/>
    <cellStyle name="标题 11" xfId="4422"/>
    <cellStyle name="标题 12" xfId="3102"/>
    <cellStyle name="标题 13" xfId="4739"/>
    <cellStyle name="标题 14" xfId="4740"/>
    <cellStyle name="标题 15" xfId="2383"/>
    <cellStyle name="标题 16" xfId="2387"/>
    <cellStyle name="标题 2 2" xfId="4741"/>
    <cellStyle name="标题 2 2 2" xfId="817"/>
    <cellStyle name="标题 2 2 2 2" xfId="3542"/>
    <cellStyle name="标题 2 2 2 2 2" xfId="4742"/>
    <cellStyle name="标题 2 2 2 3" xfId="3555"/>
    <cellStyle name="标题 2 2 3" xfId="4743"/>
    <cellStyle name="标题 2 2 3 2" xfId="4744"/>
    <cellStyle name="标题 2 2 3 2 2" xfId="3962"/>
    <cellStyle name="标题 2 2 3 3" xfId="4745"/>
    <cellStyle name="标题 2 2 3 4" xfId="4746"/>
    <cellStyle name="标题 2 2 4" xfId="1474"/>
    <cellStyle name="标题 2 2 4 2" xfId="1477"/>
    <cellStyle name="标题 2 2 5" xfId="1480"/>
    <cellStyle name="标题 2 2_2015财政决算公开" xfId="2780"/>
    <cellStyle name="标题 2 3" xfId="2494"/>
    <cellStyle name="标题 2 3 2" xfId="834"/>
    <cellStyle name="标题 2 3 2 2" xfId="4747"/>
    <cellStyle name="标题 2 3 2 2 2" xfId="4749"/>
    <cellStyle name="标题 2 3 2 3" xfId="4751"/>
    <cellStyle name="标题 2 3 3" xfId="4753"/>
    <cellStyle name="标题 2 3 3 2" xfId="4754"/>
    <cellStyle name="标题 2 3 4" xfId="4755"/>
    <cellStyle name="标题 2 4" xfId="2496"/>
    <cellStyle name="标题 2 4 2" xfId="3562"/>
    <cellStyle name="标题 2 4 2 2" xfId="3187"/>
    <cellStyle name="标题 2 4 3" xfId="4673"/>
    <cellStyle name="标题 2 5" xfId="4758"/>
    <cellStyle name="标题 2 5 2" xfId="849"/>
    <cellStyle name="标题 2 5 2 2" xfId="3270"/>
    <cellStyle name="标题 2 5 3" xfId="4680"/>
    <cellStyle name="标题 2 6" xfId="4759"/>
    <cellStyle name="标题 2 6 2" xfId="4631"/>
    <cellStyle name="标题 2 7" xfId="4760"/>
    <cellStyle name="标题 2 8" xfId="1752"/>
    <cellStyle name="标题 3 2" xfId="4761"/>
    <cellStyle name="标题 3 2 2" xfId="4762"/>
    <cellStyle name="标题 3 2 2 2" xfId="4763"/>
    <cellStyle name="标题 3 2 2 2 2" xfId="1170"/>
    <cellStyle name="标题 3 2 2 3" xfId="4764"/>
    <cellStyle name="标题 3 2 3" xfId="4765"/>
    <cellStyle name="标题 3 2 3 2" xfId="2282"/>
    <cellStyle name="标题 3 2 3 2 2" xfId="1415"/>
    <cellStyle name="标题 3 2 3 3" xfId="4766"/>
    <cellStyle name="标题 3 2 3 4" xfId="4767"/>
    <cellStyle name="标题 3 2 4" xfId="4768"/>
    <cellStyle name="标题 3 2 4 2" xfId="4771"/>
    <cellStyle name="标题 3 2 5" xfId="4390"/>
    <cellStyle name="标题 3 2_2015财政决算公开" xfId="4557"/>
    <cellStyle name="标题 3 3" xfId="4772"/>
    <cellStyle name="标题 3 3 2" xfId="3573"/>
    <cellStyle name="标题 3 3 2 2" xfId="4011"/>
    <cellStyle name="标题 3 3 2 2 2" xfId="4013"/>
    <cellStyle name="标题 3 3 2 3" xfId="4019"/>
    <cellStyle name="标题 3 3 3" xfId="4773"/>
    <cellStyle name="标题 3 3 3 2" xfId="4133"/>
    <cellStyle name="标题 3 3 4" xfId="4774"/>
    <cellStyle name="标题 3 4" xfId="4775"/>
    <cellStyle name="标题 3 4 2" xfId="4776"/>
    <cellStyle name="标题 3 4 2 2" xfId="3381"/>
    <cellStyle name="标题 3 4 3" xfId="4686"/>
    <cellStyle name="标题 3 5" xfId="4778"/>
    <cellStyle name="标题 3 5 2" xfId="3144"/>
    <cellStyle name="标题 3 5 2 2" xfId="3149"/>
    <cellStyle name="标题 3 5 3" xfId="4779"/>
    <cellStyle name="标题 3 6" xfId="3823"/>
    <cellStyle name="标题 3 6 2" xfId="1758"/>
    <cellStyle name="标题 3 7" xfId="3826"/>
    <cellStyle name="标题 3 8" xfId="1774"/>
    <cellStyle name="标题 4 2" xfId="330"/>
    <cellStyle name="标题 4 2 2" xfId="3580"/>
    <cellStyle name="标题 4 2 2 2" xfId="4780"/>
    <cellStyle name="标题 4 2 2 2 2" xfId="4781"/>
    <cellStyle name="标题 4 2 2 3" xfId="4783"/>
    <cellStyle name="标题 4 2 3" xfId="4176"/>
    <cellStyle name="标题 4 2 3 2" xfId="4784"/>
    <cellStyle name="标题 4 2 3 2 2" xfId="4785"/>
    <cellStyle name="标题 4 2 3 3" xfId="4787"/>
    <cellStyle name="标题 4 2 3 4" xfId="2815"/>
    <cellStyle name="标题 4 2 4" xfId="4178"/>
    <cellStyle name="标题 4 2 4 2" xfId="4788"/>
    <cellStyle name="标题 4 2 5" xfId="4790"/>
    <cellStyle name="标题 4 2_2015财政决算公开" xfId="4792"/>
    <cellStyle name="标题 4 3" xfId="4793"/>
    <cellStyle name="标题 4 3 2" xfId="4794"/>
    <cellStyle name="标题 4 3 2 2" xfId="4795"/>
    <cellStyle name="标题 4 3 2 2 2" xfId="4796"/>
    <cellStyle name="标题 4 3 2 3" xfId="4798"/>
    <cellStyle name="标题 4 3 3" xfId="4799"/>
    <cellStyle name="标题 4 3 3 2" xfId="4800"/>
    <cellStyle name="标题 4 3 4" xfId="4801"/>
    <cellStyle name="标题 4 4" xfId="1335"/>
    <cellStyle name="标题 4 4 2" xfId="1337"/>
    <cellStyle name="标题 4 4 2 2" xfId="1342"/>
    <cellStyle name="标题 4 4 3" xfId="1344"/>
    <cellStyle name="标题 4 5" xfId="1356"/>
    <cellStyle name="标题 4 5 2" xfId="1358"/>
    <cellStyle name="标题 4 5 2 2" xfId="1361"/>
    <cellStyle name="标题 4 5 3" xfId="1363"/>
    <cellStyle name="标题 4 6" xfId="1368"/>
    <cellStyle name="标题 4 6 2" xfId="1370"/>
    <cellStyle name="标题 4 7" xfId="1386"/>
    <cellStyle name="标题 4 8" xfId="1391"/>
    <cellStyle name="标题 5" xfId="557"/>
    <cellStyle name="标题 5 2" xfId="367"/>
    <cellStyle name="标题 5 2 2" xfId="4802"/>
    <cellStyle name="标题 5 2 2 2" xfId="4803"/>
    <cellStyle name="标题 5 2 2 2 2" xfId="4804"/>
    <cellStyle name="标题 5 2 2 2 2 2" xfId="2407"/>
    <cellStyle name="标题 5 2 2 2 3" xfId="4805"/>
    <cellStyle name="标题 5 2 2 2_2015财政决算公开" xfId="4806"/>
    <cellStyle name="标题 5 2 2 3" xfId="4644"/>
    <cellStyle name="标题 5 2 2 3 2" xfId="4646"/>
    <cellStyle name="标题 5 2 2 4" xfId="4656"/>
    <cellStyle name="标题 5 2 2 5" xfId="4661"/>
    <cellStyle name="标题 5 2 2_2015财政决算公开" xfId="3483"/>
    <cellStyle name="标题 5 2 3" xfId="4807"/>
    <cellStyle name="标题 5 2 3 2" xfId="4808"/>
    <cellStyle name="标题 5 2 3 2 2" xfId="4809"/>
    <cellStyle name="标题 5 2 3 3" xfId="4670"/>
    <cellStyle name="标题 5 2 3 4" xfId="4683"/>
    <cellStyle name="标题 5 2 3_2015财政决算公开" xfId="4533"/>
    <cellStyle name="标题 5 2 4" xfId="4810"/>
    <cellStyle name="标题 5 2 4 2" xfId="3027"/>
    <cellStyle name="标题 5 2 5" xfId="4811"/>
    <cellStyle name="标题 5 2 6" xfId="4812"/>
    <cellStyle name="标题 5 2_2015财政决算公开" xfId="3950"/>
    <cellStyle name="标题 5 3" xfId="4813"/>
    <cellStyle name="标题 5 3 2" xfId="107"/>
    <cellStyle name="标题 5 3 2 2" xfId="2244"/>
    <cellStyle name="标题 5 3 2 2 2" xfId="2249"/>
    <cellStyle name="标题 5 3 2 3" xfId="2313"/>
    <cellStyle name="标题 5 3 2_2015财政决算公开" xfId="140"/>
    <cellStyle name="标题 5 3 3" xfId="87"/>
    <cellStyle name="标题 5 3 3 2" xfId="2459"/>
    <cellStyle name="标题 5 3 4" xfId="77"/>
    <cellStyle name="标题 5 3 5" xfId="4814"/>
    <cellStyle name="标题 5 3_2015财政决算公开" xfId="4815"/>
    <cellStyle name="标题 5 4" xfId="1403"/>
    <cellStyle name="标题 5 4 2" xfId="1405"/>
    <cellStyle name="标题 5 4 2 2" xfId="3699"/>
    <cellStyle name="标题 5 4 3" xfId="898"/>
    <cellStyle name="标题 5 5" xfId="1407"/>
    <cellStyle name="标题 5 5 2" xfId="1409"/>
    <cellStyle name="标题 5 6" xfId="1411"/>
    <cellStyle name="标题 5 7" xfId="1416"/>
    <cellStyle name="标题 5_2015财政决算公开" xfId="3891"/>
    <cellStyle name="标题 6" xfId="561"/>
    <cellStyle name="标题 6 2" xfId="4816"/>
    <cellStyle name="标题 7" xfId="4817"/>
    <cellStyle name="标题 7 2" xfId="3331"/>
    <cellStyle name="标题 8" xfId="4275"/>
    <cellStyle name="标题 9" xfId="4818"/>
    <cellStyle name="表标题" xfId="4819"/>
    <cellStyle name="表标题 10" xfId="1962"/>
    <cellStyle name="表标题 10 2" xfId="1966"/>
    <cellStyle name="表标题 11" xfId="4820"/>
    <cellStyle name="表标题 2" xfId="4821"/>
    <cellStyle name="表标题 2 10" xfId="2252"/>
    <cellStyle name="表标题 2 2" xfId="4822"/>
    <cellStyle name="表标题 2 2 2" xfId="551"/>
    <cellStyle name="表标题 2 2 2 2" xfId="4823"/>
    <cellStyle name="表标题 2 2 2 2 2" xfId="4651"/>
    <cellStyle name="表标题 2 2 2 2 2 2" xfId="1168"/>
    <cellStyle name="表标题 2 2 2 2 2 3" xfId="1801"/>
    <cellStyle name="表标题 2 2 2 2 3" xfId="4824"/>
    <cellStyle name="表标题 2 2 2 2 3 2" xfId="4360"/>
    <cellStyle name="表标题 2 2 2 2 4" xfId="1827"/>
    <cellStyle name="表标题 2 2 2 2 4 2" xfId="4372"/>
    <cellStyle name="表标题 2 2 2 2 5" xfId="1833"/>
    <cellStyle name="表标题 2 2 2 2 5 2" xfId="4383"/>
    <cellStyle name="表标题 2 2 2 2 6" xfId="4825"/>
    <cellStyle name="表标题 2 2 2 2 6 2" xfId="3925"/>
    <cellStyle name="表标题 2 2 2 2 7" xfId="3169"/>
    <cellStyle name="表标题 2 2 2 3" xfId="4826"/>
    <cellStyle name="表标题 2 2 2 3 2" xfId="4827"/>
    <cellStyle name="表标题 2 2 2 3 3" xfId="4828"/>
    <cellStyle name="表标题 2 2 2 4" xfId="3323"/>
    <cellStyle name="表标题 2 2 2 4 2" xfId="3327"/>
    <cellStyle name="表标题 2 2 2 5" xfId="3337"/>
    <cellStyle name="表标题 2 2 2 5 2" xfId="3340"/>
    <cellStyle name="表标题 2 2 2 6" xfId="3192"/>
    <cellStyle name="表标题 2 2 2 6 2" xfId="1893"/>
    <cellStyle name="表标题 2 2 2 7" xfId="4829"/>
    <cellStyle name="表标题 2 2 2 7 2" xfId="4830"/>
    <cellStyle name="表标题 2 2 2 8" xfId="4831"/>
    <cellStyle name="表标题 2 2 3" xfId="4832"/>
    <cellStyle name="表标题 2 2 3 2" xfId="2745"/>
    <cellStyle name="表标题 2 2 3 2 2" xfId="2890"/>
    <cellStyle name="表标题 2 2 3 2 3" xfId="4833"/>
    <cellStyle name="表标题 2 2 3 3" xfId="2896"/>
    <cellStyle name="表标题 2 2 3 3 2" xfId="2900"/>
    <cellStyle name="表标题 2 2 3 4" xfId="3348"/>
    <cellStyle name="表标题 2 2 3 4 2" xfId="3350"/>
    <cellStyle name="表标题 2 2 3 5" xfId="713"/>
    <cellStyle name="表标题 2 2 3 5 2" xfId="717"/>
    <cellStyle name="表标题 2 2 3 6" xfId="724"/>
    <cellStyle name="表标题 2 2 3 6 2" xfId="729"/>
    <cellStyle name="表标题 2 2 3 7" xfId="739"/>
    <cellStyle name="表标题 2 2 4" xfId="4834"/>
    <cellStyle name="表标题 2 2 4 2" xfId="2915"/>
    <cellStyle name="表标题 2 2 4 3" xfId="4835"/>
    <cellStyle name="表标题 2 2 5" xfId="1249"/>
    <cellStyle name="表标题 2 2 5 2" xfId="4836"/>
    <cellStyle name="表标题 2 2 6" xfId="4837"/>
    <cellStyle name="表标题 2 2 6 2" xfId="2925"/>
    <cellStyle name="表标题 2 2 7" xfId="4838"/>
    <cellStyle name="表标题 2 2 7 2" xfId="1420"/>
    <cellStyle name="表标题 2 2 8" xfId="4839"/>
    <cellStyle name="表标题 2 2 8 2" xfId="4840"/>
    <cellStyle name="表标题 2 2 9" xfId="4841"/>
    <cellStyle name="表标题 2 3" xfId="4842"/>
    <cellStyle name="表标题 2 3 2" xfId="567"/>
    <cellStyle name="表标题 2 3 2 2" xfId="404"/>
    <cellStyle name="表标题 2 3 2 2 2" xfId="4843"/>
    <cellStyle name="表标题 2 3 2 2 3" xfId="4845"/>
    <cellStyle name="表标题 2 3 2 3" xfId="3097"/>
    <cellStyle name="表标题 2 3 2 3 2" xfId="4481"/>
    <cellStyle name="表标题 2 3 2 4" xfId="3514"/>
    <cellStyle name="表标题 2 3 2 4 2" xfId="3516"/>
    <cellStyle name="表标题 2 3 2 5" xfId="902"/>
    <cellStyle name="表标题 2 3 2 5 2" xfId="2310"/>
    <cellStyle name="表标题 2 3 2 6" xfId="3222"/>
    <cellStyle name="表标题 2 3 2 6 2" xfId="3225"/>
    <cellStyle name="表标题 2 3 2 7" xfId="4846"/>
    <cellStyle name="表标题 2 3 3" xfId="577"/>
    <cellStyle name="表标题 2 3 3 2" xfId="2938"/>
    <cellStyle name="表标题 2 3 3 3" xfId="4847"/>
    <cellStyle name="表标题 2 3 4" xfId="4848"/>
    <cellStyle name="表标题 2 3 4 2" xfId="4849"/>
    <cellStyle name="表标题 2 3 5" xfId="4850"/>
    <cellStyle name="表标题 2 3 5 2" xfId="554"/>
    <cellStyle name="表标题 2 3 6" xfId="3437"/>
    <cellStyle name="表标题 2 3 6 2" xfId="3439"/>
    <cellStyle name="表标题 2 3 7" xfId="3150"/>
    <cellStyle name="表标题 2 3 7 2" xfId="3451"/>
    <cellStyle name="表标题 2 3 8" xfId="3458"/>
    <cellStyle name="表标题 2 4" xfId="4851"/>
    <cellStyle name="表标题 2 4 2" xfId="417"/>
    <cellStyle name="表标题 2 4 2 2" xfId="4852"/>
    <cellStyle name="表标题 2 4 2 3" xfId="4854"/>
    <cellStyle name="表标题 2 4 3" xfId="4856"/>
    <cellStyle name="表标题 2 4 3 2" xfId="2951"/>
    <cellStyle name="表标题 2 4 4" xfId="4857"/>
    <cellStyle name="表标题 2 4 4 2" xfId="1584"/>
    <cellStyle name="表标题 2 4 5" xfId="4858"/>
    <cellStyle name="表标题 2 4 5 2" xfId="2960"/>
    <cellStyle name="表标题 2 4 6" xfId="3468"/>
    <cellStyle name="表标题 2 4 6 2" xfId="3470"/>
    <cellStyle name="表标题 2 4 7" xfId="3475"/>
    <cellStyle name="表标题 2 5" xfId="4226"/>
    <cellStyle name="表标题 2 5 2" xfId="4228"/>
    <cellStyle name="表标题 2 5 3" xfId="1746"/>
    <cellStyle name="表标题 2 6" xfId="1399"/>
    <cellStyle name="表标题 2 6 2" xfId="4859"/>
    <cellStyle name="表标题 2 7" xfId="4860"/>
    <cellStyle name="表标题 2 7 2" xfId="4861"/>
    <cellStyle name="表标题 2 8" xfId="4862"/>
    <cellStyle name="表标题 2 8 2" xfId="4863"/>
    <cellStyle name="表标题 2 9" xfId="4864"/>
    <cellStyle name="表标题 2 9 2" xfId="4865"/>
    <cellStyle name="表标题 3" xfId="4556"/>
    <cellStyle name="表标题 3 2" xfId="4559"/>
    <cellStyle name="表标题 3 2 2" xfId="684"/>
    <cellStyle name="表标题 3 2 2 2" xfId="691"/>
    <cellStyle name="表标题 3 2 2 2 2" xfId="2341"/>
    <cellStyle name="表标题 3 2 2 2 3" xfId="4866"/>
    <cellStyle name="表标题 3 2 2 3" xfId="4158"/>
    <cellStyle name="表标题 3 2 2 3 2" xfId="4867"/>
    <cellStyle name="表标题 3 2 2 4" xfId="4160"/>
    <cellStyle name="表标题 3 2 2 4 2" xfId="1625"/>
    <cellStyle name="表标题 3 2 2 5" xfId="4868"/>
    <cellStyle name="表标题 3 2 2 5 2" xfId="4869"/>
    <cellStyle name="表标题 3 2 2 6" xfId="3273"/>
    <cellStyle name="表标题 3 2 2 6 2" xfId="3276"/>
    <cellStyle name="表标题 3 2 2 7" xfId="4871"/>
    <cellStyle name="表标题 3 2 3" xfId="46"/>
    <cellStyle name="表标题 3 2 3 2" xfId="3055"/>
    <cellStyle name="表标题 3 2 3 3" xfId="3063"/>
    <cellStyle name="表标题 3 2 4" xfId="4730"/>
    <cellStyle name="表标题 3 2 4 2" xfId="3073"/>
    <cellStyle name="表标题 3 2 5" xfId="1259"/>
    <cellStyle name="表标题 3 2 5 2" xfId="4473"/>
    <cellStyle name="表标题 3 2 6" xfId="4872"/>
    <cellStyle name="表标题 3 2 6 2" xfId="3083"/>
    <cellStyle name="表标题 3 2 7" xfId="4873"/>
    <cellStyle name="表标题 3 2 7 2" xfId="4874"/>
    <cellStyle name="表标题 3 2 8" xfId="4875"/>
    <cellStyle name="表标题 3 3" xfId="4562"/>
    <cellStyle name="表标题 3 3 2" xfId="4564"/>
    <cellStyle name="表标题 3 3 2 2" xfId="4876"/>
    <cellStyle name="表标题 3 3 2 3" xfId="4523"/>
    <cellStyle name="表标题 3 3 3" xfId="4734"/>
    <cellStyle name="表标题 3 3 3 2" xfId="3094"/>
    <cellStyle name="表标题 3 3 4" xfId="4877"/>
    <cellStyle name="表标题 3 3 4 2" xfId="4738"/>
    <cellStyle name="表标题 3 3 5" xfId="1264"/>
    <cellStyle name="表标题 3 3 5 2" xfId="3108"/>
    <cellStyle name="表标题 3 3 6" xfId="3497"/>
    <cellStyle name="表标题 3 3 6 2" xfId="1197"/>
    <cellStyle name="表标题 3 3 7" xfId="1761"/>
    <cellStyle name="表标题 3 4" xfId="4566"/>
    <cellStyle name="表标题 3 4 2" xfId="4568"/>
    <cellStyle name="表标题 3 4 3" xfId="643"/>
    <cellStyle name="表标题 3 5" xfId="4230"/>
    <cellStyle name="表标题 3 5 2" xfId="4570"/>
    <cellStyle name="表标题 3 6" xfId="4233"/>
    <cellStyle name="表标题 3 6 2" xfId="4572"/>
    <cellStyle name="表标题 3 7" xfId="4574"/>
    <cellStyle name="表标题 3 7 2" xfId="4878"/>
    <cellStyle name="表标题 3 8" xfId="2823"/>
    <cellStyle name="表标题 3 8 2" xfId="4879"/>
    <cellStyle name="表标题 3 9" xfId="4880"/>
    <cellStyle name="表标题 4" xfId="4576"/>
    <cellStyle name="表标题 4 2" xfId="4578"/>
    <cellStyle name="表标题 4 2 2" xfId="860"/>
    <cellStyle name="表标题 4 2 2 2" xfId="863"/>
    <cellStyle name="表标题 4 2 2 3" xfId="4881"/>
    <cellStyle name="表标题 4 2 3" xfId="852"/>
    <cellStyle name="表标题 4 2 3 2" xfId="3271"/>
    <cellStyle name="表标题 4 2 4" xfId="4679"/>
    <cellStyle name="表标题 4 2 4 2" xfId="108"/>
    <cellStyle name="表标题 4 2 5" xfId="4478"/>
    <cellStyle name="表标题 4 2 5 2" xfId="4882"/>
    <cellStyle name="表标题 4 2 6" xfId="4480"/>
    <cellStyle name="表标题 4 2 6 2" xfId="590"/>
    <cellStyle name="表标题 4 2 7" xfId="4433"/>
    <cellStyle name="表标题 4 3" xfId="4581"/>
    <cellStyle name="表标题 4 3 2" xfId="4627"/>
    <cellStyle name="表标题 4 3 3" xfId="4630"/>
    <cellStyle name="表标题 4 4" xfId="4633"/>
    <cellStyle name="表标题 4 4 2" xfId="3443"/>
    <cellStyle name="表标题 4 5" xfId="4637"/>
    <cellStyle name="表标题 4 5 2" xfId="4883"/>
    <cellStyle name="表标题 4 6" xfId="4884"/>
    <cellStyle name="表标题 4 6 2" xfId="2662"/>
    <cellStyle name="表标题 4 7" xfId="4885"/>
    <cellStyle name="表标题 4 7 2" xfId="4886"/>
    <cellStyle name="表标题 4 8" xfId="4887"/>
    <cellStyle name="表标题 5" xfId="2619"/>
    <cellStyle name="表标题 5 2" xfId="2623"/>
    <cellStyle name="表标题 5 2 2" xfId="4888"/>
    <cellStyle name="表标题 5 2 3" xfId="3146"/>
    <cellStyle name="表标题 5 3" xfId="2627"/>
    <cellStyle name="表标题 5 3 2" xfId="3630"/>
    <cellStyle name="表标题 5 4" xfId="4426"/>
    <cellStyle name="表标题 5 4 2" xfId="4430"/>
    <cellStyle name="表标题 5 5" xfId="4436"/>
    <cellStyle name="表标题 5 5 2" xfId="4439"/>
    <cellStyle name="表标题 5 6" xfId="4889"/>
    <cellStyle name="表标题 5 6 2" xfId="4890"/>
    <cellStyle name="表标题 5 7" xfId="4891"/>
    <cellStyle name="表标题 6" xfId="4892"/>
    <cellStyle name="表标题 6 2" xfId="4894"/>
    <cellStyle name="表标题 6 3" xfId="2035"/>
    <cellStyle name="表标题 7" xfId="4895"/>
    <cellStyle name="表标题 7 2" xfId="4896"/>
    <cellStyle name="表标题 8" xfId="4897"/>
    <cellStyle name="表标题 8 2" xfId="4898"/>
    <cellStyle name="表标题 9" xfId="4899"/>
    <cellStyle name="表标题 9 2" xfId="4901"/>
    <cellStyle name="差 2" xfId="4904"/>
    <cellStyle name="差 2 2" xfId="4906"/>
    <cellStyle name="差 2 2 2" xfId="4907"/>
    <cellStyle name="差 2 2 2 2" xfId="4908"/>
    <cellStyle name="差 2 2 2 2 2" xfId="4909"/>
    <cellStyle name="差 2 2 2 2 2 2" xfId="4910"/>
    <cellStyle name="差 2 2 2 2 2 3" xfId="4911"/>
    <cellStyle name="差 2 2 2 3" xfId="4912"/>
    <cellStyle name="差 2 2 2 3 2" xfId="4913"/>
    <cellStyle name="差 2 2 2 3 3" xfId="4914"/>
    <cellStyle name="差 2 2 3" xfId="4915"/>
    <cellStyle name="差 2 2 3 2" xfId="4916"/>
    <cellStyle name="差 2 2 3 2 2" xfId="521"/>
    <cellStyle name="差 2 2 3 2 3" xfId="4917"/>
    <cellStyle name="差 2 2 4" xfId="4918"/>
    <cellStyle name="差 2 2 4 2" xfId="4919"/>
    <cellStyle name="差 2 2 4 3" xfId="4920"/>
    <cellStyle name="差 2 3" xfId="2961"/>
    <cellStyle name="差 2 3 2" xfId="4921"/>
    <cellStyle name="差 2 3 2 2" xfId="4922"/>
    <cellStyle name="差 2 3 2 2 2" xfId="4923"/>
    <cellStyle name="差 2 3 2 2 3" xfId="3544"/>
    <cellStyle name="差 2 3 3" xfId="4925"/>
    <cellStyle name="差 2 3 3 2" xfId="4926"/>
    <cellStyle name="差 2 3 3 3" xfId="4927"/>
    <cellStyle name="差 2 4" xfId="4929"/>
    <cellStyle name="差 2 4 2" xfId="4930"/>
    <cellStyle name="差 2 4 2 2" xfId="4931"/>
    <cellStyle name="差 2 4 2 3" xfId="4932"/>
    <cellStyle name="差 2 5" xfId="4934"/>
    <cellStyle name="差 2 5 2" xfId="4935"/>
    <cellStyle name="差 2 5 3" xfId="2906"/>
    <cellStyle name="差 2_2015财政决算公开" xfId="4936"/>
    <cellStyle name="差 3" xfId="3279"/>
    <cellStyle name="差 3 2" xfId="4937"/>
    <cellStyle name="差 3 2 2" xfId="4938"/>
    <cellStyle name="差 3 2 2 2" xfId="4939"/>
    <cellStyle name="差 3 2 2 2 2" xfId="4941"/>
    <cellStyle name="差 3 2 2 2 2 2" xfId="4943"/>
    <cellStyle name="差 3 2 2 2 2 3" xfId="4944"/>
    <cellStyle name="差 3 2 2 3" xfId="4946"/>
    <cellStyle name="差 3 2 2 3 2" xfId="4948"/>
    <cellStyle name="差 3 2 2 3 3" xfId="4950"/>
    <cellStyle name="差 3 2 3" xfId="4953"/>
    <cellStyle name="差 3 2 3 2" xfId="4954"/>
    <cellStyle name="差 3 2 3 2 2" xfId="115"/>
    <cellStyle name="差 3 2 3 2 3" xfId="4956"/>
    <cellStyle name="差 3 2 4" xfId="4958"/>
    <cellStyle name="差 3 2 4 2" xfId="4959"/>
    <cellStyle name="差 3 2 4 3" xfId="4960"/>
    <cellStyle name="差 3 3" xfId="4961"/>
    <cellStyle name="差 3 3 2" xfId="4962"/>
    <cellStyle name="差 3 3 2 2" xfId="4963"/>
    <cellStyle name="差 3 3 2 2 2" xfId="4965"/>
    <cellStyle name="差 3 3 2 2 3" xfId="4968"/>
    <cellStyle name="差 3 3 3" xfId="4970"/>
    <cellStyle name="差 3 3 3 2" xfId="4971"/>
    <cellStyle name="差 3 3 3 3" xfId="4972"/>
    <cellStyle name="差 3 4" xfId="4974"/>
    <cellStyle name="差 3 4 2" xfId="4975"/>
    <cellStyle name="差 3 4 2 2" xfId="4976"/>
    <cellStyle name="差 3 4 2 3" xfId="4977"/>
    <cellStyle name="差 3 5" xfId="4978"/>
    <cellStyle name="差 3 5 2" xfId="4979"/>
    <cellStyle name="差 3 5 3" xfId="4980"/>
    <cellStyle name="差 4" xfId="375"/>
    <cellStyle name="差 4 2" xfId="4981"/>
    <cellStyle name="差 4 2 2" xfId="4982"/>
    <cellStyle name="差 4 2 2 2" xfId="4983"/>
    <cellStyle name="差 4 2 2 2 2" xfId="4985"/>
    <cellStyle name="差 4 2 2 2 3" xfId="4987"/>
    <cellStyle name="差 4 2 3" xfId="4989"/>
    <cellStyle name="差 4 2 3 2" xfId="4990"/>
    <cellStyle name="差 4 2 3 3" xfId="4992"/>
    <cellStyle name="差 4 3" xfId="4994"/>
    <cellStyle name="差 4 3 2" xfId="4995"/>
    <cellStyle name="差 4 3 2 2" xfId="4996"/>
    <cellStyle name="差 4 3 2 3" xfId="4998"/>
    <cellStyle name="差 4 4" xfId="5000"/>
    <cellStyle name="差 4 4 2" xfId="5001"/>
    <cellStyle name="差 4 4 3" xfId="5002"/>
    <cellStyle name="差 5" xfId="5003"/>
    <cellStyle name="差 5 2" xfId="5004"/>
    <cellStyle name="差 5 2 2" xfId="5005"/>
    <cellStyle name="差 5 2 2 2" xfId="5006"/>
    <cellStyle name="差 5 2 2 2 2" xfId="5008"/>
    <cellStyle name="差 5 2 2 2 3" xfId="5010"/>
    <cellStyle name="差 5 2 3" xfId="5012"/>
    <cellStyle name="差 5 2 3 2" xfId="5013"/>
    <cellStyle name="差 5 2 3 3" xfId="5014"/>
    <cellStyle name="差 5 3" xfId="5015"/>
    <cellStyle name="差 5 3 2" xfId="5017"/>
    <cellStyle name="差 5 3 2 2" xfId="5019"/>
    <cellStyle name="差 5 3 2 3" xfId="5020"/>
    <cellStyle name="差 5 4" xfId="5021"/>
    <cellStyle name="差 5 4 2" xfId="5023"/>
    <cellStyle name="差 5 4 3" xfId="5025"/>
    <cellStyle name="差 6" xfId="5026"/>
    <cellStyle name="差 6 2" xfId="5027"/>
    <cellStyle name="差 6 2 2" xfId="5028"/>
    <cellStyle name="差 6 2 2 2" xfId="5029"/>
    <cellStyle name="差 6 2 2 3" xfId="5032"/>
    <cellStyle name="差 6 3" xfId="5035"/>
    <cellStyle name="差 6 3 2" xfId="5037"/>
    <cellStyle name="差 6 3 3" xfId="5038"/>
    <cellStyle name="差 7" xfId="5039"/>
    <cellStyle name="差 7 2" xfId="5040"/>
    <cellStyle name="差 7 2 2" xfId="5041"/>
    <cellStyle name="差 7 2 3" xfId="5042"/>
    <cellStyle name="差 8" xfId="5043"/>
    <cellStyle name="差 8 2" xfId="5044"/>
    <cellStyle name="差 8 3" xfId="5045"/>
    <cellStyle name="差_5.中央部门决算（草案)-1" xfId="5047"/>
    <cellStyle name="差_F00DC810C49E00C2E0430A3413167AE0" xfId="5048"/>
    <cellStyle name="差_出版署2010年度中央部门决算草案" xfId="5049"/>
    <cellStyle name="差_全国友协2010年度中央部门决算（草案）" xfId="4286"/>
    <cellStyle name="差_司法部2010年度中央部门决算（草案）报" xfId="5050"/>
    <cellStyle name="常规" xfId="0" builtinId="0"/>
    <cellStyle name="常规 10" xfId="5051"/>
    <cellStyle name="常规 10 2" xfId="5053"/>
    <cellStyle name="常规 10 2 2" xfId="5054"/>
    <cellStyle name="常规 10 2 2 2" xfId="5055"/>
    <cellStyle name="常规 10 2 2 2 2" xfId="5056"/>
    <cellStyle name="常规 10 2 2 3" xfId="5057"/>
    <cellStyle name="常规 10 2 2_2015财政决算公开" xfId="1570"/>
    <cellStyle name="常规 10 2 3" xfId="5058"/>
    <cellStyle name="常规 10 2 3 2" xfId="5059"/>
    <cellStyle name="常规 10 2 4" xfId="5060"/>
    <cellStyle name="常规 10 2_2015财政决算公开" xfId="5062"/>
    <cellStyle name="常规 10 3" xfId="5063"/>
    <cellStyle name="常规 10 3 2" xfId="5064"/>
    <cellStyle name="常规 10 3 2 2" xfId="5065"/>
    <cellStyle name="常规 10 3 3" xfId="5067"/>
    <cellStyle name="常规 10 3_2015财政决算公开" xfId="5068"/>
    <cellStyle name="常规 10 4" xfId="5069"/>
    <cellStyle name="常规 10 4 2" xfId="5070"/>
    <cellStyle name="常规 10 5" xfId="5071"/>
    <cellStyle name="常规 10 6" xfId="5072"/>
    <cellStyle name="常规 10_2015财政决算公开" xfId="5073"/>
    <cellStyle name="常规 11" xfId="5074"/>
    <cellStyle name="常规 11 2" xfId="5075"/>
    <cellStyle name="常规 11 2 2" xfId="5077"/>
    <cellStyle name="常规 11 2 2 2" xfId="5078"/>
    <cellStyle name="常规 11 2 2 2 2" xfId="5079"/>
    <cellStyle name="常规 11 2 2 3" xfId="5080"/>
    <cellStyle name="常规 11 2 3" xfId="5081"/>
    <cellStyle name="常规 11 2 3 2" xfId="5082"/>
    <cellStyle name="常规 11 2 4" xfId="5083"/>
    <cellStyle name="常规 11 2 5" xfId="5085"/>
    <cellStyle name="常规 11 3" xfId="5086"/>
    <cellStyle name="常规 11 3 2" xfId="5087"/>
    <cellStyle name="常规 11 3 2 2" xfId="5088"/>
    <cellStyle name="常规 11 3 3" xfId="5091"/>
    <cellStyle name="常规 11 3 4" xfId="5092"/>
    <cellStyle name="常规 11 4" xfId="5094"/>
    <cellStyle name="常规 11 4 2" xfId="5095"/>
    <cellStyle name="常规 11 5" xfId="5096"/>
    <cellStyle name="常规 11 6" xfId="5097"/>
    <cellStyle name="常规 11_报 预算   行政政法处(1)" xfId="5098"/>
    <cellStyle name="常规 12" xfId="5099"/>
    <cellStyle name="常规 12 2" xfId="5102"/>
    <cellStyle name="常规 12 2 2" xfId="5103"/>
    <cellStyle name="常规 12 2 2 2" xfId="5104"/>
    <cellStyle name="常规 12 2 2 2 2" xfId="5105"/>
    <cellStyle name="常规 12 2 2 2 2 2" xfId="5106"/>
    <cellStyle name="常规 12 2 2 2 3" xfId="5107"/>
    <cellStyle name="常规 12 2 2 2_2015财政决算公开" xfId="5108"/>
    <cellStyle name="常规 12 2 2 3" xfId="5109"/>
    <cellStyle name="常规 12 2 2 3 2" xfId="5110"/>
    <cellStyle name="常规 12 2 2 4" xfId="5111"/>
    <cellStyle name="常规 12 2 2 5" xfId="5112"/>
    <cellStyle name="常规 12 2 2_2015财政决算公开" xfId="5113"/>
    <cellStyle name="常规 12 2 3" xfId="5114"/>
    <cellStyle name="常规 12 2 3 2" xfId="5115"/>
    <cellStyle name="常规 12 2 3 2 2" xfId="5116"/>
    <cellStyle name="常规 12 2 3 3" xfId="5117"/>
    <cellStyle name="常规 12 2 3_2015财政决算公开" xfId="5118"/>
    <cellStyle name="常规 12 2 4" xfId="5119"/>
    <cellStyle name="常规 12 2 4 2" xfId="5121"/>
    <cellStyle name="常规 12 2 5" xfId="5122"/>
    <cellStyle name="常规 12 2 5 2" xfId="5124"/>
    <cellStyle name="常规 12 2_2015财政决算公开" xfId="5125"/>
    <cellStyle name="常规 12 3" xfId="5126"/>
    <cellStyle name="常规 12 3 2" xfId="5127"/>
    <cellStyle name="常规 12 3 2 2" xfId="5128"/>
    <cellStyle name="常规 12 3 3" xfId="5129"/>
    <cellStyle name="常规 12 3_2015财政决算公开" xfId="5131"/>
    <cellStyle name="常规 12 4" xfId="5133"/>
    <cellStyle name="常规 12 4 2" xfId="5134"/>
    <cellStyle name="常规 12 4 2 2" xfId="5135"/>
    <cellStyle name="常规 12 4 3" xfId="5136"/>
    <cellStyle name="常规 12 4_2015财政决算公开" xfId="5137"/>
    <cellStyle name="常规 12 5" xfId="5138"/>
    <cellStyle name="常规 12 5 2" xfId="5139"/>
    <cellStyle name="常规 12 6" xfId="5140"/>
    <cellStyle name="常规 12 7" xfId="5141"/>
    <cellStyle name="常规 12 8" xfId="5142"/>
    <cellStyle name="常规 12 9" xfId="5143"/>
    <cellStyle name="常规 12_2015财政决算公开" xfId="5144"/>
    <cellStyle name="常规 13" xfId="5145"/>
    <cellStyle name="常规 13 2" xfId="5147"/>
    <cellStyle name="常规 13 2 2" xfId="5148"/>
    <cellStyle name="常规 13 2 2 2" xfId="128"/>
    <cellStyle name="常规 13 2 2 2 2" xfId="1548"/>
    <cellStyle name="常规 13 2 2 3" xfId="5149"/>
    <cellStyle name="常规 13 2 2_2015财政决算公开" xfId="5151"/>
    <cellStyle name="常规 13 2 3" xfId="5152"/>
    <cellStyle name="常规 13 2 3 2" xfId="5153"/>
    <cellStyle name="常规 13 2 4" xfId="5154"/>
    <cellStyle name="常规 13 2 5" xfId="5155"/>
    <cellStyle name="常规 13 2_2015财政决算公开" xfId="686"/>
    <cellStyle name="常规 13 3" xfId="5156"/>
    <cellStyle name="常规 13 3 2" xfId="5157"/>
    <cellStyle name="常规 13 3 2 2" xfId="5158"/>
    <cellStyle name="常规 13 3 3" xfId="5161"/>
    <cellStyle name="常规 13 3_2015财政决算公开" xfId="5162"/>
    <cellStyle name="常规 13 4" xfId="5163"/>
    <cellStyle name="常规 13 4 2" xfId="5164"/>
    <cellStyle name="常规 13 5" xfId="5165"/>
    <cellStyle name="常规 13_2015财政决算公开" xfId="5166"/>
    <cellStyle name="常规 14" xfId="5167"/>
    <cellStyle name="常规 14 2" xfId="5168"/>
    <cellStyle name="常规 14 2 2" xfId="5169"/>
    <cellStyle name="常规 14 3" xfId="5170"/>
    <cellStyle name="常规 14 3 2" xfId="5171"/>
    <cellStyle name="常规 14 4" xfId="5172"/>
    <cellStyle name="常规 14 4 2" xfId="5173"/>
    <cellStyle name="常规 14 5" xfId="5174"/>
    <cellStyle name="常规 14 6" xfId="5175"/>
    <cellStyle name="常规 14 7" xfId="5176"/>
    <cellStyle name="常规 14_2015财政决算公开" xfId="5177"/>
    <cellStyle name="常规 15" xfId="5178"/>
    <cellStyle name="常规 15 2" xfId="4258"/>
    <cellStyle name="常规 15 2 2" xfId="5180"/>
    <cellStyle name="常规 15 3" xfId="4264"/>
    <cellStyle name="常规 15 3 2" xfId="5182"/>
    <cellStyle name="常规 15 4" xfId="5183"/>
    <cellStyle name="常规 15 4 2" xfId="5184"/>
    <cellStyle name="常规 15 5" xfId="5185"/>
    <cellStyle name="常规 15_2015财政决算公开" xfId="5186"/>
    <cellStyle name="常规 16" xfId="5187"/>
    <cellStyle name="常规 16 2" xfId="2912"/>
    <cellStyle name="常规 16 2 2" xfId="4276"/>
    <cellStyle name="常规 16 3" xfId="5190"/>
    <cellStyle name="常规 16_2015财政决算公开" xfId="5192"/>
    <cellStyle name="常规 17" xfId="5193"/>
    <cellStyle name="常规 17 2" xfId="4090"/>
    <cellStyle name="常规 17 2 2" xfId="2725"/>
    <cellStyle name="常规 17 3" xfId="5159"/>
    <cellStyle name="常规 17_2015财政决算公开" xfId="5195"/>
    <cellStyle name="常规 18" xfId="5089"/>
    <cellStyle name="常规 18 2" xfId="2657"/>
    <cellStyle name="常规 18 2 2" xfId="5198"/>
    <cellStyle name="常规 18 3" xfId="856"/>
    <cellStyle name="常规 18_2015财政决算公开" xfId="5200"/>
    <cellStyle name="常规 19" xfId="5201"/>
    <cellStyle name="常规 19 2" xfId="5203"/>
    <cellStyle name="常规 19 2 2" xfId="5205"/>
    <cellStyle name="常规 19 3" xfId="5207"/>
    <cellStyle name="常规 19_2015财政决算公开" xfId="5209"/>
    <cellStyle name="常规 2" xfId="5210"/>
    <cellStyle name="常规 2 10" xfId="5211"/>
    <cellStyle name="常规 2 11" xfId="5213"/>
    <cellStyle name="常规 2 2" xfId="2193"/>
    <cellStyle name="常规 2 2 10" xfId="5215"/>
    <cellStyle name="常规 2 2 11" xfId="5216"/>
    <cellStyle name="常规 2 2 2" xfId="5217"/>
    <cellStyle name="常规 2 2 2 10" xfId="5219"/>
    <cellStyle name="常规 2 2 2 2" xfId="5220"/>
    <cellStyle name="常规 2 2 2 2 2" xfId="5222"/>
    <cellStyle name="常规 2 2 2 2 2 2" xfId="5224"/>
    <cellStyle name="常规 2 2 2 2 2 2 2" xfId="5225"/>
    <cellStyle name="常规 2 2 2 2 2 3" xfId="5226"/>
    <cellStyle name="常规 2 2 2 2 2 3 2" xfId="5227"/>
    <cellStyle name="常规 2 2 2 2 2 4" xfId="5228"/>
    <cellStyle name="常规 2 2 2 2 2 4 2" xfId="5229"/>
    <cellStyle name="常规 2 2 2 2 2 5" xfId="5230"/>
    <cellStyle name="常规 2 2 2 2 2_2015财政决算公开" xfId="5231"/>
    <cellStyle name="常规 2 2 2 2 3" xfId="5232"/>
    <cellStyle name="常规 2 2 2 2 3 2" xfId="5233"/>
    <cellStyle name="常规 2 2 2 2 3 2 2" xfId="5150"/>
    <cellStyle name="常规 2 2 2 2 3 3" xfId="5234"/>
    <cellStyle name="常规 2 2 2 2 3 3 2" xfId="5235"/>
    <cellStyle name="常规 2 2 2 2 3 4" xfId="5236"/>
    <cellStyle name="常规 2 2 2 2 3_2015财政决算公开" xfId="5237"/>
    <cellStyle name="常规 2 2 2 2 4" xfId="5238"/>
    <cellStyle name="常规 2 2 2 2 4 2" xfId="5239"/>
    <cellStyle name="常规 2 2 2 2 4 2 2" xfId="5240"/>
    <cellStyle name="常规 2 2 2 2 4 3" xfId="5241"/>
    <cellStyle name="常规 2 2 2 2 4 3 2" xfId="4668"/>
    <cellStyle name="常规 2 2 2 2 4 4" xfId="5242"/>
    <cellStyle name="常规 2 2 2 2 4 4 2" xfId="5243"/>
    <cellStyle name="常规 2 2 2 2 4 5" xfId="5244"/>
    <cellStyle name="常规 2 2 2 2 4_2015财政决算公开" xfId="3912"/>
    <cellStyle name="常规 2 2 2 2 5" xfId="5245"/>
    <cellStyle name="常规 2 2 2 2 5 2" xfId="5246"/>
    <cellStyle name="常规 2 2 2 2 6" xfId="5247"/>
    <cellStyle name="常规 2 2 2 2 6 2" xfId="5248"/>
    <cellStyle name="常规 2 2 2 2 7" xfId="5249"/>
    <cellStyle name="常规 2 2 2 2 8" xfId="5250"/>
    <cellStyle name="常规 2 2 2 2_2015财政决算公开" xfId="5251"/>
    <cellStyle name="常规 2 2 2 3" xfId="5252"/>
    <cellStyle name="常规 2 2 2 3 2" xfId="5255"/>
    <cellStyle name="常规 2 2 2 3 2 2" xfId="5258"/>
    <cellStyle name="常规 2 2 2 3 3" xfId="5259"/>
    <cellStyle name="常规 2 2 2 3 3 2" xfId="5260"/>
    <cellStyle name="常规 2 2 2 3 4" xfId="5261"/>
    <cellStyle name="常规 2 2 2 3 4 2" xfId="5262"/>
    <cellStyle name="常规 2 2 2 3 5" xfId="5263"/>
    <cellStyle name="常规 2 2 2 3_2015财政决算公开" xfId="1936"/>
    <cellStyle name="常规 2 2 2 4" xfId="5264"/>
    <cellStyle name="常规 2 2 2 4 2" xfId="5267"/>
    <cellStyle name="常规 2 2 2 4 2 2" xfId="5269"/>
    <cellStyle name="常规 2 2 2 4 3" xfId="5270"/>
    <cellStyle name="常规 2 2 2 4 3 2" xfId="5271"/>
    <cellStyle name="常规 2 2 2 4 4" xfId="5272"/>
    <cellStyle name="常规 2 2 2 4 4 2" xfId="5273"/>
    <cellStyle name="常规 2 2 2 4 5" xfId="5274"/>
    <cellStyle name="常规 2 2 2 4_2015财政决算公开" xfId="5275"/>
    <cellStyle name="常规 2 2 2 5" xfId="5277"/>
    <cellStyle name="常规 2 2 2 5 2" xfId="5279"/>
    <cellStyle name="常规 2 2 2 5 2 2" xfId="5281"/>
    <cellStyle name="常规 2 2 2 5 3" xfId="5283"/>
    <cellStyle name="常规 2 2 2 5 3 2" xfId="5284"/>
    <cellStyle name="常规 2 2 2 5 4" xfId="5286"/>
    <cellStyle name="常规 2 2 2 5_2015财政决算公开" xfId="831"/>
    <cellStyle name="常规 2 2 2 6" xfId="5287"/>
    <cellStyle name="常规 2 2 2 6 2" xfId="5289"/>
    <cellStyle name="常规 2 2 2 6 2 2" xfId="5291"/>
    <cellStyle name="常规 2 2 2 6 3" xfId="5212"/>
    <cellStyle name="常规 2 2 2 6 3 2" xfId="5293"/>
    <cellStyle name="常规 2 2 2 6 4" xfId="5214"/>
    <cellStyle name="常规 2 2 2 6 4 2" xfId="5295"/>
    <cellStyle name="常规 2 2 2 6 5" xfId="5297"/>
    <cellStyle name="常规 2 2 2 6_2015财政决算公开" xfId="5298"/>
    <cellStyle name="常规 2 2 2 7" xfId="5301"/>
    <cellStyle name="常规 2 2 2 7 2" xfId="5303"/>
    <cellStyle name="常规 2 2 2 8" xfId="5305"/>
    <cellStyle name="常规 2 2 2 8 2" xfId="5307"/>
    <cellStyle name="常规 2 2 2 9" xfId="5309"/>
    <cellStyle name="常规 2 2 2_2015财政决算公开" xfId="5311"/>
    <cellStyle name="常规 2 2 3" xfId="3413"/>
    <cellStyle name="常规 2 2 3 2" xfId="5312"/>
    <cellStyle name="常规 2 2 3 2 2" xfId="5314"/>
    <cellStyle name="常规 2 2 3 2 2 2" xfId="5316"/>
    <cellStyle name="常规 2 2 3 2 3" xfId="5317"/>
    <cellStyle name="常规 2 2 3 2 3 2" xfId="5318"/>
    <cellStyle name="常规 2 2 3 2 4" xfId="5319"/>
    <cellStyle name="常规 2 2 3 2 4 2" xfId="5320"/>
    <cellStyle name="常规 2 2 3 2 5" xfId="5321"/>
    <cellStyle name="常规 2 2 3 3" xfId="5322"/>
    <cellStyle name="常规 2 2 3 3 2" xfId="5324"/>
    <cellStyle name="常规 2 2 3 3 2 2" xfId="5326"/>
    <cellStyle name="常规 2 2 3 3 3" xfId="5327"/>
    <cellStyle name="常规 2 2 3 3 3 2" xfId="5328"/>
    <cellStyle name="常规 2 2 3 3 4" xfId="5329"/>
    <cellStyle name="常规 2 2 3 4" xfId="5330"/>
    <cellStyle name="常规 2 2 3 4 2" xfId="5332"/>
    <cellStyle name="常规 2 2 3 4 2 2" xfId="5334"/>
    <cellStyle name="常规 2 2 3 4 3" xfId="5335"/>
    <cellStyle name="常规 2 2 3 4 3 2" xfId="5336"/>
    <cellStyle name="常规 2 2 3 4 4" xfId="5337"/>
    <cellStyle name="常规 2 2 3 4 4 2" xfId="5338"/>
    <cellStyle name="常规 2 2 3 4 5" xfId="5339"/>
    <cellStyle name="常规 2 2 3 5" xfId="5340"/>
    <cellStyle name="常规 2 2 3 5 2" xfId="5342"/>
    <cellStyle name="常规 2 2 3 6" xfId="5344"/>
    <cellStyle name="常规 2 2 3 6 2" xfId="5346"/>
    <cellStyle name="常规 2 2 3 7" xfId="5348"/>
    <cellStyle name="常规 2 2 3 8" xfId="5350"/>
    <cellStyle name="常规 2 2 4" xfId="3416"/>
    <cellStyle name="常规 2 2 4 2" xfId="5352"/>
    <cellStyle name="常规 2 2 4 2 2" xfId="5354"/>
    <cellStyle name="常规 2 2 4 3" xfId="5355"/>
    <cellStyle name="常规 2 2 4 3 2" xfId="5357"/>
    <cellStyle name="常规 2 2 4 4" xfId="5359"/>
    <cellStyle name="常规 2 2 4 4 2" xfId="5361"/>
    <cellStyle name="常规 2 2 4 5" xfId="5363"/>
    <cellStyle name="常规 2 2 5" xfId="5365"/>
    <cellStyle name="常规 2 2 5 2" xfId="5367"/>
    <cellStyle name="常规 2 2 5 2 2" xfId="5369"/>
    <cellStyle name="常规 2 2 5 3" xfId="5370"/>
    <cellStyle name="常规 2 2 5 3 2" xfId="5372"/>
    <cellStyle name="常规 2 2 5 4" xfId="5373"/>
    <cellStyle name="常规 2 2 5 4 2" xfId="5374"/>
    <cellStyle name="常规 2 2 5 5" xfId="5375"/>
    <cellStyle name="常规 2 2 6" xfId="5376"/>
    <cellStyle name="常规 2 2 6 2" xfId="5379"/>
    <cellStyle name="常规 2 2 6 2 2" xfId="5381"/>
    <cellStyle name="常规 2 2 6 3" xfId="5383"/>
    <cellStyle name="常规 2 2 6 3 2" xfId="5385"/>
    <cellStyle name="常规 2 2 6 4" xfId="5387"/>
    <cellStyle name="常规 2 2 7" xfId="5388"/>
    <cellStyle name="常规 2 2 7 2" xfId="5390"/>
    <cellStyle name="常规 2 2 7 2 2" xfId="5392"/>
    <cellStyle name="常规 2 2 7 3" xfId="5393"/>
    <cellStyle name="常规 2 2 7 3 2" xfId="5396"/>
    <cellStyle name="常规 2 2 7 4" xfId="5397"/>
    <cellStyle name="常规 2 2 7 4 2" xfId="5399"/>
    <cellStyle name="常规 2 2 7 5" xfId="5400"/>
    <cellStyle name="常规 2 2 8" xfId="5401"/>
    <cellStyle name="常规 2 2 8 2" xfId="5402"/>
    <cellStyle name="常规 2 2 9" xfId="5403"/>
    <cellStyle name="常规 2 2 9 2" xfId="5404"/>
    <cellStyle name="常规 2 2_2015财政决算公开" xfId="5405"/>
    <cellStyle name="常规 2 3" xfId="5406"/>
    <cellStyle name="常规 2 3 10" xfId="5407"/>
    <cellStyle name="常规 2 3 11" xfId="5408"/>
    <cellStyle name="常规 2 3 2" xfId="5409"/>
    <cellStyle name="常规 2 3 2 2" xfId="5411"/>
    <cellStyle name="常规 2 3 2 2 2" xfId="5413"/>
    <cellStyle name="常规 2 3 2 2 2 2" xfId="5414"/>
    <cellStyle name="常规 2 3 2 2 3" xfId="5415"/>
    <cellStyle name="常规 2 3 2 2 3 2" xfId="5416"/>
    <cellStyle name="常规 2 3 2 2 4" xfId="5417"/>
    <cellStyle name="常规 2 3 2 2 4 2" xfId="5418"/>
    <cellStyle name="常规 2 3 2 2 5" xfId="5419"/>
    <cellStyle name="常规 2 3 2 2 5 2" xfId="5420"/>
    <cellStyle name="常规 2 3 2 2 6" xfId="5421"/>
    <cellStyle name="常规 2 3 2 2 7" xfId="5422"/>
    <cellStyle name="常规 2 3 2 3" xfId="5423"/>
    <cellStyle name="常规 2 3 2 3 2" xfId="5426"/>
    <cellStyle name="常规 2 3 2 3 2 2" xfId="5428"/>
    <cellStyle name="常规 2 3 2 3 3" xfId="5429"/>
    <cellStyle name="常规 2 3 2 3 3 2" xfId="5430"/>
    <cellStyle name="常规 2 3 2 3 4" xfId="5431"/>
    <cellStyle name="常规 2 3 2 3 5" xfId="5432"/>
    <cellStyle name="常规 2 3 2 4" xfId="5433"/>
    <cellStyle name="常规 2 3 2 4 2" xfId="5435"/>
    <cellStyle name="常规 2 3 2 4 2 2" xfId="5436"/>
    <cellStyle name="常规 2 3 2 4 3" xfId="5437"/>
    <cellStyle name="常规 2 3 2 4 3 2" xfId="5439"/>
    <cellStyle name="常规 2 3 2 4 4" xfId="5440"/>
    <cellStyle name="常规 2 3 2 4 4 2" xfId="5442"/>
    <cellStyle name="常规 2 3 2 4 5" xfId="5443"/>
    <cellStyle name="常规 2 3 2 5" xfId="5444"/>
    <cellStyle name="常规 2 3 2 5 2" xfId="5445"/>
    <cellStyle name="常规 2 3 2 6" xfId="5446"/>
    <cellStyle name="常规 2 3 2 6 2" xfId="5447"/>
    <cellStyle name="常规 2 3 2 7" xfId="5448"/>
    <cellStyle name="常规 2 3 2 7 2" xfId="5449"/>
    <cellStyle name="常规 2 3 2 8" xfId="5450"/>
    <cellStyle name="常规 2 3 2 9" xfId="4112"/>
    <cellStyle name="常规 2 3 3" xfId="5451"/>
    <cellStyle name="常规 2 3 3 2" xfId="5453"/>
    <cellStyle name="常规 2 3 3 2 2" xfId="5455"/>
    <cellStyle name="常规 2 3 3 3" xfId="5456"/>
    <cellStyle name="常规 2 3 3 3 2" xfId="5457"/>
    <cellStyle name="常规 2 3 3 4" xfId="5458"/>
    <cellStyle name="常规 2 3 3 4 2" xfId="5459"/>
    <cellStyle name="常规 2 3 3 5" xfId="5460"/>
    <cellStyle name="常规 2 3 3 5 2" xfId="5461"/>
    <cellStyle name="常规 2 3 3 6" xfId="5462"/>
    <cellStyle name="常规 2 3 3 7" xfId="5463"/>
    <cellStyle name="常规 2 3 4" xfId="5464"/>
    <cellStyle name="常规 2 3 4 2" xfId="5466"/>
    <cellStyle name="常规 2 3 4 2 2" xfId="5468"/>
    <cellStyle name="常规 2 3 4 3" xfId="5469"/>
    <cellStyle name="常规 2 3 4 3 2" xfId="5471"/>
    <cellStyle name="常规 2 3 4 4" xfId="5472"/>
    <cellStyle name="常规 2 3 4 4 2" xfId="5473"/>
    <cellStyle name="常规 2 3 4 5" xfId="5474"/>
    <cellStyle name="常规 2 3 4 6" xfId="5475"/>
    <cellStyle name="常规 2 3 5" xfId="5476"/>
    <cellStyle name="常规 2 3 5 2" xfId="5478"/>
    <cellStyle name="常规 2 3 5 2 2" xfId="5480"/>
    <cellStyle name="常规 2 3 5 3" xfId="5481"/>
    <cellStyle name="常规 2 3 5 3 2" xfId="5483"/>
    <cellStyle name="常规 2 3 5 4" xfId="5484"/>
    <cellStyle name="常规 2 3 6" xfId="5485"/>
    <cellStyle name="常规 2 3 6 2" xfId="5489"/>
    <cellStyle name="常规 2 3 6 2 2" xfId="5491"/>
    <cellStyle name="常规 2 3 6 3" xfId="5494"/>
    <cellStyle name="常规 2 3 6 3 2" xfId="5496"/>
    <cellStyle name="常规 2 3 6 4" xfId="5498"/>
    <cellStyle name="常规 2 3 6 4 2" xfId="5499"/>
    <cellStyle name="常规 2 3 6 5" xfId="5500"/>
    <cellStyle name="常规 2 3 7" xfId="5501"/>
    <cellStyle name="常规 2 3 7 2" xfId="5503"/>
    <cellStyle name="常规 2 3 8" xfId="5505"/>
    <cellStyle name="常规 2 3 8 2" xfId="5506"/>
    <cellStyle name="常规 2 3 9" xfId="5507"/>
    <cellStyle name="常规 2 3 9 2" xfId="5508"/>
    <cellStyle name="常规 2 4" xfId="5509"/>
    <cellStyle name="常规 2 4 10" xfId="5510"/>
    <cellStyle name="常规 2 4 10 2" xfId="5511"/>
    <cellStyle name="常规 2 4 11" xfId="5512"/>
    <cellStyle name="常规 2 4 2" xfId="5513"/>
    <cellStyle name="常规 2 4 2 2" xfId="5515"/>
    <cellStyle name="常规 2 4 2 2 2" xfId="5518"/>
    <cellStyle name="常规 2 4 2 2 2 2" xfId="5519"/>
    <cellStyle name="常规 2 4 2 2 3" xfId="5520"/>
    <cellStyle name="常规 2 4 2 2 3 2" xfId="5521"/>
    <cellStyle name="常规 2 4 2 2 4" xfId="5522"/>
    <cellStyle name="常规 2 4 2 2 4 2" xfId="5523"/>
    <cellStyle name="常规 2 4 2 2 5" xfId="5524"/>
    <cellStyle name="常规 2 4 2 2 5 2" xfId="5525"/>
    <cellStyle name="常规 2 4 2 2 6" xfId="5526"/>
    <cellStyle name="常规 2 4 2 2 7" xfId="5527"/>
    <cellStyle name="常规 2 4 2 3" xfId="5528"/>
    <cellStyle name="常规 2 4 2 3 2" xfId="5529"/>
    <cellStyle name="常规 2 4 2 3 2 2" xfId="5530"/>
    <cellStyle name="常规 2 4 2 3 3" xfId="3384"/>
    <cellStyle name="常规 2 4 2 3 3 2" xfId="5531"/>
    <cellStyle name="常规 2 4 2 3 4" xfId="5532"/>
    <cellStyle name="常规 2 4 2 3 5" xfId="5533"/>
    <cellStyle name="常规 2 4 2 4" xfId="5534"/>
    <cellStyle name="常规 2 4 2 4 2" xfId="5535"/>
    <cellStyle name="常规 2 4 2 4 2 2" xfId="5536"/>
    <cellStyle name="常规 2 4 2 4 3" xfId="5537"/>
    <cellStyle name="常规 2 4 2 4 3 2" xfId="5539"/>
    <cellStyle name="常规 2 4 2 4 4" xfId="5540"/>
    <cellStyle name="常规 2 4 2 4 4 2" xfId="5542"/>
    <cellStyle name="常规 2 4 2 4 5" xfId="5543"/>
    <cellStyle name="常规 2 4 2 5" xfId="5544"/>
    <cellStyle name="常规 2 4 2 5 2" xfId="5545"/>
    <cellStyle name="常规 2 4 2 6" xfId="5546"/>
    <cellStyle name="常规 2 4 2 6 2" xfId="5547"/>
    <cellStyle name="常规 2 4 2 7" xfId="5548"/>
    <cellStyle name="常规 2 4 2 7 2" xfId="5549"/>
    <cellStyle name="常规 2 4 2 8" xfId="5550"/>
    <cellStyle name="常规 2 4 2 9" xfId="5551"/>
    <cellStyle name="常规 2 4 3" xfId="5552"/>
    <cellStyle name="常规 2 4 3 2" xfId="5554"/>
    <cellStyle name="常规 2 4 3 2 2" xfId="5557"/>
    <cellStyle name="常规 2 4 3 3" xfId="5559"/>
    <cellStyle name="常规 2 4 3 3 2" xfId="5560"/>
    <cellStyle name="常规 2 4 3 4" xfId="5562"/>
    <cellStyle name="常规 2 4 3 4 2" xfId="5563"/>
    <cellStyle name="常规 2 4 3 5" xfId="5565"/>
    <cellStyle name="常规 2 4 3 5 2" xfId="5566"/>
    <cellStyle name="常规 2 4 3 6" xfId="5567"/>
    <cellStyle name="常规 2 4 3 7" xfId="5568"/>
    <cellStyle name="常规 2 4 4" xfId="5569"/>
    <cellStyle name="常规 2 4 4 2" xfId="5571"/>
    <cellStyle name="常规 2 4 4 2 2" xfId="2477"/>
    <cellStyle name="常规 2 4 4 3" xfId="5573"/>
    <cellStyle name="常规 2 4 4 3 2" xfId="5575"/>
    <cellStyle name="常规 2 4 4 4" xfId="5576"/>
    <cellStyle name="常规 2 4 4 4 2" xfId="5577"/>
    <cellStyle name="常规 2 4 4 5" xfId="3215"/>
    <cellStyle name="常规 2 4 4 6" xfId="3531"/>
    <cellStyle name="常规 2 4 5" xfId="5578"/>
    <cellStyle name="常规 2 4 5 2" xfId="5580"/>
    <cellStyle name="常规 2 4 5 2 2" xfId="4728"/>
    <cellStyle name="常规 2 4 5 3" xfId="5581"/>
    <cellStyle name="常规 2 4 5 3 2" xfId="4732"/>
    <cellStyle name="常规 2 4 5 4" xfId="5583"/>
    <cellStyle name="常规 2 4 6" xfId="5584"/>
    <cellStyle name="常规 2 4 6 2" xfId="5587"/>
    <cellStyle name="常规 2 4 6 2 2" xfId="4674"/>
    <cellStyle name="常规 2 4 6 3" xfId="5589"/>
    <cellStyle name="常规 2 4 6 3 2" xfId="4681"/>
    <cellStyle name="常规 2 4 6 4" xfId="5592"/>
    <cellStyle name="常规 2 4 6 4 2" xfId="5593"/>
    <cellStyle name="常规 2 4 6 5" xfId="5594"/>
    <cellStyle name="常规 2 4 7" xfId="5595"/>
    <cellStyle name="常规 2 4 7 2" xfId="5596"/>
    <cellStyle name="常规 2 4 8" xfId="5597"/>
    <cellStyle name="常规 2 4 8 2" xfId="5598"/>
    <cellStyle name="常规 2 4 9" xfId="5599"/>
    <cellStyle name="常规 2 4 9 2" xfId="5600"/>
    <cellStyle name="常规 2 5" xfId="4184"/>
    <cellStyle name="常规 2 5 2" xfId="2185"/>
    <cellStyle name="常规 2 5 2 2" xfId="5601"/>
    <cellStyle name="常规 2 5 2 2 2" xfId="1790"/>
    <cellStyle name="常规 2 5 2 2 3" xfId="5604"/>
    <cellStyle name="常规 2 5 2 3" xfId="5606"/>
    <cellStyle name="常规 2 5 2 4" xfId="5608"/>
    <cellStyle name="常规 2 5 2 5" xfId="5610"/>
    <cellStyle name="常规 2 5 3" xfId="3007"/>
    <cellStyle name="常规 2 5 3 2" xfId="5612"/>
    <cellStyle name="常规 2 5 3 3" xfId="5614"/>
    <cellStyle name="常规 2 5 4" xfId="5615"/>
    <cellStyle name="常规 2 5 4 2" xfId="5617"/>
    <cellStyle name="常规 2 5 4 3" xfId="5619"/>
    <cellStyle name="常规 2 5 5" xfId="5620"/>
    <cellStyle name="常规 2 5 6" xfId="5622"/>
    <cellStyle name="常规 2 6" xfId="5625"/>
    <cellStyle name="常规 2 6 2" xfId="5626"/>
    <cellStyle name="常规 2 6 2 2" xfId="5628"/>
    <cellStyle name="常规 2 6 3" xfId="341"/>
    <cellStyle name="常规 2 6 4" xfId="5630"/>
    <cellStyle name="常规 2 7" xfId="5632"/>
    <cellStyle name="常规 2 7 2" xfId="5633"/>
    <cellStyle name="常规 2 7 3" xfId="5634"/>
    <cellStyle name="常规 2 8" xfId="5635"/>
    <cellStyle name="常规 2 8 2" xfId="5637"/>
    <cellStyle name="常规 2 9" xfId="5639"/>
    <cellStyle name="常规 2_2012-2013年“三公”经费预决算情况汇总表样" xfId="5641"/>
    <cellStyle name="常规 20" xfId="5179"/>
    <cellStyle name="常规 20 2" xfId="4259"/>
    <cellStyle name="常规 20 2 2" xfId="5181"/>
    <cellStyle name="常规 20 3" xfId="4265"/>
    <cellStyle name="常规 21" xfId="5188"/>
    <cellStyle name="常规 21 2" xfId="2911"/>
    <cellStyle name="常规 21 2 2" xfId="4277"/>
    <cellStyle name="常规 21 3" xfId="5191"/>
    <cellStyle name="常规 22" xfId="5194"/>
    <cellStyle name="常规 22 2" xfId="4091"/>
    <cellStyle name="常规 22 2 2" xfId="2724"/>
    <cellStyle name="常规 22 3" xfId="5160"/>
    <cellStyle name="常规 23" xfId="5090"/>
    <cellStyle name="常规 23 2" xfId="2656"/>
    <cellStyle name="常规 23 2 2" xfId="5199"/>
    <cellStyle name="常规 23 3" xfId="855"/>
    <cellStyle name="常规 24" xfId="5202"/>
    <cellStyle name="常规 24 2" xfId="5204"/>
    <cellStyle name="常规 24 2 2" xfId="5206"/>
    <cellStyle name="常规 24 3" xfId="5208"/>
    <cellStyle name="常规 25" xfId="5642"/>
    <cellStyle name="常规 25 2" xfId="3257"/>
    <cellStyle name="常规 25 2 2" xfId="5644"/>
    <cellStyle name="常规 25 3" xfId="5645"/>
    <cellStyle name="常规 26" xfId="3284"/>
    <cellStyle name="常规 26 2" xfId="5647"/>
    <cellStyle name="常规 26 2 2" xfId="5649"/>
    <cellStyle name="常规 26 3" xfId="5650"/>
    <cellStyle name="常规 27" xfId="3296"/>
    <cellStyle name="常规 27 2" xfId="5651"/>
    <cellStyle name="常规 27 2 2" xfId="5653"/>
    <cellStyle name="常规 27 3" xfId="5654"/>
    <cellStyle name="常规 28" xfId="5655"/>
    <cellStyle name="常规 28 2" xfId="5657"/>
    <cellStyle name="常规 28 2 2" xfId="5659"/>
    <cellStyle name="常规 28 3" xfId="5661"/>
    <cellStyle name="常规 29" xfId="5663"/>
    <cellStyle name="常规 29 2" xfId="5665"/>
    <cellStyle name="常规 29 2 2" xfId="5666"/>
    <cellStyle name="常规 29 3" xfId="3180"/>
    <cellStyle name="常规 3" xfId="5667"/>
    <cellStyle name="常规 3 10" xfId="5668"/>
    <cellStyle name="常规 3 11" xfId="5669"/>
    <cellStyle name="常规 3 2" xfId="5671"/>
    <cellStyle name="常规 3 2 2" xfId="5672"/>
    <cellStyle name="常规 3 2 2 2" xfId="5674"/>
    <cellStyle name="常规 3 2 2 2 2" xfId="5676"/>
    <cellStyle name="常规 3 2 2 3" xfId="5296"/>
    <cellStyle name="常规 3 2 2 3 2" xfId="5677"/>
    <cellStyle name="常规 3 2 2 4" xfId="5678"/>
    <cellStyle name="常规 3 2 2 4 2" xfId="5679"/>
    <cellStyle name="常规 3 2 2 5" xfId="5681"/>
    <cellStyle name="常规 3 2 2 6" xfId="5682"/>
    <cellStyle name="常规 3 2 2 6 2" xfId="5683"/>
    <cellStyle name="常规 3 2 3" xfId="5684"/>
    <cellStyle name="常规 3 2 3 2" xfId="5686"/>
    <cellStyle name="常规 3 2 3 2 2" xfId="5688"/>
    <cellStyle name="常规 3 2 3 3" xfId="5689"/>
    <cellStyle name="常规 3 2 3 3 2" xfId="5690"/>
    <cellStyle name="常规 3 2 3 4" xfId="5691"/>
    <cellStyle name="常规 3 2 3 5" xfId="5692"/>
    <cellStyle name="常规 3 2 4" xfId="5693"/>
    <cellStyle name="常规 3 2 4 2" xfId="5695"/>
    <cellStyle name="常规 3 2 4 2 2" xfId="5697"/>
    <cellStyle name="常规 3 2 4 3" xfId="5698"/>
    <cellStyle name="常规 3 2 4 3 2" xfId="5700"/>
    <cellStyle name="常规 3 2 4 4" xfId="5701"/>
    <cellStyle name="常规 3 2 4 4 2" xfId="5702"/>
    <cellStyle name="常规 3 2 4 5" xfId="5703"/>
    <cellStyle name="常规 3 2 5" xfId="5704"/>
    <cellStyle name="常规 3 2 5 2" xfId="5706"/>
    <cellStyle name="常规 3 2 6" xfId="5708"/>
    <cellStyle name="常规 3 2 6 2" xfId="5711"/>
    <cellStyle name="常规 3 2 7" xfId="5712"/>
    <cellStyle name="常规 3 2 8" xfId="5713"/>
    <cellStyle name="常规 3 2 8 2" xfId="5714"/>
    <cellStyle name="常规 3 3" xfId="5715"/>
    <cellStyle name="常规 3 3 2" xfId="5716"/>
    <cellStyle name="常规 3 3 3" xfId="5718"/>
    <cellStyle name="常规 3 3 4" xfId="5720"/>
    <cellStyle name="常规 3 3 5" xfId="5722"/>
    <cellStyle name="常规 3 4" xfId="5724"/>
    <cellStyle name="常规 3 4 2" xfId="5725"/>
    <cellStyle name="常规 3 4 2 2" xfId="5727"/>
    <cellStyle name="常规 3 4 3" xfId="5729"/>
    <cellStyle name="常规 3 4 3 2" xfId="5731"/>
    <cellStyle name="常规 3 4 4" xfId="5733"/>
    <cellStyle name="常规 3 4 5" xfId="5735"/>
    <cellStyle name="常规 3 5" xfId="4187"/>
    <cellStyle name="常规 3 5 2" xfId="5737"/>
    <cellStyle name="常规 3 5 2 2" xfId="5738"/>
    <cellStyle name="常规 3 5 3" xfId="5739"/>
    <cellStyle name="常规 3 5 3 2" xfId="5740"/>
    <cellStyle name="常规 3 5 4" xfId="5741"/>
    <cellStyle name="常规 3 5 5" xfId="5742"/>
    <cellStyle name="常规 3 6" xfId="3343"/>
    <cellStyle name="常规 3 6 2" xfId="5743"/>
    <cellStyle name="常规 3 6 2 2" xfId="5744"/>
    <cellStyle name="常规 3 6 3" xfId="5745"/>
    <cellStyle name="常规 3 6 3 2" xfId="5746"/>
    <cellStyle name="常规 3 6 4" xfId="5747"/>
    <cellStyle name="常规 3 6 5" xfId="5748"/>
    <cellStyle name="常规 3 7" xfId="5749"/>
    <cellStyle name="常规 3 7 2" xfId="5750"/>
    <cellStyle name="常规 3 7 2 2" xfId="5751"/>
    <cellStyle name="常规 3 7 3" xfId="5752"/>
    <cellStyle name="常规 3 7 3 2" xfId="5753"/>
    <cellStyle name="常规 3 7 4" xfId="5754"/>
    <cellStyle name="常规 3 8" xfId="5755"/>
    <cellStyle name="常规 3 8 2" xfId="5756"/>
    <cellStyle name="常规 3 9" xfId="5757"/>
    <cellStyle name="常规 3 9 2" xfId="5758"/>
    <cellStyle name="常规 3_收入总表2" xfId="5759"/>
    <cellStyle name="常规 30" xfId="5643"/>
    <cellStyle name="常规 30 2" xfId="3256"/>
    <cellStyle name="常规 30 3" xfId="5646"/>
    <cellStyle name="常规 31" xfId="3283"/>
    <cellStyle name="常规 31 2" xfId="5648"/>
    <cellStyle name="常规 32" xfId="3295"/>
    <cellStyle name="常规 32 2" xfId="5652"/>
    <cellStyle name="常规 33" xfId="5656"/>
    <cellStyle name="常规 33 2" xfId="5658"/>
    <cellStyle name="常规 33 3" xfId="5662"/>
    <cellStyle name="常规 33 3 2" xfId="5761"/>
    <cellStyle name="常规 33 3 3" xfId="5762"/>
    <cellStyle name="常规 33 3 3 2" xfId="5763"/>
    <cellStyle name="常规 33 3 4" xfId="5764"/>
    <cellStyle name="常规 34" xfId="5664"/>
    <cellStyle name="常规 35" xfId="5765"/>
    <cellStyle name="常规 36" xfId="5767"/>
    <cellStyle name="常规 37" xfId="1930"/>
    <cellStyle name="常规 38" xfId="1942"/>
    <cellStyle name="常规 39" xfId="5770"/>
    <cellStyle name="常规 4" xfId="5772"/>
    <cellStyle name="常规 4 2" xfId="5773"/>
    <cellStyle name="常规 4 2 10" xfId="5774"/>
    <cellStyle name="常规 4 2 11" xfId="5775"/>
    <cellStyle name="常规 4 2 2" xfId="5776"/>
    <cellStyle name="常规 4 2 2 2" xfId="5778"/>
    <cellStyle name="常规 4 2 2 2 2" xfId="5780"/>
    <cellStyle name="常规 4 2 2 2 2 2" xfId="5781"/>
    <cellStyle name="常规 4 2 2 2 3" xfId="5783"/>
    <cellStyle name="常规 4 2 2 2 3 2" xfId="5784"/>
    <cellStyle name="常规 4 2 2 2 4" xfId="5785"/>
    <cellStyle name="常规 4 2 2 2 4 2" xfId="5786"/>
    <cellStyle name="常规 4 2 2 2 5" xfId="5787"/>
    <cellStyle name="常规 4 2 2 2 5 2" xfId="5788"/>
    <cellStyle name="常规 4 2 2 2 6" xfId="5789"/>
    <cellStyle name="常规 4 2 2 3" xfId="5790"/>
    <cellStyle name="常规 4 2 2 3 2" xfId="5791"/>
    <cellStyle name="常规 4 2 2 3 2 2" xfId="5792"/>
    <cellStyle name="常规 4 2 2 3 3" xfId="5793"/>
    <cellStyle name="常规 4 2 2 3 3 2" xfId="5794"/>
    <cellStyle name="常规 4 2 2 3 4" xfId="5795"/>
    <cellStyle name="常规 4 2 2 4" xfId="5796"/>
    <cellStyle name="常规 4 2 2 4 2" xfId="5797"/>
    <cellStyle name="常规 4 2 2 4 2 2" xfId="5798"/>
    <cellStyle name="常规 4 2 2 4 3" xfId="5799"/>
    <cellStyle name="常规 4 2 2 4 3 2" xfId="5800"/>
    <cellStyle name="常规 4 2 2 4 4" xfId="5801"/>
    <cellStyle name="常规 4 2 2 4 4 2" xfId="5802"/>
    <cellStyle name="常规 4 2 2 4 5" xfId="5803"/>
    <cellStyle name="常规 4 2 2 5" xfId="5804"/>
    <cellStyle name="常规 4 2 2 5 2" xfId="5805"/>
    <cellStyle name="常规 4 2 2 6" xfId="5806"/>
    <cellStyle name="常规 4 2 2 6 2" xfId="5807"/>
    <cellStyle name="常规 4 2 2 7" xfId="5808"/>
    <cellStyle name="常规 4 2 2 7 2" xfId="5809"/>
    <cellStyle name="常规 4 2 2 8" xfId="5810"/>
    <cellStyle name="常规 4 2 2 9" xfId="5811"/>
    <cellStyle name="常规 4 2 3" xfId="5813"/>
    <cellStyle name="常规 4 2 3 2" xfId="5815"/>
    <cellStyle name="常规 4 2 3 2 2" xfId="5817"/>
    <cellStyle name="常规 4 2 3 3" xfId="5818"/>
    <cellStyle name="常规 4 2 3 3 2" xfId="5819"/>
    <cellStyle name="常规 4 2 3 4" xfId="5820"/>
    <cellStyle name="常规 4 2 3 4 2" xfId="5822"/>
    <cellStyle name="常规 4 2 3 5" xfId="5824"/>
    <cellStyle name="常规 4 2 3 6" xfId="5826"/>
    <cellStyle name="常规 4 2 4" xfId="5827"/>
    <cellStyle name="常规 4 2 4 2" xfId="5829"/>
    <cellStyle name="常规 4 2 4 2 2" xfId="5831"/>
    <cellStyle name="常规 4 2 4 3" xfId="5832"/>
    <cellStyle name="常规 4 2 4 3 2" xfId="5833"/>
    <cellStyle name="常规 4 2 4 4" xfId="5834"/>
    <cellStyle name="常规 4 2 4 4 2" xfId="5836"/>
    <cellStyle name="常规 4 2 4 5" xfId="5838"/>
    <cellStyle name="常规 4 2 5" xfId="5840"/>
    <cellStyle name="常规 4 2 5 2" xfId="2290"/>
    <cellStyle name="常规 4 2 5 2 2" xfId="2945"/>
    <cellStyle name="常规 4 2 5 3" xfId="2543"/>
    <cellStyle name="常规 4 2 5 3 2" xfId="2963"/>
    <cellStyle name="常规 4 2 5 4" xfId="2547"/>
    <cellStyle name="常规 4 2 6" xfId="5842"/>
    <cellStyle name="常规 4 2 6 2" xfId="3110"/>
    <cellStyle name="常规 4 2 6 2 2" xfId="3114"/>
    <cellStyle name="常规 4 2 6 3" xfId="3125"/>
    <cellStyle name="常规 4 2 6 3 2" xfId="3127"/>
    <cellStyle name="常规 4 2 6 4" xfId="2464"/>
    <cellStyle name="常规 4 2 6 4 2" xfId="2469"/>
    <cellStyle name="常规 4 2 6 5" xfId="2482"/>
    <cellStyle name="常规 4 2 7" xfId="5843"/>
    <cellStyle name="常规 4 2 7 2" xfId="3320"/>
    <cellStyle name="常规 4 2 8" xfId="5844"/>
    <cellStyle name="常规 4 2 8 2" xfId="3511"/>
    <cellStyle name="常规 4 2 9" xfId="5845"/>
    <cellStyle name="常规 4 2 9 2" xfId="3642"/>
    <cellStyle name="常规 4 3" xfId="5846"/>
    <cellStyle name="常规 4 3 2" xfId="5847"/>
    <cellStyle name="常规 4 3 2 2" xfId="5849"/>
    <cellStyle name="常规 4 3 2 3" xfId="5851"/>
    <cellStyle name="常规 4 3 3" xfId="5852"/>
    <cellStyle name="常规 4 3 3 2" xfId="5854"/>
    <cellStyle name="常规 4 3 4" xfId="3687"/>
    <cellStyle name="常规 4 3 4 2" xfId="3690"/>
    <cellStyle name="常规 4 3 5" xfId="3697"/>
    <cellStyle name="常规 4 3 6" xfId="3707"/>
    <cellStyle name="常规 4 4" xfId="5857"/>
    <cellStyle name="常规 4 4 2" xfId="5858"/>
    <cellStyle name="常规 4 4 3" xfId="5859"/>
    <cellStyle name="常规 4 5" xfId="5860"/>
    <cellStyle name="常规 4 5 2" xfId="5862"/>
    <cellStyle name="常规 4 5 3" xfId="5863"/>
    <cellStyle name="常规 4 6" xfId="5864"/>
    <cellStyle name="常规 4 6 2" xfId="5865"/>
    <cellStyle name="常规 4 6 3" xfId="5866"/>
    <cellStyle name="常规 4 7" xfId="5867"/>
    <cellStyle name="常规 4_征收计划表8" xfId="5868"/>
    <cellStyle name="常规 40" xfId="5766"/>
    <cellStyle name="常规 41" xfId="5768"/>
    <cellStyle name="常规 42" xfId="1929"/>
    <cellStyle name="常规 43" xfId="1941"/>
    <cellStyle name="常规 44" xfId="5771"/>
    <cellStyle name="常规 44 2" xfId="5870"/>
    <cellStyle name="常规 45" xfId="935"/>
    <cellStyle name="常规 45 2" xfId="5871"/>
    <cellStyle name="常规 46" xfId="5873"/>
    <cellStyle name="常规 47" xfId="5875"/>
    <cellStyle name="常规 48" xfId="5877"/>
    <cellStyle name="常规 48 2" xfId="5879"/>
    <cellStyle name="常规 48 3" xfId="5880"/>
    <cellStyle name="常规 49" xfId="5881"/>
    <cellStyle name="常规 49 2" xfId="5883"/>
    <cellStyle name="常规 5" xfId="5884"/>
    <cellStyle name="常规 5 10" xfId="5885"/>
    <cellStyle name="常规 5 2" xfId="5886"/>
    <cellStyle name="常规 5 2 2" xfId="5887"/>
    <cellStyle name="常规 5 2 2 2" xfId="5889"/>
    <cellStyle name="常规 5 2 2 2 2" xfId="5891"/>
    <cellStyle name="常规 5 2 2 3" xfId="5892"/>
    <cellStyle name="常规 5 2 2 3 2" xfId="5893"/>
    <cellStyle name="常规 5 2 2 4" xfId="5894"/>
    <cellStyle name="常规 5 2 2 4 2" xfId="5895"/>
    <cellStyle name="常规 5 2 2 5" xfId="5896"/>
    <cellStyle name="常规 5 2 2 5 2" xfId="5897"/>
    <cellStyle name="常规 5 2 2 6" xfId="5898"/>
    <cellStyle name="常规 5 2 3" xfId="5899"/>
    <cellStyle name="常规 5 2 3 2" xfId="5901"/>
    <cellStyle name="常规 5 2 3 2 2" xfId="5903"/>
    <cellStyle name="常规 5 2 3 3" xfId="5904"/>
    <cellStyle name="常规 5 2 3 3 2" xfId="5905"/>
    <cellStyle name="常规 5 2 3 4" xfId="5907"/>
    <cellStyle name="常规 5 2 3 5" xfId="5909"/>
    <cellStyle name="常规 5 2 4" xfId="5911"/>
    <cellStyle name="常规 5 2 4 2" xfId="5913"/>
    <cellStyle name="常规 5 2 4 2 2" xfId="5915"/>
    <cellStyle name="常规 5 2 4 3" xfId="5916"/>
    <cellStyle name="常规 5 2 4 3 2" xfId="5917"/>
    <cellStyle name="常规 5 2 4 4" xfId="5918"/>
    <cellStyle name="常规 5 2 4 4 2" xfId="5919"/>
    <cellStyle name="常规 5 2 4 5" xfId="5920"/>
    <cellStyle name="常规 5 2 5" xfId="5921"/>
    <cellStyle name="常规 5 2 5 2" xfId="5923"/>
    <cellStyle name="常规 5 2 6" xfId="5924"/>
    <cellStyle name="常规 5 2 6 2" xfId="5925"/>
    <cellStyle name="常规 5 2 7" xfId="5926"/>
    <cellStyle name="常规 5 2 7 2" xfId="5927"/>
    <cellStyle name="常规 5 2 8" xfId="5928"/>
    <cellStyle name="常规 5 3" xfId="5929"/>
    <cellStyle name="常规 5 3 2" xfId="5930"/>
    <cellStyle name="常规 5 3 2 2" xfId="5932"/>
    <cellStyle name="常规 5 3 3" xfId="5934"/>
    <cellStyle name="常规 5 3 3 2" xfId="5936"/>
    <cellStyle name="常规 5 3 4" xfId="3752"/>
    <cellStyle name="常规 5 3 4 2" xfId="3755"/>
    <cellStyle name="常规 5 3 5" xfId="3766"/>
    <cellStyle name="常规 5 4" xfId="5938"/>
    <cellStyle name="常规 5 4 2" xfId="5939"/>
    <cellStyle name="常规 5 4 2 2" xfId="5940"/>
    <cellStyle name="常规 5 4 3" xfId="5941"/>
    <cellStyle name="常规 5 4 3 2" xfId="5942"/>
    <cellStyle name="常规 5 4 4" xfId="3779"/>
    <cellStyle name="常规 5 4 4 2" xfId="3781"/>
    <cellStyle name="常规 5 4 5" xfId="3785"/>
    <cellStyle name="常规 5 4 6" xfId="5943"/>
    <cellStyle name="常规 5 5" xfId="5944"/>
    <cellStyle name="常规 5 5 2" xfId="5945"/>
    <cellStyle name="常规 5 5 2 2" xfId="188"/>
    <cellStyle name="常规 5 5 3" xfId="5946"/>
    <cellStyle name="常规 5 5 3 2" xfId="5947"/>
    <cellStyle name="常规 5 5 4" xfId="3790"/>
    <cellStyle name="常规 5 6" xfId="5948"/>
    <cellStyle name="常规 5 6 2" xfId="5949"/>
    <cellStyle name="常规 5 6 2 2" xfId="5950"/>
    <cellStyle name="常规 5 6 3" xfId="5951"/>
    <cellStyle name="常规 5 6 3 2" xfId="5952"/>
    <cellStyle name="常规 5 6 4" xfId="3794"/>
    <cellStyle name="常规 5 6 4 2" xfId="5953"/>
    <cellStyle name="常规 5 6 5" xfId="3796"/>
    <cellStyle name="常规 5 7" xfId="5954"/>
    <cellStyle name="常规 5 7 2" xfId="5955"/>
    <cellStyle name="常规 5 8" xfId="5956"/>
    <cellStyle name="常规 5 8 2" xfId="5958"/>
    <cellStyle name="常规 5 9" xfId="5960"/>
    <cellStyle name="常规 5 9 2" xfId="5962"/>
    <cellStyle name="常规 50" xfId="934"/>
    <cellStyle name="常规 50 2" xfId="5872"/>
    <cellStyle name="常规 51" xfId="5874"/>
    <cellStyle name="常规 51 2" xfId="5964"/>
    <cellStyle name="常规 52" xfId="5876"/>
    <cellStyle name="常规 53" xfId="5878"/>
    <cellStyle name="常规 54" xfId="5882"/>
    <cellStyle name="常规 55" xfId="5965"/>
    <cellStyle name="常规 56" xfId="5968"/>
    <cellStyle name="常规 57" xfId="5970"/>
    <cellStyle name="常规 57 2" xfId="5973"/>
    <cellStyle name="常规 57 3" xfId="5975"/>
    <cellStyle name="常规 58" xfId="5977"/>
    <cellStyle name="常规 58 2" xfId="918"/>
    <cellStyle name="常规 58 3" xfId="249"/>
    <cellStyle name="常规 59" xfId="5979"/>
    <cellStyle name="常规 59 2" xfId="963"/>
    <cellStyle name="常规 59 3" xfId="267"/>
    <cellStyle name="常规 6" xfId="5981"/>
    <cellStyle name="常规 6 2" xfId="5982"/>
    <cellStyle name="常规 6 2 2" xfId="5983"/>
    <cellStyle name="常规 6 2 2 2" xfId="5985"/>
    <cellStyle name="常规 6 2 2 2 2" xfId="5987"/>
    <cellStyle name="常规 6 2 2 3" xfId="5989"/>
    <cellStyle name="常规 6 2 2 4" xfId="5990"/>
    <cellStyle name="常规 6 2 3" xfId="5991"/>
    <cellStyle name="常规 6 2 3 2" xfId="4457"/>
    <cellStyle name="常规 6 2 3 3" xfId="4587"/>
    <cellStyle name="常规 6 2 4" xfId="5993"/>
    <cellStyle name="常规 6 2 5" xfId="5995"/>
    <cellStyle name="常规 6 3" xfId="5997"/>
    <cellStyle name="常规 6 3 2" xfId="3719"/>
    <cellStyle name="常规 6 3 2 2" xfId="5998"/>
    <cellStyle name="常规 6 3 3" xfId="5999"/>
    <cellStyle name="常规 6 3 4" xfId="3804"/>
    <cellStyle name="常规 6 4" xfId="6000"/>
    <cellStyle name="常规 6 4 2" xfId="6001"/>
    <cellStyle name="常规 6 4 3" xfId="6002"/>
    <cellStyle name="常规 6 5" xfId="6003"/>
    <cellStyle name="常规 6 6" xfId="6004"/>
    <cellStyle name="常规 60" xfId="5966"/>
    <cellStyle name="常规 60 2" xfId="6005"/>
    <cellStyle name="常规 60 3" xfId="6006"/>
    <cellStyle name="常规 61" xfId="5969"/>
    <cellStyle name="常规 61 2" xfId="638"/>
    <cellStyle name="常规 61 3" xfId="6007"/>
    <cellStyle name="常规 62" xfId="5971"/>
    <cellStyle name="常规 62 2" xfId="5974"/>
    <cellStyle name="常规 62 3" xfId="5976"/>
    <cellStyle name="常规 63" xfId="5978"/>
    <cellStyle name="常规 63 2" xfId="917"/>
    <cellStyle name="常规 63 3" xfId="250"/>
    <cellStyle name="常规 64" xfId="5980"/>
    <cellStyle name="常规 64 2" xfId="962"/>
    <cellStyle name="常规 64 3" xfId="268"/>
    <cellStyle name="常规 65" xfId="6008"/>
    <cellStyle name="常规 65 2" xfId="731"/>
    <cellStyle name="常规 65 3" xfId="286"/>
    <cellStyle name="常规 66" xfId="6010"/>
    <cellStyle name="常规 66 2" xfId="212"/>
    <cellStyle name="常规 66 3" xfId="296"/>
    <cellStyle name="常规 67" xfId="6013"/>
    <cellStyle name="常规 67 2" xfId="772"/>
    <cellStyle name="常规 67 3" xfId="307"/>
    <cellStyle name="常规 68" xfId="6015"/>
    <cellStyle name="常规 68 2" xfId="6017"/>
    <cellStyle name="常规 68 3" xfId="6019"/>
    <cellStyle name="常规 69" xfId="6021"/>
    <cellStyle name="常规 69 2" xfId="6023"/>
    <cellStyle name="常规 69 3" xfId="6025"/>
    <cellStyle name="常规 7" xfId="6027"/>
    <cellStyle name="常规 7 2" xfId="6028"/>
    <cellStyle name="常规 7 2 2" xfId="6029"/>
    <cellStyle name="常规 7 2 2 2" xfId="6030"/>
    <cellStyle name="常规 7 2 2 2 2" xfId="6031"/>
    <cellStyle name="常规 7 2 2 3" xfId="6032"/>
    <cellStyle name="常规 7 2 2 4" xfId="6033"/>
    <cellStyle name="常规 7 2 3" xfId="6034"/>
    <cellStyle name="常规 7 2 3 2" xfId="6035"/>
    <cellStyle name="常规 7 2 3 3" xfId="6036"/>
    <cellStyle name="常规 7 2 4" xfId="6038"/>
    <cellStyle name="常规 7 2 5" xfId="6039"/>
    <cellStyle name="常规 7 3" xfId="6040"/>
    <cellStyle name="常规 7 3 2" xfId="6041"/>
    <cellStyle name="常规 7 3 2 2" xfId="6042"/>
    <cellStyle name="常规 7 3 3" xfId="6043"/>
    <cellStyle name="常规 7 3 4" xfId="3842"/>
    <cellStyle name="常规 7 4" xfId="6044"/>
    <cellStyle name="常规 7 4 2" xfId="6045"/>
    <cellStyle name="常规 7 4 3" xfId="6046"/>
    <cellStyle name="常规 7 5" xfId="6047"/>
    <cellStyle name="常规 7 6" xfId="6048"/>
    <cellStyle name="常规 70" xfId="6009"/>
    <cellStyle name="常规 70 2" xfId="730"/>
    <cellStyle name="常规 70 3" xfId="287"/>
    <cellStyle name="常规 71" xfId="6011"/>
    <cellStyle name="常规 71 2" xfId="213"/>
    <cellStyle name="常规 71 3" xfId="297"/>
    <cellStyle name="常规 72" xfId="6014"/>
    <cellStyle name="常规 73" xfId="6016"/>
    <cellStyle name="常规 73 2" xfId="6018"/>
    <cellStyle name="常规 73 3" xfId="6020"/>
    <cellStyle name="常规 74" xfId="6022"/>
    <cellStyle name="常规 74 2" xfId="6024"/>
    <cellStyle name="常规 74 3" xfId="6026"/>
    <cellStyle name="常规 75" xfId="6049"/>
    <cellStyle name="常规 75 2" xfId="6051"/>
    <cellStyle name="常规 75 3" xfId="6052"/>
    <cellStyle name="常规 76" xfId="6053"/>
    <cellStyle name="常规 76 2" xfId="6055"/>
    <cellStyle name="常规 76 2 2" xfId="6056"/>
    <cellStyle name="常规 76 2 3" xfId="6057"/>
    <cellStyle name="常规 76 3" xfId="6058"/>
    <cellStyle name="常规 76 4" xfId="6059"/>
    <cellStyle name="常规 77" xfId="6061"/>
    <cellStyle name="常规 77 2" xfId="6063"/>
    <cellStyle name="常规 77 3" xfId="6064"/>
    <cellStyle name="常规 78" xfId="6065"/>
    <cellStyle name="常规 78 2" xfId="6067"/>
    <cellStyle name="常规 78 3" xfId="6068"/>
    <cellStyle name="常规 79" xfId="6069"/>
    <cellStyle name="常规 79 2" xfId="6071"/>
    <cellStyle name="常规 79 3" xfId="6072"/>
    <cellStyle name="常规 8" xfId="6073"/>
    <cellStyle name="常规 8 2" xfId="6074"/>
    <cellStyle name="常规 8 2 2" xfId="6075"/>
    <cellStyle name="常规 8 2 2 2" xfId="6076"/>
    <cellStyle name="常规 8 2 2 2 2" xfId="6077"/>
    <cellStyle name="常规 8 2 2 3" xfId="6078"/>
    <cellStyle name="常规 8 2 3" xfId="6079"/>
    <cellStyle name="常规 8 2 3 2" xfId="6080"/>
    <cellStyle name="常规 8 2 4" xfId="6081"/>
    <cellStyle name="常规 8 2 5" xfId="6082"/>
    <cellStyle name="常规 8 3" xfId="6083"/>
    <cellStyle name="常规 8 3 2" xfId="6084"/>
    <cellStyle name="常规 8 3 2 2" xfId="6085"/>
    <cellStyle name="常规 8 3 3" xfId="6087"/>
    <cellStyle name="常规 8 3 4" xfId="3878"/>
    <cellStyle name="常规 8 4" xfId="6088"/>
    <cellStyle name="常规 8 4 2" xfId="6089"/>
    <cellStyle name="常规 8 4 3" xfId="6090"/>
    <cellStyle name="常规 8 5" xfId="6091"/>
    <cellStyle name="常规 8 6" xfId="6092"/>
    <cellStyle name="常规 8_报 预算   行政政法处(1)" xfId="3339"/>
    <cellStyle name="常规 80" xfId="6050"/>
    <cellStyle name="常规 81" xfId="6054"/>
    <cellStyle name="常规 82" xfId="6062"/>
    <cellStyle name="常规 83" xfId="6066"/>
    <cellStyle name="常规 84" xfId="6070"/>
    <cellStyle name="常规 85" xfId="6093"/>
    <cellStyle name="常规 86" xfId="6095"/>
    <cellStyle name="常规 87" xfId="6098"/>
    <cellStyle name="常规 88" xfId="6101"/>
    <cellStyle name="常规 89" xfId="6103"/>
    <cellStyle name="常规 9" xfId="6105"/>
    <cellStyle name="常规 9 2" xfId="6106"/>
    <cellStyle name="常规 9 2 2" xfId="6107"/>
    <cellStyle name="常规 9 2 2 2" xfId="6108"/>
    <cellStyle name="常规 9 2 3" xfId="6109"/>
    <cellStyle name="常规 9 3" xfId="2286"/>
    <cellStyle name="常规 9 3 2" xfId="6110"/>
    <cellStyle name="常规 9 4" xfId="2292"/>
    <cellStyle name="常规 9 5" xfId="6111"/>
    <cellStyle name="常规 90" xfId="6094"/>
    <cellStyle name="常规 91" xfId="6096"/>
    <cellStyle name="常规 92" xfId="6099"/>
    <cellStyle name="常规 93" xfId="6102"/>
    <cellStyle name="常规 94" xfId="6104"/>
    <cellStyle name="常规 95" xfId="941"/>
    <cellStyle name="常规 96" xfId="6112"/>
    <cellStyle name="常规 97" xfId="6113"/>
    <cellStyle name="常规 98" xfId="6114"/>
    <cellStyle name="常规_2002年全省财政基金预算收入计划表 2 2 2" xfId="6115"/>
    <cellStyle name="常规_2002年全省财政基金预算收入计划表 2 3" xfId="6116"/>
    <cellStyle name="常规_2002年全省财政基金预算收入计划表 2 3 2 2" xfId="6117"/>
    <cellStyle name="常规_2004年全年全省收入预计(12.7再改格式)" xfId="6118"/>
    <cellStyle name="常规_2004年全年全省收入预计(12.7再改格式) 2" xfId="6120"/>
    <cellStyle name="常规_2004年全年全省收入预计(12.7再改格式) 2 3" xfId="6121"/>
    <cellStyle name="常规_2004年预算报人大1.1" xfId="6122"/>
    <cellStyle name="常规_2004年预算报人大1.1 2 2" xfId="6125"/>
    <cellStyle name="常规_2004年预算报人大1.1_福建省2007年预算执行情况表新" xfId="6126"/>
    <cellStyle name="常规_2005年省级财力预计及2006年预算_2007年省级收入报人大表(一上办公会后) 2" xfId="6127"/>
    <cellStyle name="常规_2005年省级财力预计及2006年预算_2007年省级收入报人大表(一上办公会后) 2 2" xfId="6129"/>
    <cellStyle name="常规_2005年执行情况表" xfId="6131"/>
    <cellStyle name="常规_2006-2007省级基金收支预计预算表" xfId="6132"/>
    <cellStyle name="常规_2006年预算表" xfId="6133"/>
    <cellStyle name="常规_2006年执行情况表（定稿）张_福建省2007年预算执行情况表新" xfId="6134"/>
    <cellStyle name="常规_2007年云南省向人大报送政府收支预算表格式编制过程表" xfId="3647"/>
    <cellStyle name="常规_B12福建省6月决算 2" xfId="6135"/>
    <cellStyle name="常规_Book1 2" xfId="6136"/>
    <cellStyle name="常规_本级" xfId="5424"/>
    <cellStyle name="常规_福建省2007年预算执行情况表新" xfId="6137"/>
    <cellStyle name="常规_福建省2007年预算执行情况表新_1" xfId="6138"/>
    <cellStyle name="常规_内15福建1_新 2" xfId="6139"/>
    <cellStyle name="常规_省级基金表样 2" xfId="6140"/>
    <cellStyle name="常规_新科目分析表样" xfId="6141"/>
    <cellStyle name="常规_预计与预算2 2" xfId="6142"/>
    <cellStyle name="常规_预计与预算2 3 2" xfId="6143"/>
    <cellStyle name="超级链接" xfId="6144"/>
    <cellStyle name="超级链接 2" xfId="6145"/>
    <cellStyle name="超级链接 2 2" xfId="6146"/>
    <cellStyle name="超级链接 2 2 2" xfId="6147"/>
    <cellStyle name="超级链接 2 2 2 2" xfId="6148"/>
    <cellStyle name="超级链接 2 2 3" xfId="6149"/>
    <cellStyle name="超级链接 2 3" xfId="6150"/>
    <cellStyle name="超级链接 2 3 2" xfId="6151"/>
    <cellStyle name="超级链接 2 4" xfId="6152"/>
    <cellStyle name="超级链接 3" xfId="6153"/>
    <cellStyle name="超级链接 3 2" xfId="6154"/>
    <cellStyle name="超级链接 3 2 2" xfId="6155"/>
    <cellStyle name="超级链接 3 3" xfId="6156"/>
    <cellStyle name="超级链接 4" xfId="6157"/>
    <cellStyle name="超级链接 4 2" xfId="6158"/>
    <cellStyle name="超级链接 5" xfId="6159"/>
    <cellStyle name="好 2" xfId="708"/>
    <cellStyle name="好 2 2" xfId="6160"/>
    <cellStyle name="好 2 2 2" xfId="6161"/>
    <cellStyle name="好 2 2 2 2" xfId="6162"/>
    <cellStyle name="好 2 2 2 2 2" xfId="6163"/>
    <cellStyle name="好 2 2 2 2 2 2" xfId="6164"/>
    <cellStyle name="好 2 2 2 2 2 3" xfId="2534"/>
    <cellStyle name="好 2 2 2 3" xfId="6165"/>
    <cellStyle name="好 2 2 2 3 2" xfId="6166"/>
    <cellStyle name="好 2 2 2 3 3" xfId="1456"/>
    <cellStyle name="好 2 2 3" xfId="6167"/>
    <cellStyle name="好 2 2 3 2" xfId="6168"/>
    <cellStyle name="好 2 2 3 2 2" xfId="6169"/>
    <cellStyle name="好 2 2 3 2 3" xfId="6170"/>
    <cellStyle name="好 2 2 4" xfId="6171"/>
    <cellStyle name="好 2 2 4 2" xfId="6175"/>
    <cellStyle name="好 2 2 4 3" xfId="6176"/>
    <cellStyle name="好 2 3" xfId="6177"/>
    <cellStyle name="好 2 3 2" xfId="6178"/>
    <cellStyle name="好 2 3 2 2" xfId="6179"/>
    <cellStyle name="好 2 3 2 2 2" xfId="6180"/>
    <cellStyle name="好 2 3 2 2 3" xfId="6181"/>
    <cellStyle name="好 2 3 3" xfId="6182"/>
    <cellStyle name="好 2 3 3 2" xfId="6183"/>
    <cellStyle name="好 2 3 3 3" xfId="6185"/>
    <cellStyle name="好 2 4" xfId="6187"/>
    <cellStyle name="好 2 4 2" xfId="6188"/>
    <cellStyle name="好 2 4 2 2" xfId="6189"/>
    <cellStyle name="好 2 4 2 3" xfId="6190"/>
    <cellStyle name="好 2 5" xfId="6191"/>
    <cellStyle name="好 2 5 2" xfId="6192"/>
    <cellStyle name="好 2 5 3" xfId="6193"/>
    <cellStyle name="好 3" xfId="6194"/>
    <cellStyle name="好 3 2" xfId="6195"/>
    <cellStyle name="好 3 2 2" xfId="6196"/>
    <cellStyle name="好 3 2 2 2" xfId="6197"/>
    <cellStyle name="好 3 2 2 2 2" xfId="6198"/>
    <cellStyle name="好 3 2 2 2 2 2" xfId="6199"/>
    <cellStyle name="好 3 2 2 2 2 3" xfId="1939"/>
    <cellStyle name="好 3 2 2 3" xfId="6200"/>
    <cellStyle name="好 3 2 2 3 2" xfId="6201"/>
    <cellStyle name="好 3 2 2 3 3" xfId="6202"/>
    <cellStyle name="好 3 2 3" xfId="6204"/>
    <cellStyle name="好 3 2 3 2" xfId="6205"/>
    <cellStyle name="好 3 2 3 2 2" xfId="6207"/>
    <cellStyle name="好 3 2 3 2 3" xfId="6208"/>
    <cellStyle name="好 3 2 4" xfId="6210"/>
    <cellStyle name="好 3 2 4 2" xfId="6212"/>
    <cellStyle name="好 3 2 4 3" xfId="6213"/>
    <cellStyle name="好 3 3" xfId="6214"/>
    <cellStyle name="好 3 3 2" xfId="6215"/>
    <cellStyle name="好 3 3 2 2" xfId="6216"/>
    <cellStyle name="好 3 3 2 2 2" xfId="6217"/>
    <cellStyle name="好 3 3 2 2 3" xfId="6218"/>
    <cellStyle name="好 3 3 3" xfId="6219"/>
    <cellStyle name="好 3 3 3 2" xfId="6220"/>
    <cellStyle name="好 3 3 3 3" xfId="6221"/>
    <cellStyle name="好 3 4" xfId="6222"/>
    <cellStyle name="好 3 4 2" xfId="6223"/>
    <cellStyle name="好 3 4 2 2" xfId="6224"/>
    <cellStyle name="好 3 4 2 3" xfId="6225"/>
    <cellStyle name="好 3 5" xfId="6227"/>
    <cellStyle name="好 3 5 2" xfId="6228"/>
    <cellStyle name="好 3 5 3" xfId="6229"/>
    <cellStyle name="好 4" xfId="5680"/>
    <cellStyle name="好 4 2" xfId="6230"/>
    <cellStyle name="好 4 2 2" xfId="6231"/>
    <cellStyle name="好 4 2 2 2" xfId="6232"/>
    <cellStyle name="好 4 2 2 2 2" xfId="6233"/>
    <cellStyle name="好 4 2 2 2 3" xfId="6234"/>
    <cellStyle name="好 4 2 3" xfId="6235"/>
    <cellStyle name="好 4 2 3 2" xfId="6236"/>
    <cellStyle name="好 4 2 3 3" xfId="6237"/>
    <cellStyle name="好 4 3" xfId="6238"/>
    <cellStyle name="好 4 3 2" xfId="6239"/>
    <cellStyle name="好 4 3 2 2" xfId="6240"/>
    <cellStyle name="好 4 3 2 3" xfId="6241"/>
    <cellStyle name="好 4 4" xfId="6242"/>
    <cellStyle name="好 4 4 2" xfId="6243"/>
    <cellStyle name="好 4 4 3" xfId="6244"/>
    <cellStyle name="好 5" xfId="6245"/>
    <cellStyle name="好 5 2" xfId="6246"/>
    <cellStyle name="好 5 2 2" xfId="6247"/>
    <cellStyle name="好 5 2 2 2" xfId="6248"/>
    <cellStyle name="好 5 2 2 2 2" xfId="6249"/>
    <cellStyle name="好 5 2 2 2 3" xfId="1486"/>
    <cellStyle name="好 5 2 3" xfId="6251"/>
    <cellStyle name="好 5 2 3 2" xfId="6252"/>
    <cellStyle name="好 5 2 3 3" xfId="6253"/>
    <cellStyle name="好 5 3" xfId="6254"/>
    <cellStyle name="好 5 3 2" xfId="6255"/>
    <cellStyle name="好 5 3 2 2" xfId="6256"/>
    <cellStyle name="好 5 3 2 3" xfId="6257"/>
    <cellStyle name="好 5 4" xfId="6258"/>
    <cellStyle name="好 5 4 2" xfId="6259"/>
    <cellStyle name="好 5 4 3" xfId="6260"/>
    <cellStyle name="好 6" xfId="6261"/>
    <cellStyle name="好 6 2" xfId="6262"/>
    <cellStyle name="好 6 2 2" xfId="6263"/>
    <cellStyle name="好 6 2 2 2" xfId="6264"/>
    <cellStyle name="好 6 2 2 3" xfId="6265"/>
    <cellStyle name="好 6 3" xfId="6267"/>
    <cellStyle name="好 6 3 2" xfId="6268"/>
    <cellStyle name="好 6 3 3" xfId="6269"/>
    <cellStyle name="好 7" xfId="6270"/>
    <cellStyle name="好 7 2" xfId="6271"/>
    <cellStyle name="好 7 2 2" xfId="6272"/>
    <cellStyle name="好 7 2 3" xfId="6273"/>
    <cellStyle name="好 8" xfId="6274"/>
    <cellStyle name="好 8 2" xfId="6275"/>
    <cellStyle name="好 8 3" xfId="6276"/>
    <cellStyle name="好_5.中央部门决算（草案)-1" xfId="6277"/>
    <cellStyle name="好_F00DC810C49E00C2E0430A3413167AE0" xfId="6278"/>
    <cellStyle name="好_出版署2010年度中央部门决算草案" xfId="6279"/>
    <cellStyle name="好_全国友协2010年度中央部门决算（草案）" xfId="6280"/>
    <cellStyle name="好_司法部2010年度中央部门决算（草案）报" xfId="6281"/>
    <cellStyle name="后继超级链接" xfId="6282"/>
    <cellStyle name="后继超级链接 2" xfId="6283"/>
    <cellStyle name="后继超级链接 2 2" xfId="6284"/>
    <cellStyle name="后继超级链接 2 2 2" xfId="6285"/>
    <cellStyle name="后继超级链接 2 2 2 2" xfId="6286"/>
    <cellStyle name="后继超级链接 2 2 3" xfId="6287"/>
    <cellStyle name="后继超级链接 2 3" xfId="6288"/>
    <cellStyle name="后继超级链接 2 3 2" xfId="6289"/>
    <cellStyle name="后继超级链接 2 4" xfId="6290"/>
    <cellStyle name="后继超级链接 3" xfId="6292"/>
    <cellStyle name="后继超级链接 3 2" xfId="6293"/>
    <cellStyle name="后继超级链接 3 2 2" xfId="6294"/>
    <cellStyle name="后继超级链接 3 3" xfId="6295"/>
    <cellStyle name="后继超级链接 4" xfId="6296"/>
    <cellStyle name="后继超级链接 4 2" xfId="5196"/>
    <cellStyle name="后继超级链接 5" xfId="6298"/>
    <cellStyle name="汇总 2" xfId="6300"/>
    <cellStyle name="汇总 2 10" xfId="6301"/>
    <cellStyle name="汇总 2 10 2" xfId="6302"/>
    <cellStyle name="汇总 2 2" xfId="6303"/>
    <cellStyle name="汇总 2 2 2" xfId="6304"/>
    <cellStyle name="汇总 2 2 2 2" xfId="6305"/>
    <cellStyle name="汇总 2 2 2 2 2" xfId="6307"/>
    <cellStyle name="汇总 2 2 2 2 2 2" xfId="6309"/>
    <cellStyle name="汇总 2 2 2 2 3" xfId="6310"/>
    <cellStyle name="汇总 2 2 2 2 3 2" xfId="6311"/>
    <cellStyle name="汇总 2 2 2 2 4" xfId="6313"/>
    <cellStyle name="汇总 2 2 2 2 4 2" xfId="6314"/>
    <cellStyle name="汇总 2 2 2 2 5" xfId="5564"/>
    <cellStyle name="汇总 2 2 2 2 5 2" xfId="6315"/>
    <cellStyle name="汇总 2 2 2 2 6" xfId="6316"/>
    <cellStyle name="汇总 2 2 2 2 6 2" xfId="3890"/>
    <cellStyle name="汇总 2 2 2 3" xfId="6318"/>
    <cellStyle name="汇总 2 2 2 3 2" xfId="6319"/>
    <cellStyle name="汇总 2 2 2 4" xfId="6320"/>
    <cellStyle name="汇总 2 2 2 4 2" xfId="6321"/>
    <cellStyle name="汇总 2 2 2 5" xfId="6322"/>
    <cellStyle name="汇总 2 2 2 5 2" xfId="6324"/>
    <cellStyle name="汇总 2 2 2 6" xfId="6325"/>
    <cellStyle name="汇总 2 2 2 6 2" xfId="6326"/>
    <cellStyle name="汇总 2 2 2 7" xfId="6327"/>
    <cellStyle name="汇总 2 2 2 7 2" xfId="6328"/>
    <cellStyle name="汇总 2 2 3" xfId="6329"/>
    <cellStyle name="汇总 2 2 3 2" xfId="6330"/>
    <cellStyle name="汇总 2 2 3 2 2" xfId="6331"/>
    <cellStyle name="汇总 2 2 3 3" xfId="6332"/>
    <cellStyle name="汇总 2 2 3 3 2" xfId="6333"/>
    <cellStyle name="汇总 2 2 3 4" xfId="6334"/>
    <cellStyle name="汇总 2 2 3 4 2" xfId="6335"/>
    <cellStyle name="汇总 2 2 3 5" xfId="4966"/>
    <cellStyle name="汇总 2 2 3 5 2" xfId="6336"/>
    <cellStyle name="汇总 2 2 3 6" xfId="4969"/>
    <cellStyle name="汇总 2 2 3 6 2" xfId="6337"/>
    <cellStyle name="汇总 2 2 4" xfId="6338"/>
    <cellStyle name="汇总 2 2 4 2" xfId="6340"/>
    <cellStyle name="汇总 2 2 5" xfId="6341"/>
    <cellStyle name="汇总 2 2 5 2" xfId="6342"/>
    <cellStyle name="汇总 2 2 6" xfId="6343"/>
    <cellStyle name="汇总 2 2 6 2" xfId="6344"/>
    <cellStyle name="汇总 2 2 7" xfId="6345"/>
    <cellStyle name="汇总 2 2 7 2" xfId="6346"/>
    <cellStyle name="汇总 2 2 8" xfId="6347"/>
    <cellStyle name="汇总 2 2 8 2" xfId="6348"/>
    <cellStyle name="汇总 2 3" xfId="6349"/>
    <cellStyle name="汇总 2 3 2" xfId="6350"/>
    <cellStyle name="汇总 2 3 2 2" xfId="6352"/>
    <cellStyle name="汇总 2 3 2 2 2" xfId="6355"/>
    <cellStyle name="汇总 2 3 2 2 2 2" xfId="6358"/>
    <cellStyle name="汇总 2 3 2 2 3" xfId="6360"/>
    <cellStyle name="汇总 2 3 2 2 3 2" xfId="6362"/>
    <cellStyle name="汇总 2 3 2 2 4" xfId="6363"/>
    <cellStyle name="汇总 2 3 2 2 4 2" xfId="6364"/>
    <cellStyle name="汇总 2 3 2 2 5" xfId="6365"/>
    <cellStyle name="汇总 2 3 2 2 5 2" xfId="6366"/>
    <cellStyle name="汇总 2 3 2 2 6" xfId="6367"/>
    <cellStyle name="汇总 2 3 2 2 6 2" xfId="6369"/>
    <cellStyle name="汇总 2 3 2 3" xfId="6370"/>
    <cellStyle name="汇总 2 3 2 3 2" xfId="6373"/>
    <cellStyle name="汇总 2 3 2 4" xfId="6376"/>
    <cellStyle name="汇总 2 3 2 4 2" xfId="6379"/>
    <cellStyle name="汇总 2 3 2 5" xfId="6382"/>
    <cellStyle name="汇总 2 3 2 5 2" xfId="6385"/>
    <cellStyle name="汇总 2 3 2 6" xfId="6387"/>
    <cellStyle name="汇总 2 3 2 6 2" xfId="6389"/>
    <cellStyle name="汇总 2 3 2 7" xfId="6391"/>
    <cellStyle name="汇总 2 3 2 7 2" xfId="6392"/>
    <cellStyle name="汇总 2 3 3" xfId="1675"/>
    <cellStyle name="汇总 2 3 3 2" xfId="6393"/>
    <cellStyle name="汇总 2 3 3 2 2" xfId="6396"/>
    <cellStyle name="汇总 2 3 3 3" xfId="6399"/>
    <cellStyle name="汇总 2 3 3 3 2" xfId="6402"/>
    <cellStyle name="汇总 2 3 3 4" xfId="4201"/>
    <cellStyle name="汇总 2 3 3 4 2" xfId="4205"/>
    <cellStyle name="汇总 2 3 3 5" xfId="6405"/>
    <cellStyle name="汇总 2 3 3 5 2" xfId="6172"/>
    <cellStyle name="汇总 2 3 3 6" xfId="6408"/>
    <cellStyle name="汇总 2 3 3 6 2" xfId="6411"/>
    <cellStyle name="汇总 2 3 4" xfId="1679"/>
    <cellStyle name="汇总 2 3 4 2" xfId="6413"/>
    <cellStyle name="汇总 2 3 4 2 2" xfId="6415"/>
    <cellStyle name="汇总 2 3 4 3" xfId="6417"/>
    <cellStyle name="汇总 2 3 4 3 2" xfId="6419"/>
    <cellStyle name="汇总 2 3 4 4" xfId="4209"/>
    <cellStyle name="汇总 2 3 4 4 2" xfId="6420"/>
    <cellStyle name="汇总 2 3 4 5" xfId="4211"/>
    <cellStyle name="汇总 2 3 4 5 2" xfId="6211"/>
    <cellStyle name="汇总 2 3 4 6" xfId="6128"/>
    <cellStyle name="汇总 2 3 4 6 2" xfId="6130"/>
    <cellStyle name="汇总 2 3 5" xfId="6421"/>
    <cellStyle name="汇总 2 3 5 2" xfId="6423"/>
    <cellStyle name="汇总 2 3 6" xfId="6425"/>
    <cellStyle name="汇总 2 3 6 2" xfId="6427"/>
    <cellStyle name="汇总 2 3 7" xfId="6429"/>
    <cellStyle name="汇总 2 3 7 2" xfId="6431"/>
    <cellStyle name="汇总 2 3 8" xfId="6433"/>
    <cellStyle name="汇总 2 3 8 2" xfId="6435"/>
    <cellStyle name="汇总 2 3 9" xfId="6436"/>
    <cellStyle name="汇总 2 3 9 2" xfId="6437"/>
    <cellStyle name="汇总 2 4" xfId="6438"/>
    <cellStyle name="汇总 2 4 2" xfId="6439"/>
    <cellStyle name="汇总 2 4 2 2" xfId="6441"/>
    <cellStyle name="汇总 2 4 2 2 2" xfId="6444"/>
    <cellStyle name="汇总 2 4 2 3" xfId="6447"/>
    <cellStyle name="汇总 2 4 2 3 2" xfId="6450"/>
    <cellStyle name="汇总 2 4 2 4" xfId="6452"/>
    <cellStyle name="汇总 2 4 2 4 2" xfId="6454"/>
    <cellStyle name="汇总 2 4 2 5" xfId="6456"/>
    <cellStyle name="汇总 2 4 2 5 2" xfId="6458"/>
    <cellStyle name="汇总 2 4 2 6" xfId="6460"/>
    <cellStyle name="汇总 2 4 2 6 2" xfId="6462"/>
    <cellStyle name="汇总 2 4 3" xfId="6464"/>
    <cellStyle name="汇总 2 4 3 2" xfId="6466"/>
    <cellStyle name="汇总 2 4 4" xfId="3016"/>
    <cellStyle name="汇总 2 4 4 2" xfId="6468"/>
    <cellStyle name="汇总 2 4 5" xfId="3019"/>
    <cellStyle name="汇总 2 4 5 2" xfId="6470"/>
    <cellStyle name="汇总 2 4 6" xfId="6471"/>
    <cellStyle name="汇总 2 4 6 2" xfId="6472"/>
    <cellStyle name="汇总 2 4 7" xfId="6473"/>
    <cellStyle name="汇总 2 4 7 2" xfId="6474"/>
    <cellStyle name="汇总 2 5" xfId="6475"/>
    <cellStyle name="汇总 2 5 2" xfId="6477"/>
    <cellStyle name="汇总 2 5 2 2" xfId="6479"/>
    <cellStyle name="汇总 2 5 3" xfId="6481"/>
    <cellStyle name="汇总 2 5 3 2" xfId="6483"/>
    <cellStyle name="汇总 2 5 4" xfId="6485"/>
    <cellStyle name="汇总 2 5 4 2" xfId="6487"/>
    <cellStyle name="汇总 2 5 5" xfId="6489"/>
    <cellStyle name="汇总 2 5 5 2" xfId="6491"/>
    <cellStyle name="汇总 2 5 6" xfId="6493"/>
    <cellStyle name="汇总 2 5 6 2" xfId="6494"/>
    <cellStyle name="汇总 2 6" xfId="6495"/>
    <cellStyle name="汇总 2 6 2" xfId="6496"/>
    <cellStyle name="汇总 2 7" xfId="6498"/>
    <cellStyle name="汇总 2 7 2" xfId="6499"/>
    <cellStyle name="汇总 2 8" xfId="6501"/>
    <cellStyle name="汇总 2 8 2" xfId="6502"/>
    <cellStyle name="汇总 2 9" xfId="6504"/>
    <cellStyle name="汇总 2 9 2" xfId="6505"/>
    <cellStyle name="汇总 3" xfId="6507"/>
    <cellStyle name="汇总 3 2" xfId="6508"/>
    <cellStyle name="汇总 3 2 2" xfId="6509"/>
    <cellStyle name="汇总 3 2 2 2" xfId="6510"/>
    <cellStyle name="汇总 3 2 2 2 2" xfId="6511"/>
    <cellStyle name="汇总 3 2 2 2 2 2" xfId="6512"/>
    <cellStyle name="汇总 3 2 2 2 3" xfId="1444"/>
    <cellStyle name="汇总 3 2 2 2 3 2" xfId="6513"/>
    <cellStyle name="汇总 3 2 2 2 4" xfId="6514"/>
    <cellStyle name="汇总 3 2 2 2 4 2" xfId="6515"/>
    <cellStyle name="汇总 3 2 2 2 5" xfId="6516"/>
    <cellStyle name="汇总 3 2 2 2 5 2" xfId="6517"/>
    <cellStyle name="汇总 3 2 2 2 6" xfId="6518"/>
    <cellStyle name="汇总 3 2 2 2 6 2" xfId="6519"/>
    <cellStyle name="汇总 3 2 2 3" xfId="6520"/>
    <cellStyle name="汇总 3 2 2 3 2" xfId="6521"/>
    <cellStyle name="汇总 3 2 2 4" xfId="6522"/>
    <cellStyle name="汇总 3 2 2 4 2" xfId="6523"/>
    <cellStyle name="汇总 3 2 2 5" xfId="6524"/>
    <cellStyle name="汇总 3 2 2 5 2" xfId="6525"/>
    <cellStyle name="汇总 3 2 2 6" xfId="6526"/>
    <cellStyle name="汇总 3 2 2 6 2" xfId="6527"/>
    <cellStyle name="汇总 3 2 2 7" xfId="6528"/>
    <cellStyle name="汇总 3 2 2 7 2" xfId="1521"/>
    <cellStyle name="汇总 3 2 3" xfId="6529"/>
    <cellStyle name="汇总 3 2 3 2" xfId="6530"/>
    <cellStyle name="汇总 3 2 3 2 2" xfId="6531"/>
    <cellStyle name="汇总 3 2 3 3" xfId="6532"/>
    <cellStyle name="汇总 3 2 3 3 2" xfId="6533"/>
    <cellStyle name="汇总 3 2 3 4" xfId="6534"/>
    <cellStyle name="汇总 3 2 3 4 2" xfId="6535"/>
    <cellStyle name="汇总 3 2 3 5" xfId="6536"/>
    <cellStyle name="汇总 3 2 3 5 2" xfId="6537"/>
    <cellStyle name="汇总 3 2 3 6" xfId="6538"/>
    <cellStyle name="汇总 3 2 3 6 2" xfId="1530"/>
    <cellStyle name="汇总 3 2 4" xfId="6539"/>
    <cellStyle name="汇总 3 2 4 2" xfId="6540"/>
    <cellStyle name="汇总 3 2 5" xfId="6541"/>
    <cellStyle name="汇总 3 2 5 2" xfId="6542"/>
    <cellStyle name="汇总 3 2 6" xfId="6543"/>
    <cellStyle name="汇总 3 2 6 2" xfId="6544"/>
    <cellStyle name="汇总 3 2 7" xfId="6545"/>
    <cellStyle name="汇总 3 2 7 2" xfId="6546"/>
    <cellStyle name="汇总 3 2 8" xfId="6547"/>
    <cellStyle name="汇总 3 2 8 2" xfId="6548"/>
    <cellStyle name="汇总 3 3" xfId="6549"/>
    <cellStyle name="汇总 3 3 2" xfId="6550"/>
    <cellStyle name="汇总 3 3 2 2" xfId="6552"/>
    <cellStyle name="汇总 3 3 2 2 2" xfId="6555"/>
    <cellStyle name="汇总 3 3 2 3" xfId="6558"/>
    <cellStyle name="汇总 3 3 2 3 2" xfId="6561"/>
    <cellStyle name="汇总 3 3 2 4" xfId="6563"/>
    <cellStyle name="汇总 3 3 2 4 2" xfId="6565"/>
    <cellStyle name="汇总 3 3 2 5" xfId="6567"/>
    <cellStyle name="汇总 3 3 2 5 2" xfId="6569"/>
    <cellStyle name="汇总 3 3 2 6" xfId="6571"/>
    <cellStyle name="汇总 3 3 2 6 2" xfId="6573"/>
    <cellStyle name="汇总 3 3 3" xfId="6575"/>
    <cellStyle name="汇总 3 3 3 2" xfId="6577"/>
    <cellStyle name="汇总 3 3 4" xfId="6580"/>
    <cellStyle name="汇总 3 3 4 2" xfId="6582"/>
    <cellStyle name="汇总 3 3 5" xfId="6584"/>
    <cellStyle name="汇总 3 3 5 2" xfId="6586"/>
    <cellStyle name="汇总 3 3 6" xfId="6587"/>
    <cellStyle name="汇总 3 3 6 2" xfId="6588"/>
    <cellStyle name="汇总 3 3 7" xfId="6589"/>
    <cellStyle name="汇总 3 3 7 2" xfId="6590"/>
    <cellStyle name="汇总 3 4" xfId="6591"/>
    <cellStyle name="汇总 3 4 2" xfId="6592"/>
    <cellStyle name="汇总 3 4 2 2" xfId="6594"/>
    <cellStyle name="汇总 3 4 3" xfId="6597"/>
    <cellStyle name="汇总 3 4 3 2" xfId="6599"/>
    <cellStyle name="汇总 3 4 4" xfId="6601"/>
    <cellStyle name="汇总 3 4 4 2" xfId="6603"/>
    <cellStyle name="汇总 3 4 5" xfId="6604"/>
    <cellStyle name="汇总 3 4 5 2" xfId="6605"/>
    <cellStyle name="汇总 3 4 6" xfId="6606"/>
    <cellStyle name="汇总 3 4 6 2" xfId="6607"/>
    <cellStyle name="汇总 3 5" xfId="6608"/>
    <cellStyle name="汇总 3 5 2" xfId="6610"/>
    <cellStyle name="汇总 3 6" xfId="6612"/>
    <cellStyle name="汇总 3 6 2" xfId="6613"/>
    <cellStyle name="汇总 3 7" xfId="6615"/>
    <cellStyle name="汇总 3 7 2" xfId="6617"/>
    <cellStyle name="汇总 3 8" xfId="6620"/>
    <cellStyle name="汇总 3 8 2" xfId="6622"/>
    <cellStyle name="汇总 3 9" xfId="5660"/>
    <cellStyle name="汇总 3 9 2" xfId="6624"/>
    <cellStyle name="汇总 4" xfId="6626"/>
    <cellStyle name="汇总 4 2" xfId="6627"/>
    <cellStyle name="汇总 4 2 2" xfId="6628"/>
    <cellStyle name="汇总 4 2 2 2" xfId="6629"/>
    <cellStyle name="汇总 4 2 2 2 2" xfId="6630"/>
    <cellStyle name="汇总 4 2 2 3" xfId="6631"/>
    <cellStyle name="汇总 4 2 2 3 2" xfId="6632"/>
    <cellStyle name="汇总 4 2 2 4" xfId="6633"/>
    <cellStyle name="汇总 4 2 2 4 2" xfId="6634"/>
    <cellStyle name="汇总 4 2 2 5" xfId="6635"/>
    <cellStyle name="汇总 4 2 2 5 2" xfId="6636"/>
    <cellStyle name="汇总 4 2 2 6" xfId="6637"/>
    <cellStyle name="汇总 4 2 2 6 2" xfId="6638"/>
    <cellStyle name="汇总 4 2 3" xfId="6639"/>
    <cellStyle name="汇总 4 2 3 2" xfId="6640"/>
    <cellStyle name="汇总 4 2 4" xfId="6641"/>
    <cellStyle name="汇总 4 2 4 2" xfId="6642"/>
    <cellStyle name="汇总 4 2 5" xfId="6643"/>
    <cellStyle name="汇总 4 2 5 2" xfId="3198"/>
    <cellStyle name="汇总 4 2 6" xfId="6645"/>
    <cellStyle name="汇总 4 2 6 2" xfId="3281"/>
    <cellStyle name="汇总 4 2 7" xfId="6646"/>
    <cellStyle name="汇总 4 2 7 2" xfId="3309"/>
    <cellStyle name="汇总 4 3" xfId="6647"/>
    <cellStyle name="汇总 4 3 2" xfId="6648"/>
    <cellStyle name="汇总 4 3 2 2" xfId="6650"/>
    <cellStyle name="汇总 4 3 3" xfId="6652"/>
    <cellStyle name="汇总 4 3 3 2" xfId="6653"/>
    <cellStyle name="汇总 4 3 4" xfId="6654"/>
    <cellStyle name="汇总 4 3 4 2" xfId="6655"/>
    <cellStyle name="汇总 4 3 5" xfId="6656"/>
    <cellStyle name="汇总 4 3 5 2" xfId="3389"/>
    <cellStyle name="汇总 4 3 6" xfId="6658"/>
    <cellStyle name="汇总 4 3 6 2" xfId="3465"/>
    <cellStyle name="汇总 4 4" xfId="6660"/>
    <cellStyle name="汇总 4 4 2" xfId="6661"/>
    <cellStyle name="汇总 4 5" xfId="6663"/>
    <cellStyle name="汇总 4 5 2" xfId="6665"/>
    <cellStyle name="汇总 4 6" xfId="6667"/>
    <cellStyle name="汇总 4 6 2" xfId="6668"/>
    <cellStyle name="汇总 4 7" xfId="6670"/>
    <cellStyle name="汇总 4 7 2" xfId="6671"/>
    <cellStyle name="汇总 4 8" xfId="6672"/>
    <cellStyle name="汇总 4 8 2" xfId="6673"/>
    <cellStyle name="汇总 5" xfId="6674"/>
    <cellStyle name="汇总 5 2" xfId="6675"/>
    <cellStyle name="汇总 5 2 2" xfId="6676"/>
    <cellStyle name="汇总 5 2 2 2" xfId="6677"/>
    <cellStyle name="汇总 5 2 2 2 2" xfId="6678"/>
    <cellStyle name="汇总 5 2 2 3" xfId="6679"/>
    <cellStyle name="汇总 5 2 2 3 2" xfId="6680"/>
    <cellStyle name="汇总 5 2 2 4" xfId="6681"/>
    <cellStyle name="汇总 5 2 2 4 2" xfId="6682"/>
    <cellStyle name="汇总 5 2 2 5" xfId="6683"/>
    <cellStyle name="汇总 5 2 2 5 2" xfId="6339"/>
    <cellStyle name="汇总 5 2 2 6" xfId="6684"/>
    <cellStyle name="汇总 5 2 2 6 2" xfId="1678"/>
    <cellStyle name="汇总 5 2 3" xfId="6685"/>
    <cellStyle name="汇总 5 2 3 2" xfId="6686"/>
    <cellStyle name="汇总 5 2 4" xfId="6687"/>
    <cellStyle name="汇总 5 2 4 2" xfId="6688"/>
    <cellStyle name="汇总 5 2 5" xfId="6689"/>
    <cellStyle name="汇总 5 2 5 2" xfId="6691"/>
    <cellStyle name="汇总 5 2 6" xfId="6692"/>
    <cellStyle name="汇总 5 2 6 2" xfId="6694"/>
    <cellStyle name="汇总 5 2 7" xfId="6695"/>
    <cellStyle name="汇总 5 2 7 2" xfId="6696"/>
    <cellStyle name="汇总 5 3" xfId="6697"/>
    <cellStyle name="汇总 5 3 2" xfId="6698"/>
    <cellStyle name="汇总 5 3 2 2" xfId="6700"/>
    <cellStyle name="汇总 5 3 3" xfId="6701"/>
    <cellStyle name="汇总 5 3 3 2" xfId="6702"/>
    <cellStyle name="汇总 5 3 4" xfId="6703"/>
    <cellStyle name="汇总 5 3 4 2" xfId="6704"/>
    <cellStyle name="汇总 5 3 5" xfId="6705"/>
    <cellStyle name="汇总 5 3 5 2" xfId="6706"/>
    <cellStyle name="汇总 5 3 6" xfId="6707"/>
    <cellStyle name="汇总 5 3 6 2" xfId="6708"/>
    <cellStyle name="汇总 5 4" xfId="6709"/>
    <cellStyle name="汇总 5 4 2" xfId="6710"/>
    <cellStyle name="汇总 5 5" xfId="6712"/>
    <cellStyle name="汇总 5 5 2" xfId="6714"/>
    <cellStyle name="汇总 5 6" xfId="1573"/>
    <cellStyle name="汇总 5 6 2" xfId="6717"/>
    <cellStyle name="汇总 5 7" xfId="6719"/>
    <cellStyle name="汇总 5 7 2" xfId="6720"/>
    <cellStyle name="汇总 5 8" xfId="6722"/>
    <cellStyle name="汇总 5 8 2" xfId="6723"/>
    <cellStyle name="汇总 6" xfId="6724"/>
    <cellStyle name="汇总 6 2" xfId="6725"/>
    <cellStyle name="汇总 6 2 2" xfId="6726"/>
    <cellStyle name="汇总 6 2 2 2" xfId="6728"/>
    <cellStyle name="汇总 6 2 3" xfId="6730"/>
    <cellStyle name="汇总 6 2 3 2" xfId="4315"/>
    <cellStyle name="汇总 6 2 4" xfId="6732"/>
    <cellStyle name="汇总 6 2 4 2" xfId="6734"/>
    <cellStyle name="汇总 6 2 5" xfId="6736"/>
    <cellStyle name="汇总 6 2 5 2" xfId="4327"/>
    <cellStyle name="汇总 6 2 6" xfId="6739"/>
    <cellStyle name="汇总 6 2 6 2" xfId="6742"/>
    <cellStyle name="汇总 6 3" xfId="6745"/>
    <cellStyle name="汇总 6 3 2" xfId="6746"/>
    <cellStyle name="汇总 6 4" xfId="6748"/>
    <cellStyle name="汇总 6 4 2" xfId="6749"/>
    <cellStyle name="汇总 6 5" xfId="5558"/>
    <cellStyle name="汇总 6 5 2" xfId="6751"/>
    <cellStyle name="汇总 6 6" xfId="6753"/>
    <cellStyle name="汇总 6 6 2" xfId="6754"/>
    <cellStyle name="汇总 6 7" xfId="6755"/>
    <cellStyle name="汇总 6 7 2" xfId="6756"/>
    <cellStyle name="汇总 7" xfId="6757"/>
    <cellStyle name="汇总 7 2" xfId="6758"/>
    <cellStyle name="汇总 7 2 2" xfId="6759"/>
    <cellStyle name="汇总 7 3" xfId="6760"/>
    <cellStyle name="汇总 7 3 2" xfId="6761"/>
    <cellStyle name="汇总 7 4" xfId="6763"/>
    <cellStyle name="汇总 7 4 2" xfId="6764"/>
    <cellStyle name="汇总 7 5" xfId="5561"/>
    <cellStyle name="汇总 7 5 2" xfId="53"/>
    <cellStyle name="汇总 7 6" xfId="6766"/>
    <cellStyle name="汇总 7 6 2" xfId="6767"/>
    <cellStyle name="汇总 8" xfId="6306"/>
    <cellStyle name="汇总 8 2" xfId="6308"/>
    <cellStyle name="货币 2" xfId="6769"/>
    <cellStyle name="货币 2 10" xfId="6771"/>
    <cellStyle name="货币 2 10 2" xfId="6772"/>
    <cellStyle name="货币 2 10 2 2" xfId="6774"/>
    <cellStyle name="货币 2 10 2 3" xfId="6777"/>
    <cellStyle name="货币 2 10 3" xfId="6779"/>
    <cellStyle name="货币 2 11" xfId="6721"/>
    <cellStyle name="货币 2 11 2" xfId="6781"/>
    <cellStyle name="货币 2 11 3" xfId="6782"/>
    <cellStyle name="货币 2 12" xfId="6783"/>
    <cellStyle name="货币 2 2" xfId="6784"/>
    <cellStyle name="货币 2 2 10" xfId="6786"/>
    <cellStyle name="货币 2 2 10 2" xfId="3204"/>
    <cellStyle name="货币 2 2 10 3" xfId="6787"/>
    <cellStyle name="货币 2 2 11" xfId="6788"/>
    <cellStyle name="货币 2 2 2" xfId="6789"/>
    <cellStyle name="货币 2 2 2 2" xfId="6790"/>
    <cellStyle name="货币 2 2 2 2 2" xfId="6791"/>
    <cellStyle name="货币 2 2 2 2 2 2" xfId="6792"/>
    <cellStyle name="货币 2 2 2 2 2 2 2" xfId="6793"/>
    <cellStyle name="货币 2 2 2 2 2 2 3" xfId="6794"/>
    <cellStyle name="货币 2 2 2 2 2 3" xfId="6795"/>
    <cellStyle name="货币 2 2 2 2 3" xfId="6796"/>
    <cellStyle name="货币 2 2 2 2 3 2" xfId="6797"/>
    <cellStyle name="货币 2 2 2 2 3 2 2" xfId="6798"/>
    <cellStyle name="货币 2 2 2 2 3 2 3" xfId="6799"/>
    <cellStyle name="货币 2 2 2 2 3 3" xfId="6801"/>
    <cellStyle name="货币 2 2 2 2 4" xfId="6802"/>
    <cellStyle name="货币 2 2 2 2 4 2" xfId="6803"/>
    <cellStyle name="货币 2 2 2 2 4 2 2" xfId="6804"/>
    <cellStyle name="货币 2 2 2 2 4 2 3" xfId="6805"/>
    <cellStyle name="货币 2 2 2 2 4 3" xfId="6806"/>
    <cellStyle name="货币 2 2 2 2 5" xfId="6807"/>
    <cellStyle name="货币 2 2 2 2 5 2" xfId="6808"/>
    <cellStyle name="货币 2 2 2 2 5 3" xfId="6809"/>
    <cellStyle name="货币 2 2 2 2 6" xfId="3482"/>
    <cellStyle name="货币 2 2 2 3" xfId="6351"/>
    <cellStyle name="货币 2 2 2 3 2" xfId="6353"/>
    <cellStyle name="货币 2 2 2 3 2 2" xfId="6356"/>
    <cellStyle name="货币 2 2 2 3 2 2 2" xfId="6359"/>
    <cellStyle name="货币 2 2 2 3 2 2 3" xfId="6810"/>
    <cellStyle name="货币 2 2 2 3 2 3" xfId="6361"/>
    <cellStyle name="货币 2 2 2 3 3" xfId="6371"/>
    <cellStyle name="货币 2 2 2 3 3 2" xfId="6374"/>
    <cellStyle name="货币 2 2 2 3 3 2 2" xfId="6811"/>
    <cellStyle name="货币 2 2 2 3 3 2 3" xfId="6812"/>
    <cellStyle name="货币 2 2 2 3 3 3" xfId="6813"/>
    <cellStyle name="货币 2 2 2 3 4" xfId="6377"/>
    <cellStyle name="货币 2 2 2 3 4 2" xfId="6380"/>
    <cellStyle name="货币 2 2 2 3 4 3" xfId="6814"/>
    <cellStyle name="货币 2 2 2 3 5" xfId="6383"/>
    <cellStyle name="货币 2 2 2 4" xfId="1674"/>
    <cellStyle name="货币 2 2 2 4 2" xfId="6394"/>
    <cellStyle name="货币 2 2 2 4 2 2" xfId="6397"/>
    <cellStyle name="货币 2 2 2 4 2 2 2" xfId="6815"/>
    <cellStyle name="货币 2 2 2 4 2 2 3" xfId="6816"/>
    <cellStyle name="货币 2 2 2 4 2 3" xfId="6817"/>
    <cellStyle name="货币 2 2 2 4 3" xfId="6400"/>
    <cellStyle name="货币 2 2 2 4 3 2" xfId="6403"/>
    <cellStyle name="货币 2 2 2 4 3 2 2" xfId="2509"/>
    <cellStyle name="货币 2 2 2 4 3 2 3" xfId="5760"/>
    <cellStyle name="货币 2 2 2 4 3 3" xfId="6818"/>
    <cellStyle name="货币 2 2 2 4 4" xfId="4202"/>
    <cellStyle name="货币 2 2 2 4 4 2" xfId="4206"/>
    <cellStyle name="货币 2 2 2 4 4 2 2" xfId="6819"/>
    <cellStyle name="货币 2 2 2 4 4 2 3" xfId="6820"/>
    <cellStyle name="货币 2 2 2 4 4 3" xfId="1130"/>
    <cellStyle name="货币 2 2 2 4 5" xfId="6406"/>
    <cellStyle name="货币 2 2 2 4 5 2" xfId="6173"/>
    <cellStyle name="货币 2 2 2 4 5 3" xfId="6821"/>
    <cellStyle name="货币 2 2 2 4 6" xfId="6409"/>
    <cellStyle name="货币 2 2 2 5" xfId="1677"/>
    <cellStyle name="货币 2 2 2 5 2" xfId="6414"/>
    <cellStyle name="货币 2 2 2 5 2 2" xfId="6416"/>
    <cellStyle name="货币 2 2 2 5 2 3" xfId="6822"/>
    <cellStyle name="货币 2 2 2 5 3" xfId="6418"/>
    <cellStyle name="货币 2 2 2 6" xfId="6422"/>
    <cellStyle name="货币 2 2 2 6 2" xfId="6424"/>
    <cellStyle name="货币 2 2 2 6 2 2" xfId="6823"/>
    <cellStyle name="货币 2 2 2 6 2 3" xfId="6824"/>
    <cellStyle name="货币 2 2 2 6 3" xfId="6825"/>
    <cellStyle name="货币 2 2 2 7" xfId="6426"/>
    <cellStyle name="货币 2 2 2 7 2" xfId="6428"/>
    <cellStyle name="货币 2 2 2 7 2 2" xfId="6826"/>
    <cellStyle name="货币 2 2 2 7 2 3" xfId="6827"/>
    <cellStyle name="货币 2 2 2 7 3" xfId="6828"/>
    <cellStyle name="货币 2 2 2 8" xfId="6430"/>
    <cellStyle name="货币 2 2 2 8 2" xfId="6432"/>
    <cellStyle name="货币 2 2 2 8 3" xfId="6829"/>
    <cellStyle name="货币 2 2 2 9" xfId="6434"/>
    <cellStyle name="货币 2 2 3" xfId="6830"/>
    <cellStyle name="货币 2 2 3 2" xfId="6831"/>
    <cellStyle name="货币 2 2 3 2 2" xfId="6832"/>
    <cellStyle name="货币 2 2 3 2 2 2" xfId="6833"/>
    <cellStyle name="货币 2 2 3 2 2 3" xfId="6834"/>
    <cellStyle name="货币 2 2 3 2 3" xfId="6835"/>
    <cellStyle name="货币 2 2 3 3" xfId="6440"/>
    <cellStyle name="货币 2 2 3 3 2" xfId="6442"/>
    <cellStyle name="货币 2 2 3 3 2 2" xfId="6445"/>
    <cellStyle name="货币 2 2 3 3 2 3" xfId="6836"/>
    <cellStyle name="货币 2 2 3 3 3" xfId="6448"/>
    <cellStyle name="货币 2 2 3 4" xfId="6465"/>
    <cellStyle name="货币 2 2 3 4 2" xfId="6467"/>
    <cellStyle name="货币 2 2 3 4 2 2" xfId="6837"/>
    <cellStyle name="货币 2 2 3 4 2 3" xfId="6838"/>
    <cellStyle name="货币 2 2 3 4 3" xfId="6839"/>
    <cellStyle name="货币 2 2 3 5" xfId="3015"/>
    <cellStyle name="货币 2 2 3 5 2" xfId="6469"/>
    <cellStyle name="货币 2 2 3 5 3" xfId="6840"/>
    <cellStyle name="货币 2 2 3 6" xfId="3018"/>
    <cellStyle name="货币 2 2 4" xfId="6841"/>
    <cellStyle name="货币 2 2 4 2" xfId="6842"/>
    <cellStyle name="货币 2 2 4 2 2" xfId="6843"/>
    <cellStyle name="货币 2 2 4 2 2 2" xfId="6844"/>
    <cellStyle name="货币 2 2 4 2 2 3" xfId="6845"/>
    <cellStyle name="货币 2 2 4 2 3" xfId="6846"/>
    <cellStyle name="货币 2 2 4 3" xfId="6478"/>
    <cellStyle name="货币 2 2 4 3 2" xfId="6480"/>
    <cellStyle name="货币 2 2 4 3 2 2" xfId="6847"/>
    <cellStyle name="货币 2 2 4 3 2 3" xfId="6848"/>
    <cellStyle name="货币 2 2 4 3 3" xfId="6849"/>
    <cellStyle name="货币 2 2 4 4" xfId="6482"/>
    <cellStyle name="货币 2 2 4 4 2" xfId="6484"/>
    <cellStyle name="货币 2 2 4 4 2 2" xfId="6850"/>
    <cellStyle name="货币 2 2 4 4 2 3" xfId="6851"/>
    <cellStyle name="货币 2 2 4 4 3" xfId="6852"/>
    <cellStyle name="货币 2 2 4 5" xfId="6486"/>
    <cellStyle name="货币 2 2 4 5 2" xfId="6488"/>
    <cellStyle name="货币 2 2 4 5 3" xfId="6853"/>
    <cellStyle name="货币 2 2 4 6" xfId="6490"/>
    <cellStyle name="货币 2 2 5" xfId="6854"/>
    <cellStyle name="货币 2 2 5 2" xfId="6855"/>
    <cellStyle name="货币 2 2 5 2 2" xfId="5821"/>
    <cellStyle name="货币 2 2 5 2 2 2" xfId="5823"/>
    <cellStyle name="货币 2 2 5 2 2 3" xfId="6856"/>
    <cellStyle name="货币 2 2 5 2 3" xfId="5825"/>
    <cellStyle name="货币 2 2 5 3" xfId="6497"/>
    <cellStyle name="货币 2 2 5 3 2" xfId="5835"/>
    <cellStyle name="货币 2 2 5 3 2 2" xfId="5837"/>
    <cellStyle name="货币 2 2 5 3 2 3" xfId="6857"/>
    <cellStyle name="货币 2 2 5 3 3" xfId="5839"/>
    <cellStyle name="货币 2 2 5 4" xfId="6858"/>
    <cellStyle name="货币 2 2 5 4 2" xfId="2546"/>
    <cellStyle name="货币 2 2 5 4 3" xfId="2975"/>
    <cellStyle name="货币 2 2 5 5" xfId="6859"/>
    <cellStyle name="货币 2 2 6" xfId="6860"/>
    <cellStyle name="货币 2 2 6 2" xfId="6861"/>
    <cellStyle name="货币 2 2 6 2 2" xfId="6862"/>
    <cellStyle name="货币 2 2 6 2 2 2" xfId="6864"/>
    <cellStyle name="货币 2 2 6 2 2 3" xfId="6866"/>
    <cellStyle name="货币 2 2 6 2 3" xfId="6867"/>
    <cellStyle name="货币 2 2 6 3" xfId="6500"/>
    <cellStyle name="货币 2 2 6 3 2" xfId="6869"/>
    <cellStyle name="货币 2 2 6 3 2 2" xfId="6870"/>
    <cellStyle name="货币 2 2 6 3 2 3" xfId="6871"/>
    <cellStyle name="货币 2 2 6 3 3" xfId="6872"/>
    <cellStyle name="货币 2 2 6 4" xfId="6873"/>
    <cellStyle name="货币 2 2 6 4 2" xfId="6874"/>
    <cellStyle name="货币 2 2 6 4 2 2" xfId="6875"/>
    <cellStyle name="货币 2 2 6 4 2 3" xfId="6876"/>
    <cellStyle name="货币 2 2 6 4 3" xfId="6877"/>
    <cellStyle name="货币 2 2 6 5" xfId="6878"/>
    <cellStyle name="货币 2 2 6 5 2" xfId="6879"/>
    <cellStyle name="货币 2 2 6 5 3" xfId="6880"/>
    <cellStyle name="货币 2 2 6 6" xfId="6881"/>
    <cellStyle name="货币 2 2 7" xfId="6882"/>
    <cellStyle name="货币 2 2 7 2" xfId="6884"/>
    <cellStyle name="货币 2 2 7 2 2" xfId="6885"/>
    <cellStyle name="货币 2 2 7 2 3" xfId="6886"/>
    <cellStyle name="货币 2 2 7 3" xfId="6503"/>
    <cellStyle name="货币 2 2 8" xfId="6887"/>
    <cellStyle name="货币 2 2 8 2" xfId="6888"/>
    <cellStyle name="货币 2 2 8 2 2" xfId="6889"/>
    <cellStyle name="货币 2 2 8 2 3" xfId="6890"/>
    <cellStyle name="货币 2 2 8 3" xfId="6506"/>
    <cellStyle name="货币 2 2 9" xfId="6891"/>
    <cellStyle name="货币 2 2 9 2" xfId="6892"/>
    <cellStyle name="货币 2 2 9 2 2" xfId="6893"/>
    <cellStyle name="货币 2 2 9 2 3" xfId="6894"/>
    <cellStyle name="货币 2 2 9 3" xfId="6895"/>
    <cellStyle name="货币 2 3" xfId="3449"/>
    <cellStyle name="货币 2 3 2" xfId="3452"/>
    <cellStyle name="货币 2 3 2 2" xfId="6896"/>
    <cellStyle name="货币 2 3 2 2 2" xfId="6897"/>
    <cellStyle name="货币 2 3 2 2 2 2" xfId="6898"/>
    <cellStyle name="货币 2 3 2 2 2 3" xfId="6899"/>
    <cellStyle name="货币 2 3 2 2 3" xfId="6900"/>
    <cellStyle name="货币 2 3 2 3" xfId="6551"/>
    <cellStyle name="货币 2 3 2 3 2" xfId="6553"/>
    <cellStyle name="货币 2 3 2 3 2 2" xfId="6556"/>
    <cellStyle name="货币 2 3 2 3 2 3" xfId="6901"/>
    <cellStyle name="货币 2 3 2 3 3" xfId="6559"/>
    <cellStyle name="货币 2 3 2 4" xfId="6576"/>
    <cellStyle name="货币 2 3 2 4 2" xfId="6578"/>
    <cellStyle name="货币 2 3 2 4 2 2" xfId="6902"/>
    <cellStyle name="货币 2 3 2 4 2 3" xfId="6904"/>
    <cellStyle name="货币 2 3 2 4 3" xfId="6905"/>
    <cellStyle name="货币 2 3 2 5" xfId="6581"/>
    <cellStyle name="货币 2 3 2 5 2" xfId="6583"/>
    <cellStyle name="货币 2 3 2 5 3" xfId="6907"/>
    <cellStyle name="货币 2 3 2 6" xfId="6585"/>
    <cellStyle name="货币 2 3 3" xfId="3454"/>
    <cellStyle name="货币 2 3 3 2" xfId="6908"/>
    <cellStyle name="货币 2 3 3 2 2" xfId="6909"/>
    <cellStyle name="货币 2 3 3 2 2 2" xfId="6910"/>
    <cellStyle name="货币 2 3 3 2 2 3" xfId="6911"/>
    <cellStyle name="货币 2 3 3 2 3" xfId="6912"/>
    <cellStyle name="货币 2 3 3 3" xfId="6593"/>
    <cellStyle name="货币 2 3 3 3 2" xfId="6595"/>
    <cellStyle name="货币 2 3 3 3 2 2" xfId="6913"/>
    <cellStyle name="货币 2 3 3 3 2 3" xfId="6915"/>
    <cellStyle name="货币 2 3 3 3 3" xfId="6916"/>
    <cellStyle name="货币 2 3 3 4" xfId="6598"/>
    <cellStyle name="货币 2 3 3 4 2" xfId="6600"/>
    <cellStyle name="货币 2 3 3 4 3" xfId="6918"/>
    <cellStyle name="货币 2 3 3 5" xfId="6602"/>
    <cellStyle name="货币 2 3 4" xfId="6919"/>
    <cellStyle name="货币 2 3 4 2" xfId="6920"/>
    <cellStyle name="货币 2 3 4 2 2" xfId="6921"/>
    <cellStyle name="货币 2 3 4 2 2 2" xfId="6922"/>
    <cellStyle name="货币 2 3 4 2 2 3" xfId="6923"/>
    <cellStyle name="货币 2 3 4 2 3" xfId="6924"/>
    <cellStyle name="货币 2 3 4 3" xfId="6611"/>
    <cellStyle name="货币 2 3 4 3 2" xfId="6925"/>
    <cellStyle name="货币 2 3 4 3 2 2" xfId="6926"/>
    <cellStyle name="货币 2 3 4 3 2 3" xfId="6927"/>
    <cellStyle name="货币 2 3 4 3 3" xfId="6928"/>
    <cellStyle name="货币 2 3 4 4" xfId="6929"/>
    <cellStyle name="货币 2 3 4 4 2" xfId="6930"/>
    <cellStyle name="货币 2 3 4 4 2 2" xfId="6931"/>
    <cellStyle name="货币 2 3 4 4 2 3" xfId="6932"/>
    <cellStyle name="货币 2 3 4 4 3" xfId="6933"/>
    <cellStyle name="货币 2 3 4 5" xfId="6934"/>
    <cellStyle name="货币 2 3 4 5 2" xfId="6935"/>
    <cellStyle name="货币 2 3 4 5 3" xfId="6936"/>
    <cellStyle name="货币 2 3 4 6" xfId="6937"/>
    <cellStyle name="货币 2 3 5" xfId="6938"/>
    <cellStyle name="货币 2 3 5 2" xfId="6939"/>
    <cellStyle name="货币 2 3 5 2 2" xfId="5908"/>
    <cellStyle name="货币 2 3 5 2 3" xfId="5910"/>
    <cellStyle name="货币 2 3 5 3" xfId="6614"/>
    <cellStyle name="货币 2 3 6" xfId="6940"/>
    <cellStyle name="货币 2 3 6 2" xfId="6941"/>
    <cellStyle name="货币 2 3 6 2 2" xfId="6942"/>
    <cellStyle name="货币 2 3 6 2 3" xfId="6943"/>
    <cellStyle name="货币 2 3 6 3" xfId="6618"/>
    <cellStyle name="货币 2 3 7" xfId="6944"/>
    <cellStyle name="货币 2 3 7 2" xfId="6947"/>
    <cellStyle name="货币 2 3 7 2 2" xfId="6948"/>
    <cellStyle name="货币 2 3 7 2 3" xfId="6949"/>
    <cellStyle name="货币 2 3 7 3" xfId="6623"/>
    <cellStyle name="货币 2 3 8" xfId="6950"/>
    <cellStyle name="货币 2 3 8 2" xfId="6951"/>
    <cellStyle name="货币 2 3 8 3" xfId="6625"/>
    <cellStyle name="货币 2 3 9" xfId="6952"/>
    <cellStyle name="货币 2 4" xfId="6953"/>
    <cellStyle name="货币 2 4 2" xfId="6954"/>
    <cellStyle name="货币 2 4 2 2" xfId="6291"/>
    <cellStyle name="货币 2 4 2 2 2" xfId="6955"/>
    <cellStyle name="货币 2 4 2 2 3" xfId="6956"/>
    <cellStyle name="货币 2 4 2 3" xfId="6649"/>
    <cellStyle name="货币 2 4 3" xfId="6957"/>
    <cellStyle name="货币 2 4 3 2" xfId="6958"/>
    <cellStyle name="货币 2 4 3 2 2" xfId="6959"/>
    <cellStyle name="货币 2 4 3 2 3" xfId="6960"/>
    <cellStyle name="货币 2 4 3 3" xfId="6662"/>
    <cellStyle name="货币 2 4 4" xfId="6961"/>
    <cellStyle name="货币 2 4 4 2" xfId="6962"/>
    <cellStyle name="货币 2 4 4 2 2" xfId="6963"/>
    <cellStyle name="货币 2 4 4 2 3" xfId="6964"/>
    <cellStyle name="货币 2 4 4 3" xfId="6666"/>
    <cellStyle name="货币 2 4 5" xfId="6965"/>
    <cellStyle name="货币 2 4 5 2" xfId="6966"/>
    <cellStyle name="货币 2 4 5 3" xfId="6669"/>
    <cellStyle name="货币 2 4 6" xfId="6967"/>
    <cellStyle name="货币 2 5" xfId="6968"/>
    <cellStyle name="货币 2 5 2" xfId="6969"/>
    <cellStyle name="货币 2 5 2 2" xfId="6970"/>
    <cellStyle name="货币 2 5 2 2 2" xfId="6971"/>
    <cellStyle name="货币 2 5 2 2 3" xfId="6972"/>
    <cellStyle name="货币 2 5 2 3" xfId="6699"/>
    <cellStyle name="货币 2 5 3" xfId="6973"/>
    <cellStyle name="货币 2 5 3 2" xfId="6974"/>
    <cellStyle name="货币 2 5 3 2 2" xfId="6975"/>
    <cellStyle name="货币 2 5 3 2 3" xfId="6976"/>
    <cellStyle name="货币 2 5 3 3" xfId="6711"/>
    <cellStyle name="货币 2 5 4" xfId="6977"/>
    <cellStyle name="货币 2 5 4 2" xfId="6978"/>
    <cellStyle name="货币 2 5 4 2 2" xfId="6979"/>
    <cellStyle name="货币 2 5 4 2 3" xfId="6980"/>
    <cellStyle name="货币 2 5 4 3" xfId="6715"/>
    <cellStyle name="货币 2 5 5" xfId="6981"/>
    <cellStyle name="货币 2 5 5 2" xfId="6982"/>
    <cellStyle name="货币 2 5 5 3" xfId="6718"/>
    <cellStyle name="货币 2 5 6" xfId="6983"/>
    <cellStyle name="货币 2 6" xfId="6984"/>
    <cellStyle name="货币 2 6 2" xfId="6985"/>
    <cellStyle name="货币 2 6 2 2" xfId="6987"/>
    <cellStyle name="货币 2 6 2 2 2" xfId="6989"/>
    <cellStyle name="货币 2 6 2 2 3" xfId="6990"/>
    <cellStyle name="货币 2 6 2 3" xfId="6747"/>
    <cellStyle name="货币 2 6 3" xfId="6991"/>
    <cellStyle name="货币 2 6 3 2" xfId="6993"/>
    <cellStyle name="货币 2 6 3 2 2" xfId="6995"/>
    <cellStyle name="货币 2 6 3 2 3" xfId="6996"/>
    <cellStyle name="货币 2 6 3 3" xfId="6750"/>
    <cellStyle name="货币 2 6 4" xfId="6997"/>
    <cellStyle name="货币 2 6 4 2" xfId="6999"/>
    <cellStyle name="货币 2 6 4 3" xfId="6752"/>
    <cellStyle name="货币 2 6 5" xfId="7001"/>
    <cellStyle name="货币 2 7" xfId="7003"/>
    <cellStyle name="货币 2 7 2" xfId="7004"/>
    <cellStyle name="货币 2 7 2 2" xfId="7006"/>
    <cellStyle name="货币 2 7 2 2 2" xfId="7008"/>
    <cellStyle name="货币 2 7 2 2 3" xfId="7010"/>
    <cellStyle name="货币 2 7 2 3" xfId="6762"/>
    <cellStyle name="货币 2 7 3" xfId="7011"/>
    <cellStyle name="货币 2 7 3 2" xfId="7013"/>
    <cellStyle name="货币 2 7 3 2 2" xfId="7015"/>
    <cellStyle name="货币 2 7 3 2 3" xfId="7017"/>
    <cellStyle name="货币 2 7 3 3" xfId="6765"/>
    <cellStyle name="货币 2 7 4" xfId="7018"/>
    <cellStyle name="货币 2 7 4 2" xfId="7020"/>
    <cellStyle name="货币 2 7 4 2 2" xfId="7022"/>
    <cellStyle name="货币 2 7 4 2 3" xfId="2467"/>
    <cellStyle name="货币 2 7 4 3" xfId="54"/>
    <cellStyle name="货币 2 7 5" xfId="7023"/>
    <cellStyle name="货币 2 7 5 2" xfId="7025"/>
    <cellStyle name="货币 2 7 5 3" xfId="6768"/>
    <cellStyle name="货币 2 7 6" xfId="7027"/>
    <cellStyle name="货币 2 8" xfId="7028"/>
    <cellStyle name="货币 2 8 2" xfId="7029"/>
    <cellStyle name="货币 2 8 2 2" xfId="7031"/>
    <cellStyle name="货币 2 8 2 3" xfId="6312"/>
    <cellStyle name="货币 2 8 3" xfId="7033"/>
    <cellStyle name="货币 2 9" xfId="7035"/>
    <cellStyle name="货币 2 9 2" xfId="7036"/>
    <cellStyle name="货币 2 9 2 2" xfId="7037"/>
    <cellStyle name="货币 2 9 2 3" xfId="7038"/>
    <cellStyle name="货币 2 9 3" xfId="7039"/>
    <cellStyle name="货币 3" xfId="7040"/>
    <cellStyle name="货币 3 10" xfId="7043"/>
    <cellStyle name="货币 3 10 2" xfId="7045"/>
    <cellStyle name="货币 3 10 3" xfId="7048"/>
    <cellStyle name="货币 3 11" xfId="7050"/>
    <cellStyle name="货币 3 2" xfId="7052"/>
    <cellStyle name="货币 3 2 2" xfId="7054"/>
    <cellStyle name="货币 3 2 2 2" xfId="7056"/>
    <cellStyle name="货币 3 2 2 2 2" xfId="7058"/>
    <cellStyle name="货币 3 2 2 2 2 2" xfId="7060"/>
    <cellStyle name="货币 3 2 2 2 2 3" xfId="7061"/>
    <cellStyle name="货币 3 2 2 2 3" xfId="7062"/>
    <cellStyle name="货币 3 2 2 3" xfId="7063"/>
    <cellStyle name="货币 3 2 2 3 2" xfId="7065"/>
    <cellStyle name="货币 3 2 2 3 2 2" xfId="7067"/>
    <cellStyle name="货币 3 2 2 3 2 3" xfId="7068"/>
    <cellStyle name="货币 3 2 2 3 3" xfId="7069"/>
    <cellStyle name="货币 3 2 2 4" xfId="7070"/>
    <cellStyle name="货币 3 2 2 4 2" xfId="7072"/>
    <cellStyle name="货币 3 2 2 4 2 2" xfId="7075"/>
    <cellStyle name="货币 3 2 2 4 2 3" xfId="7076"/>
    <cellStyle name="货币 3 2 2 4 3" xfId="7077"/>
    <cellStyle name="货币 3 2 2 5" xfId="7078"/>
    <cellStyle name="货币 3 2 2 5 2" xfId="7080"/>
    <cellStyle name="货币 3 2 2 5 3" xfId="7082"/>
    <cellStyle name="货币 3 2 2 6" xfId="7083"/>
    <cellStyle name="货币 3 2 3" xfId="7085"/>
    <cellStyle name="货币 3 2 3 2" xfId="7087"/>
    <cellStyle name="货币 3 2 3 2 2" xfId="7089"/>
    <cellStyle name="货币 3 2 3 2 2 2" xfId="7090"/>
    <cellStyle name="货币 3 2 3 2 2 3" xfId="7091"/>
    <cellStyle name="货币 3 2 3 2 3" xfId="7092"/>
    <cellStyle name="货币 3 2 3 3" xfId="7093"/>
    <cellStyle name="货币 3 2 3 3 2" xfId="7094"/>
    <cellStyle name="货币 3 2 3 3 2 2" xfId="7095"/>
    <cellStyle name="货币 3 2 3 3 2 3" xfId="7096"/>
    <cellStyle name="货币 3 2 3 3 3" xfId="7097"/>
    <cellStyle name="货币 3 2 3 4" xfId="7098"/>
    <cellStyle name="货币 3 2 3 4 2" xfId="7099"/>
    <cellStyle name="货币 3 2 3 4 3" xfId="7100"/>
    <cellStyle name="货币 3 2 3 5" xfId="7101"/>
    <cellStyle name="货币 3 2 4" xfId="7102"/>
    <cellStyle name="货币 3 2 4 2" xfId="7104"/>
    <cellStyle name="货币 3 2 4 2 2" xfId="7106"/>
    <cellStyle name="货币 3 2 4 2 2 2" xfId="7107"/>
    <cellStyle name="货币 3 2 4 2 2 3" xfId="7108"/>
    <cellStyle name="货币 3 2 4 2 3" xfId="7109"/>
    <cellStyle name="货币 3 2 4 3" xfId="7110"/>
    <cellStyle name="货币 3 2 4 3 2" xfId="7111"/>
    <cellStyle name="货币 3 2 4 3 2 2" xfId="7112"/>
    <cellStyle name="货币 3 2 4 3 2 3" xfId="7113"/>
    <cellStyle name="货币 3 2 4 3 3" xfId="7114"/>
    <cellStyle name="货币 3 2 4 4" xfId="7115"/>
    <cellStyle name="货币 3 2 4 4 2" xfId="7116"/>
    <cellStyle name="货币 3 2 4 4 2 2" xfId="7117"/>
    <cellStyle name="货币 3 2 4 4 2 3" xfId="7118"/>
    <cellStyle name="货币 3 2 4 4 3" xfId="7119"/>
    <cellStyle name="货币 3 2 4 5" xfId="7120"/>
    <cellStyle name="货币 3 2 4 5 2" xfId="7121"/>
    <cellStyle name="货币 3 2 4 5 3" xfId="7122"/>
    <cellStyle name="货币 3 2 4 6" xfId="7123"/>
    <cellStyle name="货币 3 2 5" xfId="7124"/>
    <cellStyle name="货币 3 2 5 2" xfId="7126"/>
    <cellStyle name="货币 3 2 5 2 2" xfId="7128"/>
    <cellStyle name="货币 3 2 5 2 3" xfId="7129"/>
    <cellStyle name="货币 3 2 5 3" xfId="7130"/>
    <cellStyle name="货币 3 2 6" xfId="7131"/>
    <cellStyle name="货币 3 2 6 2" xfId="7133"/>
    <cellStyle name="货币 3 2 6 2 2" xfId="7135"/>
    <cellStyle name="货币 3 2 6 2 3" xfId="7136"/>
    <cellStyle name="货币 3 2 6 3" xfId="7137"/>
    <cellStyle name="货币 3 2 7" xfId="7138"/>
    <cellStyle name="货币 3 2 7 2" xfId="7141"/>
    <cellStyle name="货币 3 2 7 2 2" xfId="7142"/>
    <cellStyle name="货币 3 2 7 2 3" xfId="7143"/>
    <cellStyle name="货币 3 2 7 3" xfId="7144"/>
    <cellStyle name="货币 3 2 8" xfId="7145"/>
    <cellStyle name="货币 3 2 8 2" xfId="7146"/>
    <cellStyle name="货币 3 2 8 3" xfId="7147"/>
    <cellStyle name="货币 3 2 9" xfId="7148"/>
    <cellStyle name="货币 3 3" xfId="3459"/>
    <cellStyle name="货币 3 3 2" xfId="7149"/>
    <cellStyle name="货币 3 3 2 2" xfId="7151"/>
    <cellStyle name="货币 3 3 2 2 2" xfId="7153"/>
    <cellStyle name="货币 3 3 2 2 3" xfId="7155"/>
    <cellStyle name="货币 3 3 2 3" xfId="336"/>
    <cellStyle name="货币 3 3 3" xfId="7156"/>
    <cellStyle name="货币 3 3 3 2" xfId="7158"/>
    <cellStyle name="货币 3 3 3 2 2" xfId="7160"/>
    <cellStyle name="货币 3 3 3 2 3" xfId="7161"/>
    <cellStyle name="货币 3 3 3 3" xfId="7162"/>
    <cellStyle name="货币 3 3 4" xfId="7163"/>
    <cellStyle name="货币 3 3 4 2" xfId="2101"/>
    <cellStyle name="货币 3 3 4 2 2" xfId="7165"/>
    <cellStyle name="货币 3 3 4 2 3" xfId="7166"/>
    <cellStyle name="货币 3 3 4 3" xfId="7167"/>
    <cellStyle name="货币 3 3 5" xfId="7168"/>
    <cellStyle name="货币 3 3 5 2" xfId="7170"/>
    <cellStyle name="货币 3 3 5 3" xfId="7172"/>
    <cellStyle name="货币 3 3 6" xfId="7173"/>
    <cellStyle name="货币 3 4" xfId="3462"/>
    <cellStyle name="货币 3 4 2" xfId="7175"/>
    <cellStyle name="货币 3 4 2 2" xfId="7177"/>
    <cellStyle name="货币 3 4 2 2 2" xfId="7179"/>
    <cellStyle name="货币 3 4 2 2 3" xfId="7180"/>
    <cellStyle name="货币 3 4 2 3" xfId="7181"/>
    <cellStyle name="货币 3 4 3" xfId="5299"/>
    <cellStyle name="货币 3 4 3 2" xfId="7182"/>
    <cellStyle name="货币 3 4 3 2 2" xfId="7184"/>
    <cellStyle name="货币 3 4 3 2 3" xfId="7185"/>
    <cellStyle name="货币 3 4 3 3" xfId="7186"/>
    <cellStyle name="货币 3 4 4" xfId="7187"/>
    <cellStyle name="货币 3 4 4 2" xfId="7189"/>
    <cellStyle name="货币 3 4 4 2 2" xfId="7191"/>
    <cellStyle name="货币 3 4 4 2 3" xfId="7192"/>
    <cellStyle name="货币 3 4 4 3" xfId="7193"/>
    <cellStyle name="货币 3 4 5" xfId="7194"/>
    <cellStyle name="货币 3 4 5 2" xfId="7196"/>
    <cellStyle name="货币 3 4 5 3" xfId="7198"/>
    <cellStyle name="货币 3 4 6" xfId="7199"/>
    <cellStyle name="货币 3 5" xfId="7201"/>
    <cellStyle name="货币 3 5 2" xfId="7203"/>
    <cellStyle name="货币 3 5 2 2" xfId="7205"/>
    <cellStyle name="货币 3 5 2 2 2" xfId="7207"/>
    <cellStyle name="货币 3 5 2 2 3" xfId="7208"/>
    <cellStyle name="货币 3 5 2 3" xfId="7209"/>
    <cellStyle name="货币 3 5 3" xfId="7210"/>
    <cellStyle name="货币 3 5 3 2" xfId="7212"/>
    <cellStyle name="货币 3 5 3 2 2" xfId="7214"/>
    <cellStyle name="货币 3 5 3 2 3" xfId="7215"/>
    <cellStyle name="货币 3 5 3 3" xfId="2472"/>
    <cellStyle name="货币 3 5 4" xfId="7216"/>
    <cellStyle name="货币 3 5 4 2" xfId="7218"/>
    <cellStyle name="货币 3 5 4 3" xfId="7220"/>
    <cellStyle name="货币 3 5 5" xfId="7221"/>
    <cellStyle name="货币 3 6" xfId="7223"/>
    <cellStyle name="货币 3 6 2" xfId="7224"/>
    <cellStyle name="货币 3 6 2 2" xfId="7227"/>
    <cellStyle name="货币 3 6 2 2 2" xfId="7230"/>
    <cellStyle name="货币 3 6 2 2 3" xfId="7231"/>
    <cellStyle name="货币 3 6 2 3" xfId="7232"/>
    <cellStyle name="货币 3 6 3" xfId="7233"/>
    <cellStyle name="货币 3 6 3 2" xfId="7236"/>
    <cellStyle name="货币 3 6 3 2 2" xfId="7239"/>
    <cellStyle name="货币 3 6 3 2 3" xfId="7240"/>
    <cellStyle name="货币 3 6 3 3" xfId="7241"/>
    <cellStyle name="货币 3 6 4" xfId="7242"/>
    <cellStyle name="货币 3 6 4 2" xfId="7245"/>
    <cellStyle name="货币 3 6 4 2 2" xfId="7248"/>
    <cellStyle name="货币 3 6 4 2 3" xfId="7249"/>
    <cellStyle name="货币 3 6 4 3" xfId="7250"/>
    <cellStyle name="货币 3 6 5" xfId="7251"/>
    <cellStyle name="货币 3 6 5 2" xfId="7254"/>
    <cellStyle name="货币 3 6 5 3" xfId="7257"/>
    <cellStyle name="货币 3 6 6" xfId="7258"/>
    <cellStyle name="货币 3 7" xfId="7260"/>
    <cellStyle name="货币 3 7 2" xfId="7261"/>
    <cellStyle name="货币 3 7 2 2" xfId="7265"/>
    <cellStyle name="货币 3 7 2 3" xfId="7269"/>
    <cellStyle name="货币 3 7 3" xfId="7271"/>
    <cellStyle name="货币 3 8" xfId="7275"/>
    <cellStyle name="货币 3 8 2" xfId="7276"/>
    <cellStyle name="货币 3 8 2 2" xfId="7279"/>
    <cellStyle name="货币 3 8 2 3" xfId="7282"/>
    <cellStyle name="货币 3 8 3" xfId="7283"/>
    <cellStyle name="货币 3 9" xfId="7286"/>
    <cellStyle name="货币 3 9 2" xfId="7287"/>
    <cellStyle name="货币 3 9 2 2" xfId="7288"/>
    <cellStyle name="货币 3 9 2 3" xfId="7289"/>
    <cellStyle name="货币 3 9 3" xfId="7290"/>
    <cellStyle name="货币 4" xfId="7291"/>
    <cellStyle name="货币 4 10" xfId="7293"/>
    <cellStyle name="货币 4 10 2" xfId="7294"/>
    <cellStyle name="货币 4 10 3" xfId="7295"/>
    <cellStyle name="货币 4 11" xfId="7296"/>
    <cellStyle name="货币 4 2" xfId="7297"/>
    <cellStyle name="货币 4 2 2" xfId="7299"/>
    <cellStyle name="货币 4 2 2 2" xfId="7300"/>
    <cellStyle name="货币 4 2 2 2 2" xfId="7301"/>
    <cellStyle name="货币 4 2 2 2 2 2" xfId="5438"/>
    <cellStyle name="货币 4 2 2 2 2 3" xfId="5441"/>
    <cellStyle name="货币 4 2 2 2 3" xfId="7302"/>
    <cellStyle name="货币 4 2 2 3" xfId="7303"/>
    <cellStyle name="货币 4 2 2 3 2" xfId="7304"/>
    <cellStyle name="货币 4 2 2 3 2 2" xfId="7305"/>
    <cellStyle name="货币 4 2 2 3 2 3" xfId="7306"/>
    <cellStyle name="货币 4 2 2 3 3" xfId="7307"/>
    <cellStyle name="货币 4 2 2 4" xfId="7308"/>
    <cellStyle name="货币 4 2 2 4 2" xfId="7309"/>
    <cellStyle name="货币 4 2 2 4 2 2" xfId="7310"/>
    <cellStyle name="货币 4 2 2 4 2 3" xfId="7311"/>
    <cellStyle name="货币 4 2 2 4 3" xfId="7312"/>
    <cellStyle name="货币 4 2 2 5" xfId="7313"/>
    <cellStyle name="货币 4 2 2 5 2" xfId="7314"/>
    <cellStyle name="货币 4 2 2 5 3" xfId="7315"/>
    <cellStyle name="货币 4 2 2 6" xfId="7316"/>
    <cellStyle name="货币 4 2 3" xfId="7317"/>
    <cellStyle name="货币 4 2 3 2" xfId="7318"/>
    <cellStyle name="货币 4 2 3 2 2" xfId="7319"/>
    <cellStyle name="货币 4 2 3 2 2 2" xfId="5538"/>
    <cellStyle name="货币 4 2 3 2 2 3" xfId="5541"/>
    <cellStyle name="货币 4 2 3 2 3" xfId="7320"/>
    <cellStyle name="货币 4 2 3 3" xfId="7321"/>
    <cellStyle name="货币 4 2 3 3 2" xfId="7322"/>
    <cellStyle name="货币 4 2 3 3 2 2" xfId="6317"/>
    <cellStyle name="货币 4 2 3 3 2 3" xfId="7323"/>
    <cellStyle name="货币 4 2 3 3 3" xfId="7324"/>
    <cellStyle name="货币 4 2 3 4" xfId="7325"/>
    <cellStyle name="货币 4 2 3 4 2" xfId="7326"/>
    <cellStyle name="货币 4 2 3 4 3" xfId="7327"/>
    <cellStyle name="货币 4 2 3 5" xfId="7328"/>
    <cellStyle name="货币 4 2 4" xfId="7329"/>
    <cellStyle name="货币 4 2 4 2" xfId="7330"/>
    <cellStyle name="货币 4 2 4 2 2" xfId="7331"/>
    <cellStyle name="货币 4 2 4 2 2 2" xfId="7332"/>
    <cellStyle name="货币 4 2 4 2 2 3" xfId="7334"/>
    <cellStyle name="货币 4 2 4 2 3" xfId="7335"/>
    <cellStyle name="货币 4 2 4 3" xfId="7336"/>
    <cellStyle name="货币 4 2 4 3 2" xfId="7337"/>
    <cellStyle name="货币 4 2 4 3 2 2" xfId="6368"/>
    <cellStyle name="货币 4 2 4 3 2 3" xfId="7338"/>
    <cellStyle name="货币 4 2 4 3 3" xfId="7339"/>
    <cellStyle name="货币 4 2 4 4" xfId="7340"/>
    <cellStyle name="货币 4 2 4 4 2" xfId="7341"/>
    <cellStyle name="货币 4 2 4 4 2 2" xfId="7342"/>
    <cellStyle name="货币 4 2 4 4 2 3" xfId="7343"/>
    <cellStyle name="货币 4 2 4 4 3" xfId="7344"/>
    <cellStyle name="货币 4 2 4 5" xfId="7345"/>
    <cellStyle name="货币 4 2 4 5 2" xfId="7346"/>
    <cellStyle name="货币 4 2 4 5 3" xfId="7347"/>
    <cellStyle name="货币 4 2 4 6" xfId="7348"/>
    <cellStyle name="货币 4 2 5" xfId="7349"/>
    <cellStyle name="货币 4 2 5 2" xfId="7350"/>
    <cellStyle name="货币 4 2 5 2 2" xfId="7351"/>
    <cellStyle name="货币 4 2 5 2 3" xfId="7352"/>
    <cellStyle name="货币 4 2 5 3" xfId="7353"/>
    <cellStyle name="货币 4 2 6" xfId="7354"/>
    <cellStyle name="货币 4 2 6 2" xfId="7355"/>
    <cellStyle name="货币 4 2 6 2 2" xfId="7356"/>
    <cellStyle name="货币 4 2 6 2 3" xfId="7357"/>
    <cellStyle name="货币 4 2 6 3" xfId="7358"/>
    <cellStyle name="货币 4 2 7" xfId="3175"/>
    <cellStyle name="货币 4 2 7 2" xfId="7359"/>
    <cellStyle name="货币 4 2 7 2 2" xfId="7360"/>
    <cellStyle name="货币 4 2 7 2 3" xfId="7361"/>
    <cellStyle name="货币 4 2 7 3" xfId="7362"/>
    <cellStyle name="货币 4 2 8" xfId="3177"/>
    <cellStyle name="货币 4 2 8 2" xfId="7363"/>
    <cellStyle name="货币 4 2 8 3" xfId="7364"/>
    <cellStyle name="货币 4 2 9" xfId="7365"/>
    <cellStyle name="货币 4 3" xfId="7366"/>
    <cellStyle name="货币 4 3 2" xfId="7367"/>
    <cellStyle name="货币 4 3 2 2" xfId="7368"/>
    <cellStyle name="货币 4 3 2 2 2" xfId="7369"/>
    <cellStyle name="货币 4 3 2 2 3" xfId="7370"/>
    <cellStyle name="货币 4 3 2 3" xfId="7371"/>
    <cellStyle name="货币 4 3 3" xfId="7372"/>
    <cellStyle name="货币 4 3 3 2" xfId="7373"/>
    <cellStyle name="货币 4 3 3 2 2" xfId="7374"/>
    <cellStyle name="货币 4 3 3 2 3" xfId="7375"/>
    <cellStyle name="货币 4 3 3 3" xfId="7376"/>
    <cellStyle name="货币 4 3 4" xfId="7377"/>
    <cellStyle name="货币 4 3 4 2" xfId="7378"/>
    <cellStyle name="货币 4 3 4 2 2" xfId="7379"/>
    <cellStyle name="货币 4 3 4 2 3" xfId="7380"/>
    <cellStyle name="货币 4 3 4 3" xfId="7381"/>
    <cellStyle name="货币 4 3 5" xfId="7382"/>
    <cellStyle name="货币 4 3 5 2" xfId="7383"/>
    <cellStyle name="货币 4 3 5 3" xfId="7384"/>
    <cellStyle name="货币 4 3 6" xfId="7386"/>
    <cellStyle name="货币 4 4" xfId="7387"/>
    <cellStyle name="货币 4 4 2" xfId="7388"/>
    <cellStyle name="货币 4 4 2 2" xfId="7389"/>
    <cellStyle name="货币 4 4 2 2 2" xfId="7390"/>
    <cellStyle name="货币 4 4 2 2 3" xfId="7391"/>
    <cellStyle name="货币 4 4 2 3" xfId="7392"/>
    <cellStyle name="货币 4 4 3" xfId="7393"/>
    <cellStyle name="货币 4 4 3 2" xfId="7394"/>
    <cellStyle name="货币 4 4 3 2 2" xfId="7395"/>
    <cellStyle name="货币 4 4 3 2 3" xfId="7396"/>
    <cellStyle name="货币 4 4 3 3" xfId="4710"/>
    <cellStyle name="货币 4 4 4" xfId="7397"/>
    <cellStyle name="货币 4 4 4 2" xfId="7398"/>
    <cellStyle name="货币 4 4 4 2 2" xfId="7399"/>
    <cellStyle name="货币 4 4 4 2 3" xfId="7400"/>
    <cellStyle name="货币 4 4 4 3" xfId="4714"/>
    <cellStyle name="货币 4 4 5" xfId="7401"/>
    <cellStyle name="货币 4 4 5 2" xfId="1235"/>
    <cellStyle name="货币 4 4 5 3" xfId="4718"/>
    <cellStyle name="货币 4 4 6" xfId="7402"/>
    <cellStyle name="货币 4 5" xfId="7403"/>
    <cellStyle name="货币 4 5 2" xfId="7404"/>
    <cellStyle name="货币 4 5 2 2" xfId="7405"/>
    <cellStyle name="货币 4 5 2 2 2" xfId="7406"/>
    <cellStyle name="货币 4 5 2 2 3" xfId="7407"/>
    <cellStyle name="货币 4 5 2 3" xfId="7408"/>
    <cellStyle name="货币 4 5 3" xfId="7409"/>
    <cellStyle name="货币 4 5 3 2" xfId="7410"/>
    <cellStyle name="货币 4 5 3 2 2" xfId="7411"/>
    <cellStyle name="货币 4 5 3 2 3" xfId="7412"/>
    <cellStyle name="货币 4 5 3 3" xfId="4721"/>
    <cellStyle name="货币 4 5 4" xfId="7413"/>
    <cellStyle name="货币 4 5 4 2" xfId="7414"/>
    <cellStyle name="货币 4 5 4 3" xfId="4725"/>
    <cellStyle name="货币 4 5 5" xfId="7415"/>
    <cellStyle name="货币 4 6" xfId="7416"/>
    <cellStyle name="货币 4 6 2" xfId="7417"/>
    <cellStyle name="货币 4 6 2 2" xfId="7419"/>
    <cellStyle name="货币 4 6 2 2 2" xfId="7421"/>
    <cellStyle name="货币 4 6 2 2 3" xfId="7422"/>
    <cellStyle name="货币 4 6 2 3" xfId="7423"/>
    <cellStyle name="货币 4 6 3" xfId="7424"/>
    <cellStyle name="货币 4 6 3 2" xfId="7426"/>
    <cellStyle name="货币 4 6 3 2 2" xfId="7428"/>
    <cellStyle name="货币 4 6 3 2 3" xfId="7429"/>
    <cellStyle name="货币 4 6 3 3" xfId="3002"/>
    <cellStyle name="货币 4 6 4" xfId="7430"/>
    <cellStyle name="货币 4 6 4 2" xfId="7432"/>
    <cellStyle name="货币 4 6 4 2 2" xfId="7434"/>
    <cellStyle name="货币 4 6 4 2 3" xfId="6206"/>
    <cellStyle name="货币 4 6 4 3" xfId="7435"/>
    <cellStyle name="货币 4 6 5" xfId="7436"/>
    <cellStyle name="货币 4 6 5 2" xfId="7438"/>
    <cellStyle name="货币 4 6 5 3" xfId="7440"/>
    <cellStyle name="货币 4 6 6" xfId="7441"/>
    <cellStyle name="货币 4 7" xfId="7442"/>
    <cellStyle name="货币 4 7 2" xfId="7443"/>
    <cellStyle name="货币 4 7 2 2" xfId="7446"/>
    <cellStyle name="货币 4 7 2 3" xfId="7449"/>
    <cellStyle name="货币 4 7 3" xfId="7450"/>
    <cellStyle name="货币 4 8" xfId="7453"/>
    <cellStyle name="货币 4 8 2" xfId="7454"/>
    <cellStyle name="货币 4 8 2 2" xfId="4413"/>
    <cellStyle name="货币 4 8 2 3" xfId="7456"/>
    <cellStyle name="货币 4 8 3" xfId="7457"/>
    <cellStyle name="货币 4 9" xfId="7459"/>
    <cellStyle name="货币 4 9 2" xfId="7460"/>
    <cellStyle name="货币 4 9 2 2" xfId="4438"/>
    <cellStyle name="货币 4 9 2 3" xfId="7461"/>
    <cellStyle name="货币 4 9 3" xfId="7462"/>
    <cellStyle name="货币 5" xfId="7463"/>
    <cellStyle name="货币 5 2" xfId="7465"/>
    <cellStyle name="货币 5 2 2" xfId="2484"/>
    <cellStyle name="货币 5 2 2 2" xfId="7467"/>
    <cellStyle name="货币 5 2 2 3" xfId="7468"/>
    <cellStyle name="货币 5 2 3" xfId="7469"/>
    <cellStyle name="货币 5 3" xfId="7470"/>
    <cellStyle name="货币 5 3 2" xfId="7471"/>
    <cellStyle name="货币 5 3 2 2" xfId="7472"/>
    <cellStyle name="货币 5 3 2 3" xfId="7473"/>
    <cellStyle name="货币 5 3 3" xfId="7474"/>
    <cellStyle name="货币 5 4" xfId="7475"/>
    <cellStyle name="货币 5 4 2" xfId="7476"/>
    <cellStyle name="货币 5 4 3" xfId="7477"/>
    <cellStyle name="货币 5 5" xfId="7479"/>
    <cellStyle name="货币[0] 2" xfId="7480"/>
    <cellStyle name="货币[0] 2 2" xfId="7482"/>
    <cellStyle name="货币[0] 2 3" xfId="7484"/>
    <cellStyle name="货币[0] 3" xfId="7485"/>
    <cellStyle name="货币[0] 3 2" xfId="7487"/>
    <cellStyle name="货币[0] 3 3" xfId="7489"/>
    <cellStyle name="计算 10" xfId="7490"/>
    <cellStyle name="计算 10 2" xfId="7491"/>
    <cellStyle name="计算 2" xfId="7493"/>
    <cellStyle name="计算 2 10" xfId="7494"/>
    <cellStyle name="计算 2 10 2" xfId="7495"/>
    <cellStyle name="计算 2 11" xfId="7496"/>
    <cellStyle name="计算 2 11 2" xfId="7497"/>
    <cellStyle name="计算 2 12" xfId="7499"/>
    <cellStyle name="计算 2 12 2" xfId="7500"/>
    <cellStyle name="计算 2 2" xfId="7501"/>
    <cellStyle name="计算 2 2 2" xfId="7502"/>
    <cellStyle name="计算 2 2 2 2" xfId="7504"/>
    <cellStyle name="计算 2 2 2 2 2" xfId="7506"/>
    <cellStyle name="计算 2 2 2 2 2 2" xfId="7507"/>
    <cellStyle name="计算 2 2 2 2 2 2 2" xfId="7508"/>
    <cellStyle name="计算 2 2 2 2 2 3" xfId="7509"/>
    <cellStyle name="计算 2 2 2 2 2 3 2" xfId="7510"/>
    <cellStyle name="计算 2 2 2 2 2 4" xfId="7511"/>
    <cellStyle name="计算 2 2 2 2 2 4 2" xfId="3775"/>
    <cellStyle name="计算 2 2 2 2 2 5" xfId="7512"/>
    <cellStyle name="计算 2 2 2 2 2 5 2" xfId="7514"/>
    <cellStyle name="计算 2 2 2 2 2 6" xfId="7515"/>
    <cellStyle name="计算 2 2 2 2 2 6 2" xfId="7516"/>
    <cellStyle name="计算 2 2 2 2 2 7" xfId="4400"/>
    <cellStyle name="计算 2 2 2 2 2 7 2" xfId="7517"/>
    <cellStyle name="计算 2 2 2 2 2 7 2 2" xfId="7518"/>
    <cellStyle name="计算 2 2 2 2 2 7 3" xfId="7519"/>
    <cellStyle name="计算 2 2 2 2 2 8" xfId="4402"/>
    <cellStyle name="计算 2 2 2 2 3" xfId="7521"/>
    <cellStyle name="计算 2 2 2 2 3 2" xfId="7522"/>
    <cellStyle name="计算 2 2 2 2 4" xfId="7523"/>
    <cellStyle name="计算 2 2 2 2 4 2" xfId="7524"/>
    <cellStyle name="计算 2 2 2 2 5" xfId="65"/>
    <cellStyle name="计算 2 2 2 2 5 2" xfId="7525"/>
    <cellStyle name="计算 2 2 2 2 6" xfId="7526"/>
    <cellStyle name="计算 2 2 2 2 6 2" xfId="7527"/>
    <cellStyle name="计算 2 2 2 2 7" xfId="7528"/>
    <cellStyle name="计算 2 2 2 2 7 2" xfId="7530"/>
    <cellStyle name="计算 2 2 2 3" xfId="3075"/>
    <cellStyle name="计算 2 2 2 3 2" xfId="7531"/>
    <cellStyle name="计算 2 2 2 3 2 2" xfId="7532"/>
    <cellStyle name="计算 2 2 2 3 3" xfId="7533"/>
    <cellStyle name="计算 2 2 2 3 3 2" xfId="7534"/>
    <cellStyle name="计算 2 2 2 3 4" xfId="7535"/>
    <cellStyle name="计算 2 2 2 3 4 2" xfId="7536"/>
    <cellStyle name="计算 2 2 2 3 5" xfId="7537"/>
    <cellStyle name="计算 2 2 2 3 5 2" xfId="7538"/>
    <cellStyle name="计算 2 2 2 3 6" xfId="7539"/>
    <cellStyle name="计算 2 2 2 3 6 2" xfId="7540"/>
    <cellStyle name="计算 2 2 2 3 7" xfId="7541"/>
    <cellStyle name="计算 2 2 2 3 7 2" xfId="7542"/>
    <cellStyle name="计算 2 2 2 3 7 2 2" xfId="7543"/>
    <cellStyle name="计算 2 2 2 3 7 3" xfId="7544"/>
    <cellStyle name="计算 2 2 2 3 8" xfId="7545"/>
    <cellStyle name="计算 2 2 2 4" xfId="7546"/>
    <cellStyle name="计算 2 2 2 4 2" xfId="7547"/>
    <cellStyle name="计算 2 2 2 5" xfId="7548"/>
    <cellStyle name="计算 2 2 2 5 2" xfId="7549"/>
    <cellStyle name="计算 2 2 2 6" xfId="7550"/>
    <cellStyle name="计算 2 2 2 6 2" xfId="7552"/>
    <cellStyle name="计算 2 2 2 7" xfId="7553"/>
    <cellStyle name="计算 2 2 2 7 2" xfId="7554"/>
    <cellStyle name="计算 2 2 2 8" xfId="7555"/>
    <cellStyle name="计算 2 2 2 8 2" xfId="7556"/>
    <cellStyle name="计算 2 2 3" xfId="7557"/>
    <cellStyle name="计算 2 2 3 2" xfId="7558"/>
    <cellStyle name="计算 2 2 3 2 2" xfId="7559"/>
    <cellStyle name="计算 2 2 3 2 2 2" xfId="1913"/>
    <cellStyle name="计算 2 2 3 2 3" xfId="7560"/>
    <cellStyle name="计算 2 2 3 2 3 2" xfId="1957"/>
    <cellStyle name="计算 2 2 3 2 4" xfId="7561"/>
    <cellStyle name="计算 2 2 3 2 4 2" xfId="1992"/>
    <cellStyle name="计算 2 2 3 2 5" xfId="3916"/>
    <cellStyle name="计算 2 2 3 2 5 2" xfId="2009"/>
    <cellStyle name="计算 2 2 3 2 6" xfId="1013"/>
    <cellStyle name="计算 2 2 3 2 6 2" xfId="3935"/>
    <cellStyle name="计算 2 2 3 2 7" xfId="3359"/>
    <cellStyle name="计算 2 2 3 2 7 2" xfId="2022"/>
    <cellStyle name="计算 2 2 3 2 7 2 2" xfId="2811"/>
    <cellStyle name="计算 2 2 3 2 7 3" xfId="3954"/>
    <cellStyle name="计算 2 2 3 2 8" xfId="3956"/>
    <cellStyle name="计算 2 2 3 3" xfId="7563"/>
    <cellStyle name="计算 2 2 3 3 2" xfId="7564"/>
    <cellStyle name="计算 2 2 3 4" xfId="7565"/>
    <cellStyle name="计算 2 2 3 4 2" xfId="7566"/>
    <cellStyle name="计算 2 2 3 5" xfId="4141"/>
    <cellStyle name="计算 2 2 3 5 2" xfId="4143"/>
    <cellStyle name="计算 2 2 3 6" xfId="1106"/>
    <cellStyle name="计算 2 2 3 6 2" xfId="4145"/>
    <cellStyle name="计算 2 2 3 7" xfId="7567"/>
    <cellStyle name="计算 2 2 3 7 2" xfId="7568"/>
    <cellStyle name="计算 2 2 4" xfId="907"/>
    <cellStyle name="计算 2 2 4 2" xfId="7569"/>
    <cellStyle name="计算 2 2 4 2 2" xfId="7571"/>
    <cellStyle name="计算 2 2 4 3" xfId="7572"/>
    <cellStyle name="计算 2 2 4 3 2" xfId="7573"/>
    <cellStyle name="计算 2 2 4 4" xfId="7574"/>
    <cellStyle name="计算 2 2 4 4 2" xfId="7575"/>
    <cellStyle name="计算 2 2 4 5" xfId="4149"/>
    <cellStyle name="计算 2 2 4 5 2" xfId="4151"/>
    <cellStyle name="计算 2 2 4 6" xfId="7576"/>
    <cellStyle name="计算 2 2 4 6 2" xfId="7578"/>
    <cellStyle name="计算 2 2 4 7" xfId="7579"/>
    <cellStyle name="计算 2 2 4 7 2" xfId="7580"/>
    <cellStyle name="计算 2 2 4 7 2 2" xfId="7581"/>
    <cellStyle name="计算 2 2 4 7 3" xfId="7582"/>
    <cellStyle name="计算 2 2 4 8" xfId="7583"/>
    <cellStyle name="计算 2 2 5" xfId="7584"/>
    <cellStyle name="计算 2 2 5 2" xfId="7585"/>
    <cellStyle name="计算 2 2 6" xfId="7586"/>
    <cellStyle name="计算 2 2 6 2" xfId="7587"/>
    <cellStyle name="计算 2 2 7" xfId="7588"/>
    <cellStyle name="计算 2 2 7 2" xfId="7589"/>
    <cellStyle name="计算 2 2 8" xfId="7590"/>
    <cellStyle name="计算 2 2 8 2" xfId="7591"/>
    <cellStyle name="计算 2 2 9" xfId="7593"/>
    <cellStyle name="计算 2 2 9 2" xfId="7594"/>
    <cellStyle name="计算 2 3" xfId="7597"/>
    <cellStyle name="计算 2 3 10" xfId="7598"/>
    <cellStyle name="计算 2 3 10 2" xfId="3518"/>
    <cellStyle name="计算 2 3 2" xfId="7599"/>
    <cellStyle name="计算 2 3 2 2" xfId="7600"/>
    <cellStyle name="计算 2 3 2 2 2" xfId="7601"/>
    <cellStyle name="计算 2 3 2 2 2 2" xfId="7602"/>
    <cellStyle name="计算 2 3 2 2 2 2 2" xfId="7603"/>
    <cellStyle name="计算 2 3 2 2 2 3" xfId="7604"/>
    <cellStyle name="计算 2 3 2 2 2 3 2" xfId="7605"/>
    <cellStyle name="计算 2 3 2 2 2 4" xfId="7606"/>
    <cellStyle name="计算 2 3 2 2 2 4 2" xfId="7607"/>
    <cellStyle name="计算 2 3 2 2 2 5" xfId="7608"/>
    <cellStyle name="计算 2 3 2 2 2 5 2" xfId="7610"/>
    <cellStyle name="计算 2 3 2 2 2 6" xfId="7612"/>
    <cellStyle name="计算 2 3 2 2 2 6 2" xfId="7614"/>
    <cellStyle name="计算 2 3 2 2 2 7" xfId="7616"/>
    <cellStyle name="计算 2 3 2 2 2 7 2" xfId="7619"/>
    <cellStyle name="计算 2 3 2 2 2 7 2 2" xfId="7621"/>
    <cellStyle name="计算 2 3 2 2 2 7 3" xfId="3401"/>
    <cellStyle name="计算 2 3 2 2 2 8" xfId="7622"/>
    <cellStyle name="计算 2 3 2 2 3" xfId="7625"/>
    <cellStyle name="计算 2 3 2 2 3 2" xfId="7626"/>
    <cellStyle name="计算 2 3 2 2 4" xfId="7627"/>
    <cellStyle name="计算 2 3 2 2 4 2" xfId="7628"/>
    <cellStyle name="计算 2 3 2 2 5" xfId="2304"/>
    <cellStyle name="计算 2 3 2 2 5 2" xfId="7629"/>
    <cellStyle name="计算 2 3 2 2 6" xfId="7630"/>
    <cellStyle name="计算 2 3 2 2 6 2" xfId="7631"/>
    <cellStyle name="计算 2 3 2 2 7" xfId="7632"/>
    <cellStyle name="计算 2 3 2 2 7 2" xfId="7633"/>
    <cellStyle name="计算 2 3 2 3" xfId="7634"/>
    <cellStyle name="计算 2 3 2 3 2" xfId="7635"/>
    <cellStyle name="计算 2 3 2 3 2 2" xfId="7636"/>
    <cellStyle name="计算 2 3 2 3 3" xfId="1497"/>
    <cellStyle name="计算 2 3 2 3 3 2" xfId="7637"/>
    <cellStyle name="计算 2 3 2 3 4" xfId="7638"/>
    <cellStyle name="计算 2 3 2 3 4 2" xfId="7639"/>
    <cellStyle name="计算 2 3 2 3 5" xfId="7640"/>
    <cellStyle name="计算 2 3 2 3 5 2" xfId="7641"/>
    <cellStyle name="计算 2 3 2 3 6" xfId="7642"/>
    <cellStyle name="计算 2 3 2 3 6 2" xfId="7643"/>
    <cellStyle name="计算 2 3 2 3 7" xfId="7644"/>
    <cellStyle name="计算 2 3 2 3 7 2" xfId="7645"/>
    <cellStyle name="计算 2 3 2 3 7 2 2" xfId="7646"/>
    <cellStyle name="计算 2 3 2 3 7 3" xfId="7647"/>
    <cellStyle name="计算 2 3 2 3 8" xfId="7648"/>
    <cellStyle name="计算 2 3 2 4" xfId="7649"/>
    <cellStyle name="计算 2 3 2 4 2" xfId="7651"/>
    <cellStyle name="计算 2 3 2 5" xfId="7653"/>
    <cellStyle name="计算 2 3 2 5 2" xfId="7655"/>
    <cellStyle name="计算 2 3 2 6" xfId="7656"/>
    <cellStyle name="计算 2 3 2 6 2" xfId="7658"/>
    <cellStyle name="计算 2 3 2 7" xfId="7659"/>
    <cellStyle name="计算 2 3 2 7 2" xfId="7660"/>
    <cellStyle name="计算 2 3 2 8" xfId="7661"/>
    <cellStyle name="计算 2 3 2 8 2" xfId="7663"/>
    <cellStyle name="计算 2 3 3" xfId="7664"/>
    <cellStyle name="计算 2 3 3 2" xfId="7665"/>
    <cellStyle name="计算 2 3 3 2 2" xfId="7666"/>
    <cellStyle name="计算 2 3 3 2 2 2" xfId="6123"/>
    <cellStyle name="计算 2 3 3 2 3" xfId="7668"/>
    <cellStyle name="计算 2 3 3 2 3 2" xfId="7669"/>
    <cellStyle name="计算 2 3 3 2 4" xfId="7670"/>
    <cellStyle name="计算 2 3 3 2 4 2" xfId="7672"/>
    <cellStyle name="计算 2 3 3 2 5" xfId="7674"/>
    <cellStyle name="计算 2 3 3 2 5 2" xfId="7675"/>
    <cellStyle name="计算 2 3 3 2 6" xfId="7677"/>
    <cellStyle name="计算 2 3 3 2 6 2" xfId="7678"/>
    <cellStyle name="计算 2 3 3 2 7" xfId="7679"/>
    <cellStyle name="计算 2 3 3 2 7 2" xfId="7680"/>
    <cellStyle name="计算 2 3 3 2 7 2 2" xfId="2995"/>
    <cellStyle name="计算 2 3 3 2 7 3" xfId="7682"/>
    <cellStyle name="计算 2 3 3 2 8" xfId="7684"/>
    <cellStyle name="计算 2 3 3 3" xfId="7685"/>
    <cellStyle name="计算 2 3 3 3 2" xfId="7686"/>
    <cellStyle name="计算 2 3 3 4" xfId="7687"/>
    <cellStyle name="计算 2 3 3 4 2" xfId="2782"/>
    <cellStyle name="计算 2 3 3 5" xfId="2785"/>
    <cellStyle name="计算 2 3 3 5 2" xfId="2788"/>
    <cellStyle name="计算 2 3 3 6" xfId="1175"/>
    <cellStyle name="计算 2 3 3 6 2" xfId="2790"/>
    <cellStyle name="计算 2 3 3 7" xfId="7688"/>
    <cellStyle name="计算 2 3 3 7 2" xfId="7689"/>
    <cellStyle name="计算 2 3 4" xfId="7690"/>
    <cellStyle name="计算 2 3 4 2" xfId="7691"/>
    <cellStyle name="计算 2 3 4 2 2" xfId="7692"/>
    <cellStyle name="计算 2 3 4 3" xfId="7693"/>
    <cellStyle name="计算 2 3 4 3 2" xfId="7694"/>
    <cellStyle name="计算 2 3 4 4" xfId="7695"/>
    <cellStyle name="计算 2 3 4 4 2" xfId="7696"/>
    <cellStyle name="计算 2 3 4 5" xfId="4166"/>
    <cellStyle name="计算 2 3 4 5 2" xfId="4168"/>
    <cellStyle name="计算 2 3 4 6" xfId="7697"/>
    <cellStyle name="计算 2 3 4 6 2" xfId="7699"/>
    <cellStyle name="计算 2 3 4 7" xfId="7700"/>
    <cellStyle name="计算 2 3 4 7 2" xfId="7701"/>
    <cellStyle name="计算 2 3 4 7 2 2" xfId="7702"/>
    <cellStyle name="计算 2 3 4 7 3" xfId="7704"/>
    <cellStyle name="计算 2 3 4 8" xfId="7705"/>
    <cellStyle name="计算 2 3 5" xfId="7706"/>
    <cellStyle name="计算 2 3 5 2" xfId="7707"/>
    <cellStyle name="计算 2 3 5 2 2" xfId="7708"/>
    <cellStyle name="计算 2 3 5 3" xfId="7710"/>
    <cellStyle name="计算 2 3 5 3 2" xfId="7711"/>
    <cellStyle name="计算 2 3 5 4" xfId="7712"/>
    <cellStyle name="计算 2 3 5 4 2" xfId="7713"/>
    <cellStyle name="计算 2 3 5 5" xfId="2017"/>
    <cellStyle name="计算 2 3 5 5 2" xfId="7714"/>
    <cellStyle name="计算 2 3 5 6" xfId="4172"/>
    <cellStyle name="计算 2 3 5 6 2" xfId="7715"/>
    <cellStyle name="计算 2 3 5 7" xfId="7716"/>
    <cellStyle name="计算 2 3 5 7 2" xfId="7718"/>
    <cellStyle name="计算 2 3 5 7 2 2" xfId="7719"/>
    <cellStyle name="计算 2 3 5 7 3" xfId="7720"/>
    <cellStyle name="计算 2 3 5 8" xfId="7721"/>
    <cellStyle name="计算 2 3 6" xfId="7722"/>
    <cellStyle name="计算 2 3 6 2" xfId="7723"/>
    <cellStyle name="计算 2 3 7" xfId="7724"/>
    <cellStyle name="计算 2 3 7 2" xfId="7725"/>
    <cellStyle name="计算 2 3 8" xfId="7726"/>
    <cellStyle name="计算 2 3 8 2" xfId="7727"/>
    <cellStyle name="计算 2 3 9" xfId="7729"/>
    <cellStyle name="计算 2 3 9 2" xfId="7730"/>
    <cellStyle name="计算 2 4" xfId="7731"/>
    <cellStyle name="计算 2 4 2" xfId="7732"/>
    <cellStyle name="计算 2 4 2 2" xfId="7733"/>
    <cellStyle name="计算 2 4 2 2 2" xfId="7734"/>
    <cellStyle name="计算 2 4 2 2 2 2" xfId="7735"/>
    <cellStyle name="计算 2 4 2 2 3" xfId="7737"/>
    <cellStyle name="计算 2 4 2 2 3 2" xfId="7738"/>
    <cellStyle name="计算 2 4 2 2 4" xfId="7739"/>
    <cellStyle name="计算 2 4 2 2 4 2" xfId="7740"/>
    <cellStyle name="计算 2 4 2 2 5" xfId="7742"/>
    <cellStyle name="计算 2 4 2 2 5 2" xfId="7743"/>
    <cellStyle name="计算 2 4 2 2 6" xfId="7744"/>
    <cellStyle name="计算 2 4 2 2 6 2" xfId="7745"/>
    <cellStyle name="计算 2 4 2 2 7" xfId="7747"/>
    <cellStyle name="计算 2 4 2 2 7 2" xfId="7748"/>
    <cellStyle name="计算 2 4 2 2 7 2 2" xfId="7749"/>
    <cellStyle name="计算 2 4 2 2 7 3" xfId="7750"/>
    <cellStyle name="计算 2 4 2 2 8" xfId="7751"/>
    <cellStyle name="计算 2 4 2 3" xfId="7752"/>
    <cellStyle name="计算 2 4 2 3 2" xfId="7753"/>
    <cellStyle name="计算 2 4 2 4" xfId="2931"/>
    <cellStyle name="计算 2 4 2 4 2" xfId="7754"/>
    <cellStyle name="计算 2 4 2 5" xfId="2934"/>
    <cellStyle name="计算 2 4 2 5 2" xfId="7755"/>
    <cellStyle name="计算 2 4 2 6" xfId="7756"/>
    <cellStyle name="计算 2 4 2 6 2" xfId="7757"/>
    <cellStyle name="计算 2 4 2 7" xfId="7758"/>
    <cellStyle name="计算 2 4 2 7 2" xfId="7759"/>
    <cellStyle name="计算 2 4 3" xfId="7761"/>
    <cellStyle name="计算 2 4 3 2" xfId="7762"/>
    <cellStyle name="计算 2 4 3 2 2" xfId="7763"/>
    <cellStyle name="计算 2 4 3 3" xfId="7764"/>
    <cellStyle name="计算 2 4 3 3 2" xfId="7765"/>
    <cellStyle name="计算 2 4 3 4" xfId="7766"/>
    <cellStyle name="计算 2 4 3 4 2" xfId="7767"/>
    <cellStyle name="计算 2 4 3 5" xfId="4038"/>
    <cellStyle name="计算 2 4 3 5 2" xfId="4042"/>
    <cellStyle name="计算 2 4 3 6" xfId="7768"/>
    <cellStyle name="计算 2 4 3 6 2" xfId="7769"/>
    <cellStyle name="计算 2 4 3 7" xfId="7770"/>
    <cellStyle name="计算 2 4 3 7 2" xfId="7771"/>
    <cellStyle name="计算 2 4 3 7 2 2" xfId="7772"/>
    <cellStyle name="计算 2 4 3 7 3" xfId="7773"/>
    <cellStyle name="计算 2 4 3 8" xfId="7774"/>
    <cellStyle name="计算 2 4 4" xfId="7776"/>
    <cellStyle name="计算 2 4 4 2" xfId="7777"/>
    <cellStyle name="计算 2 4 5" xfId="7778"/>
    <cellStyle name="计算 2 4 5 2" xfId="7780"/>
    <cellStyle name="计算 2 4 6" xfId="7782"/>
    <cellStyle name="计算 2 4 6 2" xfId="7784"/>
    <cellStyle name="计算 2 4 7" xfId="7786"/>
    <cellStyle name="计算 2 4 7 2" xfId="7787"/>
    <cellStyle name="计算 2 4 8" xfId="7788"/>
    <cellStyle name="计算 2 4 8 2" xfId="7789"/>
    <cellStyle name="计算 2 5" xfId="7790"/>
    <cellStyle name="计算 2 5 2" xfId="7791"/>
    <cellStyle name="计算 2 5 2 2" xfId="5356"/>
    <cellStyle name="计算 2 5 2 2 2" xfId="5358"/>
    <cellStyle name="计算 2 5 2 3" xfId="5360"/>
    <cellStyle name="计算 2 5 2 3 2" xfId="5362"/>
    <cellStyle name="计算 2 5 2 4" xfId="5364"/>
    <cellStyle name="计算 2 5 2 4 2" xfId="7792"/>
    <cellStyle name="计算 2 5 2 5" xfId="7793"/>
    <cellStyle name="计算 2 5 2 5 2" xfId="7794"/>
    <cellStyle name="计算 2 5 2 6" xfId="7795"/>
    <cellStyle name="计算 2 5 2 6 2" xfId="7796"/>
    <cellStyle name="计算 2 5 2 7" xfId="7797"/>
    <cellStyle name="计算 2 5 2 7 2" xfId="7798"/>
    <cellStyle name="计算 2 5 2 7 2 2" xfId="7799"/>
    <cellStyle name="计算 2 5 2 7 3" xfId="7800"/>
    <cellStyle name="计算 2 5 2 8" xfId="7801"/>
    <cellStyle name="计算 2 5 3" xfId="7802"/>
    <cellStyle name="计算 2 5 3 2" xfId="5371"/>
    <cellStyle name="计算 2 5 4" xfId="7803"/>
    <cellStyle name="计算 2 5 4 2" xfId="5384"/>
    <cellStyle name="计算 2 5 5" xfId="7804"/>
    <cellStyle name="计算 2 5 5 2" xfId="5394"/>
    <cellStyle name="计算 2 5 6" xfId="7806"/>
    <cellStyle name="计算 2 5 6 2" xfId="7807"/>
    <cellStyle name="计算 2 5 7" xfId="7808"/>
    <cellStyle name="计算 2 5 7 2" xfId="7809"/>
    <cellStyle name="计算 2 6" xfId="7810"/>
    <cellStyle name="计算 2 6 2" xfId="7811"/>
    <cellStyle name="计算 2 6 2 2" xfId="5470"/>
    <cellStyle name="计算 2 6 3" xfId="4409"/>
    <cellStyle name="计算 2 6 3 2" xfId="5482"/>
    <cellStyle name="计算 2 6 4" xfId="4411"/>
    <cellStyle name="计算 2 6 4 2" xfId="5495"/>
    <cellStyle name="计算 2 6 5" xfId="7812"/>
    <cellStyle name="计算 2 6 5 2" xfId="7814"/>
    <cellStyle name="计算 2 6 6" xfId="7816"/>
    <cellStyle name="计算 2 6 6 2" xfId="7818"/>
    <cellStyle name="计算 2 6 7" xfId="7819"/>
    <cellStyle name="计算 2 6 7 2" xfId="7820"/>
    <cellStyle name="计算 2 6 7 2 2" xfId="7821"/>
    <cellStyle name="计算 2 6 7 3" xfId="7822"/>
    <cellStyle name="计算 2 6 8" xfId="7823"/>
    <cellStyle name="计算 2 7" xfId="7824"/>
    <cellStyle name="计算 2 7 2" xfId="7825"/>
    <cellStyle name="计算 2 7 2 2" xfId="5574"/>
    <cellStyle name="计算 2 7 3" xfId="7826"/>
    <cellStyle name="计算 2 7 3 2" xfId="5582"/>
    <cellStyle name="计算 2 7 4" xfId="7827"/>
    <cellStyle name="计算 2 7 4 2" xfId="5590"/>
    <cellStyle name="计算 2 7 5" xfId="7828"/>
    <cellStyle name="计算 2 7 5 2" xfId="7829"/>
    <cellStyle name="计算 2 7 6" xfId="7830"/>
    <cellStyle name="计算 2 7 6 2" xfId="7831"/>
    <cellStyle name="计算 2 7 7" xfId="7832"/>
    <cellStyle name="计算 2 7 7 2" xfId="7833"/>
    <cellStyle name="计算 2 7 7 2 2" xfId="7834"/>
    <cellStyle name="计算 2 7 7 3" xfId="7835"/>
    <cellStyle name="计算 2 7 8" xfId="7836"/>
    <cellStyle name="计算 2 8" xfId="7837"/>
    <cellStyle name="计算 2 8 2" xfId="7838"/>
    <cellStyle name="计算 2 9" xfId="7839"/>
    <cellStyle name="计算 2 9 2" xfId="7840"/>
    <cellStyle name="计算 3" xfId="7841"/>
    <cellStyle name="计算 3 10" xfId="7842"/>
    <cellStyle name="计算 3 10 2" xfId="7843"/>
    <cellStyle name="计算 3 2" xfId="7844"/>
    <cellStyle name="计算 3 2 2" xfId="7845"/>
    <cellStyle name="计算 3 2 2 2" xfId="7846"/>
    <cellStyle name="计算 3 2 2 2 2" xfId="7847"/>
    <cellStyle name="计算 3 2 2 2 2 2" xfId="7848"/>
    <cellStyle name="计算 3 2 2 2 2 2 2" xfId="7849"/>
    <cellStyle name="计算 3 2 2 2 2 3" xfId="7850"/>
    <cellStyle name="计算 3 2 2 2 2 3 2" xfId="7851"/>
    <cellStyle name="计算 3 2 2 2 2 4" xfId="7852"/>
    <cellStyle name="计算 3 2 2 2 2 4 2" xfId="7853"/>
    <cellStyle name="计算 3 2 2 2 2 5" xfId="7854"/>
    <cellStyle name="计算 3 2 2 2 2 5 2" xfId="7855"/>
    <cellStyle name="计算 3 2 2 2 2 6" xfId="7856"/>
    <cellStyle name="计算 3 2 2 2 2 6 2" xfId="7857"/>
    <cellStyle name="计算 3 2 2 2 2 7" xfId="7858"/>
    <cellStyle name="计算 3 2 2 2 2 7 2" xfId="7859"/>
    <cellStyle name="计算 3 2 2 2 2 7 2 2" xfId="7860"/>
    <cellStyle name="计算 3 2 2 2 2 7 3" xfId="2380"/>
    <cellStyle name="计算 3 2 2 2 2 8" xfId="7861"/>
    <cellStyle name="计算 3 2 2 2 3" xfId="7862"/>
    <cellStyle name="计算 3 2 2 2 3 2" xfId="7863"/>
    <cellStyle name="计算 3 2 2 2 4" xfId="7864"/>
    <cellStyle name="计算 3 2 2 2 4 2" xfId="7865"/>
    <cellStyle name="计算 3 2 2 2 5" xfId="7866"/>
    <cellStyle name="计算 3 2 2 2 5 2" xfId="7867"/>
    <cellStyle name="计算 3 2 2 2 6" xfId="7868"/>
    <cellStyle name="计算 3 2 2 2 6 2" xfId="7869"/>
    <cellStyle name="计算 3 2 2 2 7" xfId="7870"/>
    <cellStyle name="计算 3 2 2 2 7 2" xfId="7871"/>
    <cellStyle name="计算 3 2 2 3" xfId="7872"/>
    <cellStyle name="计算 3 2 2 3 2" xfId="7873"/>
    <cellStyle name="计算 3 2 2 3 2 2" xfId="7874"/>
    <cellStyle name="计算 3 2 2 3 3" xfId="7875"/>
    <cellStyle name="计算 3 2 2 3 3 2" xfId="7876"/>
    <cellStyle name="计算 3 2 2 3 4" xfId="7877"/>
    <cellStyle name="计算 3 2 2 3 4 2" xfId="7878"/>
    <cellStyle name="计算 3 2 2 3 5" xfId="7879"/>
    <cellStyle name="计算 3 2 2 3 5 2" xfId="7880"/>
    <cellStyle name="计算 3 2 2 3 6" xfId="7881"/>
    <cellStyle name="计算 3 2 2 3 6 2" xfId="7882"/>
    <cellStyle name="计算 3 2 2 3 7" xfId="7883"/>
    <cellStyle name="计算 3 2 2 3 7 2" xfId="7884"/>
    <cellStyle name="计算 3 2 2 3 7 2 2" xfId="7885"/>
    <cellStyle name="计算 3 2 2 3 7 3" xfId="7886"/>
    <cellStyle name="计算 3 2 2 3 8" xfId="7887"/>
    <cellStyle name="计算 3 2 2 4" xfId="7888"/>
    <cellStyle name="计算 3 2 2 4 2" xfId="7889"/>
    <cellStyle name="计算 3 2 2 5" xfId="7890"/>
    <cellStyle name="计算 3 2 2 5 2" xfId="7891"/>
    <cellStyle name="计算 3 2 2 6" xfId="7892"/>
    <cellStyle name="计算 3 2 2 6 2" xfId="7894"/>
    <cellStyle name="计算 3 2 2 7" xfId="7895"/>
    <cellStyle name="计算 3 2 2 7 2" xfId="7896"/>
    <cellStyle name="计算 3 2 2 8" xfId="7897"/>
    <cellStyle name="计算 3 2 2 8 2" xfId="7898"/>
    <cellStyle name="计算 3 2 3" xfId="7899"/>
    <cellStyle name="计算 3 2 3 2" xfId="7900"/>
    <cellStyle name="计算 3 2 3 2 2" xfId="7901"/>
    <cellStyle name="计算 3 2 3 2 2 2" xfId="3930"/>
    <cellStyle name="计算 3 2 3 2 3" xfId="7902"/>
    <cellStyle name="计算 3 2 3 2 3 2" xfId="7903"/>
    <cellStyle name="计算 3 2 3 2 4" xfId="7904"/>
    <cellStyle name="计算 3 2 3 2 4 2" xfId="7906"/>
    <cellStyle name="计算 3 2 3 2 5" xfId="7907"/>
    <cellStyle name="计算 3 2 3 2 5 2" xfId="7908"/>
    <cellStyle name="计算 3 2 3 2 6" xfId="7909"/>
    <cellStyle name="计算 3 2 3 2 6 2" xfId="7910"/>
    <cellStyle name="计算 3 2 3 2 7" xfId="7911"/>
    <cellStyle name="计算 3 2 3 2 7 2" xfId="7912"/>
    <cellStyle name="计算 3 2 3 2 7 2 2" xfId="6226"/>
    <cellStyle name="计算 3 2 3 2 7 3" xfId="7913"/>
    <cellStyle name="计算 3 2 3 2 8" xfId="7914"/>
    <cellStyle name="计算 3 2 3 3" xfId="7915"/>
    <cellStyle name="计算 3 2 3 3 2" xfId="7916"/>
    <cellStyle name="计算 3 2 3 4" xfId="7917"/>
    <cellStyle name="计算 3 2 3 4 2" xfId="7918"/>
    <cellStyle name="计算 3 2 3 5" xfId="4182"/>
    <cellStyle name="计算 3 2 3 5 2" xfId="4185"/>
    <cellStyle name="计算 3 2 3 6" xfId="116"/>
    <cellStyle name="计算 3 2 3 6 2" xfId="4188"/>
    <cellStyle name="计算 3 2 3 7" xfId="4957"/>
    <cellStyle name="计算 3 2 3 7 2" xfId="5861"/>
    <cellStyle name="计算 3 2 4" xfId="7919"/>
    <cellStyle name="计算 3 2 4 2" xfId="7920"/>
    <cellStyle name="计算 3 2 4 2 2" xfId="7921"/>
    <cellStyle name="计算 3 2 4 3" xfId="7923"/>
    <cellStyle name="计算 3 2 4 3 2" xfId="7924"/>
    <cellStyle name="计算 3 2 4 4" xfId="7925"/>
    <cellStyle name="计算 3 2 4 4 2" xfId="7926"/>
    <cellStyle name="计算 3 2 4 5" xfId="4190"/>
    <cellStyle name="计算 3 2 4 5 2" xfId="4192"/>
    <cellStyle name="计算 3 2 4 6" xfId="7927"/>
    <cellStyle name="计算 3 2 4 6 2" xfId="7929"/>
    <cellStyle name="计算 3 2 4 7" xfId="7930"/>
    <cellStyle name="计算 3 2 4 7 2" xfId="7931"/>
    <cellStyle name="计算 3 2 4 7 2 2" xfId="7932"/>
    <cellStyle name="计算 3 2 4 7 3" xfId="7933"/>
    <cellStyle name="计算 3 2 4 8" xfId="7935"/>
    <cellStyle name="计算 3 2 5" xfId="7936"/>
    <cellStyle name="计算 3 2 5 2" xfId="7937"/>
    <cellStyle name="计算 3 2 6" xfId="7938"/>
    <cellStyle name="计算 3 2 6 2" xfId="1056"/>
    <cellStyle name="计算 3 2 7" xfId="7939"/>
    <cellStyle name="计算 3 2 7 2" xfId="7940"/>
    <cellStyle name="计算 3 2 8" xfId="7941"/>
    <cellStyle name="计算 3 2 8 2" xfId="7942"/>
    <cellStyle name="计算 3 2 9" xfId="7943"/>
    <cellStyle name="计算 3 2 9 2" xfId="7945"/>
    <cellStyle name="计算 3 3" xfId="7946"/>
    <cellStyle name="计算 3 3 2" xfId="7947"/>
    <cellStyle name="计算 3 3 2 2" xfId="7948"/>
    <cellStyle name="计算 3 3 2 2 2" xfId="7949"/>
    <cellStyle name="计算 3 3 2 2 2 2" xfId="7950"/>
    <cellStyle name="计算 3 3 2 2 3" xfId="7951"/>
    <cellStyle name="计算 3 3 2 2 3 2" xfId="7952"/>
    <cellStyle name="计算 3 3 2 2 4" xfId="7953"/>
    <cellStyle name="计算 3 3 2 2 4 2" xfId="7955"/>
    <cellStyle name="计算 3 3 2 2 5" xfId="7956"/>
    <cellStyle name="计算 3 3 2 2 5 2" xfId="7957"/>
    <cellStyle name="计算 3 3 2 2 6" xfId="7958"/>
    <cellStyle name="计算 3 3 2 2 6 2" xfId="7959"/>
    <cellStyle name="计算 3 3 2 2 7" xfId="7960"/>
    <cellStyle name="计算 3 3 2 2 7 2" xfId="7961"/>
    <cellStyle name="计算 3 3 2 2 7 2 2" xfId="7962"/>
    <cellStyle name="计算 3 3 2 2 7 3" xfId="7963"/>
    <cellStyle name="计算 3 3 2 2 8" xfId="7964"/>
    <cellStyle name="计算 3 3 2 3" xfId="7965"/>
    <cellStyle name="计算 3 3 2 3 2" xfId="5670"/>
    <cellStyle name="计算 3 3 2 4" xfId="7966"/>
    <cellStyle name="计算 3 3 2 4 2" xfId="7967"/>
    <cellStyle name="计算 3 3 2 5" xfId="2877"/>
    <cellStyle name="计算 3 3 2 5 2" xfId="7968"/>
    <cellStyle name="计算 3 3 2 6" xfId="2880"/>
    <cellStyle name="计算 3 3 2 6 2" xfId="7969"/>
    <cellStyle name="计算 3 3 2 7" xfId="7970"/>
    <cellStyle name="计算 3 3 2 7 2" xfId="7971"/>
    <cellStyle name="计算 3 3 3" xfId="7972"/>
    <cellStyle name="计算 3 3 3 2" xfId="7973"/>
    <cellStyle name="计算 3 3 3 2 2" xfId="7974"/>
    <cellStyle name="计算 3 3 3 3" xfId="1576"/>
    <cellStyle name="计算 3 3 3 3 2" xfId="432"/>
    <cellStyle name="计算 3 3 3 4" xfId="7975"/>
    <cellStyle name="计算 3 3 3 4 2" xfId="1599"/>
    <cellStyle name="计算 3 3 3 5" xfId="822"/>
    <cellStyle name="计算 3 3 3 5 2" xfId="1607"/>
    <cellStyle name="计算 3 3 3 6" xfId="7976"/>
    <cellStyle name="计算 3 3 3 6 2" xfId="7977"/>
    <cellStyle name="计算 3 3 3 7" xfId="7978"/>
    <cellStyle name="计算 3 3 3 7 2" xfId="7979"/>
    <cellStyle name="计算 3 3 3 7 2 2" xfId="7980"/>
    <cellStyle name="计算 3 3 3 7 3" xfId="7982"/>
    <cellStyle name="计算 3 3 3 8" xfId="7983"/>
    <cellStyle name="计算 3 3 4" xfId="7985"/>
    <cellStyle name="计算 3 3 4 2" xfId="7986"/>
    <cellStyle name="计算 3 3 5" xfId="7987"/>
    <cellStyle name="计算 3 3 5 2" xfId="7988"/>
    <cellStyle name="计算 3 3 6" xfId="7989"/>
    <cellStyle name="计算 3 3 6 2" xfId="7990"/>
    <cellStyle name="计算 3 3 7" xfId="7991"/>
    <cellStyle name="计算 3 3 7 2" xfId="7992"/>
    <cellStyle name="计算 3 3 8" xfId="7993"/>
    <cellStyle name="计算 3 3 8 2" xfId="7994"/>
    <cellStyle name="计算 3 4" xfId="6086"/>
    <cellStyle name="计算 3 4 2" xfId="7995"/>
    <cellStyle name="计算 3 4 2 2" xfId="7996"/>
    <cellStyle name="计算 3 4 2 2 2" xfId="7997"/>
    <cellStyle name="计算 3 4 2 3" xfId="7998"/>
    <cellStyle name="计算 3 4 2 3 2" xfId="7999"/>
    <cellStyle name="计算 3 4 2 4" xfId="8000"/>
    <cellStyle name="计算 3 4 2 4 2" xfId="8001"/>
    <cellStyle name="计算 3 4 2 5" xfId="8002"/>
    <cellStyle name="计算 3 4 2 5 2" xfId="8003"/>
    <cellStyle name="计算 3 4 2 6" xfId="8004"/>
    <cellStyle name="计算 3 4 2 6 2" xfId="8005"/>
    <cellStyle name="计算 3 4 2 7" xfId="8006"/>
    <cellStyle name="计算 3 4 2 7 2" xfId="8007"/>
    <cellStyle name="计算 3 4 2 7 2 2" xfId="8008"/>
    <cellStyle name="计算 3 4 2 7 3" xfId="8009"/>
    <cellStyle name="计算 3 4 2 8" xfId="8010"/>
    <cellStyle name="计算 3 4 3" xfId="8011"/>
    <cellStyle name="计算 3 4 3 2" xfId="8012"/>
    <cellStyle name="计算 3 4 4" xfId="8013"/>
    <cellStyle name="计算 3 4 4 2" xfId="8014"/>
    <cellStyle name="计算 3 4 5" xfId="8015"/>
    <cellStyle name="计算 3 4 5 2" xfId="8017"/>
    <cellStyle name="计算 3 4 6" xfId="8019"/>
    <cellStyle name="计算 3 4 6 2" xfId="8021"/>
    <cellStyle name="计算 3 4 7" xfId="8023"/>
    <cellStyle name="计算 3 4 7 2" xfId="6119"/>
    <cellStyle name="计算 3 5" xfId="8024"/>
    <cellStyle name="计算 3 5 2" xfId="8025"/>
    <cellStyle name="计算 3 5 2 2" xfId="5699"/>
    <cellStyle name="计算 3 5 3" xfId="8026"/>
    <cellStyle name="计算 3 5 3 2" xfId="8027"/>
    <cellStyle name="计算 3 5 4" xfId="8028"/>
    <cellStyle name="计算 3 5 4 2" xfId="8029"/>
    <cellStyle name="计算 3 5 5" xfId="8030"/>
    <cellStyle name="计算 3 5 5 2" xfId="8032"/>
    <cellStyle name="计算 3 5 6" xfId="8034"/>
    <cellStyle name="计算 3 5 6 2" xfId="8035"/>
    <cellStyle name="计算 3 5 7" xfId="8036"/>
    <cellStyle name="计算 3 5 7 2" xfId="8037"/>
    <cellStyle name="计算 3 5 7 2 2" xfId="8038"/>
    <cellStyle name="计算 3 5 7 3" xfId="8039"/>
    <cellStyle name="计算 3 5 8" xfId="8040"/>
    <cellStyle name="计算 3 6" xfId="8041"/>
    <cellStyle name="计算 3 6 2" xfId="8042"/>
    <cellStyle name="计算 3 7" xfId="8043"/>
    <cellStyle name="计算 3 7 2" xfId="8044"/>
    <cellStyle name="计算 3 8" xfId="8045"/>
    <cellStyle name="计算 3 8 2" xfId="8046"/>
    <cellStyle name="计算 3 9" xfId="8047"/>
    <cellStyle name="计算 3 9 2" xfId="7954"/>
    <cellStyle name="计算 4" xfId="8048"/>
    <cellStyle name="计算 4 2" xfId="8049"/>
    <cellStyle name="计算 4 2 2" xfId="8050"/>
    <cellStyle name="计算 4 2 2 2" xfId="8051"/>
    <cellStyle name="计算 4 2 2 2 2" xfId="8052"/>
    <cellStyle name="计算 4 2 2 2 2 2" xfId="8053"/>
    <cellStyle name="计算 4 2 2 2 3" xfId="8054"/>
    <cellStyle name="计算 4 2 2 2 3 2" xfId="8055"/>
    <cellStyle name="计算 4 2 2 2 4" xfId="8056"/>
    <cellStyle name="计算 4 2 2 2 4 2" xfId="8057"/>
    <cellStyle name="计算 4 2 2 2 5" xfId="8058"/>
    <cellStyle name="计算 4 2 2 2 5 2" xfId="8059"/>
    <cellStyle name="计算 4 2 2 2 6" xfId="8060"/>
    <cellStyle name="计算 4 2 2 2 6 2" xfId="8061"/>
    <cellStyle name="计算 4 2 2 2 7" xfId="8062"/>
    <cellStyle name="计算 4 2 2 2 7 2" xfId="8063"/>
    <cellStyle name="计算 4 2 2 2 7 2 2" xfId="8064"/>
    <cellStyle name="计算 4 2 2 2 7 3" xfId="8065"/>
    <cellStyle name="计算 4 2 2 2 8" xfId="8066"/>
    <cellStyle name="计算 4 2 2 3" xfId="6354"/>
    <cellStyle name="计算 4 2 2 3 2" xfId="6357"/>
    <cellStyle name="计算 4 2 2 4" xfId="6372"/>
    <cellStyle name="计算 4 2 2 4 2" xfId="6375"/>
    <cellStyle name="计算 4 2 2 5" xfId="6378"/>
    <cellStyle name="计算 4 2 2 5 2" xfId="6381"/>
    <cellStyle name="计算 4 2 2 6" xfId="6384"/>
    <cellStyle name="计算 4 2 2 6 2" xfId="6386"/>
    <cellStyle name="计算 4 2 2 7" xfId="6388"/>
    <cellStyle name="计算 4 2 2 7 2" xfId="6390"/>
    <cellStyle name="计算 4 2 3" xfId="8067"/>
    <cellStyle name="计算 4 2 3 2" xfId="8068"/>
    <cellStyle name="计算 4 2 3 2 2" xfId="8069"/>
    <cellStyle name="计算 4 2 3 3" xfId="6395"/>
    <cellStyle name="计算 4 2 3 3 2" xfId="6398"/>
    <cellStyle name="计算 4 2 3 4" xfId="6401"/>
    <cellStyle name="计算 4 2 3 4 2" xfId="6404"/>
    <cellStyle name="计算 4 2 3 5" xfId="4203"/>
    <cellStyle name="计算 4 2 3 5 2" xfId="4207"/>
    <cellStyle name="计算 4 2 3 6" xfId="6407"/>
    <cellStyle name="计算 4 2 3 6 2" xfId="6174"/>
    <cellStyle name="计算 4 2 3 7" xfId="6410"/>
    <cellStyle name="计算 4 2 3 7 2" xfId="6412"/>
    <cellStyle name="计算 4 2 3 7 2 2" xfId="8070"/>
    <cellStyle name="计算 4 2 3 7 3" xfId="8071"/>
    <cellStyle name="计算 4 2 3 8" xfId="8072"/>
    <cellStyle name="计算 4 2 4" xfId="8073"/>
    <cellStyle name="计算 4 2 4 2" xfId="8074"/>
    <cellStyle name="计算 4 2 5" xfId="8075"/>
    <cellStyle name="计算 4 2 5 2" xfId="8076"/>
    <cellStyle name="计算 4 2 6" xfId="8077"/>
    <cellStyle name="计算 4 2 6 2" xfId="7944"/>
    <cellStyle name="计算 4 2 7" xfId="8078"/>
    <cellStyle name="计算 4 2 7 2" xfId="8079"/>
    <cellStyle name="计算 4 2 8" xfId="1447"/>
    <cellStyle name="计算 4 2 8 2" xfId="3357"/>
    <cellStyle name="计算 4 3" xfId="8080"/>
    <cellStyle name="计算 4 3 2" xfId="8081"/>
    <cellStyle name="计算 4 3 2 2" xfId="8082"/>
    <cellStyle name="计算 4 3 2 2 2" xfId="8083"/>
    <cellStyle name="计算 4 3 2 3" xfId="6443"/>
    <cellStyle name="计算 4 3 2 3 2" xfId="6446"/>
    <cellStyle name="计算 4 3 2 4" xfId="6449"/>
    <cellStyle name="计算 4 3 2 4 2" xfId="6451"/>
    <cellStyle name="计算 4 3 2 5" xfId="6453"/>
    <cellStyle name="计算 4 3 2 5 2" xfId="6455"/>
    <cellStyle name="计算 4 3 2 6" xfId="6457"/>
    <cellStyle name="计算 4 3 2 6 2" xfId="6459"/>
    <cellStyle name="计算 4 3 2 7" xfId="6461"/>
    <cellStyle name="计算 4 3 2 7 2" xfId="6463"/>
    <cellStyle name="计算 4 3 2 7 2 2" xfId="8084"/>
    <cellStyle name="计算 4 3 2 7 3" xfId="8085"/>
    <cellStyle name="计算 4 3 2 8" xfId="8086"/>
    <cellStyle name="计算 4 3 3" xfId="8087"/>
    <cellStyle name="计算 4 3 3 2" xfId="8088"/>
    <cellStyle name="计算 4 3 4" xfId="8089"/>
    <cellStyle name="计算 4 3 4 2" xfId="8090"/>
    <cellStyle name="计算 4 3 5" xfId="8091"/>
    <cellStyle name="计算 4 3 5 2" xfId="8092"/>
    <cellStyle name="计算 4 3 6" xfId="8093"/>
    <cellStyle name="计算 4 3 6 2" xfId="8094"/>
    <cellStyle name="计算 4 3 7" xfId="8095"/>
    <cellStyle name="计算 4 3 7 2" xfId="8096"/>
    <cellStyle name="计算 4 4" xfId="8097"/>
    <cellStyle name="计算 4 4 2" xfId="8098"/>
    <cellStyle name="计算 4 4 2 2" xfId="8099"/>
    <cellStyle name="计算 4 4 3" xfId="8100"/>
    <cellStyle name="计算 4 4 3 2" xfId="8101"/>
    <cellStyle name="计算 4 4 4" xfId="8102"/>
    <cellStyle name="计算 4 4 4 2" xfId="8103"/>
    <cellStyle name="计算 4 4 5" xfId="8104"/>
    <cellStyle name="计算 4 4 5 2" xfId="8106"/>
    <cellStyle name="计算 4 4 6" xfId="8108"/>
    <cellStyle name="计算 4 4 6 2" xfId="8109"/>
    <cellStyle name="计算 4 4 7" xfId="8110"/>
    <cellStyle name="计算 4 4 7 2" xfId="8111"/>
    <cellStyle name="计算 4 4 7 2 2" xfId="8112"/>
    <cellStyle name="计算 4 4 7 3" xfId="8113"/>
    <cellStyle name="计算 4 4 8" xfId="8114"/>
    <cellStyle name="计算 4 5" xfId="8115"/>
    <cellStyle name="计算 4 5 2" xfId="8117"/>
    <cellStyle name="计算 4 6" xfId="8119"/>
    <cellStyle name="计算 4 6 2" xfId="8121"/>
    <cellStyle name="计算 4 7" xfId="8123"/>
    <cellStyle name="计算 4 7 2" xfId="8125"/>
    <cellStyle name="计算 4 8" xfId="8127"/>
    <cellStyle name="计算 4 8 2" xfId="8129"/>
    <cellStyle name="计算 4 9" xfId="8131"/>
    <cellStyle name="计算 4 9 2" xfId="1562"/>
    <cellStyle name="计算 5" xfId="8133"/>
    <cellStyle name="计算 5 2" xfId="8134"/>
    <cellStyle name="计算 5 2 2" xfId="8135"/>
    <cellStyle name="计算 5 2 2 2" xfId="8136"/>
    <cellStyle name="计算 5 2 2 2 2" xfId="8137"/>
    <cellStyle name="计算 5 2 2 2 2 2" xfId="8138"/>
    <cellStyle name="计算 5 2 2 2 3" xfId="8139"/>
    <cellStyle name="计算 5 2 2 2 3 2" xfId="8140"/>
    <cellStyle name="计算 5 2 2 2 4" xfId="8141"/>
    <cellStyle name="计算 5 2 2 2 4 2" xfId="8142"/>
    <cellStyle name="计算 5 2 2 2 5" xfId="8143"/>
    <cellStyle name="计算 5 2 2 2 5 2" xfId="8144"/>
    <cellStyle name="计算 5 2 2 2 6" xfId="8145"/>
    <cellStyle name="计算 5 2 2 2 6 2" xfId="8146"/>
    <cellStyle name="计算 5 2 2 2 7" xfId="8147"/>
    <cellStyle name="计算 5 2 2 2 7 2" xfId="8148"/>
    <cellStyle name="计算 5 2 2 2 7 2 2" xfId="8149"/>
    <cellStyle name="计算 5 2 2 2 7 3" xfId="8150"/>
    <cellStyle name="计算 5 2 2 2 8" xfId="8151"/>
    <cellStyle name="计算 5 2 2 3" xfId="6554"/>
    <cellStyle name="计算 5 2 2 3 2" xfId="6557"/>
    <cellStyle name="计算 5 2 2 4" xfId="6560"/>
    <cellStyle name="计算 5 2 2 4 2" xfId="6562"/>
    <cellStyle name="计算 5 2 2 5" xfId="6564"/>
    <cellStyle name="计算 5 2 2 5 2" xfId="6566"/>
    <cellStyle name="计算 5 2 2 6" xfId="6568"/>
    <cellStyle name="计算 5 2 2 6 2" xfId="6570"/>
    <cellStyle name="计算 5 2 2 7" xfId="6572"/>
    <cellStyle name="计算 5 2 2 7 2" xfId="6574"/>
    <cellStyle name="计算 5 2 3" xfId="8152"/>
    <cellStyle name="计算 5 2 3 2" xfId="8153"/>
    <cellStyle name="计算 5 2 3 2 2" xfId="8154"/>
    <cellStyle name="计算 5 2 3 3" xfId="6579"/>
    <cellStyle name="计算 5 2 3 3 2" xfId="6903"/>
    <cellStyle name="计算 5 2 3 4" xfId="6906"/>
    <cellStyle name="计算 5 2 3 4 2" xfId="8155"/>
    <cellStyle name="计算 5 2 3 5" xfId="4219"/>
    <cellStyle name="计算 5 2 3 5 2" xfId="4221"/>
    <cellStyle name="计算 5 2 3 6" xfId="8156"/>
    <cellStyle name="计算 5 2 3 6 2" xfId="8157"/>
    <cellStyle name="计算 5 2 3 7" xfId="8158"/>
    <cellStyle name="计算 5 2 3 7 2" xfId="1558"/>
    <cellStyle name="计算 5 2 3 7 2 2" xfId="3421"/>
    <cellStyle name="计算 5 2 3 7 3" xfId="8159"/>
    <cellStyle name="计算 5 2 3 8" xfId="8160"/>
    <cellStyle name="计算 5 2 4" xfId="8161"/>
    <cellStyle name="计算 5 2 4 2" xfId="8162"/>
    <cellStyle name="计算 5 2 5" xfId="8163"/>
    <cellStyle name="计算 5 2 5 2" xfId="8164"/>
    <cellStyle name="计算 5 2 6" xfId="8165"/>
    <cellStyle name="计算 5 2 6 2" xfId="8166"/>
    <cellStyle name="计算 5 2 7" xfId="8167"/>
    <cellStyle name="计算 5 2 7 2" xfId="8168"/>
    <cellStyle name="计算 5 2 8" xfId="8169"/>
    <cellStyle name="计算 5 2 8 2" xfId="8170"/>
    <cellStyle name="计算 5 3" xfId="8171"/>
    <cellStyle name="计算 5 3 2" xfId="8172"/>
    <cellStyle name="计算 5 3 2 2" xfId="8173"/>
    <cellStyle name="计算 5 3 2 2 2" xfId="8174"/>
    <cellStyle name="计算 5 3 2 3" xfId="6596"/>
    <cellStyle name="计算 5 3 2 3 2" xfId="6914"/>
    <cellStyle name="计算 5 3 2 4" xfId="6917"/>
    <cellStyle name="计算 5 3 2 4 2" xfId="8175"/>
    <cellStyle name="计算 5 3 2 5" xfId="8176"/>
    <cellStyle name="计算 5 3 2 5 2" xfId="8177"/>
    <cellStyle name="计算 5 3 2 6" xfId="8178"/>
    <cellStyle name="计算 5 3 2 6 2" xfId="8179"/>
    <cellStyle name="计算 5 3 2 7" xfId="8180"/>
    <cellStyle name="计算 5 3 2 7 2" xfId="1582"/>
    <cellStyle name="计算 5 3 2 7 2 2" xfId="8181"/>
    <cellStyle name="计算 5 3 2 7 3" xfId="8182"/>
    <cellStyle name="计算 5 3 2 8" xfId="8183"/>
    <cellStyle name="计算 5 3 3" xfId="8184"/>
    <cellStyle name="计算 5 3 3 2" xfId="8185"/>
    <cellStyle name="计算 5 3 4" xfId="8186"/>
    <cellStyle name="计算 5 3 4 2" xfId="8187"/>
    <cellStyle name="计算 5 3 5" xfId="8188"/>
    <cellStyle name="计算 5 3 5 2" xfId="8189"/>
    <cellStyle name="计算 5 3 6" xfId="8190"/>
    <cellStyle name="计算 5 3 6 2" xfId="8191"/>
    <cellStyle name="计算 5 3 7" xfId="8192"/>
    <cellStyle name="计算 5 3 7 2" xfId="8193"/>
    <cellStyle name="计算 5 4" xfId="3882"/>
    <cellStyle name="计算 5 4 2" xfId="8194"/>
    <cellStyle name="计算 5 4 2 2" xfId="8195"/>
    <cellStyle name="计算 5 4 3" xfId="8196"/>
    <cellStyle name="计算 5 4 3 2" xfId="8197"/>
    <cellStyle name="计算 5 4 4" xfId="8198"/>
    <cellStyle name="计算 5 4 4 2" xfId="8199"/>
    <cellStyle name="计算 5 4 5" xfId="8200"/>
    <cellStyle name="计算 5 4 5 2" xfId="8202"/>
    <cellStyle name="计算 5 4 6" xfId="8203"/>
    <cellStyle name="计算 5 4 6 2" xfId="8205"/>
    <cellStyle name="计算 5 4 7" xfId="8206"/>
    <cellStyle name="计算 5 4 7 2" xfId="8207"/>
    <cellStyle name="计算 5 4 7 2 2" xfId="8208"/>
    <cellStyle name="计算 5 4 7 3" xfId="8209"/>
    <cellStyle name="计算 5 4 8" xfId="8210"/>
    <cellStyle name="计算 5 5" xfId="3886"/>
    <cellStyle name="计算 5 5 2" xfId="8211"/>
    <cellStyle name="计算 5 6" xfId="8212"/>
    <cellStyle name="计算 5 6 2" xfId="8213"/>
    <cellStyle name="计算 5 7" xfId="8214"/>
    <cellStyle name="计算 5 7 2" xfId="8215"/>
    <cellStyle name="计算 5 8" xfId="8216"/>
    <cellStyle name="计算 5 8 2" xfId="8217"/>
    <cellStyle name="计算 5 9" xfId="7503"/>
    <cellStyle name="计算 5 9 2" xfId="7505"/>
    <cellStyle name="计算 6" xfId="6250"/>
    <cellStyle name="计算 6 2" xfId="8218"/>
    <cellStyle name="计算 6 2 2" xfId="8219"/>
    <cellStyle name="计算 6 2 2 2" xfId="8220"/>
    <cellStyle name="计算 6 2 2 2 2" xfId="8221"/>
    <cellStyle name="计算 6 2 2 3" xfId="6651"/>
    <cellStyle name="计算 6 2 2 3 2" xfId="8222"/>
    <cellStyle name="计算 6 2 2 4" xfId="8223"/>
    <cellStyle name="计算 6 2 2 4 2" xfId="8224"/>
    <cellStyle name="计算 6 2 2 5" xfId="8225"/>
    <cellStyle name="计算 6 2 2 5 2" xfId="8226"/>
    <cellStyle name="计算 6 2 2 6" xfId="8227"/>
    <cellStyle name="计算 6 2 2 6 2" xfId="8228"/>
    <cellStyle name="计算 6 2 2 7" xfId="8229"/>
    <cellStyle name="计算 6 2 2 7 2" xfId="1652"/>
    <cellStyle name="计算 6 2 2 7 2 2" xfId="8230"/>
    <cellStyle name="计算 6 2 2 7 3" xfId="8231"/>
    <cellStyle name="计算 6 2 2 8" xfId="8232"/>
    <cellStyle name="计算 6 2 3" xfId="8233"/>
    <cellStyle name="计算 6 2 3 2" xfId="8234"/>
    <cellStyle name="计算 6 2 4" xfId="8235"/>
    <cellStyle name="计算 6 2 4 2" xfId="8236"/>
    <cellStyle name="计算 6 2 5" xfId="3288"/>
    <cellStyle name="计算 6 2 5 2" xfId="3361"/>
    <cellStyle name="计算 6 2 6" xfId="3291"/>
    <cellStyle name="计算 6 2 6 2" xfId="3434"/>
    <cellStyle name="计算 6 2 7" xfId="3491"/>
    <cellStyle name="计算 6 2 7 2" xfId="3493"/>
    <cellStyle name="计算 6 3" xfId="8237"/>
    <cellStyle name="计算 6 3 2" xfId="8238"/>
    <cellStyle name="计算 6 3 2 2" xfId="8239"/>
    <cellStyle name="计算 6 3 3" xfId="8240"/>
    <cellStyle name="计算 6 3 3 2" xfId="8241"/>
    <cellStyle name="计算 6 3 4" xfId="4924"/>
    <cellStyle name="计算 6 3 4 2" xfId="8242"/>
    <cellStyle name="计算 6 3 5" xfId="3543"/>
    <cellStyle name="计算 6 3 5 2" xfId="3546"/>
    <cellStyle name="计算 6 3 6" xfId="390"/>
    <cellStyle name="计算 6 3 6 2" xfId="2364"/>
    <cellStyle name="计算 6 3 7" xfId="3617"/>
    <cellStyle name="计算 6 3 7 2" xfId="3619"/>
    <cellStyle name="计算 6 3 7 2 2" xfId="3621"/>
    <cellStyle name="计算 6 3 7 3" xfId="3636"/>
    <cellStyle name="计算 6 3 8" xfId="3641"/>
    <cellStyle name="计算 6 4" xfId="8243"/>
    <cellStyle name="计算 6 4 2" xfId="8244"/>
    <cellStyle name="计算 6 5" xfId="8245"/>
    <cellStyle name="计算 6 5 2" xfId="5052"/>
    <cellStyle name="计算 6 6" xfId="8247"/>
    <cellStyle name="计算 6 6 2" xfId="5967"/>
    <cellStyle name="计算 6 7" xfId="8248"/>
    <cellStyle name="计算 6 7 2" xfId="8249"/>
    <cellStyle name="计算 6 8" xfId="8250"/>
    <cellStyle name="计算 6 8 2" xfId="8251"/>
    <cellStyle name="计算 7" xfId="1485"/>
    <cellStyle name="计算 7 2" xfId="8252"/>
    <cellStyle name="计算 7 2 2" xfId="8253"/>
    <cellStyle name="计算 7 2 2 2" xfId="8254"/>
    <cellStyle name="计算 7 2 3" xfId="8255"/>
    <cellStyle name="计算 7 2 3 2" xfId="8256"/>
    <cellStyle name="计算 7 2 4" xfId="8257"/>
    <cellStyle name="计算 7 2 4 2" xfId="8258"/>
    <cellStyle name="计算 7 2 5" xfId="8259"/>
    <cellStyle name="计算 7 2 5 2" xfId="8260"/>
    <cellStyle name="计算 7 2 6" xfId="8261"/>
    <cellStyle name="计算 7 2 6 2" xfId="8262"/>
    <cellStyle name="计算 7 2 7" xfId="8263"/>
    <cellStyle name="计算 7 2 7 2" xfId="8265"/>
    <cellStyle name="计算 7 2 7 2 2" xfId="7478"/>
    <cellStyle name="计算 7 2 7 3" xfId="8266"/>
    <cellStyle name="计算 7 2 8" xfId="4650"/>
    <cellStyle name="计算 7 3" xfId="8267"/>
    <cellStyle name="计算 7 3 2" xfId="8268"/>
    <cellStyle name="计算 7 4" xfId="8269"/>
    <cellStyle name="计算 7 4 2" xfId="8270"/>
    <cellStyle name="计算 7 5" xfId="8271"/>
    <cellStyle name="计算 7 5 2" xfId="8273"/>
    <cellStyle name="计算 7 6" xfId="8275"/>
    <cellStyle name="计算 7 6 2" xfId="8276"/>
    <cellStyle name="计算 7 7" xfId="8278"/>
    <cellStyle name="计算 7 7 2" xfId="8279"/>
    <cellStyle name="计算 8" xfId="8281"/>
    <cellStyle name="计算 8 2" xfId="8282"/>
    <cellStyle name="计算 8 2 2" xfId="8283"/>
    <cellStyle name="计算 8 3" xfId="8284"/>
    <cellStyle name="计算 8 3 2" xfId="8285"/>
    <cellStyle name="计算 8 4" xfId="1214"/>
    <cellStyle name="计算 8 4 2" xfId="1216"/>
    <cellStyle name="计算 8 5" xfId="1220"/>
    <cellStyle name="计算 8 5 2" xfId="1224"/>
    <cellStyle name="计算 8 6" xfId="1226"/>
    <cellStyle name="计算 8 6 2" xfId="1230"/>
    <cellStyle name="计算 8 7" xfId="1233"/>
    <cellStyle name="计算 8 7 2" xfId="5253"/>
    <cellStyle name="计算 8 7 2 2" xfId="5256"/>
    <cellStyle name="计算 8 7 3" xfId="5265"/>
    <cellStyle name="计算 8 8" xfId="8286"/>
    <cellStyle name="计算 9" xfId="2918"/>
    <cellStyle name="计算 9 2" xfId="2920"/>
    <cellStyle name="计算 9 2 2" xfId="8287"/>
    <cellStyle name="计算 9 3" xfId="2666"/>
    <cellStyle name="计算 9 3 2" xfId="8289"/>
    <cellStyle name="计算 9 4" xfId="1240"/>
    <cellStyle name="计算 9 4 2" xfId="1242"/>
    <cellStyle name="计算 9 5" xfId="1244"/>
    <cellStyle name="计算 9 5 2" xfId="1247"/>
    <cellStyle name="计算 9 6" xfId="1250"/>
    <cellStyle name="计算 9 6 2" xfId="8291"/>
    <cellStyle name="计算 9 7" xfId="8293"/>
    <cellStyle name="计算 9 7 2" xfId="5425"/>
    <cellStyle name="计算 9 7 2 2" xfId="5427"/>
    <cellStyle name="计算 9 7 3" xfId="5434"/>
    <cellStyle name="计算 9 8" xfId="8294"/>
    <cellStyle name="检查单元格 2" xfId="8295"/>
    <cellStyle name="检查单元格 2 2" xfId="4294"/>
    <cellStyle name="检查单元格 2 2 2" xfId="8296"/>
    <cellStyle name="检查单元格 2 2 2 2" xfId="8297"/>
    <cellStyle name="检查单元格 2 2 2 2 2" xfId="8298"/>
    <cellStyle name="检查单元格 2 2 2 2 2 2" xfId="8299"/>
    <cellStyle name="检查单元格 2 2 2 2 2 3" xfId="8300"/>
    <cellStyle name="检查单元格 2 2 2 3" xfId="8301"/>
    <cellStyle name="检查单元格 2 2 2 3 2" xfId="1627"/>
    <cellStyle name="检查单元格 2 2 2 3 3" xfId="8302"/>
    <cellStyle name="检查单元格 2 2 3" xfId="8303"/>
    <cellStyle name="检查单元格 2 2 3 2" xfId="8304"/>
    <cellStyle name="检查单元格 2 2 3 2 2" xfId="8305"/>
    <cellStyle name="检查单元格 2 2 3 2 3" xfId="8306"/>
    <cellStyle name="检查单元格 2 2 4" xfId="8307"/>
    <cellStyle name="检查单元格 2 2 4 2" xfId="8308"/>
    <cellStyle name="检查单元格 2 2 4 3" xfId="8309"/>
    <cellStyle name="检查单元格 2 3" xfId="1819"/>
    <cellStyle name="检查单元格 2 3 2" xfId="8310"/>
    <cellStyle name="检查单元格 2 3 2 2" xfId="8311"/>
    <cellStyle name="检查单元格 2 3 2 2 2" xfId="8312"/>
    <cellStyle name="检查单元格 2 3 2 2 2 2" xfId="8313"/>
    <cellStyle name="检查单元格 2 3 2 2 2 3" xfId="8314"/>
    <cellStyle name="检查单元格 2 3 2 3" xfId="8315"/>
    <cellStyle name="检查单元格 2 3 2 3 2" xfId="8316"/>
    <cellStyle name="检查单元格 2 3 2 3 3" xfId="8317"/>
    <cellStyle name="检查单元格 2 3 3" xfId="8318"/>
    <cellStyle name="检查单元格 2 3 3 2" xfId="8319"/>
    <cellStyle name="检查单元格 2 3 3 2 2" xfId="8320"/>
    <cellStyle name="检查单元格 2 3 3 2 3" xfId="8321"/>
    <cellStyle name="检查单元格 2 3 4" xfId="8323"/>
    <cellStyle name="检查单元格 2 3 4 2" xfId="8324"/>
    <cellStyle name="检查单元格 2 3 4 3" xfId="8325"/>
    <cellStyle name="检查单元格 2 3 5" xfId="8326"/>
    <cellStyle name="检查单元格 2 3 5 2" xfId="8327"/>
    <cellStyle name="检查单元格 2 3 5 3" xfId="8328"/>
    <cellStyle name="检查单元格 2 4" xfId="1821"/>
    <cellStyle name="检查单元格 2 4 2" xfId="8329"/>
    <cellStyle name="检查单元格 2 4 2 2" xfId="8330"/>
    <cellStyle name="检查单元格 2 4 2 2 2" xfId="8331"/>
    <cellStyle name="检查单元格 2 4 2 2 3" xfId="7498"/>
    <cellStyle name="检查单元格 2 4 3" xfId="8332"/>
    <cellStyle name="检查单元格 2 4 3 2" xfId="8333"/>
    <cellStyle name="检查单元格 2 4 3 3" xfId="8334"/>
    <cellStyle name="检查单元格 2 5" xfId="8335"/>
    <cellStyle name="检查单元格 2 5 2" xfId="8336"/>
    <cellStyle name="检查单元格 2 5 2 2" xfId="8337"/>
    <cellStyle name="检查单元格 2 5 2 3" xfId="8338"/>
    <cellStyle name="检查单元格 2 6" xfId="8339"/>
    <cellStyle name="检查单元格 2 6 2" xfId="8340"/>
    <cellStyle name="检查单元格 2 6 3" xfId="8341"/>
    <cellStyle name="检查单元格 2 7" xfId="8342"/>
    <cellStyle name="检查单元格 2 7 2" xfId="8343"/>
    <cellStyle name="检查单元格 2 7 3" xfId="8344"/>
    <cellStyle name="检查单元格 3" xfId="8345"/>
    <cellStyle name="检查单元格 3 2" xfId="8347"/>
    <cellStyle name="检查单元格 3 2 2" xfId="8349"/>
    <cellStyle name="检查单元格 3 2 2 2" xfId="351"/>
    <cellStyle name="检查单元格 3 2 2 2 2" xfId="8350"/>
    <cellStyle name="检查单元格 3 2 2 2 2 2" xfId="8351"/>
    <cellStyle name="检查单元格 3 2 2 2 2 3" xfId="8352"/>
    <cellStyle name="检查单元格 3 2 2 3" xfId="8353"/>
    <cellStyle name="检查单元格 3 2 2 3 2" xfId="1895"/>
    <cellStyle name="检查单元格 3 2 2 3 3" xfId="8354"/>
    <cellStyle name="检查单元格 3 2 3" xfId="8355"/>
    <cellStyle name="检查单元格 3 2 3 2" xfId="8356"/>
    <cellStyle name="检查单元格 3 2 3 2 2" xfId="8357"/>
    <cellStyle name="检查单元格 3 2 3 2 3" xfId="8358"/>
    <cellStyle name="检查单元格 3 2 4" xfId="8359"/>
    <cellStyle name="检查单元格 3 2 4 2" xfId="8360"/>
    <cellStyle name="检查单元格 3 2 4 3" xfId="8361"/>
    <cellStyle name="检查单元格 3 3" xfId="1825"/>
    <cellStyle name="检查单元格 3 3 2" xfId="8362"/>
    <cellStyle name="检查单元格 3 3 2 2" xfId="8363"/>
    <cellStyle name="检查单元格 3 3 2 2 2" xfId="8364"/>
    <cellStyle name="检查单元格 3 3 2 2 3" xfId="8365"/>
    <cellStyle name="检查单元格 3 3 3" xfId="8366"/>
    <cellStyle name="检查单元格 3 3 3 2" xfId="8367"/>
    <cellStyle name="检查单元格 3 3 3 3" xfId="8368"/>
    <cellStyle name="检查单元格 3 4" xfId="1828"/>
    <cellStyle name="检查单元格 3 4 2" xfId="8369"/>
    <cellStyle name="检查单元格 3 4 2 2" xfId="8370"/>
    <cellStyle name="检查单元格 3 4 2 3" xfId="8371"/>
    <cellStyle name="检查单元格 3 5" xfId="8372"/>
    <cellStyle name="检查单元格 3 5 2" xfId="8373"/>
    <cellStyle name="检查单元格 3 5 3" xfId="8374"/>
    <cellStyle name="检查单元格 4" xfId="8375"/>
    <cellStyle name="检查单元格 4 2" xfId="8376"/>
    <cellStyle name="检查单元格 4 2 2" xfId="8377"/>
    <cellStyle name="检查单元格 4 2 2 2" xfId="464"/>
    <cellStyle name="检查单元格 4 2 2 2 2" xfId="5812"/>
    <cellStyle name="检查单元格 4 2 2 2 3" xfId="8378"/>
    <cellStyle name="检查单元格 4 2 3" xfId="8379"/>
    <cellStyle name="检查单元格 4 2 3 2" xfId="8380"/>
    <cellStyle name="检查单元格 4 2 3 3" xfId="8381"/>
    <cellStyle name="检查单元格 4 3" xfId="7703"/>
    <cellStyle name="检查单元格 4 3 2" xfId="8382"/>
    <cellStyle name="检查单元格 4 3 2 2" xfId="8383"/>
    <cellStyle name="检查单元格 4 3 2 3" xfId="8384"/>
    <cellStyle name="检查单元格 4 4" xfId="8385"/>
    <cellStyle name="检查单元格 4 4 2" xfId="8386"/>
    <cellStyle name="检查单元格 4 4 3" xfId="8387"/>
    <cellStyle name="检查单元格 5" xfId="8388"/>
    <cellStyle name="检查单元格 5 2" xfId="8389"/>
    <cellStyle name="检查单元格 5 2 2" xfId="8390"/>
    <cellStyle name="检查单元格 5 2 2 2" xfId="8391"/>
    <cellStyle name="检查单元格 5 2 2 2 2" xfId="8392"/>
    <cellStyle name="检查单元格 5 2 2 2 3" xfId="8393"/>
    <cellStyle name="检查单元格 5 2 3" xfId="8394"/>
    <cellStyle name="检查单元格 5 2 3 2" xfId="8395"/>
    <cellStyle name="检查单元格 5 2 3 3" xfId="1630"/>
    <cellStyle name="检查单元格 5 3" xfId="8396"/>
    <cellStyle name="检查单元格 5 3 2" xfId="8397"/>
    <cellStyle name="检查单元格 5 3 2 2" xfId="8398"/>
    <cellStyle name="检查单元格 5 3 2 3" xfId="1592"/>
    <cellStyle name="检查单元格 5 4" xfId="8399"/>
    <cellStyle name="检查单元格 5 4 2" xfId="8400"/>
    <cellStyle name="检查单元格 5 4 3" xfId="8401"/>
    <cellStyle name="检查单元格 6" xfId="835"/>
    <cellStyle name="检查单元格 6 2" xfId="8402"/>
    <cellStyle name="检查单元格 6 2 2" xfId="8403"/>
    <cellStyle name="检查单元格 6 2 2 2" xfId="8404"/>
    <cellStyle name="检查单元格 6 2 2 3" xfId="1650"/>
    <cellStyle name="检查单元格 6 3" xfId="8405"/>
    <cellStyle name="检查单元格 6 3 2" xfId="8406"/>
    <cellStyle name="检查单元格 6 3 3" xfId="8407"/>
    <cellStyle name="检查单元格 7" xfId="8409"/>
    <cellStyle name="检查单元格 7 2" xfId="8410"/>
    <cellStyle name="检查单元格 7 2 2" xfId="8411"/>
    <cellStyle name="检查单元格 7 2 3" xfId="8412"/>
    <cellStyle name="检查单元格 8" xfId="2308"/>
    <cellStyle name="检查单元格 8 2" xfId="3526"/>
    <cellStyle name="检查单元格 8 3" xfId="3"/>
    <cellStyle name="检查单元格 9" xfId="8413"/>
    <cellStyle name="检查单元格 9 2" xfId="8414"/>
    <cellStyle name="检查单元格 9 3" xfId="8415"/>
    <cellStyle name="解释性文本 2" xfId="3052"/>
    <cellStyle name="解释性文本 2 2" xfId="3056"/>
    <cellStyle name="解释性文本 2 2 2" xfId="1803"/>
    <cellStyle name="解释性文本 2 2 2 2" xfId="8416"/>
    <cellStyle name="解释性文本 2 2 3" xfId="3058"/>
    <cellStyle name="解释性文本 2 3" xfId="558"/>
    <cellStyle name="解释性文本 2 3 2" xfId="366"/>
    <cellStyle name="解释性文本 2 4" xfId="562"/>
    <cellStyle name="解释性文本 3" xfId="3061"/>
    <cellStyle name="解释性文本 3 2" xfId="3064"/>
    <cellStyle name="解释性文本 3 2 2" xfId="8417"/>
    <cellStyle name="解释性文本 3 2 2 2" xfId="4945"/>
    <cellStyle name="解释性文本 3 2 3" xfId="8418"/>
    <cellStyle name="解释性文本 3 3" xfId="159"/>
    <cellStyle name="解释性文本 3 3 2" xfId="8419"/>
    <cellStyle name="解释性文本 3 4" xfId="8421"/>
    <cellStyle name="解释性文本 4" xfId="8422"/>
    <cellStyle name="解释性文本 4 2" xfId="8423"/>
    <cellStyle name="解释性文本 4 2 2" xfId="8424"/>
    <cellStyle name="解释性文本 4 3" xfId="437"/>
    <cellStyle name="解释性文本 5" xfId="8425"/>
    <cellStyle name="解释性文本 5 2" xfId="8426"/>
    <cellStyle name="解释性文本 5 2 2" xfId="8427"/>
    <cellStyle name="解释性文本 5 3" xfId="8428"/>
    <cellStyle name="解释性文本 6" xfId="8429"/>
    <cellStyle name="解释性文本 6 2" xfId="8430"/>
    <cellStyle name="解释性文本 7" xfId="8431"/>
    <cellStyle name="警告文本 2" xfId="8432"/>
    <cellStyle name="警告文本 2 2" xfId="777"/>
    <cellStyle name="警告文本 2 2 2" xfId="8433"/>
    <cellStyle name="警告文本 2 2 2 2" xfId="8434"/>
    <cellStyle name="警告文本 2 2 3" xfId="8435"/>
    <cellStyle name="警告文本 2 3" xfId="8436"/>
    <cellStyle name="警告文本 2 3 2" xfId="8437"/>
    <cellStyle name="警告文本 2 4" xfId="8438"/>
    <cellStyle name="警告文本 3" xfId="8439"/>
    <cellStyle name="警告文本 3 2" xfId="8440"/>
    <cellStyle name="警告文本 3 2 2" xfId="8441"/>
    <cellStyle name="警告文本 3 2 2 2" xfId="8442"/>
    <cellStyle name="警告文本 3 2 3" xfId="8443"/>
    <cellStyle name="警告文本 3 3" xfId="8444"/>
    <cellStyle name="警告文本 3 3 2" xfId="8445"/>
    <cellStyle name="警告文本 3 4" xfId="8446"/>
    <cellStyle name="警告文本 4" xfId="8447"/>
    <cellStyle name="警告文本 4 2" xfId="8449"/>
    <cellStyle name="警告文本 4 2 2" xfId="8450"/>
    <cellStyle name="警告文本 4 3" xfId="8451"/>
    <cellStyle name="警告文本 5" xfId="8452"/>
    <cellStyle name="警告文本 5 2" xfId="8453"/>
    <cellStyle name="警告文本 5 2 2" xfId="8454"/>
    <cellStyle name="警告文本 5 3" xfId="8455"/>
    <cellStyle name="警告文本 6" xfId="8456"/>
    <cellStyle name="警告文本 6 2" xfId="8457"/>
    <cellStyle name="警告文本 7" xfId="8458"/>
    <cellStyle name="链接单元格 2" xfId="8459"/>
    <cellStyle name="链接单元格 2 2" xfId="8460"/>
    <cellStyle name="链接单元格 2 2 2" xfId="8461"/>
    <cellStyle name="链接单元格 2 2 2 2" xfId="8462"/>
    <cellStyle name="链接单元格 2 2 3" xfId="8463"/>
    <cellStyle name="链接单元格 2 3" xfId="8464"/>
    <cellStyle name="链接单元格 2 3 2" xfId="8465"/>
    <cellStyle name="链接单元格 2 4" xfId="8466"/>
    <cellStyle name="链接单元格 3" xfId="8467"/>
    <cellStyle name="链接单元格 3 2" xfId="8468"/>
    <cellStyle name="链接单元格 3 2 2" xfId="8470"/>
    <cellStyle name="链接单元格 3 2 2 2" xfId="8471"/>
    <cellStyle name="链接单元格 3 2 3" xfId="8472"/>
    <cellStyle name="链接单元格 3 3" xfId="8473"/>
    <cellStyle name="链接单元格 3 3 2" xfId="8474"/>
    <cellStyle name="链接单元格 3 4" xfId="8475"/>
    <cellStyle name="链接单元格 4" xfId="8476"/>
    <cellStyle name="链接单元格 4 2" xfId="8477"/>
    <cellStyle name="链接单元格 4 2 2" xfId="8478"/>
    <cellStyle name="链接单元格 4 3" xfId="8479"/>
    <cellStyle name="链接单元格 5" xfId="8480"/>
    <cellStyle name="链接单元格 5 2" xfId="8481"/>
    <cellStyle name="链接单元格 5 2 2" xfId="8482"/>
    <cellStyle name="链接单元格 5 3" xfId="8483"/>
    <cellStyle name="链接单元格 6" xfId="8484"/>
    <cellStyle name="链接单元格 6 2" xfId="8485"/>
    <cellStyle name="链接单元格 7" xfId="8486"/>
    <cellStyle name="霓付 [0]_laroux" xfId="8488"/>
    <cellStyle name="霓付_laroux" xfId="5130"/>
    <cellStyle name="烹拳 [0]_laroux" xfId="8489"/>
    <cellStyle name="烹拳_laroux" xfId="8490"/>
    <cellStyle name="普通_97-917" xfId="8491"/>
    <cellStyle name="千分位[0]_BT (2)" xfId="4902"/>
    <cellStyle name="千分位_97-917" xfId="3129"/>
    <cellStyle name="千位[0]_，" xfId="8492"/>
    <cellStyle name="千位_，" xfId="8494"/>
    <cellStyle name="千位分隔 10" xfId="8496"/>
    <cellStyle name="千位分隔 11" xfId="8498"/>
    <cellStyle name="千位分隔 2" xfId="2858"/>
    <cellStyle name="千位分隔 2 10" xfId="8500"/>
    <cellStyle name="千位分隔 2 2" xfId="8501"/>
    <cellStyle name="千位分隔 2 2 2" xfId="8502"/>
    <cellStyle name="千位分隔 2 2 2 2" xfId="8503"/>
    <cellStyle name="千位分隔 2 2 2 2 2" xfId="8504"/>
    <cellStyle name="千位分隔 2 2 2 2 3" xfId="8505"/>
    <cellStyle name="千位分隔 2 2 2 3" xfId="8506"/>
    <cellStyle name="千位分隔 2 2 2 3 2" xfId="8507"/>
    <cellStyle name="千位分隔 2 2 2 3 3" xfId="8508"/>
    <cellStyle name="千位分隔 2 2 2 4" xfId="8509"/>
    <cellStyle name="千位分隔 2 2 2 4 2" xfId="8510"/>
    <cellStyle name="千位分隔 2 2 2 4 3" xfId="8511"/>
    <cellStyle name="千位分隔 2 2 2 5" xfId="8512"/>
    <cellStyle name="千位分隔 2 2 2 5 2" xfId="8514"/>
    <cellStyle name="千位分隔 2 2 2 5 3" xfId="8515"/>
    <cellStyle name="千位分隔 2 2 2 6" xfId="8516"/>
    <cellStyle name="千位分隔 2 2 2 7" xfId="8517"/>
    <cellStyle name="千位分隔 2 2 3" xfId="8518"/>
    <cellStyle name="千位分隔 2 2 3 2" xfId="8519"/>
    <cellStyle name="千位分隔 2 2 3 2 2" xfId="8520"/>
    <cellStyle name="千位分隔 2 2 3 2 3" xfId="8521"/>
    <cellStyle name="千位分隔 2 2 3 3" xfId="8522"/>
    <cellStyle name="千位分隔 2 2 3 3 2" xfId="8523"/>
    <cellStyle name="千位分隔 2 2 3 3 3" xfId="8524"/>
    <cellStyle name="千位分隔 2 2 3 4" xfId="8525"/>
    <cellStyle name="千位分隔 2 2 3 5" xfId="7046"/>
    <cellStyle name="千位分隔 2 2 3 6" xfId="7049"/>
    <cellStyle name="千位分隔 2 2 4" xfId="8526"/>
    <cellStyle name="千位分隔 2 2 4 2" xfId="98"/>
    <cellStyle name="千位分隔 2 2 4 2 2" xfId="8527"/>
    <cellStyle name="千位分隔 2 2 4 2 3" xfId="8529"/>
    <cellStyle name="千位分隔 2 2 4 3" xfId="104"/>
    <cellStyle name="千位分隔 2 2 4 3 2" xfId="4951"/>
    <cellStyle name="千位分隔 2 2 4 3 3" xfId="8531"/>
    <cellStyle name="千位分隔 2 2 4 4" xfId="110"/>
    <cellStyle name="千位分隔 2 2 4 4 2" xfId="8533"/>
    <cellStyle name="千位分隔 2 2 4 4 3" xfId="8535"/>
    <cellStyle name="千位分隔 2 2 4 5" xfId="130"/>
    <cellStyle name="千位分隔 2 2 4 6" xfId="8537"/>
    <cellStyle name="千位分隔 2 2 5" xfId="8538"/>
    <cellStyle name="千位分隔 2 2 5 2" xfId="8539"/>
    <cellStyle name="千位分隔 2 2 5 3" xfId="8540"/>
    <cellStyle name="千位分隔 2 2 6" xfId="8541"/>
    <cellStyle name="千位分隔 2 2 6 2" xfId="8542"/>
    <cellStyle name="千位分隔 2 2 6 3" xfId="8543"/>
    <cellStyle name="千位分隔 2 2 7" xfId="8544"/>
    <cellStyle name="千位分隔 2 2 7 2" xfId="8546"/>
    <cellStyle name="千位分隔 2 2 7 3" xfId="8547"/>
    <cellStyle name="千位分隔 2 2 8" xfId="668"/>
    <cellStyle name="千位分隔 2 2 9" xfId="8548"/>
    <cellStyle name="千位分隔 2 3" xfId="8549"/>
    <cellStyle name="千位分隔 2 3 2" xfId="8550"/>
    <cellStyle name="千位分隔 2 3 2 2" xfId="8551"/>
    <cellStyle name="千位分隔 2 3 2 3" xfId="8552"/>
    <cellStyle name="千位分隔 2 3 3" xfId="8553"/>
    <cellStyle name="千位分隔 2 3 3 2" xfId="8554"/>
    <cellStyle name="千位分隔 2 3 3 3" xfId="8555"/>
    <cellStyle name="千位分隔 2 3 4" xfId="8556"/>
    <cellStyle name="千位分隔 2 3 4 2" xfId="8557"/>
    <cellStyle name="千位分隔 2 3 4 3" xfId="8558"/>
    <cellStyle name="千位分隔 2 3 5" xfId="8559"/>
    <cellStyle name="千位分隔 2 3 5 2" xfId="8560"/>
    <cellStyle name="千位分隔 2 3 5 3" xfId="8561"/>
    <cellStyle name="千位分隔 2 3 6" xfId="8562"/>
    <cellStyle name="千位分隔 2 3 7" xfId="8563"/>
    <cellStyle name="千位分隔 2 4" xfId="8564"/>
    <cellStyle name="千位分隔 2 4 2" xfId="8565"/>
    <cellStyle name="千位分隔 2 4 2 2" xfId="8566"/>
    <cellStyle name="千位分隔 2 4 2 3" xfId="8567"/>
    <cellStyle name="千位分隔 2 4 3" xfId="8568"/>
    <cellStyle name="千位分隔 2 4 3 2" xfId="8569"/>
    <cellStyle name="千位分隔 2 4 3 3" xfId="8570"/>
    <cellStyle name="千位分隔 2 4 4" xfId="8571"/>
    <cellStyle name="千位分隔 2 4 5" xfId="8572"/>
    <cellStyle name="千位分隔 2 4 6" xfId="8573"/>
    <cellStyle name="千位分隔 2 5" xfId="7760"/>
    <cellStyle name="千位分隔 2 5 2" xfId="8574"/>
    <cellStyle name="千位分隔 2 5 2 2" xfId="8575"/>
    <cellStyle name="千位分隔 2 5 2 3" xfId="2245"/>
    <cellStyle name="千位分隔 2 5 3" xfId="8576"/>
    <cellStyle name="千位分隔 2 5 3 2" xfId="8577"/>
    <cellStyle name="千位分隔 2 5 3 3" xfId="8578"/>
    <cellStyle name="千位分隔 2 5 4" xfId="8579"/>
    <cellStyle name="千位分隔 2 5 4 2" xfId="8580"/>
    <cellStyle name="千位分隔 2 5 4 3" xfId="8581"/>
    <cellStyle name="千位分隔 2 5 5" xfId="8582"/>
    <cellStyle name="千位分隔 2 5 6" xfId="8583"/>
    <cellStyle name="千位分隔 2 6" xfId="8584"/>
    <cellStyle name="千位分隔 2 6 2" xfId="8585"/>
    <cellStyle name="千位分隔 2 6 3" xfId="8586"/>
    <cellStyle name="千位分隔 2 7" xfId="8587"/>
    <cellStyle name="千位分隔 2 7 2" xfId="8588"/>
    <cellStyle name="千位分隔 2 7 3" xfId="8590"/>
    <cellStyle name="千位分隔 2 8" xfId="8592"/>
    <cellStyle name="千位分隔 2 8 2" xfId="8593"/>
    <cellStyle name="千位分隔 2 8 3" xfId="8595"/>
    <cellStyle name="千位分隔 2 9" xfId="8596"/>
    <cellStyle name="千位分隔 3" xfId="8598"/>
    <cellStyle name="千位分隔 3 10" xfId="8599"/>
    <cellStyle name="千位分隔 3 11" xfId="8600"/>
    <cellStyle name="千位分隔 3 12" xfId="8601"/>
    <cellStyle name="千位分隔 3 2" xfId="8602"/>
    <cellStyle name="千位分隔 3 2 2" xfId="8603"/>
    <cellStyle name="千位分隔 3 2 2 2" xfId="8604"/>
    <cellStyle name="千位分隔 3 2 2 2 2" xfId="8606"/>
    <cellStyle name="千位分隔 3 2 2 2 3" xfId="8608"/>
    <cellStyle name="千位分隔 3 2 2 3" xfId="8609"/>
    <cellStyle name="千位分隔 3 2 2 3 2" xfId="8611"/>
    <cellStyle name="千位分隔 3 2 2 3 3" xfId="8613"/>
    <cellStyle name="千位分隔 3 2 2 4" xfId="8616"/>
    <cellStyle name="千位分隔 3 2 2 4 2" xfId="8618"/>
    <cellStyle name="千位分隔 3 2 2 4 3" xfId="8620"/>
    <cellStyle name="千位分隔 3 2 2 5" xfId="8623"/>
    <cellStyle name="千位分隔 3 2 2 6" xfId="8624"/>
    <cellStyle name="千位分隔 3 2 3" xfId="8625"/>
    <cellStyle name="千位分隔 3 2 3 2" xfId="8626"/>
    <cellStyle name="千位分隔 3 2 3 2 2" xfId="8628"/>
    <cellStyle name="千位分隔 3 2 3 2 3" xfId="8630"/>
    <cellStyle name="千位分隔 3 2 3 3" xfId="8632"/>
    <cellStyle name="千位分隔 3 2 3 3 2" xfId="8633"/>
    <cellStyle name="千位分隔 3 2 3 3 3" xfId="8634"/>
    <cellStyle name="千位分隔 3 2 3 4" xfId="5382"/>
    <cellStyle name="千位分隔 3 2 3 5" xfId="8635"/>
    <cellStyle name="千位分隔 3 2 4" xfId="8636"/>
    <cellStyle name="千位分隔 3 2 4 2" xfId="8637"/>
    <cellStyle name="千位分隔 3 2 4 2 2" xfId="4988"/>
    <cellStyle name="千位分隔 3 2 4 2 3" xfId="8638"/>
    <cellStyle name="千位分隔 3 2 4 3" xfId="8639"/>
    <cellStyle name="千位分隔 3 2 4 3 2" xfId="8640"/>
    <cellStyle name="千位分隔 3 2 4 3 3" xfId="8641"/>
    <cellStyle name="千位分隔 3 2 4 4" xfId="5386"/>
    <cellStyle name="千位分隔 3 2 4 4 2" xfId="8642"/>
    <cellStyle name="千位分隔 3 2 4 4 3" xfId="8643"/>
    <cellStyle name="千位分隔 3 2 4 5" xfId="8644"/>
    <cellStyle name="千位分隔 3 2 4 6" xfId="8645"/>
    <cellStyle name="千位分隔 3 2 5" xfId="8646"/>
    <cellStyle name="千位分隔 3 2 5 2" xfId="8647"/>
    <cellStyle name="千位分隔 3 2 5 3" xfId="8648"/>
    <cellStyle name="千位分隔 3 2 6" xfId="8649"/>
    <cellStyle name="千位分隔 3 2 6 2" xfId="8650"/>
    <cellStyle name="千位分隔 3 2 6 3" xfId="8651"/>
    <cellStyle name="千位分隔 3 2 7" xfId="8652"/>
    <cellStyle name="千位分隔 3 2 7 2" xfId="8653"/>
    <cellStyle name="千位分隔 3 2 7 3" xfId="8654"/>
    <cellStyle name="千位分隔 3 2 8" xfId="678"/>
    <cellStyle name="千位分隔 3 2 9" xfId="8655"/>
    <cellStyle name="千位分隔 3 3" xfId="8656"/>
    <cellStyle name="千位分隔 3 3 2" xfId="8657"/>
    <cellStyle name="千位分隔 3 3 2 2" xfId="8658"/>
    <cellStyle name="千位分隔 3 3 2 3" xfId="8660"/>
    <cellStyle name="千位分隔 3 3 3" xfId="8662"/>
    <cellStyle name="千位分隔 3 3 3 2" xfId="8663"/>
    <cellStyle name="千位分隔 3 3 3 3" xfId="8665"/>
    <cellStyle name="千位分隔 3 3 4" xfId="8666"/>
    <cellStyle name="千位分隔 3 3 4 2" xfId="8667"/>
    <cellStyle name="千位分隔 3 3 4 3" xfId="8668"/>
    <cellStyle name="千位分隔 3 3 5" xfId="8669"/>
    <cellStyle name="千位分隔 3 3 6" xfId="8670"/>
    <cellStyle name="千位分隔 3 4" xfId="8671"/>
    <cellStyle name="千位分隔 3 4 2" xfId="8672"/>
    <cellStyle name="千位分隔 3 4 2 2" xfId="2042"/>
    <cellStyle name="千位分隔 3 4 2 3" xfId="8674"/>
    <cellStyle name="千位分隔 3 4 3" xfId="8678"/>
    <cellStyle name="千位分隔 3 4 3 2" xfId="8680"/>
    <cellStyle name="千位分隔 3 4 3 3" xfId="8683"/>
    <cellStyle name="千位分隔 3 4 4" xfId="8685"/>
    <cellStyle name="千位分隔 3 4 4 2" xfId="8687"/>
    <cellStyle name="千位分隔 3 4 4 3" xfId="8689"/>
    <cellStyle name="千位分隔 3 4 5" xfId="8691"/>
    <cellStyle name="千位分隔 3 4 6" xfId="8693"/>
    <cellStyle name="千位分隔 3 5" xfId="8694"/>
    <cellStyle name="千位分隔 3 5 2" xfId="8696"/>
    <cellStyle name="千位分隔 3 5 2 2" xfId="8697"/>
    <cellStyle name="千位分隔 3 5 2 3" xfId="8700"/>
    <cellStyle name="千位分隔 3 5 3" xfId="8702"/>
    <cellStyle name="千位分隔 3 5 3 2" xfId="8703"/>
    <cellStyle name="千位分隔 3 5 3 3" xfId="8705"/>
    <cellStyle name="千位分隔 3 5 4" xfId="8706"/>
    <cellStyle name="千位分隔 3 5 5" xfId="8707"/>
    <cellStyle name="千位分隔 3 6" xfId="8708"/>
    <cellStyle name="千位分隔 3 6 2" xfId="8709"/>
    <cellStyle name="千位分隔 3 6 2 2" xfId="8710"/>
    <cellStyle name="千位分隔 3 6 2 3" xfId="8711"/>
    <cellStyle name="千位分隔 3 6 3" xfId="8712"/>
    <cellStyle name="千位分隔 3 6 3 2" xfId="8713"/>
    <cellStyle name="千位分隔 3 6 3 3" xfId="8715"/>
    <cellStyle name="千位分隔 3 6 4" xfId="8717"/>
    <cellStyle name="千位分隔 3 6 4 2" xfId="8718"/>
    <cellStyle name="千位分隔 3 6 4 3" xfId="8720"/>
    <cellStyle name="千位分隔 3 6 5" xfId="8722"/>
    <cellStyle name="千位分隔 3 6 6" xfId="8723"/>
    <cellStyle name="千位分隔 3 7" xfId="8724"/>
    <cellStyle name="千位分隔 3 7 2" xfId="8725"/>
    <cellStyle name="千位分隔 3 7 3" xfId="8726"/>
    <cellStyle name="千位分隔 3 8" xfId="8727"/>
    <cellStyle name="千位分隔 3 8 2" xfId="8728"/>
    <cellStyle name="千位分隔 3 8 3" xfId="8730"/>
    <cellStyle name="千位分隔 3 9" xfId="8732"/>
    <cellStyle name="千位分隔 3 9 2" xfId="3611"/>
    <cellStyle name="千位分隔 3 9 3" xfId="8734"/>
    <cellStyle name="千位分隔 4" xfId="8735"/>
    <cellStyle name="千位分隔 4 10" xfId="8736"/>
    <cellStyle name="千位分隔 4 11" xfId="8737"/>
    <cellStyle name="千位分隔 4 2" xfId="8738"/>
    <cellStyle name="千位分隔 4 2 2" xfId="8739"/>
    <cellStyle name="千位分隔 4 2 2 2" xfId="8740"/>
    <cellStyle name="千位分隔 4 2 2 2 2" xfId="8741"/>
    <cellStyle name="千位分隔 4 2 2 2 3" xfId="8742"/>
    <cellStyle name="千位分隔 4 2 2 3" xfId="8743"/>
    <cellStyle name="千位分隔 4 2 2 3 2" xfId="8744"/>
    <cellStyle name="千位分隔 4 2 2 3 3" xfId="8745"/>
    <cellStyle name="千位分隔 4 2 2 4" xfId="8746"/>
    <cellStyle name="千位分隔 4 2 2 4 2" xfId="8747"/>
    <cellStyle name="千位分隔 4 2 2 4 3" xfId="8748"/>
    <cellStyle name="千位分隔 4 2 2 5" xfId="8749"/>
    <cellStyle name="千位分隔 4 2 2 6" xfId="7741"/>
    <cellStyle name="千位分隔 4 2 3" xfId="8750"/>
    <cellStyle name="千位分隔 4 2 3 2" xfId="5957"/>
    <cellStyle name="千位分隔 4 2 3 2 2" xfId="5959"/>
    <cellStyle name="千位分隔 4 2 3 2 3" xfId="8751"/>
    <cellStyle name="千位分隔 4 2 3 3" xfId="5961"/>
    <cellStyle name="千位分隔 4 2 3 3 2" xfId="5963"/>
    <cellStyle name="千位分隔 4 2 3 3 3" xfId="8752"/>
    <cellStyle name="千位分隔 4 2 3 4" xfId="5492"/>
    <cellStyle name="千位分隔 4 2 3 5" xfId="8753"/>
    <cellStyle name="千位分隔 4 2 4" xfId="8755"/>
    <cellStyle name="千位分隔 4 2 4 2" xfId="8756"/>
    <cellStyle name="千位分隔 4 2 4 2 2" xfId="5011"/>
    <cellStyle name="千位分隔 4 2 4 2 3" xfId="8757"/>
    <cellStyle name="千位分隔 4 2 4 3" xfId="8758"/>
    <cellStyle name="千位分隔 4 2 4 3 2" xfId="8759"/>
    <cellStyle name="千位分隔 4 2 4 3 3" xfId="8761"/>
    <cellStyle name="千位分隔 4 2 4 4" xfId="5497"/>
    <cellStyle name="千位分隔 4 2 4 4 2" xfId="8763"/>
    <cellStyle name="千位分隔 4 2 4 4 3" xfId="8764"/>
    <cellStyle name="千位分隔 4 2 4 5" xfId="8765"/>
    <cellStyle name="千位分隔 4 2 4 6" xfId="7746"/>
    <cellStyle name="千位分隔 4 2 5" xfId="8766"/>
    <cellStyle name="千位分隔 4 2 5 2" xfId="8767"/>
    <cellStyle name="千位分隔 4 2 5 3" xfId="8768"/>
    <cellStyle name="千位分隔 4 2 6" xfId="8769"/>
    <cellStyle name="千位分隔 4 2 6 2" xfId="169"/>
    <cellStyle name="千位分隔 4 2 6 3" xfId="8770"/>
    <cellStyle name="千位分隔 4 2 7" xfId="8771"/>
    <cellStyle name="千位分隔 4 2 7 2" xfId="8772"/>
    <cellStyle name="千位分隔 4 2 7 3" xfId="8773"/>
    <cellStyle name="千位分隔 4 2 8" xfId="8774"/>
    <cellStyle name="千位分隔 4 2 9" xfId="8775"/>
    <cellStyle name="千位分隔 4 3" xfId="8776"/>
    <cellStyle name="千位分隔 4 3 2" xfId="8777"/>
    <cellStyle name="千位分隔 4 3 2 2" xfId="8778"/>
    <cellStyle name="千位分隔 4 3 2 3" xfId="8779"/>
    <cellStyle name="千位分隔 4 3 3" xfId="2849"/>
    <cellStyle name="千位分隔 4 3 3 2" xfId="181"/>
    <cellStyle name="千位分隔 4 3 3 3" xfId="8780"/>
    <cellStyle name="千位分隔 4 3 4" xfId="8781"/>
    <cellStyle name="千位分隔 4 3 4 2" xfId="8782"/>
    <cellStyle name="千位分隔 4 3 4 3" xfId="8784"/>
    <cellStyle name="千位分隔 4 3 5" xfId="8786"/>
    <cellStyle name="千位分隔 4 3 6" xfId="8787"/>
    <cellStyle name="千位分隔 4 4" xfId="8788"/>
    <cellStyle name="千位分隔 4 4 2" xfId="8789"/>
    <cellStyle name="千位分隔 4 4 2 2" xfId="8790"/>
    <cellStyle name="千位分隔 4 4 2 3" xfId="8791"/>
    <cellStyle name="千位分隔 4 4 3" xfId="8792"/>
    <cellStyle name="千位分隔 4 4 3 2" xfId="8793"/>
    <cellStyle name="千位分隔 4 4 3 3" xfId="8794"/>
    <cellStyle name="千位分隔 4 4 4" xfId="5988"/>
    <cellStyle name="千位分隔 4 4 4 2" xfId="8795"/>
    <cellStyle name="千位分隔 4 4 4 3" xfId="8796"/>
    <cellStyle name="千位分隔 4 4 5" xfId="8797"/>
    <cellStyle name="千位分隔 4 4 6" xfId="8798"/>
    <cellStyle name="千位分隔 4 5" xfId="8799"/>
    <cellStyle name="千位分隔 4 5 2" xfId="8800"/>
    <cellStyle name="千位分隔 4 5 2 2" xfId="8801"/>
    <cellStyle name="千位分隔 4 5 2 3" xfId="8803"/>
    <cellStyle name="千位分隔 4 5 3" xfId="8804"/>
    <cellStyle name="千位分隔 4 5 3 2" xfId="8805"/>
    <cellStyle name="千位分隔 4 5 3 3" xfId="8806"/>
    <cellStyle name="千位分隔 4 5 4" xfId="8807"/>
    <cellStyle name="千位分隔 4 5 5" xfId="8808"/>
    <cellStyle name="千位分隔 4 6" xfId="8809"/>
    <cellStyle name="千位分隔 4 6 2" xfId="8810"/>
    <cellStyle name="千位分隔 4 6 2 2" xfId="8811"/>
    <cellStyle name="千位分隔 4 6 2 3" xfId="8812"/>
    <cellStyle name="千位分隔 4 6 3" xfId="8813"/>
    <cellStyle name="千位分隔 4 6 3 2" xfId="8814"/>
    <cellStyle name="千位分隔 4 6 3 3" xfId="8816"/>
    <cellStyle name="千位分隔 4 6 4" xfId="8818"/>
    <cellStyle name="千位分隔 4 6 4 2" xfId="7617"/>
    <cellStyle name="千位分隔 4 6 4 3" xfId="7623"/>
    <cellStyle name="千位分隔 4 6 5" xfId="8819"/>
    <cellStyle name="千位分隔 4 6 6" xfId="1869"/>
    <cellStyle name="千位分隔 4 7" xfId="7922"/>
    <cellStyle name="千位分隔 4 7 2" xfId="8820"/>
    <cellStyle name="千位分隔 4 7 3" xfId="1"/>
    <cellStyle name="千位分隔 4 8" xfId="8821"/>
    <cellStyle name="千位分隔 4 8 2" xfId="8822"/>
    <cellStyle name="千位分隔 4 8 3" xfId="8823"/>
    <cellStyle name="千位分隔 4 9" xfId="8824"/>
    <cellStyle name="千位分隔 4 9 2" xfId="8826"/>
    <cellStyle name="千位分隔 4 9 3" xfId="8827"/>
    <cellStyle name="千位分隔 5" xfId="8828"/>
    <cellStyle name="千位分隔 5 2" xfId="8829"/>
    <cellStyle name="千位分隔 5 2 2" xfId="8830"/>
    <cellStyle name="千位分隔 5 2 3" xfId="8831"/>
    <cellStyle name="千位分隔 5 3" xfId="8832"/>
    <cellStyle name="千位分隔 5 3 2" xfId="8833"/>
    <cellStyle name="千位分隔 5 3 3" xfId="8834"/>
    <cellStyle name="千位分隔 5 4" xfId="8835"/>
    <cellStyle name="千位分隔 5 4 2" xfId="8836"/>
    <cellStyle name="千位分隔 5 5" xfId="8837"/>
    <cellStyle name="千位分隔 6" xfId="8838"/>
    <cellStyle name="千位分隔 6 2" xfId="8839"/>
    <cellStyle name="千位分隔 6 2 2" xfId="8840"/>
    <cellStyle name="千位分隔 6 2 3" xfId="8841"/>
    <cellStyle name="千位分隔 6 3" xfId="8842"/>
    <cellStyle name="千位分隔 6 3 2" xfId="8843"/>
    <cellStyle name="千位分隔 6 3 3" xfId="8844"/>
    <cellStyle name="千位分隔 6 4" xfId="8845"/>
    <cellStyle name="千位分隔 6 5" xfId="8846"/>
    <cellStyle name="千位分隔 7" xfId="8847"/>
    <cellStyle name="千位分隔 7 2" xfId="8848"/>
    <cellStyle name="千位分隔 7 3" xfId="8849"/>
    <cellStyle name="千位分隔 8" xfId="8850"/>
    <cellStyle name="千位分隔 8 2" xfId="8851"/>
    <cellStyle name="千位分隔 8 3" xfId="8852"/>
    <cellStyle name="千位分隔 9" xfId="8853"/>
    <cellStyle name="千位分隔 9 2" xfId="8854"/>
    <cellStyle name="千位分隔[0] 2" xfId="8855"/>
    <cellStyle name="钎霖_laroux" xfId="8856"/>
    <cellStyle name="强调文字颜色 1 2" xfId="8857"/>
    <cellStyle name="强调文字颜色 1 2 2" xfId="8859"/>
    <cellStyle name="强调文字颜色 1 2 2 2" xfId="8861"/>
    <cellStyle name="强调文字颜色 1 2 2 2 2" xfId="8863"/>
    <cellStyle name="强调文字颜色 1 2 2 2 2 2" xfId="8865"/>
    <cellStyle name="强调文字颜色 1 2 2 2 2 2 2" xfId="8866"/>
    <cellStyle name="强调文字颜色 1 2 2 2 2 2 3" xfId="8867"/>
    <cellStyle name="强调文字颜色 1 2 2 2 3" xfId="8868"/>
    <cellStyle name="强调文字颜色 1 2 2 2 3 2" xfId="8869"/>
    <cellStyle name="强调文字颜色 1 2 2 2 3 3" xfId="8870"/>
    <cellStyle name="强调文字颜色 1 2 2 3" xfId="3395"/>
    <cellStyle name="强调文字颜色 1 2 2 3 2" xfId="8872"/>
    <cellStyle name="强调文字颜色 1 2 2 3 2 2" xfId="8874"/>
    <cellStyle name="强调文字颜色 1 2 2 3 2 3" xfId="8875"/>
    <cellStyle name="强调文字颜色 1 2 2 4" xfId="8876"/>
    <cellStyle name="强调文字颜色 1 2 2 4 2" xfId="8878"/>
    <cellStyle name="强调文字颜色 1 2 2 4 3" xfId="8880"/>
    <cellStyle name="强调文字颜色 1 2 3" xfId="8881"/>
    <cellStyle name="强调文字颜色 1 2 3 2" xfId="8882"/>
    <cellStyle name="强调文字颜色 1 2 3 2 2" xfId="5486"/>
    <cellStyle name="强调文字颜色 1 2 3 2 2 2" xfId="5490"/>
    <cellStyle name="强调文字颜色 1 2 3 2 2 2 2" xfId="5493"/>
    <cellStyle name="强调文字颜色 1 2 3 2 2 2 3" xfId="8754"/>
    <cellStyle name="强调文字颜色 1 2 3 2 3" xfId="5502"/>
    <cellStyle name="强调文字颜色 1 2 3 2 3 2" xfId="5504"/>
    <cellStyle name="强调文字颜色 1 2 3 2 3 3" xfId="7815"/>
    <cellStyle name="强调文字颜色 1 2 3 3" xfId="8884"/>
    <cellStyle name="强调文字颜色 1 2 3 3 2" xfId="5585"/>
    <cellStyle name="强调文字颜色 1 2 3 3 2 2" xfId="5588"/>
    <cellStyle name="强调文字颜色 1 2 3 3 2 3" xfId="5591"/>
    <cellStyle name="强调文字颜色 1 2 3 4" xfId="8886"/>
    <cellStyle name="强调文字颜色 1 2 3 4 2" xfId="5623"/>
    <cellStyle name="强调文字颜色 1 2 3 4 3" xfId="8888"/>
    <cellStyle name="强调文字颜色 1 2 3 5" xfId="8890"/>
    <cellStyle name="强调文字颜色 1 2 3 5 2" xfId="8891"/>
    <cellStyle name="强调文字颜色 1 2 3 5 3" xfId="8893"/>
    <cellStyle name="强调文字颜色 1 2 4" xfId="8895"/>
    <cellStyle name="强调文字颜色 1 2 4 2" xfId="8896"/>
    <cellStyle name="强调文字颜色 1 2 4 2 2" xfId="8898"/>
    <cellStyle name="强调文字颜色 1 2 4 2 2 2" xfId="8900"/>
    <cellStyle name="强调文字颜色 1 2 4 2 2 3" xfId="8901"/>
    <cellStyle name="强调文字颜色 1 2 4 3" xfId="8902"/>
    <cellStyle name="强调文字颜色 1 2 4 3 2" xfId="8904"/>
    <cellStyle name="强调文字颜色 1 2 4 3 3" xfId="8906"/>
    <cellStyle name="强调文字颜色 1 2 5" xfId="8908"/>
    <cellStyle name="强调文字颜色 1 2 5 2" xfId="8909"/>
    <cellStyle name="强调文字颜色 1 2 5 2 2" xfId="3706"/>
    <cellStyle name="强调文字颜色 1 2 5 2 3" xfId="8910"/>
    <cellStyle name="强调文字颜色 1 2 6" xfId="8912"/>
    <cellStyle name="强调文字颜色 1 2 6 2" xfId="8913"/>
    <cellStyle name="强调文字颜色 1 2 6 3" xfId="8914"/>
    <cellStyle name="强调文字颜色 1 2 7" xfId="8915"/>
    <cellStyle name="强调文字颜色 1 2 7 2" xfId="8916"/>
    <cellStyle name="强调文字颜色 1 2 7 3" xfId="8917"/>
    <cellStyle name="强调文字颜色 1 3" xfId="8918"/>
    <cellStyle name="强调文字颜色 1 3 2" xfId="8920"/>
    <cellStyle name="强调文字颜色 1 3 2 2" xfId="8922"/>
    <cellStyle name="强调文字颜色 1 3 2 2 2" xfId="5061"/>
    <cellStyle name="强调文字颜色 1 3 2 2 2 2" xfId="8923"/>
    <cellStyle name="强调文字颜色 1 3 2 2 2 2 2" xfId="8924"/>
    <cellStyle name="强调文字颜色 1 3 2 2 2 2 3" xfId="8925"/>
    <cellStyle name="强调文字颜色 1 3 2 2 3" xfId="8926"/>
    <cellStyle name="强调文字颜色 1 3 2 2 3 2" xfId="8927"/>
    <cellStyle name="强调文字颜色 1 3 2 2 3 3" xfId="8928"/>
    <cellStyle name="强调文字颜色 1 3 2 3" xfId="8929"/>
    <cellStyle name="强调文字颜色 1 3 2 3 2" xfId="8930"/>
    <cellStyle name="强调文字颜色 1 3 2 3 2 2" xfId="8931"/>
    <cellStyle name="强调文字颜色 1 3 2 3 2 3" xfId="8932"/>
    <cellStyle name="强调文字颜色 1 3 2 4" xfId="8933"/>
    <cellStyle name="强调文字颜色 1 3 2 4 2" xfId="8934"/>
    <cellStyle name="强调文字颜色 1 3 2 4 3" xfId="8935"/>
    <cellStyle name="强调文字颜色 1 3 3" xfId="5276"/>
    <cellStyle name="强调文字颜色 1 3 3 2" xfId="8936"/>
    <cellStyle name="强调文字颜色 1 3 3 2 2" xfId="5084"/>
    <cellStyle name="强调文字颜色 1 3 3 2 2 2" xfId="8937"/>
    <cellStyle name="强调文字颜色 1 3 3 2 2 3" xfId="8938"/>
    <cellStyle name="强调文字颜色 1 3 3 3" xfId="8939"/>
    <cellStyle name="强调文字颜色 1 3 3 3 2" xfId="5093"/>
    <cellStyle name="强调文字颜色 1 3 3 3 3" xfId="8940"/>
    <cellStyle name="强调文字颜色 1 3 4" xfId="8941"/>
    <cellStyle name="强调文字颜色 1 3 4 2" xfId="8942"/>
    <cellStyle name="强调文字颜色 1 3 4 2 2" xfId="5120"/>
    <cellStyle name="强调文字颜色 1 3 4 2 3" xfId="5123"/>
    <cellStyle name="强调文字颜色 1 3 5" xfId="8943"/>
    <cellStyle name="强调文字颜色 1 3 5 2" xfId="8944"/>
    <cellStyle name="强调文字颜色 1 3 5 3" xfId="8945"/>
    <cellStyle name="强调文字颜色 1 4" xfId="8946"/>
    <cellStyle name="强调文字颜色 1 4 2" xfId="8948"/>
    <cellStyle name="强调文字颜色 1 4 2 2" xfId="8950"/>
    <cellStyle name="强调文字颜色 1 4 2 2 2" xfId="8951"/>
    <cellStyle name="强调文字颜色 1 4 2 2 2 2" xfId="8952"/>
    <cellStyle name="强调文字颜色 1 4 2 2 2 3" xfId="8953"/>
    <cellStyle name="强调文字颜色 1 4 2 3" xfId="8954"/>
    <cellStyle name="强调文字颜色 1 4 2 3 2" xfId="8955"/>
    <cellStyle name="强调文字颜色 1 4 2 3 3" xfId="728"/>
    <cellStyle name="强调文字颜色 1 4 3" xfId="8956"/>
    <cellStyle name="强调文字颜色 1 4 3 2" xfId="8957"/>
    <cellStyle name="强调文字颜色 1 4 3 2 2" xfId="8958"/>
    <cellStyle name="强调文字颜色 1 4 3 2 3" xfId="8959"/>
    <cellStyle name="强调文字颜色 1 4 4" xfId="8960"/>
    <cellStyle name="强调文字颜色 1 4 4 2" xfId="8961"/>
    <cellStyle name="强调文字颜色 1 4 4 3" xfId="8962"/>
    <cellStyle name="强调文字颜色 1 5" xfId="8963"/>
    <cellStyle name="强调文字颜色 1 5 2" xfId="8965"/>
    <cellStyle name="强调文字颜色 1 5 2 2" xfId="8967"/>
    <cellStyle name="强调文字颜色 1 5 2 2 2" xfId="8968"/>
    <cellStyle name="强调文字颜色 1 5 2 2 2 2" xfId="2145"/>
    <cellStyle name="强调文字颜色 1 5 2 2 2 3" xfId="1039"/>
    <cellStyle name="强调文字颜色 1 5 2 3" xfId="8969"/>
    <cellStyle name="强调文字颜色 1 5 2 3 2" xfId="8970"/>
    <cellStyle name="强调文字颜色 1 5 2 3 3" xfId="8971"/>
    <cellStyle name="强调文字颜色 1 5 3" xfId="8972"/>
    <cellStyle name="强调文字颜色 1 5 3 2" xfId="8973"/>
    <cellStyle name="强调文字颜色 1 5 3 2 2" xfId="8974"/>
    <cellStyle name="强调文字颜色 1 5 3 2 3" xfId="8975"/>
    <cellStyle name="强调文字颜色 1 5 4" xfId="8976"/>
    <cellStyle name="强调文字颜色 1 5 4 2" xfId="8977"/>
    <cellStyle name="强调文字颜色 1 5 4 3" xfId="8978"/>
    <cellStyle name="强调文字颜色 1 6" xfId="8979"/>
    <cellStyle name="强调文字颜色 1 6 2" xfId="8981"/>
    <cellStyle name="强调文字颜色 1 6 2 2" xfId="8983"/>
    <cellStyle name="强调文字颜色 1 6 2 2 2" xfId="3800"/>
    <cellStyle name="强调文字颜色 1 6 2 2 3" xfId="8985"/>
    <cellStyle name="强调文字颜色 1 6 3" xfId="8987"/>
    <cellStyle name="强调文字颜色 1 6 3 2" xfId="8989"/>
    <cellStyle name="强调文字颜色 1 6 3 3" xfId="8990"/>
    <cellStyle name="强调文字颜色 1 7" xfId="8991"/>
    <cellStyle name="强调文字颜色 1 7 2" xfId="8993"/>
    <cellStyle name="强调文字颜色 1 7 2 2" xfId="8994"/>
    <cellStyle name="强调文字颜色 1 7 2 3" xfId="8995"/>
    <cellStyle name="强调文字颜色 1 8" xfId="8996"/>
    <cellStyle name="强调文字颜色 1 8 2" xfId="8997"/>
    <cellStyle name="强调文字颜色 1 8 3" xfId="8998"/>
    <cellStyle name="强调文字颜色 1 9" xfId="8999"/>
    <cellStyle name="强调文字颜色 1 9 2" xfId="9000"/>
    <cellStyle name="强调文字颜色 1 9 3" xfId="9001"/>
    <cellStyle name="强调文字颜色 2 2" xfId="9002"/>
    <cellStyle name="强调文字颜色 2 2 2" xfId="9003"/>
    <cellStyle name="强调文字颜色 2 2 2 2" xfId="1614"/>
    <cellStyle name="强调文字颜色 2 2 2 2 2" xfId="1616"/>
    <cellStyle name="强调文字颜色 2 2 2 2 2 2" xfId="1618"/>
    <cellStyle name="强调文字颜色 2 2 2 2 2 2 2" xfId="422"/>
    <cellStyle name="强调文字颜色 2 2 2 2 2 2 3" xfId="1626"/>
    <cellStyle name="强调文字颜色 2 2 2 2 3" xfId="1646"/>
    <cellStyle name="强调文字颜色 2 2 2 2 3 2" xfId="1648"/>
    <cellStyle name="强调文字颜色 2 2 2 2 3 3" xfId="1654"/>
    <cellStyle name="强调文字颜色 2 2 2 3" xfId="1306"/>
    <cellStyle name="强调文字颜色 2 2 2 3 2" xfId="1309"/>
    <cellStyle name="强调文字颜色 2 2 2 3 2 2" xfId="1672"/>
    <cellStyle name="强调文字颜色 2 2 2 3 2 3" xfId="1681"/>
    <cellStyle name="强调文字颜色 2 2 2 4" xfId="1313"/>
    <cellStyle name="强调文字颜色 2 2 2 4 2" xfId="1318"/>
    <cellStyle name="强调文字颜色 2 2 2 4 3" xfId="1717"/>
    <cellStyle name="强调文字颜色 2 2 3" xfId="9004"/>
    <cellStyle name="强调文字颜色 2 2 3 2" xfId="1879"/>
    <cellStyle name="强调文字颜色 2 2 3 2 2" xfId="1881"/>
    <cellStyle name="强调文字颜色 2 2 3 2 2 2" xfId="1883"/>
    <cellStyle name="强调文字颜色 2 2 3 2 2 2 2" xfId="1101"/>
    <cellStyle name="强调文字颜色 2 2 3 2 2 2 3" xfId="1894"/>
    <cellStyle name="强调文字颜色 2 2 3 2 3" xfId="1912"/>
    <cellStyle name="强调文字颜色 2 2 3 2 3 2" xfId="1915"/>
    <cellStyle name="强调文字颜色 2 2 3 2 3 3" xfId="1921"/>
    <cellStyle name="强调文字颜色 2 2 3 3" xfId="1322"/>
    <cellStyle name="强调文字颜色 2 2 3 3 2" xfId="63"/>
    <cellStyle name="强调文字颜色 2 2 3 3 2 2" xfId="1947"/>
    <cellStyle name="强调文字颜色 2 2 3 3 2 3" xfId="1953"/>
    <cellStyle name="强调文字颜色 2 2 3 4" xfId="1973"/>
    <cellStyle name="强调文字颜色 2 2 3 4 2" xfId="1975"/>
    <cellStyle name="强调文字颜色 2 2 3 4 3" xfId="1991"/>
    <cellStyle name="强调文字颜色 2 2 3 5" xfId="202"/>
    <cellStyle name="强调文字颜色 2 2 3 5 2" xfId="152"/>
    <cellStyle name="强调文字颜色 2 2 3 5 3" xfId="2008"/>
    <cellStyle name="强调文字颜色 2 2 4" xfId="9005"/>
    <cellStyle name="强调文字颜色 2 2 4 2" xfId="2115"/>
    <cellStyle name="强调文字颜色 2 2 4 2 2" xfId="2117"/>
    <cellStyle name="强调文字颜色 2 2 4 2 2 2" xfId="2120"/>
    <cellStyle name="强调文字颜色 2 2 4 2 2 3" xfId="2136"/>
    <cellStyle name="强调文字颜色 2 2 4 3" xfId="1327"/>
    <cellStyle name="强调文字颜色 2 2 4 3 2" xfId="2176"/>
    <cellStyle name="强调文字颜色 2 2 4 3 3" xfId="2189"/>
    <cellStyle name="强调文字颜色 2 2 5" xfId="9006"/>
    <cellStyle name="强调文字颜色 2 2 5 2" xfId="2311"/>
    <cellStyle name="强调文字颜色 2 2 5 2 2" xfId="2314"/>
    <cellStyle name="强调文字颜色 2 2 5 2 3" xfId="2344"/>
    <cellStyle name="强调文字颜色 2 2 6" xfId="9007"/>
    <cellStyle name="强调文字颜色 2 2 6 2" xfId="2523"/>
    <cellStyle name="强调文字颜色 2 2 6 3" xfId="2569"/>
    <cellStyle name="强调文字颜色 2 2 7" xfId="9008"/>
    <cellStyle name="强调文字颜色 2 2 7 2" xfId="2679"/>
    <cellStyle name="强调文字颜色 2 2 7 3" xfId="2715"/>
    <cellStyle name="强调文字颜色 2 3" xfId="9009"/>
    <cellStyle name="强调文字颜色 2 3 2" xfId="9010"/>
    <cellStyle name="强调文字颜色 2 3 2 2" xfId="9011"/>
    <cellStyle name="强调文字颜色 2 3 2 2 2" xfId="9012"/>
    <cellStyle name="强调文字颜色 2 3 2 2 2 2" xfId="9013"/>
    <cellStyle name="强调文字颜色 2 3 2 2 2 2 2" xfId="9014"/>
    <cellStyle name="强调文字颜色 2 3 2 2 2 2 3" xfId="9016"/>
    <cellStyle name="强调文字颜色 2 3 2 2 3" xfId="9017"/>
    <cellStyle name="强调文字颜色 2 3 2 2 3 2" xfId="9018"/>
    <cellStyle name="强调文字颜色 2 3 2 2 3 3" xfId="9019"/>
    <cellStyle name="强调文字颜色 2 3 2 3" xfId="9020"/>
    <cellStyle name="强调文字颜色 2 3 2 3 2" xfId="9021"/>
    <cellStyle name="强调文字颜色 2 3 2 3 2 2" xfId="7529"/>
    <cellStyle name="强调文字颜色 2 3 2 3 2 3" xfId="9022"/>
    <cellStyle name="强调文字颜色 2 3 2 4" xfId="9023"/>
    <cellStyle name="强调文字颜色 2 3 2 4 2" xfId="9024"/>
    <cellStyle name="强调文字颜色 2 3 2 4 3" xfId="9025"/>
    <cellStyle name="强调文字颜色 2 3 3" xfId="9026"/>
    <cellStyle name="强调文字颜色 2 3 3 2" xfId="9027"/>
    <cellStyle name="强调文字颜色 2 3 3 2 2" xfId="9028"/>
    <cellStyle name="强调文字颜色 2 3 3 2 2 2" xfId="9029"/>
    <cellStyle name="强调文字颜色 2 3 3 2 2 3" xfId="9030"/>
    <cellStyle name="强调文字颜色 2 3 3 3" xfId="9031"/>
    <cellStyle name="强调文字颜色 2 3 3 3 2" xfId="9032"/>
    <cellStyle name="强调文字颜色 2 3 3 3 3" xfId="9033"/>
    <cellStyle name="强调文字颜色 2 3 4" xfId="9034"/>
    <cellStyle name="强调文字颜色 2 3 4 2" xfId="9035"/>
    <cellStyle name="强调文字颜色 2 3 4 2 2" xfId="3112"/>
    <cellStyle name="强调文字颜色 2 3 4 2 3" xfId="9036"/>
    <cellStyle name="强调文字颜色 2 3 5" xfId="9037"/>
    <cellStyle name="强调文字颜色 2 3 5 2" xfId="9038"/>
    <cellStyle name="强调文字颜色 2 3 5 3" xfId="9039"/>
    <cellStyle name="强调文字颜色 2 4" xfId="9040"/>
    <cellStyle name="强调文字颜色 2 4 2" xfId="9041"/>
    <cellStyle name="强调文字颜色 2 4 2 2" xfId="9042"/>
    <cellStyle name="强调文字颜色 2 4 2 2 2" xfId="9043"/>
    <cellStyle name="强调文字颜色 2 4 2 2 2 2" xfId="9044"/>
    <cellStyle name="强调文字颜色 2 4 2 2 2 3" xfId="9045"/>
    <cellStyle name="强调文字颜色 2 4 2 3" xfId="9046"/>
    <cellStyle name="强调文字颜色 2 4 2 3 2" xfId="9047"/>
    <cellStyle name="强调文字颜色 2 4 2 3 3" xfId="2090"/>
    <cellStyle name="强调文字颜色 2 4 3" xfId="9048"/>
    <cellStyle name="强调文字颜色 2 4 3 2" xfId="9049"/>
    <cellStyle name="强调文字颜色 2 4 3 2 2" xfId="9051"/>
    <cellStyle name="强调文字颜色 2 4 3 2 3" xfId="9053"/>
    <cellStyle name="强调文字颜色 2 4 4" xfId="9054"/>
    <cellStyle name="强调文字颜色 2 4 4 2" xfId="9055"/>
    <cellStyle name="强调文字颜色 2 4 4 3" xfId="9057"/>
    <cellStyle name="强调文字颜色 2 5" xfId="9059"/>
    <cellStyle name="强调文字颜色 2 5 2" xfId="9060"/>
    <cellStyle name="强调文字颜色 2 5 2 2" xfId="9061"/>
    <cellStyle name="强调文字颜色 2 5 2 2 2" xfId="9062"/>
    <cellStyle name="强调文字颜色 2 5 2 2 2 2" xfId="9063"/>
    <cellStyle name="强调文字颜色 2 5 2 2 2 3" xfId="9065"/>
    <cellStyle name="强调文字颜色 2 5 2 3" xfId="9067"/>
    <cellStyle name="强调文字颜色 2 5 2 3 2" xfId="9068"/>
    <cellStyle name="强调文字颜色 2 5 2 3 3" xfId="9069"/>
    <cellStyle name="强调文字颜色 2 5 3" xfId="9070"/>
    <cellStyle name="强调文字颜色 2 5 3 2" xfId="9071"/>
    <cellStyle name="强调文字颜色 2 5 3 2 2" xfId="9073"/>
    <cellStyle name="强调文字颜色 2 5 3 2 3" xfId="9075"/>
    <cellStyle name="强调文字颜色 2 5 4" xfId="9076"/>
    <cellStyle name="强调文字颜色 2 5 4 2" xfId="9077"/>
    <cellStyle name="强调文字颜色 2 5 4 3" xfId="9078"/>
    <cellStyle name="强调文字颜色 2 6" xfId="9079"/>
    <cellStyle name="强调文字颜色 2 6 2" xfId="9080"/>
    <cellStyle name="强调文字颜色 2 6 2 2" xfId="9081"/>
    <cellStyle name="强调文字颜色 2 6 2 2 2" xfId="9082"/>
    <cellStyle name="强调文字颜色 2 6 2 2 3" xfId="9083"/>
    <cellStyle name="强调文字颜色 2 6 3" xfId="9084"/>
    <cellStyle name="强调文字颜色 2 6 3 2" xfId="9085"/>
    <cellStyle name="强调文字颜色 2 6 3 3" xfId="9086"/>
    <cellStyle name="强调文字颜色 2 7" xfId="9087"/>
    <cellStyle name="强调文字颜色 2 7 2" xfId="9088"/>
    <cellStyle name="强调文字颜色 2 7 2 2" xfId="9089"/>
    <cellStyle name="强调文字颜色 2 7 2 3" xfId="9090"/>
    <cellStyle name="强调文字颜色 2 8" xfId="9091"/>
    <cellStyle name="强调文字颜色 2 8 2" xfId="5769"/>
    <cellStyle name="强调文字颜色 2 8 3" xfId="1928"/>
    <cellStyle name="强调文字颜色 2 9" xfId="9092"/>
    <cellStyle name="强调文字颜色 2 9 2" xfId="6097"/>
    <cellStyle name="强调文字颜色 2 9 3" xfId="6100"/>
    <cellStyle name="强调文字颜色 3 2" xfId="8528"/>
    <cellStyle name="强调文字颜色 3 2 2" xfId="9093"/>
    <cellStyle name="强调文字颜色 3 2 2 2" xfId="9094"/>
    <cellStyle name="强调文字颜色 3 2 2 2 2" xfId="9095"/>
    <cellStyle name="强调文字颜色 3 2 2 2 2 2" xfId="9096"/>
    <cellStyle name="强调文字颜色 3 2 2 2 2 2 2" xfId="9097"/>
    <cellStyle name="强调文字颜色 3 2 2 2 2 2 3" xfId="9098"/>
    <cellStyle name="强调文字颜色 3 2 2 2 3" xfId="9099"/>
    <cellStyle name="强调文字颜色 3 2 2 2 3 2" xfId="9101"/>
    <cellStyle name="强调文字颜色 3 2 2 2 3 3" xfId="9102"/>
    <cellStyle name="强调文字颜色 3 2 2 3" xfId="9103"/>
    <cellStyle name="强调文字颜色 3 2 2 3 2" xfId="9104"/>
    <cellStyle name="强调文字颜色 3 2 2 3 2 2" xfId="3461"/>
    <cellStyle name="强调文字颜色 3 2 2 3 2 3" xfId="7202"/>
    <cellStyle name="强调文字颜色 3 2 2 4" xfId="9105"/>
    <cellStyle name="强调文字颜色 3 2 2 4 2" xfId="9106"/>
    <cellStyle name="强调文字颜色 3 2 2 4 3" xfId="9107"/>
    <cellStyle name="强调文字颜色 3 2 3" xfId="9109"/>
    <cellStyle name="强调文字颜色 3 2 3 2" xfId="9110"/>
    <cellStyle name="强调文字颜色 3 2 3 2 2" xfId="9111"/>
    <cellStyle name="强调文字颜色 3 2 3 2 2 2" xfId="9112"/>
    <cellStyle name="强调文字颜色 3 2 3 2 2 2 2" xfId="9113"/>
    <cellStyle name="强调文字颜色 3 2 3 2 2 2 3" xfId="9114"/>
    <cellStyle name="强调文字颜色 3 2 3 2 3" xfId="6124"/>
    <cellStyle name="强调文字颜色 3 2 3 2 3 2" xfId="9115"/>
    <cellStyle name="强调文字颜色 3 2 3 2 3 3" xfId="9116"/>
    <cellStyle name="强调文字颜色 3 2 3 3" xfId="9117"/>
    <cellStyle name="强调文字颜色 3 2 3 3 2" xfId="9118"/>
    <cellStyle name="强调文字颜色 3 2 3 3 2 2" xfId="9119"/>
    <cellStyle name="强调文字颜色 3 2 3 3 2 3" xfId="9120"/>
    <cellStyle name="强调文字颜色 3 2 3 4" xfId="9121"/>
    <cellStyle name="强调文字颜色 3 2 3 4 2" xfId="9122"/>
    <cellStyle name="强调文字颜色 3 2 3 4 3" xfId="7673"/>
    <cellStyle name="强调文字颜色 3 2 3 5" xfId="9123"/>
    <cellStyle name="强调文字颜色 3 2 3 5 2" xfId="9124"/>
    <cellStyle name="强调文字颜色 3 2 3 5 3" xfId="7676"/>
    <cellStyle name="强调文字颜色 3 2 4" xfId="9125"/>
    <cellStyle name="强调文字颜色 3 2 4 2" xfId="9126"/>
    <cellStyle name="强调文字颜色 3 2 4 2 2" xfId="659"/>
    <cellStyle name="强调文字颜色 3 2 4 2 2 2" xfId="9127"/>
    <cellStyle name="强调文字颜色 3 2 4 2 2 3" xfId="9128"/>
    <cellStyle name="强调文字颜色 3 2 4 3" xfId="9129"/>
    <cellStyle name="强调文字颜色 3 2 4 3 2" xfId="9130"/>
    <cellStyle name="强调文字颜色 3 2 4 3 3" xfId="9131"/>
    <cellStyle name="强调文字颜色 3 2 5" xfId="8605"/>
    <cellStyle name="强调文字颜色 3 2 5 2" xfId="8607"/>
    <cellStyle name="强调文字颜色 3 2 5 2 2" xfId="4069"/>
    <cellStyle name="强调文字颜色 3 2 5 2 3" xfId="9132"/>
    <cellStyle name="强调文字颜色 3 2 6" xfId="8610"/>
    <cellStyle name="强调文字颜色 3 2 6 2" xfId="8612"/>
    <cellStyle name="强调文字颜色 3 2 6 3" xfId="8614"/>
    <cellStyle name="强调文字颜色 3 2 7" xfId="8617"/>
    <cellStyle name="强调文字颜色 3 2 7 2" xfId="8619"/>
    <cellStyle name="强调文字颜色 3 2 7 3" xfId="8621"/>
    <cellStyle name="强调文字颜色 3 3" xfId="8530"/>
    <cellStyle name="强调文字颜色 3 3 2" xfId="9133"/>
    <cellStyle name="强调文字颜色 3 3 2 2" xfId="9134"/>
    <cellStyle name="强调文字颜色 3 3 2 2 2" xfId="9135"/>
    <cellStyle name="强调文字颜色 3 3 2 2 2 2" xfId="9136"/>
    <cellStyle name="强调文字颜色 3 3 2 2 2 2 2" xfId="9137"/>
    <cellStyle name="强调文字颜色 3 3 2 2 2 2 3" xfId="9138"/>
    <cellStyle name="强调文字颜色 3 3 2 2 3" xfId="9139"/>
    <cellStyle name="强调文字颜色 3 3 2 2 3 2" xfId="9140"/>
    <cellStyle name="强调文字颜色 3 3 2 2 3 3" xfId="9141"/>
    <cellStyle name="强调文字颜色 3 3 2 3" xfId="9143"/>
    <cellStyle name="强调文字颜色 3 3 2 3 2" xfId="9144"/>
    <cellStyle name="强调文字颜色 3 3 2 3 2 2" xfId="3596"/>
    <cellStyle name="强调文字颜色 3 3 2 3 2 3" xfId="9145"/>
    <cellStyle name="强调文字颜色 3 3 2 4" xfId="9146"/>
    <cellStyle name="强调文字颜色 3 3 2 4 2" xfId="9147"/>
    <cellStyle name="强调文字颜色 3 3 2 4 3" xfId="9148"/>
    <cellStyle name="强调文字颜色 3 3 3" xfId="9149"/>
    <cellStyle name="强调文字颜色 3 3 3 2" xfId="9150"/>
    <cellStyle name="强调文字颜色 3 3 3 2 2" xfId="9151"/>
    <cellStyle name="强调文字颜色 3 3 3 2 2 2" xfId="9152"/>
    <cellStyle name="强调文字颜色 3 3 3 2 2 3" xfId="9153"/>
    <cellStyle name="强调文字颜色 3 3 3 3" xfId="9154"/>
    <cellStyle name="强调文字颜色 3 3 3 3 2" xfId="9155"/>
    <cellStyle name="强调文字颜色 3 3 3 3 3" xfId="9156"/>
    <cellStyle name="强调文字颜色 3 3 4" xfId="9157"/>
    <cellStyle name="强调文字颜色 3 3 4 2" xfId="9158"/>
    <cellStyle name="强调文字颜色 3 3 4 2 2" xfId="574"/>
    <cellStyle name="强调文字颜色 3 3 4 2 3" xfId="9159"/>
    <cellStyle name="强调文字颜色 3 3 5" xfId="8627"/>
    <cellStyle name="强调文字颜色 3 3 5 2" xfId="8629"/>
    <cellStyle name="强调文字颜色 3 3 5 3" xfId="8631"/>
    <cellStyle name="强调文字颜色 3 4" xfId="9160"/>
    <cellStyle name="强调文字颜色 3 4 2" xfId="9161"/>
    <cellStyle name="强调文字颜色 3 4 2 2" xfId="9162"/>
    <cellStyle name="强调文字颜色 3 4 2 2 2" xfId="9163"/>
    <cellStyle name="强调文字颜色 3 4 2 2 2 2" xfId="9164"/>
    <cellStyle name="强调文字颜色 3 4 2 2 2 3" xfId="9165"/>
    <cellStyle name="强调文字颜色 3 4 2 3" xfId="1733"/>
    <cellStyle name="强调文字颜色 3 4 2 3 2" xfId="9166"/>
    <cellStyle name="强调文字颜色 3 4 2 3 3" xfId="9167"/>
    <cellStyle name="强调文字颜色 3 4 3" xfId="9168"/>
    <cellStyle name="强调文字颜色 3 4 3 2" xfId="9169"/>
    <cellStyle name="强调文字颜色 3 4 3 2 2" xfId="5100"/>
    <cellStyle name="强调文字颜色 3 4 3 2 3" xfId="5146"/>
    <cellStyle name="强调文字颜色 3 4 4" xfId="9171"/>
    <cellStyle name="强调文字颜色 3 4 4 2" xfId="9172"/>
    <cellStyle name="强调文字颜色 3 4 4 3" xfId="9173"/>
    <cellStyle name="强调文字颜色 3 5" xfId="9174"/>
    <cellStyle name="强调文字颜色 3 5 2" xfId="9175"/>
    <cellStyle name="强调文字颜色 3 5 2 2" xfId="9176"/>
    <cellStyle name="强调文字颜色 3 5 2 2 2" xfId="9177"/>
    <cellStyle name="强调文字颜色 3 5 2 2 2 2" xfId="9178"/>
    <cellStyle name="强调文字颜色 3 5 2 2 2 3" xfId="9179"/>
    <cellStyle name="强调文字颜色 3 5 2 3" xfId="9180"/>
    <cellStyle name="强调文字颜色 3 5 2 3 2" xfId="9181"/>
    <cellStyle name="强调文字颜色 3 5 2 3 3" xfId="9182"/>
    <cellStyle name="强调文字颜色 3 5 3" xfId="9183"/>
    <cellStyle name="强调文字颜色 3 5 3 2" xfId="9184"/>
    <cellStyle name="强调文字颜色 3 5 3 2 2" xfId="9185"/>
    <cellStyle name="强调文字颜色 3 5 3 2 3" xfId="9186"/>
    <cellStyle name="强调文字颜色 3 5 4" xfId="9187"/>
    <cellStyle name="强调文字颜色 3 5 4 2" xfId="9188"/>
    <cellStyle name="强调文字颜色 3 5 4 3" xfId="9189"/>
    <cellStyle name="强调文字颜色 3 6" xfId="9190"/>
    <cellStyle name="强调文字颜色 3 6 2" xfId="9191"/>
    <cellStyle name="强调文字颜色 3 6 2 2" xfId="9192"/>
    <cellStyle name="强调文字颜色 3 6 2 2 2" xfId="9193"/>
    <cellStyle name="强调文字颜色 3 6 2 2 3" xfId="9194"/>
    <cellStyle name="强调文字颜色 3 6 3" xfId="9195"/>
    <cellStyle name="强调文字颜色 3 6 3 2" xfId="9196"/>
    <cellStyle name="强调文字颜色 3 6 3 3" xfId="9197"/>
    <cellStyle name="强调文字颜色 3 7" xfId="9198"/>
    <cellStyle name="强调文字颜色 3 7 2" xfId="9199"/>
    <cellStyle name="强调文字颜色 3 7 2 2" xfId="9200"/>
    <cellStyle name="强调文字颜色 3 7 2 3" xfId="9201"/>
    <cellStyle name="强调文字颜色 3 8" xfId="9202"/>
    <cellStyle name="强调文字颜色 3 8 2" xfId="9203"/>
    <cellStyle name="强调文字颜色 3 8 3" xfId="2163"/>
    <cellStyle name="强调文字颜色 3 9" xfId="9204"/>
    <cellStyle name="强调文字颜色 3 9 2" xfId="9205"/>
    <cellStyle name="强调文字颜色 3 9 3" xfId="2197"/>
    <cellStyle name="强调文字颜色 4 2" xfId="4952"/>
    <cellStyle name="强调文字颜色 4 2 2" xfId="9206"/>
    <cellStyle name="强调文字颜色 4 2 2 2" xfId="9207"/>
    <cellStyle name="强调文字颜色 4 2 2 2 2" xfId="9208"/>
    <cellStyle name="强调文字颜色 4 2 2 2 2 2" xfId="7385"/>
    <cellStyle name="强调文字颜色 4 2 2 2 2 2 2" xfId="9209"/>
    <cellStyle name="强调文字颜色 4 2 2 2 2 2 3" xfId="9210"/>
    <cellStyle name="强调文字颜色 4 2 2 2 3" xfId="9211"/>
    <cellStyle name="强调文字颜色 4 2 2 2 3 2" xfId="9212"/>
    <cellStyle name="强调文字颜色 4 2 2 2 3 3" xfId="9213"/>
    <cellStyle name="强调文字颜色 4 2 2 3" xfId="9214"/>
    <cellStyle name="强调文字颜色 4 2 2 3 2" xfId="1112"/>
    <cellStyle name="强调文字颜色 4 2 2 3 2 2" xfId="4719"/>
    <cellStyle name="强调文字颜色 4 2 2 3 2 3" xfId="9215"/>
    <cellStyle name="强调文字颜色 4 2 2 4" xfId="9216"/>
    <cellStyle name="强调文字颜色 4 2 2 4 2" xfId="1117"/>
    <cellStyle name="强调文字颜色 4 2 2 4 3" xfId="9217"/>
    <cellStyle name="强调文字颜色 4 2 3" xfId="9218"/>
    <cellStyle name="强调文字颜色 4 2 3 2" xfId="1142"/>
    <cellStyle name="强调文字颜色 4 2 3 2 2" xfId="790"/>
    <cellStyle name="强调文字颜色 4 2 3 2 2 2" xfId="793"/>
    <cellStyle name="强调文字颜色 4 2 3 2 2 2 2" xfId="9220"/>
    <cellStyle name="强调文字颜色 4 2 3 2 2 2 3" xfId="9221"/>
    <cellStyle name="强调文字颜色 4 2 3 2 3" xfId="395"/>
    <cellStyle name="强调文字颜色 4 2 3 2 3 2" xfId="1463"/>
    <cellStyle name="强调文字颜色 4 2 3 2 3 3" xfId="9222"/>
    <cellStyle name="强调文字颜色 4 2 3 3" xfId="1147"/>
    <cellStyle name="强调文字颜色 4 2 3 3 2" xfId="1472"/>
    <cellStyle name="强调文字颜色 4 2 3 3 2 2" xfId="1475"/>
    <cellStyle name="强调文字颜色 4 2 3 3 2 3" xfId="9223"/>
    <cellStyle name="强调文字颜色 4 2 3 4" xfId="1491"/>
    <cellStyle name="强调文字颜色 4 2 3 4 2" xfId="4756"/>
    <cellStyle name="强调文字颜色 4 2 3 4 3" xfId="9224"/>
    <cellStyle name="强调文字颜色 4 2 3 5" xfId="1271"/>
    <cellStyle name="强调文字颜色 4 2 3 5 2" xfId="9225"/>
    <cellStyle name="强调文字颜色 4 2 3 5 3" xfId="9226"/>
    <cellStyle name="强调文字颜色 4 2 4" xfId="9227"/>
    <cellStyle name="强调文字颜色 4 2 4 2" xfId="9228"/>
    <cellStyle name="强调文字颜色 4 2 4 2 2" xfId="1161"/>
    <cellStyle name="强调文字颜色 4 2 4 2 2 2" xfId="9230"/>
    <cellStyle name="强调文字颜色 4 2 4 2 2 3" xfId="9231"/>
    <cellStyle name="强调文字颜色 4 2 4 3" xfId="9232"/>
    <cellStyle name="强调文字颜色 4 2 4 3 2" xfId="4769"/>
    <cellStyle name="强调文字颜色 4 2 4 3 3" xfId="4391"/>
    <cellStyle name="强调文字颜色 4 2 5" xfId="8659"/>
    <cellStyle name="强调文字颜色 4 2 5 2" xfId="9234"/>
    <cellStyle name="强调文字颜色 4 2 5 2 2" xfId="4173"/>
    <cellStyle name="强调文字颜色 4 2 5 2 3" xfId="7717"/>
    <cellStyle name="强调文字颜色 4 2 6" xfId="8661"/>
    <cellStyle name="强调文字颜色 4 2 6 2" xfId="8497"/>
    <cellStyle name="强调文字颜色 4 2 6 3" xfId="8499"/>
    <cellStyle name="强调文字颜色 4 2 7" xfId="9236"/>
    <cellStyle name="强调文字颜色 4 2 7 2" xfId="9237"/>
    <cellStyle name="强调文字颜色 4 2 7 3" xfId="9238"/>
    <cellStyle name="强调文字颜色 4 3" xfId="8532"/>
    <cellStyle name="强调文字颜色 4 3 2" xfId="9239"/>
    <cellStyle name="强调文字颜色 4 3 2 2" xfId="9240"/>
    <cellStyle name="强调文字颜色 4 3 2 2 2" xfId="9241"/>
    <cellStyle name="强调文字颜色 4 3 2 2 2 2" xfId="9242"/>
    <cellStyle name="强调文字颜色 4 3 2 2 2 2 2" xfId="9243"/>
    <cellStyle name="强调文字颜色 4 3 2 2 2 2 3" xfId="493"/>
    <cellStyle name="强调文字颜色 4 3 2 2 3" xfId="9244"/>
    <cellStyle name="强调文字颜色 4 3 2 2 3 2" xfId="9245"/>
    <cellStyle name="强调文字颜色 4 3 2 2 3 3" xfId="9246"/>
    <cellStyle name="强调文字颜色 4 3 2 3" xfId="9247"/>
    <cellStyle name="强调文字颜色 4 3 2 3 2" xfId="9248"/>
    <cellStyle name="强调文字颜色 4 3 2 3 2 2" xfId="9249"/>
    <cellStyle name="强调文字颜色 4 3 2 3 2 3" xfId="4844"/>
    <cellStyle name="强调文字颜色 4 3 2 4" xfId="9250"/>
    <cellStyle name="强调文字颜色 4 3 2 4 2" xfId="9251"/>
    <cellStyle name="强调文字颜色 4 3 2 4 3" xfId="9252"/>
    <cellStyle name="强调文字颜色 4 3 3" xfId="9253"/>
    <cellStyle name="强调文字颜色 4 3 3 2" xfId="9255"/>
    <cellStyle name="强调文字颜色 4 3 3 2 2" xfId="9257"/>
    <cellStyle name="强调文字颜色 4 3 3 2 2 2" xfId="9259"/>
    <cellStyle name="强调文字颜色 4 3 3 2 2 3" xfId="9260"/>
    <cellStyle name="强调文字颜色 4 3 3 3" xfId="9262"/>
    <cellStyle name="强调文字颜色 4 3 3 3 2" xfId="9264"/>
    <cellStyle name="强调文字颜色 4 3 3 3 3" xfId="9266"/>
    <cellStyle name="强调文字颜色 4 3 4" xfId="9268"/>
    <cellStyle name="强调文字颜色 4 3 4 2" xfId="9269"/>
    <cellStyle name="强调文字颜色 4 3 4 2 2" xfId="613"/>
    <cellStyle name="强调文字颜色 4 3 4 2 3" xfId="9271"/>
    <cellStyle name="强调文字颜色 4 3 5" xfId="8664"/>
    <cellStyle name="强调文字颜色 4 3 5 2" xfId="9272"/>
    <cellStyle name="强调文字颜色 4 3 5 3" xfId="9273"/>
    <cellStyle name="强调文字颜色 4 4" xfId="9274"/>
    <cellStyle name="强调文字颜色 4 4 2" xfId="9275"/>
    <cellStyle name="强调文字颜色 4 4 2 2" xfId="9276"/>
    <cellStyle name="强调文字颜色 4 4 2 2 2" xfId="9277"/>
    <cellStyle name="强调文字颜色 4 4 2 2 2 2" xfId="2480"/>
    <cellStyle name="强调文字颜色 4 4 2 2 2 3" xfId="2491"/>
    <cellStyle name="强调文字颜色 4 4 2 3" xfId="9278"/>
    <cellStyle name="强调文字颜色 4 4 2 3 2" xfId="9279"/>
    <cellStyle name="强调文字颜色 4 4 2 3 3" xfId="9280"/>
    <cellStyle name="强调文字颜色 4 4 3" xfId="9281"/>
    <cellStyle name="强调文字颜色 4 4 3 2" xfId="9283"/>
    <cellStyle name="强调文字颜色 4 4 3 2 2" xfId="9285"/>
    <cellStyle name="强调文字颜色 4 4 3 2 3" xfId="9287"/>
    <cellStyle name="强调文字颜色 4 4 4" xfId="9288"/>
    <cellStyle name="强调文字颜色 4 4 4 2" xfId="9289"/>
    <cellStyle name="强调文字颜色 4 4 4 3" xfId="9290"/>
    <cellStyle name="强调文字颜色 4 5" xfId="9291"/>
    <cellStyle name="强调文字颜色 4 5 2" xfId="9292"/>
    <cellStyle name="强调文字颜色 4 5 2 2" xfId="9293"/>
    <cellStyle name="强调文字颜色 4 5 2 2 2" xfId="9294"/>
    <cellStyle name="强调文字颜色 4 5 2 2 2 2" xfId="9295"/>
    <cellStyle name="强调文字颜色 4 5 2 2 2 3" xfId="9296"/>
    <cellStyle name="强调文字颜色 4 5 2 3" xfId="9297"/>
    <cellStyle name="强调文字颜色 4 5 2 3 2" xfId="9298"/>
    <cellStyle name="强调文字颜色 4 5 2 3 3" xfId="9299"/>
    <cellStyle name="强调文字颜色 4 5 3" xfId="9300"/>
    <cellStyle name="强调文字颜色 4 5 3 2" xfId="9302"/>
    <cellStyle name="强调文字颜色 4 5 3 2 2" xfId="9303"/>
    <cellStyle name="强调文字颜色 4 5 3 2 3" xfId="9304"/>
    <cellStyle name="强调文字颜色 4 5 4" xfId="9305"/>
    <cellStyle name="强调文字颜色 4 5 4 2" xfId="9306"/>
    <cellStyle name="强调文字颜色 4 5 4 3" xfId="9307"/>
    <cellStyle name="强调文字颜色 4 6" xfId="9308"/>
    <cellStyle name="强调文字颜色 4 6 2" xfId="9309"/>
    <cellStyle name="强调文字颜色 4 6 2 2" xfId="9310"/>
    <cellStyle name="强调文字颜色 4 6 2 2 2" xfId="9311"/>
    <cellStyle name="强调文字颜色 4 6 2 2 3" xfId="9312"/>
    <cellStyle name="强调文字颜色 4 6 3" xfId="9313"/>
    <cellStyle name="强调文字颜色 4 6 3 2" xfId="9314"/>
    <cellStyle name="强调文字颜色 4 6 3 3" xfId="9315"/>
    <cellStyle name="强调文字颜色 4 7" xfId="9316"/>
    <cellStyle name="强调文字颜色 4 7 2" xfId="6203"/>
    <cellStyle name="强调文字颜色 4 7 2 2" xfId="9317"/>
    <cellStyle name="强调文字颜色 4 7 2 3" xfId="9318"/>
    <cellStyle name="强调文字颜色 4 8" xfId="9319"/>
    <cellStyle name="强调文字颜色 4 8 2" xfId="9320"/>
    <cellStyle name="强调文字颜色 4 8 3" xfId="2317"/>
    <cellStyle name="强调文字颜色 4 9" xfId="9321"/>
    <cellStyle name="强调文字颜色 4 9 2" xfId="9322"/>
    <cellStyle name="强调文字颜色 4 9 3" xfId="2346"/>
    <cellStyle name="强调文字颜色 5 2" xfId="8534"/>
    <cellStyle name="强调文字颜色 5 2 2" xfId="9323"/>
    <cellStyle name="强调文字颜色 5 2 2 2" xfId="9324"/>
    <cellStyle name="强调文字颜色 5 2 2 2 2" xfId="9325"/>
    <cellStyle name="强调文字颜色 5 2 2 2 2 2" xfId="9326"/>
    <cellStyle name="强调文字颜色 5 2 2 2 2 2 2" xfId="9327"/>
    <cellStyle name="强调文字颜色 5 2 2 2 2 2 3" xfId="9328"/>
    <cellStyle name="强调文字颜色 5 2 2 2 3" xfId="9329"/>
    <cellStyle name="强调文字颜色 5 2 2 2 3 2" xfId="9330"/>
    <cellStyle name="强调文字颜色 5 2 2 2 3 3" xfId="9331"/>
    <cellStyle name="强调文字颜色 5 2 2 3" xfId="9332"/>
    <cellStyle name="强调文字颜色 5 2 2 3 2" xfId="9333"/>
    <cellStyle name="强调文字颜色 5 2 2 3 2 2" xfId="9334"/>
    <cellStyle name="强调文字颜色 5 2 2 3 2 3" xfId="1568"/>
    <cellStyle name="强调文字颜色 5 2 2 4" xfId="9335"/>
    <cellStyle name="强调文字颜色 5 2 2 4 2" xfId="9336"/>
    <cellStyle name="强调文字颜色 5 2 2 4 3" xfId="9337"/>
    <cellStyle name="强调文字颜色 5 2 3" xfId="4534"/>
    <cellStyle name="强调文字颜色 5 2 3 2" xfId="9338"/>
    <cellStyle name="强调文字颜色 5 2 3 2 2" xfId="9340"/>
    <cellStyle name="强调文字颜色 5 2 3 2 2 2" xfId="9342"/>
    <cellStyle name="强调文字颜色 5 2 3 2 2 2 2" xfId="9343"/>
    <cellStyle name="强调文字颜色 5 2 3 2 2 2 3" xfId="3249"/>
    <cellStyle name="强调文字颜色 5 2 3 2 3" xfId="9344"/>
    <cellStyle name="强调文字颜色 5 2 3 2 3 2" xfId="9345"/>
    <cellStyle name="强调文字颜色 5 2 3 2 3 3" xfId="9346"/>
    <cellStyle name="强调文字颜色 5 2 3 3" xfId="9347"/>
    <cellStyle name="强调文字颜色 5 2 3 3 2" xfId="9349"/>
    <cellStyle name="强调文字颜色 5 2 3 3 2 2" xfId="9351"/>
    <cellStyle name="强调文字颜色 5 2 3 3 2 3" xfId="9352"/>
    <cellStyle name="强调文字颜色 5 2 3 4" xfId="9353"/>
    <cellStyle name="强调文字颜色 5 2 3 4 2" xfId="9355"/>
    <cellStyle name="强调文字颜色 5 2 3 4 3" xfId="9357"/>
    <cellStyle name="强调文字颜色 5 2 3 5" xfId="9358"/>
    <cellStyle name="强调文字颜色 5 2 3 5 2" xfId="9359"/>
    <cellStyle name="强调文字颜色 5 2 3 5 3" xfId="9360"/>
    <cellStyle name="强调文字颜色 5 2 4" xfId="2038"/>
    <cellStyle name="强调文字颜色 5 2 4 2" xfId="9361"/>
    <cellStyle name="强调文字颜色 5 2 4 2 2" xfId="3831"/>
    <cellStyle name="强调文字颜色 5 2 4 2 2 2" xfId="9363"/>
    <cellStyle name="强调文字颜色 5 2 4 2 2 3" xfId="9364"/>
    <cellStyle name="强调文字颜色 5 2 4 3" xfId="9365"/>
    <cellStyle name="强调文字颜色 5 2 4 3 2" xfId="9367"/>
    <cellStyle name="强调文字颜色 5 2 4 3 3" xfId="9369"/>
    <cellStyle name="强调文字颜色 5 2 5" xfId="2041"/>
    <cellStyle name="强调文字颜色 5 2 5 2" xfId="9370"/>
    <cellStyle name="强调文字颜色 5 2 5 2 2" xfId="3868"/>
    <cellStyle name="强调文字颜色 5 2 5 2 3" xfId="9373"/>
    <cellStyle name="强调文字颜色 5 2 6" xfId="8675"/>
    <cellStyle name="强调文字颜色 5 2 6 2" xfId="9375"/>
    <cellStyle name="强调文字颜色 5 2 6 3" xfId="9377"/>
    <cellStyle name="强调文字颜色 5 2 7" xfId="9379"/>
    <cellStyle name="强调文字颜色 5 2 7 2" xfId="9381"/>
    <cellStyle name="强调文字颜色 5 2 7 3" xfId="3717"/>
    <cellStyle name="强调文字颜色 5 3" xfId="8536"/>
    <cellStyle name="强调文字颜色 5 3 2" xfId="9383"/>
    <cellStyle name="强调文字颜色 5 3 2 2" xfId="9384"/>
    <cellStyle name="强调文字颜色 5 3 2 2 2" xfId="9385"/>
    <cellStyle name="强调文字颜色 5 3 2 2 2 2" xfId="9386"/>
    <cellStyle name="强调文字颜色 5 3 2 2 2 2 2" xfId="9387"/>
    <cellStyle name="强调文字颜色 5 3 2 2 2 2 3" xfId="9388"/>
    <cellStyle name="强调文字颜色 5 3 2 2 3" xfId="9389"/>
    <cellStyle name="强调文字颜色 5 3 2 2 3 2" xfId="9390"/>
    <cellStyle name="强调文字颜色 5 3 2 2 3 3" xfId="9391"/>
    <cellStyle name="强调文字颜色 5 3 2 3" xfId="9392"/>
    <cellStyle name="强调文字颜色 5 3 2 3 2" xfId="8346"/>
    <cellStyle name="强调文字颜色 5 3 2 3 2 2" xfId="8348"/>
    <cellStyle name="强调文字颜色 5 3 2 3 2 3" xfId="1824"/>
    <cellStyle name="强调文字颜色 5 3 2 4" xfId="9393"/>
    <cellStyle name="强调文字颜色 5 3 2 4 2" xfId="9394"/>
    <cellStyle name="强调文字颜色 5 3 2 4 3" xfId="9395"/>
    <cellStyle name="强调文字颜色 5 3 3" xfId="9396"/>
    <cellStyle name="强调文字颜色 5 3 3 2" xfId="9398"/>
    <cellStyle name="强调文字颜色 5 3 3 2 2" xfId="9400"/>
    <cellStyle name="强调文字颜色 5 3 3 2 2 2" xfId="9402"/>
    <cellStyle name="强调文字颜色 5 3 3 2 2 3" xfId="9403"/>
    <cellStyle name="强调文字颜色 5 3 3 3" xfId="9404"/>
    <cellStyle name="强调文字颜色 5 3 3 3 2" xfId="9406"/>
    <cellStyle name="强调文字颜色 5 3 3 3 3" xfId="9408"/>
    <cellStyle name="强调文字颜色 5 3 4" xfId="9409"/>
    <cellStyle name="强调文字颜色 5 3 4 2" xfId="9410"/>
    <cellStyle name="强调文字颜色 5 3 4 2 2" xfId="4273"/>
    <cellStyle name="强调文字颜色 5 3 4 2 3" xfId="9412"/>
    <cellStyle name="强调文字颜色 5 3 5" xfId="8681"/>
    <cellStyle name="强调文字颜色 5 3 5 2" xfId="9413"/>
    <cellStyle name="强调文字颜色 5 3 5 3" xfId="9415"/>
    <cellStyle name="强调文字颜色 5 4" xfId="9417"/>
    <cellStyle name="强调文字颜色 5 4 2" xfId="9418"/>
    <cellStyle name="强调文字颜色 5 4 2 2" xfId="9419"/>
    <cellStyle name="强调文字颜色 5 4 2 2 2" xfId="4900"/>
    <cellStyle name="强调文字颜色 5 4 2 2 2 2" xfId="4903"/>
    <cellStyle name="强调文字颜色 5 4 2 2 2 3" xfId="9420"/>
    <cellStyle name="强调文字颜色 5 4 2 3" xfId="9421"/>
    <cellStyle name="强调文字颜色 5 4 2 3 2" xfId="9422"/>
    <cellStyle name="强调文字颜色 5 4 2 3 3" xfId="9423"/>
    <cellStyle name="强调文字颜色 5 4 3" xfId="9424"/>
    <cellStyle name="强调文字颜色 5 4 3 2" xfId="9426"/>
    <cellStyle name="强调文字颜色 5 4 3 2 2" xfId="9428"/>
    <cellStyle name="强调文字颜色 5 4 3 2 3" xfId="9430"/>
    <cellStyle name="强调文字颜色 5 4 4" xfId="9431"/>
    <cellStyle name="强调文字颜色 5 4 4 2" xfId="9432"/>
    <cellStyle name="强调文字颜色 5 4 4 3" xfId="9434"/>
    <cellStyle name="强调文字颜色 5 5" xfId="9436"/>
    <cellStyle name="强调文字颜色 5 5 2" xfId="3021"/>
    <cellStyle name="强调文字颜色 5 5 2 2" xfId="9437"/>
    <cellStyle name="强调文字颜色 5 5 2 2 2" xfId="9438"/>
    <cellStyle name="强调文字颜色 5 5 2 2 2 2" xfId="9439"/>
    <cellStyle name="强调文字颜色 5 5 2 2 2 3" xfId="9440"/>
    <cellStyle name="强调文字颜色 5 5 2 3" xfId="9441"/>
    <cellStyle name="强调文字颜色 5 5 2 3 2" xfId="9442"/>
    <cellStyle name="强调文字颜色 5 5 2 3 3" xfId="9443"/>
    <cellStyle name="强调文字颜色 5 5 3" xfId="9445"/>
    <cellStyle name="强调文字颜色 5 5 3 2" xfId="9446"/>
    <cellStyle name="强调文字颜色 5 5 3 2 2" xfId="9447"/>
    <cellStyle name="强调文字颜色 5 5 3 2 3" xfId="9448"/>
    <cellStyle name="强调文字颜色 5 5 4" xfId="9450"/>
    <cellStyle name="强调文字颜色 5 5 4 2" xfId="9451"/>
    <cellStyle name="强调文字颜色 5 5 4 3" xfId="9452"/>
    <cellStyle name="强调文字颜色 5 6" xfId="9453"/>
    <cellStyle name="强调文字颜色 5 6 2" xfId="6209"/>
    <cellStyle name="强调文字颜色 5 6 2 2" xfId="9454"/>
    <cellStyle name="强调文字颜色 5 6 2 2 2" xfId="57"/>
    <cellStyle name="强调文字颜色 5 6 2 2 3" xfId="38"/>
    <cellStyle name="强调文字颜色 5 6 3" xfId="9455"/>
    <cellStyle name="强调文字颜色 5 6 3 2" xfId="9456"/>
    <cellStyle name="强调文字颜色 5 6 3 3" xfId="9457"/>
    <cellStyle name="强调文字颜色 5 7" xfId="5869"/>
    <cellStyle name="强调文字颜色 5 7 2" xfId="9458"/>
    <cellStyle name="强调文字颜色 5 7 2 2" xfId="9459"/>
    <cellStyle name="强调文字颜色 5 7 2 3" xfId="9460"/>
    <cellStyle name="强调文字颜色 5 8" xfId="9461"/>
    <cellStyle name="强调文字颜色 5 8 2" xfId="9462"/>
    <cellStyle name="强调文字颜色 5 8 3" xfId="2374"/>
    <cellStyle name="强调文字颜色 5 9" xfId="9463"/>
    <cellStyle name="强调文字颜色 5 9 2" xfId="9464"/>
    <cellStyle name="强调文字颜色 5 9 3" xfId="2397"/>
    <cellStyle name="强调文字颜色 6 2" xfId="9267"/>
    <cellStyle name="强调文字颜色 6 2 2" xfId="9465"/>
    <cellStyle name="强调文字颜色 6 2 2 2" xfId="9466"/>
    <cellStyle name="强调文字颜色 6 2 2 2 2" xfId="9467"/>
    <cellStyle name="强调文字颜色 6 2 2 2 2 2" xfId="9468"/>
    <cellStyle name="强调文字颜色 6 2 2 2 2 2 2" xfId="9469"/>
    <cellStyle name="强调文字颜色 6 2 2 2 2 2 3" xfId="9470"/>
    <cellStyle name="强调文字颜色 6 2 2 2 3" xfId="9471"/>
    <cellStyle name="强调文字颜色 6 2 2 2 3 2" xfId="9472"/>
    <cellStyle name="强调文字颜色 6 2 2 2 3 3" xfId="9473"/>
    <cellStyle name="强调文字颜色 6 2 2 3" xfId="9474"/>
    <cellStyle name="强调文字颜色 6 2 2 3 2" xfId="9475"/>
    <cellStyle name="强调文字颜色 6 2 2 3 2 2" xfId="9476"/>
    <cellStyle name="强调文字颜色 6 2 2 3 2 3" xfId="9477"/>
    <cellStyle name="强调文字颜色 6 2 2 4" xfId="9478"/>
    <cellStyle name="强调文字颜色 6 2 2 4 2" xfId="9479"/>
    <cellStyle name="强调文字颜色 6 2 2 4 3" xfId="9480"/>
    <cellStyle name="强调文字颜色 6 2 3" xfId="9481"/>
    <cellStyle name="强调文字颜色 6 2 3 2" xfId="9483"/>
    <cellStyle name="强调文字颜色 6 2 3 2 2" xfId="9485"/>
    <cellStyle name="强调文字颜色 6 2 3 2 2 2" xfId="9487"/>
    <cellStyle name="强调文字颜色 6 2 3 2 2 2 2" xfId="9488"/>
    <cellStyle name="强调文字颜色 6 2 3 2 2 2 3" xfId="9489"/>
    <cellStyle name="强调文字颜色 6 2 3 2 3" xfId="9490"/>
    <cellStyle name="强调文字颜色 6 2 3 2 3 2" xfId="9491"/>
    <cellStyle name="强调文字颜色 6 2 3 2 3 3" xfId="9492"/>
    <cellStyle name="强调文字颜色 6 2 3 3" xfId="9493"/>
    <cellStyle name="强调文字颜色 6 2 3 3 2" xfId="9495"/>
    <cellStyle name="强调文字颜色 6 2 3 3 2 2" xfId="9497"/>
    <cellStyle name="强调文字颜色 6 2 3 3 2 3" xfId="9498"/>
    <cellStyle name="强调文字颜色 6 2 3 4" xfId="9499"/>
    <cellStyle name="强调文字颜色 6 2 3 4 2" xfId="9500"/>
    <cellStyle name="强调文字颜色 6 2 3 4 3" xfId="9501"/>
    <cellStyle name="强调文字颜色 6 2 3 5" xfId="9502"/>
    <cellStyle name="强调文字颜色 6 2 3 5 2" xfId="9503"/>
    <cellStyle name="强调文字颜色 6 2 3 5 3" xfId="9504"/>
    <cellStyle name="强调文字颜色 6 2 4" xfId="9505"/>
    <cellStyle name="强调文字颜色 6 2 4 2" xfId="6737"/>
    <cellStyle name="强调文字颜色 6 2 4 2 2" xfId="4328"/>
    <cellStyle name="强调文字颜色 6 2 4 2 2 2" xfId="9507"/>
    <cellStyle name="强调文字颜色 6 2 4 2 2 3" xfId="9508"/>
    <cellStyle name="强调文字颜色 6 2 4 3" xfId="6740"/>
    <cellStyle name="强调文字颜色 6 2 4 3 2" xfId="6743"/>
    <cellStyle name="强调文字颜色 6 2 4 3 3" xfId="9509"/>
    <cellStyle name="强调文字颜色 6 2 5" xfId="8698"/>
    <cellStyle name="强调文字颜色 6 2 5 2" xfId="9511"/>
    <cellStyle name="强调文字颜色 6 2 5 2 2" xfId="3857"/>
    <cellStyle name="强调文字颜色 6 2 5 2 3" xfId="9512"/>
    <cellStyle name="强调文字颜色 6 2 6" xfId="8701"/>
    <cellStyle name="强调文字颜色 6 2 6 2" xfId="9513"/>
    <cellStyle name="强调文字颜色 6 2 6 3" xfId="9514"/>
    <cellStyle name="强调文字颜色 6 2 7" xfId="9515"/>
    <cellStyle name="强调文字颜色 6 2 7 2" xfId="9516"/>
    <cellStyle name="强调文字颜色 6 2 7 3" xfId="9517"/>
    <cellStyle name="强调文字颜色 6 3" xfId="9518"/>
    <cellStyle name="强调文字颜色 6 3 2" xfId="9519"/>
    <cellStyle name="强调文字颜色 6 3 2 2" xfId="9520"/>
    <cellStyle name="强调文字颜色 6 3 2 2 2" xfId="9521"/>
    <cellStyle name="强调文字颜色 6 3 2 2 2 2" xfId="9522"/>
    <cellStyle name="强调文字颜色 6 3 2 2 2 2 2" xfId="9523"/>
    <cellStyle name="强调文字颜色 6 3 2 2 2 2 3" xfId="9524"/>
    <cellStyle name="强调文字颜色 6 3 2 2 3" xfId="9525"/>
    <cellStyle name="强调文字颜色 6 3 2 2 3 2" xfId="9526"/>
    <cellStyle name="强调文字颜色 6 3 2 2 3 3" xfId="9527"/>
    <cellStyle name="强调文字颜色 6 3 2 3" xfId="9528"/>
    <cellStyle name="强调文字颜色 6 3 2 3 2" xfId="9529"/>
    <cellStyle name="强调文字颜色 6 3 2 3 2 2" xfId="9530"/>
    <cellStyle name="强调文字颜色 6 3 2 3 2 3" xfId="9531"/>
    <cellStyle name="强调文字颜色 6 3 2 4" xfId="9532"/>
    <cellStyle name="强调文字颜色 6 3 2 4 2" xfId="9533"/>
    <cellStyle name="强调文字颜色 6 3 2 4 3" xfId="9534"/>
    <cellStyle name="强调文字颜色 6 3 3" xfId="9535"/>
    <cellStyle name="强调文字颜色 6 3 3 2" xfId="9537"/>
    <cellStyle name="强调文字颜色 6 3 3 2 2" xfId="9539"/>
    <cellStyle name="强调文字颜色 6 3 3 2 2 2" xfId="9541"/>
    <cellStyle name="强调文字颜色 6 3 3 2 2 3" xfId="9542"/>
    <cellStyle name="强调文字颜色 6 3 3 3" xfId="9543"/>
    <cellStyle name="强调文字颜色 6 3 3 3 2" xfId="9545"/>
    <cellStyle name="强调文字颜色 6 3 3 3 3" xfId="9547"/>
    <cellStyle name="强调文字颜色 6 3 4" xfId="9549"/>
    <cellStyle name="强调文字颜色 6 3 4 2" xfId="9550"/>
    <cellStyle name="强调文字颜色 6 3 4 2 2" xfId="4359"/>
    <cellStyle name="强调文字颜色 6 3 4 2 3" xfId="9551"/>
    <cellStyle name="强调文字颜色 6 3 5" xfId="8704"/>
    <cellStyle name="强调文字颜色 6 3 5 2" xfId="9552"/>
    <cellStyle name="强调文字颜色 6 3 5 3" xfId="9553"/>
    <cellStyle name="强调文字颜色 6 4" xfId="9554"/>
    <cellStyle name="强调文字颜色 6 4 2" xfId="9555"/>
    <cellStyle name="强调文字颜色 6 4 2 2" xfId="9556"/>
    <cellStyle name="强调文字颜色 6 4 2 2 2" xfId="9557"/>
    <cellStyle name="强调文字颜色 6 4 2 2 2 2" xfId="9558"/>
    <cellStyle name="强调文字颜色 6 4 2 2 2 3" xfId="9559"/>
    <cellStyle name="强调文字颜色 6 4 2 3" xfId="9560"/>
    <cellStyle name="强调文字颜色 6 4 2 3 2" xfId="9561"/>
    <cellStyle name="强调文字颜色 6 4 2 3 3" xfId="9562"/>
    <cellStyle name="强调文字颜色 6 4 3" xfId="9563"/>
    <cellStyle name="强调文字颜色 6 4 3 2" xfId="9564"/>
    <cellStyle name="强调文字颜色 6 4 3 2 2" xfId="56"/>
    <cellStyle name="强调文字颜色 6 4 3 2 3" xfId="9565"/>
    <cellStyle name="强调文字颜色 6 4 4" xfId="9567"/>
    <cellStyle name="强调文字颜色 6 4 4 2" xfId="9568"/>
    <cellStyle name="强调文字颜色 6 4 4 3" xfId="9569"/>
    <cellStyle name="强调文字颜色 6 5" xfId="9570"/>
    <cellStyle name="强调文字颜色 6 5 2" xfId="9571"/>
    <cellStyle name="强调文字颜色 6 5 2 2" xfId="9572"/>
    <cellStyle name="强调文字颜色 6 5 2 2 2" xfId="9573"/>
    <cellStyle name="强调文字颜色 6 5 2 2 2 2" xfId="9574"/>
    <cellStyle name="强调文字颜色 6 5 2 2 2 3" xfId="1055"/>
    <cellStyle name="强调文字颜色 6 5 2 3" xfId="9575"/>
    <cellStyle name="强调文字颜色 6 5 2 3 2" xfId="9576"/>
    <cellStyle name="强调文字颜色 6 5 2 3 3" xfId="9577"/>
    <cellStyle name="强调文字颜色 6 5 3" xfId="9578"/>
    <cellStyle name="强调文字颜色 6 5 3 2" xfId="9579"/>
    <cellStyle name="强调文字颜色 6 5 3 2 2" xfId="9580"/>
    <cellStyle name="强调文字颜色 6 5 3 2 3" xfId="9581"/>
    <cellStyle name="强调文字颜色 6 5 4" xfId="9582"/>
    <cellStyle name="强调文字颜色 6 5 4 2" xfId="9583"/>
    <cellStyle name="强调文字颜色 6 5 4 3" xfId="9584"/>
    <cellStyle name="强调文字颜色 6 6" xfId="9585"/>
    <cellStyle name="强调文字颜色 6 6 2" xfId="9586"/>
    <cellStyle name="强调文字颜色 6 6 2 2" xfId="9587"/>
    <cellStyle name="强调文字颜色 6 6 2 2 2" xfId="9588"/>
    <cellStyle name="强调文字颜色 6 6 2 2 3" xfId="9589"/>
    <cellStyle name="强调文字颜色 6 6 3" xfId="9590"/>
    <cellStyle name="强调文字颜色 6 6 3 2" xfId="9591"/>
    <cellStyle name="强调文字颜色 6 6 3 3" xfId="9592"/>
    <cellStyle name="强调文字颜色 6 7" xfId="9593"/>
    <cellStyle name="强调文字颜色 6 7 2" xfId="9594"/>
    <cellStyle name="强调文字颜色 6 7 2 2" xfId="9595"/>
    <cellStyle name="强调文字颜色 6 7 2 3" xfId="9596"/>
    <cellStyle name="强调文字颜色 6 8" xfId="9597"/>
    <cellStyle name="强调文字颜色 6 8 2" xfId="9598"/>
    <cellStyle name="强调文字颜色 6 8 3" xfId="2409"/>
    <cellStyle name="强调文字颜色 6 9" xfId="9599"/>
    <cellStyle name="强调文字颜色 6 9 2" xfId="9600"/>
    <cellStyle name="强调文字颜色 6 9 3" xfId="2428"/>
    <cellStyle name="适中 2" xfId="9602"/>
    <cellStyle name="适中 2 2" xfId="9603"/>
    <cellStyle name="适中 2 2 2" xfId="9604"/>
    <cellStyle name="适中 2 2 2 2" xfId="9605"/>
    <cellStyle name="适中 2 2 2 2 2" xfId="6644"/>
    <cellStyle name="适中 2 2 2 2 2 2" xfId="3197"/>
    <cellStyle name="适中 2 2 2 2 2 3" xfId="3229"/>
    <cellStyle name="适中 2 2 2 3" xfId="9606"/>
    <cellStyle name="适中 2 2 2 3 2" xfId="6657"/>
    <cellStyle name="适中 2 2 2 3 3" xfId="6659"/>
    <cellStyle name="适中 2 2 3" xfId="9607"/>
    <cellStyle name="适中 2 2 3 2" xfId="9608"/>
    <cellStyle name="适中 2 2 3 2 2" xfId="6690"/>
    <cellStyle name="适中 2 2 3 2 3" xfId="6693"/>
    <cellStyle name="适中 2 2 4" xfId="2046"/>
    <cellStyle name="适中 2 2 4 2" xfId="9506"/>
    <cellStyle name="适中 2 2 4 3" xfId="8699"/>
    <cellStyle name="适中 2 3" xfId="9609"/>
    <cellStyle name="适中 2 3 2" xfId="9610"/>
    <cellStyle name="适中 2 3 2 2" xfId="9611"/>
    <cellStyle name="适中 2 3 2 2 2" xfId="9612"/>
    <cellStyle name="适中 2 3 2 2 3" xfId="9614"/>
    <cellStyle name="适中 2 3 3" xfId="9616"/>
    <cellStyle name="适中 2 3 3 2" xfId="9617"/>
    <cellStyle name="适中 2 3 3 3" xfId="435"/>
    <cellStyle name="适中 2 4" xfId="9618"/>
    <cellStyle name="适中 2 4 2" xfId="9619"/>
    <cellStyle name="适中 2 4 2 2" xfId="9620"/>
    <cellStyle name="适中 2 4 2 3" xfId="9621"/>
    <cellStyle name="适中 2 5" xfId="9601"/>
    <cellStyle name="适中 2 5 2" xfId="9622"/>
    <cellStyle name="适中 2 5 3" xfId="9623"/>
    <cellStyle name="适中 3" xfId="9624"/>
    <cellStyle name="适中 3 2" xfId="9625"/>
    <cellStyle name="适中 3 2 2" xfId="9626"/>
    <cellStyle name="适中 3 2 2 2" xfId="4518"/>
    <cellStyle name="适中 3 2 2 2 2" xfId="123"/>
    <cellStyle name="适中 3 2 2 2 2 2" xfId="9627"/>
    <cellStyle name="适中 3 2 2 2 2 3" xfId="9628"/>
    <cellStyle name="适中 3 2 2 3" xfId="9629"/>
    <cellStyle name="适中 3 2 2 3 2" xfId="9630"/>
    <cellStyle name="适中 3 2 2 3 3" xfId="9631"/>
    <cellStyle name="适中 3 2 3" xfId="9632"/>
    <cellStyle name="适中 3 2 3 2" xfId="9633"/>
    <cellStyle name="适中 3 2 3 2 2" xfId="2327"/>
    <cellStyle name="适中 3 2 3 2 3" xfId="9634"/>
    <cellStyle name="适中 3 2 4" xfId="9635"/>
    <cellStyle name="适中 3 2 4 2" xfId="9636"/>
    <cellStyle name="适中 3 2 4 3" xfId="8802"/>
    <cellStyle name="适中 3 3" xfId="9637"/>
    <cellStyle name="适中 3 3 2" xfId="9638"/>
    <cellStyle name="适中 3 3 2 2" xfId="9639"/>
    <cellStyle name="适中 3 3 2 2 2" xfId="9640"/>
    <cellStyle name="适中 3 3 2 2 3" xfId="9641"/>
    <cellStyle name="适中 3 3 3" xfId="9642"/>
    <cellStyle name="适中 3 3 3 2" xfId="9643"/>
    <cellStyle name="适中 3 3 3 3" xfId="9644"/>
    <cellStyle name="适中 3 4" xfId="9645"/>
    <cellStyle name="适中 3 4 2" xfId="9646"/>
    <cellStyle name="适中 3 4 2 2" xfId="8871"/>
    <cellStyle name="适中 3 4 2 3" xfId="9647"/>
    <cellStyle name="适中 3 5" xfId="9648"/>
    <cellStyle name="适中 3 5 2" xfId="9649"/>
    <cellStyle name="适中 3 5 3" xfId="9650"/>
    <cellStyle name="适中 4" xfId="9651"/>
    <cellStyle name="适中 4 2" xfId="9652"/>
    <cellStyle name="适中 4 2 2" xfId="7779"/>
    <cellStyle name="适中 4 2 2 2" xfId="7781"/>
    <cellStyle name="适中 4 2 2 2 2" xfId="9653"/>
    <cellStyle name="适中 4 2 2 2 3" xfId="9654"/>
    <cellStyle name="适中 4 2 3" xfId="7783"/>
    <cellStyle name="适中 4 2 3 2" xfId="7785"/>
    <cellStyle name="适中 4 2 3 3" xfId="9655"/>
    <cellStyle name="适中 4 3" xfId="9656"/>
    <cellStyle name="适中 4 3 2" xfId="7805"/>
    <cellStyle name="适中 4 3 2 2" xfId="5395"/>
    <cellStyle name="适中 4 3 2 3" xfId="5398"/>
    <cellStyle name="适中 4 4" xfId="9657"/>
    <cellStyle name="适中 4 4 2" xfId="7813"/>
    <cellStyle name="适中 4 4 3" xfId="7817"/>
    <cellStyle name="适中 5" xfId="9658"/>
    <cellStyle name="适中 5 2" xfId="9660"/>
    <cellStyle name="适中 5 2 2" xfId="8016"/>
    <cellStyle name="适中 5 2 2 2" xfId="8018"/>
    <cellStyle name="适中 5 2 2 2 2" xfId="9661"/>
    <cellStyle name="适中 5 2 2 2 3" xfId="9662"/>
    <cellStyle name="适中 5 2 3" xfId="8020"/>
    <cellStyle name="适中 5 2 3 2" xfId="8022"/>
    <cellStyle name="适中 5 2 3 3" xfId="9663"/>
    <cellStyle name="适中 5 3" xfId="9664"/>
    <cellStyle name="适中 5 3 2" xfId="8031"/>
    <cellStyle name="适中 5 3 2 2" xfId="8033"/>
    <cellStyle name="适中 5 3 2 3" xfId="9665"/>
    <cellStyle name="适中 5 4" xfId="9666"/>
    <cellStyle name="适中 5 4 2" xfId="9667"/>
    <cellStyle name="适中 5 4 3" xfId="9668"/>
    <cellStyle name="适中 6" xfId="8760"/>
    <cellStyle name="适中 6 2" xfId="9669"/>
    <cellStyle name="适中 6 2 2" xfId="8105"/>
    <cellStyle name="适中 6 2 2 2" xfId="8107"/>
    <cellStyle name="适中 6 2 2 3" xfId="6492"/>
    <cellStyle name="适中 6 3" xfId="9670"/>
    <cellStyle name="适中 6 3 2" xfId="1068"/>
    <cellStyle name="适中 6 3 3" xfId="9671"/>
    <cellStyle name="适中 7" xfId="8762"/>
    <cellStyle name="适中 7 2" xfId="9672"/>
    <cellStyle name="适中 7 2 2" xfId="8201"/>
    <cellStyle name="适中 7 2 3" xfId="8204"/>
    <cellStyle name="适中 8" xfId="9673"/>
    <cellStyle name="适中 8 2" xfId="133"/>
    <cellStyle name="适中 8 3" xfId="7709"/>
    <cellStyle name="输出 10" xfId="4418"/>
    <cellStyle name="输出 2" xfId="9674"/>
    <cellStyle name="输出 2 10" xfId="9675"/>
    <cellStyle name="输出 2 10 2" xfId="9676"/>
    <cellStyle name="输出 2 11" xfId="9677"/>
    <cellStyle name="输出 2 11 2" xfId="9678"/>
    <cellStyle name="输出 2 12" xfId="9679"/>
    <cellStyle name="输出 2 2" xfId="9680"/>
    <cellStyle name="输出 2 2 2" xfId="9681"/>
    <cellStyle name="输出 2 2 2 2" xfId="9682"/>
    <cellStyle name="输出 2 2 2 2 2" xfId="6037"/>
    <cellStyle name="输出 2 2 2 2 2 2" xfId="9683"/>
    <cellStyle name="输出 2 2 2 2 2 2 2" xfId="9684"/>
    <cellStyle name="输出 2 2 2 2 2 3" xfId="2169"/>
    <cellStyle name="输出 2 2 2 2 2 3 2" xfId="9685"/>
    <cellStyle name="输出 2 2 2 2 2 4" xfId="2172"/>
    <cellStyle name="输出 2 2 2 2 2 4 2" xfId="9686"/>
    <cellStyle name="输出 2 2 2 2 2 5" xfId="9687"/>
    <cellStyle name="输出 2 2 2 2 2 5 2" xfId="9688"/>
    <cellStyle name="输出 2 2 2 2 2 6" xfId="9689"/>
    <cellStyle name="输出 2 2 2 2 2 6 2" xfId="9690"/>
    <cellStyle name="输出 2 2 2 2 2 7" xfId="9691"/>
    <cellStyle name="输出 2 2 2 2 2 7 2" xfId="9692"/>
    <cellStyle name="输出 2 2 2 2 2 7 2 2" xfId="9693"/>
    <cellStyle name="输出 2 2 2 2 2 7 3" xfId="9694"/>
    <cellStyle name="输出 2 2 2 2 2 8" xfId="9695"/>
    <cellStyle name="输出 2 2 2 2 2 8 2" xfId="9696"/>
    <cellStyle name="输出 2 2 2 2 2 9" xfId="9698"/>
    <cellStyle name="输出 2 2 2 2 3" xfId="9699"/>
    <cellStyle name="输出 2 2 2 2 3 2" xfId="9700"/>
    <cellStyle name="输出 2 2 2 2 4" xfId="9701"/>
    <cellStyle name="输出 2 2 2 2 4 2" xfId="9702"/>
    <cellStyle name="输出 2 2 2 2 5" xfId="9703"/>
    <cellStyle name="输出 2 2 2 2 5 2" xfId="9704"/>
    <cellStyle name="输出 2 2 2 2 6" xfId="9705"/>
    <cellStyle name="输出 2 2 2 2 6 2" xfId="7562"/>
    <cellStyle name="输出 2 2 2 2 7" xfId="322"/>
    <cellStyle name="输出 2 2 2 3" xfId="8274"/>
    <cellStyle name="输出 2 2 2 3 2" xfId="9706"/>
    <cellStyle name="输出 2 2 2 3 2 2" xfId="9707"/>
    <cellStyle name="输出 2 2 2 3 3" xfId="9708"/>
    <cellStyle name="输出 2 2 2 3 3 2" xfId="3833"/>
    <cellStyle name="输出 2 2 2 3 4" xfId="9709"/>
    <cellStyle name="输出 2 2 2 3 4 2" xfId="9710"/>
    <cellStyle name="输出 2 2 2 3 5" xfId="9711"/>
    <cellStyle name="输出 2 2 2 3 5 2" xfId="9712"/>
    <cellStyle name="输出 2 2 2 3 6" xfId="9713"/>
    <cellStyle name="输出 2 2 2 3 6 2" xfId="9714"/>
    <cellStyle name="输出 2 2 2 3 7" xfId="9715"/>
    <cellStyle name="输出 2 2 2 3 7 2" xfId="9716"/>
    <cellStyle name="输出 2 2 2 3 7 2 2" xfId="9717"/>
    <cellStyle name="输出 2 2 2 3 7 3" xfId="4084"/>
    <cellStyle name="输出 2 2 2 3 8" xfId="9718"/>
    <cellStyle name="输出 2 2 2 3 8 2" xfId="9719"/>
    <cellStyle name="输出 2 2 2 3 9" xfId="9720"/>
    <cellStyle name="输出 2 2 2 4" xfId="9721"/>
    <cellStyle name="输出 2 2 2 4 2" xfId="9722"/>
    <cellStyle name="输出 2 2 2 5" xfId="9723"/>
    <cellStyle name="输出 2 2 2 5 2" xfId="9724"/>
    <cellStyle name="输出 2 2 2 6" xfId="9725"/>
    <cellStyle name="输出 2 2 2 6 2" xfId="9726"/>
    <cellStyle name="输出 2 2 2 7" xfId="9727"/>
    <cellStyle name="输出 2 2 2 7 2" xfId="9728"/>
    <cellStyle name="输出 2 2 2 8" xfId="9729"/>
    <cellStyle name="输出 2 2 3" xfId="9730"/>
    <cellStyle name="输出 2 2 3 2" xfId="9731"/>
    <cellStyle name="输出 2 2 3 2 2" xfId="9732"/>
    <cellStyle name="输出 2 2 3 2 2 2" xfId="9733"/>
    <cellStyle name="输出 2 2 3 2 3" xfId="6773"/>
    <cellStyle name="输出 2 2 3 2 3 2" xfId="6775"/>
    <cellStyle name="输出 2 2 3 2 4" xfId="6780"/>
    <cellStyle name="输出 2 2 3 2 4 2" xfId="9735"/>
    <cellStyle name="输出 2 2 3 2 5" xfId="9737"/>
    <cellStyle name="输出 2 2 3 2 5 2" xfId="9738"/>
    <cellStyle name="输出 2 2 3 2 6" xfId="9740"/>
    <cellStyle name="输出 2 2 3 2 6 2" xfId="7671"/>
    <cellStyle name="输出 2 2 3 2 7" xfId="451"/>
    <cellStyle name="输出 2 2 3 2 7 2" xfId="3970"/>
    <cellStyle name="输出 2 2 3 2 7 2 2" xfId="9741"/>
    <cellStyle name="输出 2 2 3 2 7 3" xfId="3972"/>
    <cellStyle name="输出 2 2 3 2 8" xfId="604"/>
    <cellStyle name="输出 2 2 3 2 8 2" xfId="9742"/>
    <cellStyle name="输出 2 2 3 2 9" xfId="9743"/>
    <cellStyle name="输出 2 2 3 3" xfId="8277"/>
    <cellStyle name="输出 2 2 3 3 2" xfId="9744"/>
    <cellStyle name="输出 2 2 3 4" xfId="9745"/>
    <cellStyle name="输出 2 2 3 4 2" xfId="3852"/>
    <cellStyle name="输出 2 2 3 5" xfId="9746"/>
    <cellStyle name="输出 2 2 3 5 2" xfId="9747"/>
    <cellStyle name="输出 2 2 3 6" xfId="9748"/>
    <cellStyle name="输出 2 2 3 6 2" xfId="1074"/>
    <cellStyle name="输出 2 2 3 7" xfId="9749"/>
    <cellStyle name="输出 2 2 4" xfId="9750"/>
    <cellStyle name="输出 2 2 4 2" xfId="9751"/>
    <cellStyle name="输出 2 2 4 2 2" xfId="9752"/>
    <cellStyle name="输出 2 2 4 3" xfId="8280"/>
    <cellStyle name="输出 2 2 4 3 2" xfId="1523"/>
    <cellStyle name="输出 2 2 4 4" xfId="9753"/>
    <cellStyle name="输出 2 2 4 4 2" xfId="9754"/>
    <cellStyle name="输出 2 2 4 5" xfId="9755"/>
    <cellStyle name="输出 2 2 4 5 2" xfId="9756"/>
    <cellStyle name="输出 2 2 4 6" xfId="9757"/>
    <cellStyle name="输出 2 2 4 6 2" xfId="9758"/>
    <cellStyle name="输出 2 2 4 7" xfId="9759"/>
    <cellStyle name="输出 2 2 4 7 2" xfId="9760"/>
    <cellStyle name="输出 2 2 4 7 2 2" xfId="9761"/>
    <cellStyle name="输出 2 2 4 7 3" xfId="9762"/>
    <cellStyle name="输出 2 2 4 8" xfId="9763"/>
    <cellStyle name="输出 2 2 4 8 2" xfId="9764"/>
    <cellStyle name="输出 2 2 4 9" xfId="9765"/>
    <cellStyle name="输出 2 2 5" xfId="9767"/>
    <cellStyle name="输出 2 2 5 2" xfId="9768"/>
    <cellStyle name="输出 2 2 6" xfId="9769"/>
    <cellStyle name="输出 2 2 6 2" xfId="9770"/>
    <cellStyle name="输出 2 2 7" xfId="9771"/>
    <cellStyle name="输出 2 2 7 2" xfId="9772"/>
    <cellStyle name="输出 2 2 8" xfId="9773"/>
    <cellStyle name="输出 2 2 8 2" xfId="9775"/>
    <cellStyle name="输出 2 2 9" xfId="9776"/>
    <cellStyle name="输出 2 3" xfId="9777"/>
    <cellStyle name="输出 2 3 10" xfId="9778"/>
    <cellStyle name="输出 2 3 2" xfId="9779"/>
    <cellStyle name="输出 2 3 2 2" xfId="9780"/>
    <cellStyle name="输出 2 3 2 2 2" xfId="9781"/>
    <cellStyle name="输出 2 3 2 2 2 2" xfId="9782"/>
    <cellStyle name="输出 2 3 2 2 2 2 2" xfId="9783"/>
    <cellStyle name="输出 2 3 2 2 2 3" xfId="9784"/>
    <cellStyle name="输出 2 3 2 2 2 3 2" xfId="9785"/>
    <cellStyle name="输出 2 3 2 2 2 4" xfId="9786"/>
    <cellStyle name="输出 2 3 2 2 2 4 2" xfId="9787"/>
    <cellStyle name="输出 2 3 2 2 2 5" xfId="9788"/>
    <cellStyle name="输出 2 3 2 2 2 5 2" xfId="9789"/>
    <cellStyle name="输出 2 3 2 2 2 6" xfId="5782"/>
    <cellStyle name="输出 2 3 2 2 2 6 2" xfId="9790"/>
    <cellStyle name="输出 2 3 2 2 2 7" xfId="9791"/>
    <cellStyle name="输出 2 3 2 2 2 7 2" xfId="9792"/>
    <cellStyle name="输出 2 3 2 2 2 7 2 2" xfId="9793"/>
    <cellStyle name="输出 2 3 2 2 2 7 3" xfId="5516"/>
    <cellStyle name="输出 2 3 2 2 2 8" xfId="9794"/>
    <cellStyle name="输出 2 3 2 2 2 8 2" xfId="9795"/>
    <cellStyle name="输出 2 3 2 2 2 9" xfId="9797"/>
    <cellStyle name="输出 2 3 2 2 3" xfId="9798"/>
    <cellStyle name="输出 2 3 2 2 3 2" xfId="9799"/>
    <cellStyle name="输出 2 3 2 2 4" xfId="7481"/>
    <cellStyle name="输出 2 3 2 2 4 2" xfId="7483"/>
    <cellStyle name="输出 2 3 2 2 5" xfId="7486"/>
    <cellStyle name="输出 2 3 2 2 5 2" xfId="7488"/>
    <cellStyle name="输出 2 3 2 2 6" xfId="9800"/>
    <cellStyle name="输出 2 3 2 2 6 2" xfId="7905"/>
    <cellStyle name="输出 2 3 2 2 7" xfId="9801"/>
    <cellStyle name="输出 2 3 2 3" xfId="1223"/>
    <cellStyle name="输出 2 3 2 3 2" xfId="9802"/>
    <cellStyle name="输出 2 3 2 3 2 2" xfId="9803"/>
    <cellStyle name="输出 2 3 2 3 3" xfId="9804"/>
    <cellStyle name="输出 2 3 2 3 3 2" xfId="9805"/>
    <cellStyle name="输出 2 3 2 3 4" xfId="9806"/>
    <cellStyle name="输出 2 3 2 3 4 2" xfId="8597"/>
    <cellStyle name="输出 2 3 2 3 5" xfId="9807"/>
    <cellStyle name="输出 2 3 2 3 5 2" xfId="8733"/>
    <cellStyle name="输出 2 3 2 3 6" xfId="9808"/>
    <cellStyle name="输出 2 3 2 3 6 2" xfId="8825"/>
    <cellStyle name="输出 2 3 2 3 7" xfId="186"/>
    <cellStyle name="输出 2 3 2 3 7 2" xfId="9809"/>
    <cellStyle name="输出 2 3 2 3 7 2 2" xfId="9810"/>
    <cellStyle name="输出 2 3 2 3 7 3" xfId="9811"/>
    <cellStyle name="输出 2 3 2 3 8" xfId="9812"/>
    <cellStyle name="输出 2 3 2 3 8 2" xfId="9813"/>
    <cellStyle name="输出 2 3 2 3 9" xfId="9815"/>
    <cellStyle name="输出 2 3 2 4" xfId="3670"/>
    <cellStyle name="输出 2 3 2 4 2" xfId="9816"/>
    <cellStyle name="输出 2 3 2 5" xfId="4346"/>
    <cellStyle name="输出 2 3 2 5 2" xfId="9817"/>
    <cellStyle name="输出 2 3 2 6" xfId="9818"/>
    <cellStyle name="输出 2 3 2 6 2" xfId="9819"/>
    <cellStyle name="输出 2 3 2 7" xfId="9820"/>
    <cellStyle name="输出 2 3 2 7 2" xfId="9821"/>
    <cellStyle name="输出 2 3 2 8" xfId="9822"/>
    <cellStyle name="输出 2 3 3" xfId="9823"/>
    <cellStyle name="输出 2 3 3 2" xfId="9824"/>
    <cellStyle name="输出 2 3 3 2 2" xfId="8116"/>
    <cellStyle name="输出 2 3 3 2 2 2" xfId="8118"/>
    <cellStyle name="输出 2 3 3 2 3" xfId="8120"/>
    <cellStyle name="输出 2 3 3 2 3 2" xfId="8122"/>
    <cellStyle name="输出 2 3 3 2 4" xfId="8124"/>
    <cellStyle name="输出 2 3 3 2 4 2" xfId="8126"/>
    <cellStyle name="输出 2 3 3 2 5" xfId="8128"/>
    <cellStyle name="输出 2 3 3 2 5 2" xfId="8130"/>
    <cellStyle name="输出 2 3 3 2 6" xfId="8132"/>
    <cellStyle name="输出 2 3 3 2 6 2" xfId="1561"/>
    <cellStyle name="输出 2 3 3 2 7" xfId="3978"/>
    <cellStyle name="输出 2 3 3 2 7 2" xfId="9825"/>
    <cellStyle name="输出 2 3 3 2 7 2 2" xfId="9826"/>
    <cellStyle name="输出 2 3 3 2 7 3" xfId="9827"/>
    <cellStyle name="输出 2 3 3 2 8" xfId="2722"/>
    <cellStyle name="输出 2 3 3 2 8 2" xfId="9828"/>
    <cellStyle name="输出 2 3 3 2 9" xfId="9829"/>
    <cellStyle name="输出 2 3 3 3" xfId="1229"/>
    <cellStyle name="输出 2 3 3 3 2" xfId="3885"/>
    <cellStyle name="输出 2 3 3 4" xfId="3365"/>
    <cellStyle name="输出 2 3 3 4 2" xfId="8246"/>
    <cellStyle name="输出 2 3 3 5" xfId="3379"/>
    <cellStyle name="输出 2 3 3 5 2" xfId="8272"/>
    <cellStyle name="输出 2 3 3 6" xfId="9830"/>
    <cellStyle name="输出 2 3 3 6 2" xfId="1219"/>
    <cellStyle name="输出 2 3 3 7" xfId="9831"/>
    <cellStyle name="输出 2 3 4" xfId="5218"/>
    <cellStyle name="输出 2 3 4 2" xfId="5221"/>
    <cellStyle name="输出 2 3 4 2 2" xfId="5223"/>
    <cellStyle name="输出 2 3 4 3" xfId="5254"/>
    <cellStyle name="输出 2 3 4 3 2" xfId="5257"/>
    <cellStyle name="输出 2 3 4 4" xfId="5266"/>
    <cellStyle name="输出 2 3 4 4 2" xfId="5268"/>
    <cellStyle name="输出 2 3 4 5" xfId="5278"/>
    <cellStyle name="输出 2 3 4 5 2" xfId="5280"/>
    <cellStyle name="输出 2 3 4 6" xfId="5288"/>
    <cellStyle name="输出 2 3 4 6 2" xfId="5290"/>
    <cellStyle name="输出 2 3 4 7" xfId="5302"/>
    <cellStyle name="输出 2 3 4 7 2" xfId="5304"/>
    <cellStyle name="输出 2 3 4 7 2 2" xfId="9832"/>
    <cellStyle name="输出 2 3 4 7 3" xfId="9834"/>
    <cellStyle name="输出 2 3 4 8" xfId="5306"/>
    <cellStyle name="输出 2 3 4 8 2" xfId="5308"/>
    <cellStyle name="输出 2 3 4 9" xfId="5310"/>
    <cellStyle name="输出 2 3 5" xfId="3412"/>
    <cellStyle name="输出 2 3 5 2" xfId="5313"/>
    <cellStyle name="输出 2 3 5 2 2" xfId="5315"/>
    <cellStyle name="输出 2 3 5 3" xfId="5323"/>
    <cellStyle name="输出 2 3 5 3 2" xfId="5325"/>
    <cellStyle name="输出 2 3 5 4" xfId="5331"/>
    <cellStyle name="输出 2 3 5 4 2" xfId="5333"/>
    <cellStyle name="输出 2 3 5 5" xfId="5341"/>
    <cellStyle name="输出 2 3 5 5 2" xfId="5343"/>
    <cellStyle name="输出 2 3 5 6" xfId="5345"/>
    <cellStyle name="输出 2 3 5 6 2" xfId="5347"/>
    <cellStyle name="输出 2 3 5 7" xfId="5349"/>
    <cellStyle name="输出 2 3 5 7 2" xfId="9835"/>
    <cellStyle name="输出 2 3 5 7 2 2" xfId="9836"/>
    <cellStyle name="输出 2 3 5 7 3" xfId="9837"/>
    <cellStyle name="输出 2 3 5 8" xfId="5351"/>
    <cellStyle name="输出 2 3 5 8 2" xfId="9838"/>
    <cellStyle name="输出 2 3 5 9" xfId="9839"/>
    <cellStyle name="输出 2 3 6" xfId="3415"/>
    <cellStyle name="输出 2 3 6 2" xfId="5353"/>
    <cellStyle name="输出 2 3 7" xfId="5366"/>
    <cellStyle name="输出 2 3 7 2" xfId="5368"/>
    <cellStyle name="输出 2 3 8" xfId="5377"/>
    <cellStyle name="输出 2 3 8 2" xfId="5380"/>
    <cellStyle name="输出 2 3 9" xfId="5389"/>
    <cellStyle name="输出 2 3 9 2" xfId="5391"/>
    <cellStyle name="输出 2 4" xfId="7681"/>
    <cellStyle name="输出 2 4 2" xfId="2994"/>
    <cellStyle name="输出 2 4 2 2" xfId="9840"/>
    <cellStyle name="输出 2 4 2 2 2" xfId="9841"/>
    <cellStyle name="输出 2 4 2 2 2 2" xfId="9842"/>
    <cellStyle name="输出 2 4 2 2 3" xfId="9843"/>
    <cellStyle name="输出 2 4 2 2 3 2" xfId="9844"/>
    <cellStyle name="输出 2 4 2 2 4" xfId="597"/>
    <cellStyle name="输出 2 4 2 2 4 2" xfId="74"/>
    <cellStyle name="输出 2 4 2 2 5" xfId="9845"/>
    <cellStyle name="输出 2 4 2 2 5 2" xfId="9846"/>
    <cellStyle name="输出 2 4 2 2 6" xfId="9847"/>
    <cellStyle name="输出 2 4 2 2 6 2" xfId="9848"/>
    <cellStyle name="输出 2 4 2 2 7" xfId="9849"/>
    <cellStyle name="输出 2 4 2 2 7 2" xfId="9850"/>
    <cellStyle name="输出 2 4 2 2 7 2 2" xfId="9851"/>
    <cellStyle name="输出 2 4 2 2 7 3" xfId="9852"/>
    <cellStyle name="输出 2 4 2 2 8" xfId="9853"/>
    <cellStyle name="输出 2 4 2 2 8 2" xfId="9854"/>
    <cellStyle name="输出 2 4 2 2 9" xfId="9855"/>
    <cellStyle name="输出 2 4 2 3" xfId="1246"/>
    <cellStyle name="输出 2 4 2 3 2" xfId="9856"/>
    <cellStyle name="输出 2 4 2 4" xfId="9857"/>
    <cellStyle name="输出 2 4 2 4 2" xfId="9858"/>
    <cellStyle name="输出 2 4 2 5" xfId="9859"/>
    <cellStyle name="输出 2 4 2 5 2" xfId="9860"/>
    <cellStyle name="输出 2 4 2 6" xfId="9861"/>
    <cellStyle name="输出 2 4 2 6 2" xfId="9862"/>
    <cellStyle name="输出 2 4 2 7" xfId="9863"/>
    <cellStyle name="输出 2 4 3" xfId="9864"/>
    <cellStyle name="输出 2 4 3 2" xfId="9865"/>
    <cellStyle name="输出 2 4 3 2 2" xfId="9866"/>
    <cellStyle name="输出 2 4 3 3" xfId="8292"/>
    <cellStyle name="输出 2 4 3 3 2" xfId="9867"/>
    <cellStyle name="输出 2 4 3 4" xfId="9868"/>
    <cellStyle name="输出 2 4 3 4 2" xfId="9869"/>
    <cellStyle name="输出 2 4 3 5" xfId="9870"/>
    <cellStyle name="输出 2 4 3 5 2" xfId="9871"/>
    <cellStyle name="输出 2 4 3 6" xfId="9872"/>
    <cellStyle name="输出 2 4 3 6 2" xfId="9873"/>
    <cellStyle name="输出 2 4 3 7" xfId="9874"/>
    <cellStyle name="输出 2 4 3 7 2" xfId="9875"/>
    <cellStyle name="输出 2 4 3 7 2 2" xfId="9876"/>
    <cellStyle name="输出 2 4 3 7 3" xfId="9877"/>
    <cellStyle name="输出 2 4 3 8" xfId="9878"/>
    <cellStyle name="输出 2 4 3 8 2" xfId="9879"/>
    <cellStyle name="输出 2 4 3 9" xfId="9880"/>
    <cellStyle name="输出 2 4 4" xfId="5410"/>
    <cellStyle name="输出 2 4 4 2" xfId="5412"/>
    <cellStyle name="输出 2 4 5" xfId="5452"/>
    <cellStyle name="输出 2 4 5 2" xfId="5454"/>
    <cellStyle name="输出 2 4 6" xfId="5465"/>
    <cellStyle name="输出 2 4 6 2" xfId="5467"/>
    <cellStyle name="输出 2 4 7" xfId="5477"/>
    <cellStyle name="输出 2 4 7 2" xfId="5479"/>
    <cellStyle name="输出 2 4 8" xfId="5487"/>
    <cellStyle name="输出 2 5" xfId="7683"/>
    <cellStyle name="输出 2 5 2" xfId="9881"/>
    <cellStyle name="输出 2 5 2 2" xfId="9882"/>
    <cellStyle name="输出 2 5 2 2 2" xfId="9883"/>
    <cellStyle name="输出 2 5 2 3" xfId="1256"/>
    <cellStyle name="输出 2 5 2 3 2" xfId="9884"/>
    <cellStyle name="输出 2 5 2 4" xfId="9885"/>
    <cellStyle name="输出 2 5 2 4 2" xfId="9886"/>
    <cellStyle name="输出 2 5 2 5" xfId="9887"/>
    <cellStyle name="输出 2 5 2 5 2" xfId="9888"/>
    <cellStyle name="输出 2 5 2 6" xfId="9889"/>
    <cellStyle name="输出 2 5 2 6 2" xfId="9890"/>
    <cellStyle name="输出 2 5 2 7" xfId="2125"/>
    <cellStyle name="输出 2 5 2 7 2" xfId="9891"/>
    <cellStyle name="输出 2 5 2 7 2 2" xfId="9892"/>
    <cellStyle name="输出 2 5 2 7 3" xfId="9893"/>
    <cellStyle name="输出 2 5 2 8" xfId="2127"/>
    <cellStyle name="输出 2 5 2 8 2" xfId="9894"/>
    <cellStyle name="输出 2 5 2 9" xfId="9895"/>
    <cellStyle name="输出 2 5 3" xfId="9896"/>
    <cellStyle name="输出 2 5 3 2" xfId="9897"/>
    <cellStyle name="输出 2 5 4" xfId="5514"/>
    <cellStyle name="输出 2 5 4 2" xfId="5517"/>
    <cellStyle name="输出 2 5 5" xfId="5553"/>
    <cellStyle name="输出 2 5 5 2" xfId="5555"/>
    <cellStyle name="输出 2 5 6" xfId="5570"/>
    <cellStyle name="输出 2 5 6 2" xfId="5572"/>
    <cellStyle name="输出 2 5 7" xfId="5579"/>
    <cellStyle name="输出 2 6" xfId="9898"/>
    <cellStyle name="输出 2 6 2" xfId="9899"/>
    <cellStyle name="输出 2 6 2 2" xfId="9900"/>
    <cellStyle name="输出 2 6 3" xfId="9901"/>
    <cellStyle name="输出 2 6 3 2" xfId="9902"/>
    <cellStyle name="输出 2 6 4" xfId="2184"/>
    <cellStyle name="输出 2 6 4 2" xfId="5602"/>
    <cellStyle name="输出 2 6 5" xfId="3006"/>
    <cellStyle name="输出 2 6 5 2" xfId="5613"/>
    <cellStyle name="输出 2 6 6" xfId="5616"/>
    <cellStyle name="输出 2 6 6 2" xfId="5618"/>
    <cellStyle name="输出 2 6 7" xfId="5621"/>
    <cellStyle name="输出 2 6 7 2" xfId="9903"/>
    <cellStyle name="输出 2 6 7 2 2" xfId="9904"/>
    <cellStyle name="输出 2 6 7 3" xfId="9905"/>
    <cellStyle name="输出 2 6 8" xfId="5624"/>
    <cellStyle name="输出 2 6 8 2" xfId="9906"/>
    <cellStyle name="输出 2 6 9" xfId="8889"/>
    <cellStyle name="输出 2 7" xfId="2758"/>
    <cellStyle name="输出 2 7 2" xfId="9907"/>
    <cellStyle name="输出 2 7 2 2" xfId="9908"/>
    <cellStyle name="输出 2 7 3" xfId="9909"/>
    <cellStyle name="输出 2 7 3 2" xfId="9910"/>
    <cellStyle name="输出 2 7 4" xfId="5627"/>
    <cellStyle name="输出 2 7 4 2" xfId="5629"/>
    <cellStyle name="输出 2 7 5" xfId="342"/>
    <cellStyle name="输出 2 7 5 2" xfId="9911"/>
    <cellStyle name="输出 2 7 6" xfId="5631"/>
    <cellStyle name="输出 2 7 6 2" xfId="9912"/>
    <cellStyle name="输出 2 7 7" xfId="9913"/>
    <cellStyle name="输出 2 7 7 2" xfId="9914"/>
    <cellStyle name="输出 2 7 7 2 2" xfId="9915"/>
    <cellStyle name="输出 2 7 7 3" xfId="9916"/>
    <cellStyle name="输出 2 7 8" xfId="8892"/>
    <cellStyle name="输出 2 7 8 2" xfId="9917"/>
    <cellStyle name="输出 2 7 9" xfId="8894"/>
    <cellStyle name="输出 2 8" xfId="292"/>
    <cellStyle name="输出 2 8 2" xfId="9918"/>
    <cellStyle name="输出 2 9" xfId="9919"/>
    <cellStyle name="输出 2 9 2" xfId="9920"/>
    <cellStyle name="输出 3" xfId="9921"/>
    <cellStyle name="输出 3 10" xfId="9922"/>
    <cellStyle name="输出 3 2" xfId="9923"/>
    <cellStyle name="输出 3 2 2" xfId="9925"/>
    <cellStyle name="输出 3 2 2 2" xfId="9927"/>
    <cellStyle name="输出 3 2 2 2 2" xfId="9928"/>
    <cellStyle name="输出 3 2 2 2 2 2" xfId="9929"/>
    <cellStyle name="输出 3 2 2 2 2 2 2" xfId="9930"/>
    <cellStyle name="输出 3 2 2 2 2 3" xfId="9931"/>
    <cellStyle name="输出 3 2 2 2 2 3 2" xfId="9932"/>
    <cellStyle name="输出 3 2 2 2 2 4" xfId="9933"/>
    <cellStyle name="输出 3 2 2 2 2 4 2" xfId="9934"/>
    <cellStyle name="输出 3 2 2 2 2 5" xfId="8589"/>
    <cellStyle name="输出 3 2 2 2 2 5 2" xfId="9935"/>
    <cellStyle name="输出 3 2 2 2 2 6" xfId="8591"/>
    <cellStyle name="输出 3 2 2 2 2 6 2" xfId="9936"/>
    <cellStyle name="输出 3 2 2 2 2 7" xfId="9937"/>
    <cellStyle name="输出 3 2 2 2 2 7 2" xfId="9938"/>
    <cellStyle name="输出 3 2 2 2 2 7 2 2" xfId="9939"/>
    <cellStyle name="输出 3 2 2 2 2 7 3" xfId="9940"/>
    <cellStyle name="输出 3 2 2 2 2 8" xfId="9941"/>
    <cellStyle name="输出 3 2 2 2 2 8 2" xfId="9942"/>
    <cellStyle name="输出 3 2 2 2 2 9" xfId="9943"/>
    <cellStyle name="输出 3 2 2 2 3" xfId="9944"/>
    <cellStyle name="输出 3 2 2 2 3 2" xfId="7041"/>
    <cellStyle name="输出 3 2 2 2 4" xfId="9945"/>
    <cellStyle name="输出 3 2 2 2 4 2" xfId="9946"/>
    <cellStyle name="输出 3 2 2 2 5" xfId="9948"/>
    <cellStyle name="输出 3 2 2 2 5 2" xfId="9949"/>
    <cellStyle name="输出 3 2 2 2 6" xfId="9950"/>
    <cellStyle name="输出 3 2 2 2 6 2" xfId="9951"/>
    <cellStyle name="输出 3 2 2 2 7" xfId="265"/>
    <cellStyle name="输出 3 2 2 3" xfId="5282"/>
    <cellStyle name="输出 3 2 2 3 2" xfId="9952"/>
    <cellStyle name="输出 3 2 2 3 2 2" xfId="9953"/>
    <cellStyle name="输出 3 2 2 3 3" xfId="9954"/>
    <cellStyle name="输出 3 2 2 3 3 2" xfId="9955"/>
    <cellStyle name="输出 3 2 2 3 4" xfId="1315"/>
    <cellStyle name="输出 3 2 2 3 4 2" xfId="9957"/>
    <cellStyle name="输出 3 2 2 3 5" xfId="9958"/>
    <cellStyle name="输出 3 2 2 3 5 2" xfId="9959"/>
    <cellStyle name="输出 3 2 2 3 6" xfId="9960"/>
    <cellStyle name="输出 3 2 2 3 6 2" xfId="9961"/>
    <cellStyle name="输出 3 2 2 3 7" xfId="9962"/>
    <cellStyle name="输出 3 2 2 3 7 2" xfId="9963"/>
    <cellStyle name="输出 3 2 2 3 7 2 2" xfId="9964"/>
    <cellStyle name="输出 3 2 2 3 7 3" xfId="9965"/>
    <cellStyle name="输出 3 2 2 3 8" xfId="9966"/>
    <cellStyle name="输出 3 2 2 3 8 2" xfId="9967"/>
    <cellStyle name="输出 3 2 2 3 9" xfId="9968"/>
    <cellStyle name="输出 3 2 2 4" xfId="9969"/>
    <cellStyle name="输出 3 2 2 4 2" xfId="9970"/>
    <cellStyle name="输出 3 2 2 5" xfId="9971"/>
    <cellStyle name="输出 3 2 2 5 2" xfId="9972"/>
    <cellStyle name="输出 3 2 2 6" xfId="9973"/>
    <cellStyle name="输出 3 2 2 6 2" xfId="9974"/>
    <cellStyle name="输出 3 2 2 7" xfId="9975"/>
    <cellStyle name="输出 3 2 2 7 2" xfId="9976"/>
    <cellStyle name="输出 3 2 2 8" xfId="9977"/>
    <cellStyle name="输出 3 2 3" xfId="9978"/>
    <cellStyle name="输出 3 2 3 2" xfId="9979"/>
    <cellStyle name="输出 3 2 3 2 2" xfId="9980"/>
    <cellStyle name="输出 3 2 3 2 2 2" xfId="9981"/>
    <cellStyle name="输出 3 2 3 2 3" xfId="9982"/>
    <cellStyle name="输出 3 2 3 2 3 2" xfId="9983"/>
    <cellStyle name="输出 3 2 3 2 4" xfId="9985"/>
    <cellStyle name="输出 3 2 3 2 4 2" xfId="9986"/>
    <cellStyle name="输出 3 2 3 2 5" xfId="9987"/>
    <cellStyle name="输出 3 2 3 2 5 2" xfId="9988"/>
    <cellStyle name="输出 3 2 3 2 6" xfId="9989"/>
    <cellStyle name="输出 3 2 3 2 6 2" xfId="9990"/>
    <cellStyle name="输出 3 2 3 2 7" xfId="326"/>
    <cellStyle name="输出 3 2 3 2 7 2" xfId="9991"/>
    <cellStyle name="输出 3 2 3 2 7 2 2" xfId="8322"/>
    <cellStyle name="输出 3 2 3 2 7 3" xfId="9992"/>
    <cellStyle name="输出 3 2 3 2 8" xfId="3982"/>
    <cellStyle name="输出 3 2 3 2 8 2" xfId="9993"/>
    <cellStyle name="输出 3 2 3 2 9" xfId="9994"/>
    <cellStyle name="输出 3 2 3 3" xfId="5285"/>
    <cellStyle name="输出 3 2 3 3 2" xfId="9995"/>
    <cellStyle name="输出 3 2 3 4" xfId="9996"/>
    <cellStyle name="输出 3 2 3 4 2" xfId="9997"/>
    <cellStyle name="输出 3 2 3 5" xfId="9998"/>
    <cellStyle name="输出 3 2 3 5 2" xfId="9999"/>
    <cellStyle name="输出 3 2 3 6" xfId="10000"/>
    <cellStyle name="输出 3 2 3 6 2" xfId="10001"/>
    <cellStyle name="输出 3 2 3 7" xfId="10002"/>
    <cellStyle name="输出 3 2 4" xfId="10003"/>
    <cellStyle name="输出 3 2 4 2" xfId="10004"/>
    <cellStyle name="输出 3 2 4 2 2" xfId="10005"/>
    <cellStyle name="输出 3 2 4 3" xfId="10006"/>
    <cellStyle name="输出 3 2 4 3 2" xfId="10007"/>
    <cellStyle name="输出 3 2 4 4" xfId="10008"/>
    <cellStyle name="输出 3 2 4 4 2" xfId="10009"/>
    <cellStyle name="输出 3 2 4 5" xfId="10010"/>
    <cellStyle name="输出 3 2 4 5 2" xfId="10011"/>
    <cellStyle name="输出 3 2 4 6" xfId="10012"/>
    <cellStyle name="输出 3 2 4 6 2" xfId="10013"/>
    <cellStyle name="输出 3 2 4 7" xfId="10014"/>
    <cellStyle name="输出 3 2 4 7 2" xfId="10015"/>
    <cellStyle name="输出 3 2 4 7 2 2" xfId="10016"/>
    <cellStyle name="输出 3 2 4 7 3" xfId="10017"/>
    <cellStyle name="输出 3 2 4 8" xfId="10018"/>
    <cellStyle name="输出 3 2 4 8 2" xfId="10019"/>
    <cellStyle name="输出 3 2 4 9" xfId="10020"/>
    <cellStyle name="输出 3 2 5" xfId="10021"/>
    <cellStyle name="输出 3 2 5 2" xfId="10022"/>
    <cellStyle name="输出 3 2 6" xfId="10023"/>
    <cellStyle name="输出 3 2 6 2" xfId="10024"/>
    <cellStyle name="输出 3 2 7" xfId="10025"/>
    <cellStyle name="输出 3 2 7 2" xfId="10026"/>
    <cellStyle name="输出 3 2 8" xfId="10027"/>
    <cellStyle name="输出 3 2 8 2" xfId="10029"/>
    <cellStyle name="输出 3 2 9" xfId="10030"/>
    <cellStyle name="输出 3 3" xfId="10031"/>
    <cellStyle name="输出 3 3 2" xfId="3010"/>
    <cellStyle name="输出 3 3 2 2" xfId="10033"/>
    <cellStyle name="输出 3 3 2 2 2" xfId="10034"/>
    <cellStyle name="输出 3 3 2 2 2 2" xfId="10035"/>
    <cellStyle name="输出 3 3 2 2 3" xfId="10036"/>
    <cellStyle name="输出 3 3 2 2 3 2" xfId="10037"/>
    <cellStyle name="输出 3 3 2 2 4" xfId="10038"/>
    <cellStyle name="输出 3 3 2 2 4 2" xfId="10039"/>
    <cellStyle name="输出 3 3 2 2 5" xfId="10040"/>
    <cellStyle name="输出 3 3 2 2 5 2" xfId="10041"/>
    <cellStyle name="输出 3 3 2 2 6" xfId="10042"/>
    <cellStyle name="输出 3 3 2 2 6 2" xfId="10043"/>
    <cellStyle name="输出 3 3 2 2 7" xfId="10044"/>
    <cellStyle name="输出 3 3 2 2 7 2" xfId="10045"/>
    <cellStyle name="输出 3 3 2 2 7 2 2" xfId="10046"/>
    <cellStyle name="输出 3 3 2 2 7 3" xfId="10047"/>
    <cellStyle name="输出 3 3 2 2 8" xfId="10048"/>
    <cellStyle name="输出 3 3 2 2 8 2" xfId="3521"/>
    <cellStyle name="输出 3 3 2 2 9" xfId="10049"/>
    <cellStyle name="输出 3 3 2 3" xfId="5292"/>
    <cellStyle name="输出 3 3 2 3 2" xfId="601"/>
    <cellStyle name="输出 3 3 2 4" xfId="4450"/>
    <cellStyle name="输出 3 3 2 4 2" xfId="29"/>
    <cellStyle name="输出 3 3 2 5" xfId="4452"/>
    <cellStyle name="输出 3 3 2 5 2" xfId="655"/>
    <cellStyle name="输出 3 3 2 6" xfId="4782"/>
    <cellStyle name="输出 3 3 2 6 2" xfId="61"/>
    <cellStyle name="输出 3 3 2 7" xfId="4560"/>
    <cellStyle name="输出 3 3 3" xfId="10050"/>
    <cellStyle name="输出 3 3 3 2" xfId="10051"/>
    <cellStyle name="输出 3 3 3 2 2" xfId="10052"/>
    <cellStyle name="输出 3 3 3 3" xfId="5294"/>
    <cellStyle name="输出 3 3 3 3 2" xfId="752"/>
    <cellStyle name="输出 3 3 3 4" xfId="3550"/>
    <cellStyle name="输出 3 3 3 4 2" xfId="805"/>
    <cellStyle name="输出 3 3 3 5" xfId="1340"/>
    <cellStyle name="输出 3 3 3 5 2" xfId="828"/>
    <cellStyle name="输出 3 3 3 6" xfId="10053"/>
    <cellStyle name="输出 3 3 3 6 2" xfId="525"/>
    <cellStyle name="输出 3 3 3 7" xfId="4579"/>
    <cellStyle name="输出 3 3 3 7 2" xfId="858"/>
    <cellStyle name="输出 3 3 3 7 2 2" xfId="861"/>
    <cellStyle name="输出 3 3 3 7 3" xfId="850"/>
    <cellStyle name="输出 3 3 3 8" xfId="4582"/>
    <cellStyle name="输出 3 3 3 8 2" xfId="4628"/>
    <cellStyle name="输出 3 3 3 9" xfId="4634"/>
    <cellStyle name="输出 3 3 4" xfId="5673"/>
    <cellStyle name="输出 3 3 4 2" xfId="5675"/>
    <cellStyle name="输出 3 3 5" xfId="5685"/>
    <cellStyle name="输出 3 3 5 2" xfId="5687"/>
    <cellStyle name="输出 3 3 6" xfId="5694"/>
    <cellStyle name="输出 3 3 6 2" xfId="5696"/>
    <cellStyle name="输出 3 3 7" xfId="5705"/>
    <cellStyle name="输出 3 3 7 2" xfId="5707"/>
    <cellStyle name="输出 3 3 8" xfId="5709"/>
    <cellStyle name="输出 3 4" xfId="10054"/>
    <cellStyle name="输出 3 4 2" xfId="10056"/>
    <cellStyle name="输出 3 4 2 2" xfId="10058"/>
    <cellStyle name="输出 3 4 2 2 2" xfId="10059"/>
    <cellStyle name="输出 3 4 2 3" xfId="9833"/>
    <cellStyle name="输出 3 4 2 3 2" xfId="1092"/>
    <cellStyle name="输出 3 4 2 4" xfId="10060"/>
    <cellStyle name="输出 3 4 2 4 2" xfId="1139"/>
    <cellStyle name="输出 3 4 2 5" xfId="10061"/>
    <cellStyle name="输出 3 4 2 5 2" xfId="1155"/>
    <cellStyle name="输出 3 4 2 6" xfId="4786"/>
    <cellStyle name="输出 3 4 2 6 2" xfId="1179"/>
    <cellStyle name="输出 3 4 2 7" xfId="10062"/>
    <cellStyle name="输出 3 4 2 7 2" xfId="1191"/>
    <cellStyle name="输出 3 4 2 7 2 2" xfId="1193"/>
    <cellStyle name="输出 3 4 2 7 3" xfId="768"/>
    <cellStyle name="输出 3 4 2 8" xfId="10063"/>
    <cellStyle name="输出 3 4 2 8 2" xfId="10064"/>
    <cellStyle name="输出 3 4 2 9" xfId="10065"/>
    <cellStyle name="输出 3 4 3" xfId="10066"/>
    <cellStyle name="输出 3 4 3 2" xfId="10067"/>
    <cellStyle name="输出 3 4 4" xfId="5717"/>
    <cellStyle name="输出 3 4 4 2" xfId="10068"/>
    <cellStyle name="输出 3 4 5" xfId="5719"/>
    <cellStyle name="输出 3 4 5 2" xfId="10069"/>
    <cellStyle name="输出 3 4 6" xfId="5721"/>
    <cellStyle name="输出 3 4 6 2" xfId="10070"/>
    <cellStyle name="输出 3 4 7" xfId="5723"/>
    <cellStyle name="输出 3 5" xfId="10071"/>
    <cellStyle name="输出 3 5 2" xfId="10073"/>
    <cellStyle name="输出 3 5 2 2" xfId="9142"/>
    <cellStyle name="输出 3 5 3" xfId="10074"/>
    <cellStyle name="输出 3 5 3 2" xfId="10075"/>
    <cellStyle name="输出 3 5 4" xfId="5726"/>
    <cellStyle name="输出 3 5 4 2" xfId="5728"/>
    <cellStyle name="输出 3 5 5" xfId="5730"/>
    <cellStyle name="输出 3 5 5 2" xfId="5732"/>
    <cellStyle name="输出 3 5 6" xfId="5734"/>
    <cellStyle name="输出 3 5 6 2" xfId="10076"/>
    <cellStyle name="输出 3 5 7" xfId="5736"/>
    <cellStyle name="输出 3 5 7 2" xfId="10077"/>
    <cellStyle name="输出 3 5 7 2 2" xfId="10078"/>
    <cellStyle name="输出 3 5 7 3" xfId="10079"/>
    <cellStyle name="输出 3 5 8" xfId="8905"/>
    <cellStyle name="输出 3 5 8 2" xfId="10080"/>
    <cellStyle name="输出 3 5 9" xfId="8907"/>
    <cellStyle name="输出 3 6" xfId="10081"/>
    <cellStyle name="输出 3 6 2" xfId="10082"/>
    <cellStyle name="输出 3 7" xfId="10083"/>
    <cellStyle name="输出 3 7 2" xfId="10085"/>
    <cellStyle name="输出 3 8" xfId="5132"/>
    <cellStyle name="输出 3 8 2" xfId="10086"/>
    <cellStyle name="输出 3 9" xfId="10087"/>
    <cellStyle name="输出 3 9 2" xfId="10088"/>
    <cellStyle name="输出 4" xfId="10089"/>
    <cellStyle name="输出 4 2" xfId="10090"/>
    <cellStyle name="输出 4 2 2" xfId="10091"/>
    <cellStyle name="输出 4 2 2 2" xfId="10092"/>
    <cellStyle name="输出 4 2 2 2 2" xfId="10093"/>
    <cellStyle name="输出 4 2 2 2 2 2" xfId="10094"/>
    <cellStyle name="输出 4 2 2 2 3" xfId="10095"/>
    <cellStyle name="输出 4 2 2 2 3 2" xfId="10096"/>
    <cellStyle name="输出 4 2 2 2 4" xfId="6184"/>
    <cellStyle name="输出 4 2 2 2 4 2" xfId="10097"/>
    <cellStyle name="输出 4 2 2 2 5" xfId="6186"/>
    <cellStyle name="输出 4 2 2 2 5 2" xfId="10098"/>
    <cellStyle name="输出 4 2 2 2 6" xfId="10099"/>
    <cellStyle name="输出 4 2 2 2 6 2" xfId="10100"/>
    <cellStyle name="输出 4 2 2 2 7" xfId="2620"/>
    <cellStyle name="输出 4 2 2 2 7 2" xfId="10101"/>
    <cellStyle name="输出 4 2 2 2 7 2 2" xfId="10102"/>
    <cellStyle name="输出 4 2 2 2 7 3" xfId="10103"/>
    <cellStyle name="输出 4 2 2 2 8" xfId="2624"/>
    <cellStyle name="输出 4 2 2 2 8 2" xfId="10104"/>
    <cellStyle name="输出 4 2 2 2 9" xfId="10105"/>
    <cellStyle name="输出 4 2 2 3" xfId="10106"/>
    <cellStyle name="输出 4 2 2 3 2" xfId="10107"/>
    <cellStyle name="输出 4 2 2 4" xfId="10108"/>
    <cellStyle name="输出 4 2 2 4 2" xfId="10109"/>
    <cellStyle name="输出 4 2 2 5" xfId="10110"/>
    <cellStyle name="输出 4 2 2 5 2" xfId="10111"/>
    <cellStyle name="输出 4 2 2 6" xfId="10112"/>
    <cellStyle name="输出 4 2 2 6 2" xfId="10113"/>
    <cellStyle name="输出 4 2 2 7" xfId="10115"/>
    <cellStyle name="输出 4 2 3" xfId="10116"/>
    <cellStyle name="输出 4 2 3 2" xfId="10117"/>
    <cellStyle name="输出 4 2 3 2 2" xfId="10118"/>
    <cellStyle name="输出 4 2 3 3" xfId="10119"/>
    <cellStyle name="输出 4 2 3 3 2" xfId="10120"/>
    <cellStyle name="输出 4 2 3 4" xfId="10121"/>
    <cellStyle name="输出 4 2 3 4 2" xfId="10122"/>
    <cellStyle name="输出 4 2 3 5" xfId="10123"/>
    <cellStyle name="输出 4 2 3 5 2" xfId="10124"/>
    <cellStyle name="输出 4 2 3 6" xfId="10125"/>
    <cellStyle name="输出 4 2 3 6 2" xfId="10126"/>
    <cellStyle name="输出 4 2 3 7" xfId="10127"/>
    <cellStyle name="输出 4 2 3 7 2" xfId="10128"/>
    <cellStyle name="输出 4 2 3 7 2 2" xfId="2377"/>
    <cellStyle name="输出 4 2 3 7 3" xfId="10129"/>
    <cellStyle name="输出 4 2 3 8" xfId="10130"/>
    <cellStyle name="输出 4 2 3 8 2" xfId="10131"/>
    <cellStyle name="输出 4 2 3 9" xfId="988"/>
    <cellStyle name="输出 4 2 4" xfId="10132"/>
    <cellStyle name="输出 4 2 4 2" xfId="10133"/>
    <cellStyle name="输出 4 2 5" xfId="10134"/>
    <cellStyle name="输出 4 2 5 2" xfId="10135"/>
    <cellStyle name="输出 4 2 6" xfId="10136"/>
    <cellStyle name="输出 4 2 6 2" xfId="10137"/>
    <cellStyle name="输出 4 2 7" xfId="10138"/>
    <cellStyle name="输出 4 2 7 2" xfId="10139"/>
    <cellStyle name="输出 4 2 8" xfId="10140"/>
    <cellStyle name="输出 4 3" xfId="10141"/>
    <cellStyle name="输出 4 3 2" xfId="10142"/>
    <cellStyle name="输出 4 3 2 2" xfId="10143"/>
    <cellStyle name="输出 4 3 2 2 2" xfId="10144"/>
    <cellStyle name="输出 4 3 2 3" xfId="10145"/>
    <cellStyle name="输出 4 3 2 3 2" xfId="10146"/>
    <cellStyle name="输出 4 3 2 4" xfId="10147"/>
    <cellStyle name="输出 4 3 2 4 2" xfId="10148"/>
    <cellStyle name="输出 4 3 2 5" xfId="10149"/>
    <cellStyle name="输出 4 3 2 5 2" xfId="10150"/>
    <cellStyle name="输出 4 3 2 6" xfId="4797"/>
    <cellStyle name="输出 4 3 2 6 2" xfId="10151"/>
    <cellStyle name="输出 4 3 2 7" xfId="10152"/>
    <cellStyle name="输出 4 3 2 7 2" xfId="10153"/>
    <cellStyle name="输出 4 3 2 7 2 2" xfId="10154"/>
    <cellStyle name="输出 4 3 2 7 3" xfId="10155"/>
    <cellStyle name="输出 4 3 2 8" xfId="10156"/>
    <cellStyle name="输出 4 3 2 8 2" xfId="10157"/>
    <cellStyle name="输出 4 3 2 9" xfId="237"/>
    <cellStyle name="输出 4 3 3" xfId="10158"/>
    <cellStyle name="输出 4 3 3 2" xfId="2075"/>
    <cellStyle name="输出 4 3 4" xfId="5777"/>
    <cellStyle name="输出 4 3 4 2" xfId="5779"/>
    <cellStyle name="输出 4 3 5" xfId="5814"/>
    <cellStyle name="输出 4 3 5 2" xfId="5816"/>
    <cellStyle name="输出 4 3 6" xfId="5828"/>
    <cellStyle name="输出 4 3 6 2" xfId="5830"/>
    <cellStyle name="输出 4 3 7" xfId="5841"/>
    <cellStyle name="输出 4 4" xfId="10159"/>
    <cellStyle name="输出 4 4 2" xfId="10160"/>
    <cellStyle name="输出 4 4 2 2" xfId="10161"/>
    <cellStyle name="输出 4 4 3" xfId="10162"/>
    <cellStyle name="输出 4 4 3 2" xfId="10163"/>
    <cellStyle name="输出 4 4 4" xfId="5848"/>
    <cellStyle name="输出 4 4 4 2" xfId="5850"/>
    <cellStyle name="输出 4 4 5" xfId="5853"/>
    <cellStyle name="输出 4 4 5 2" xfId="5855"/>
    <cellStyle name="输出 4 4 6" xfId="3686"/>
    <cellStyle name="输出 4 4 6 2" xfId="3689"/>
    <cellStyle name="输出 4 4 7" xfId="3696"/>
    <cellStyle name="输出 4 4 7 2" xfId="3700"/>
    <cellStyle name="输出 4 4 7 2 2" xfId="3703"/>
    <cellStyle name="输出 4 4 7 3" xfId="10164"/>
    <cellStyle name="输出 4 4 8" xfId="3705"/>
    <cellStyle name="输出 4 4 8 2" xfId="3709"/>
    <cellStyle name="输出 4 4 9" xfId="8911"/>
    <cellStyle name="输出 4 5" xfId="10165"/>
    <cellStyle name="输出 4 5 2" xfId="10166"/>
    <cellStyle name="输出 4 6" xfId="10167"/>
    <cellStyle name="输出 4 6 2" xfId="10168"/>
    <cellStyle name="输出 4 7" xfId="10169"/>
    <cellStyle name="输出 4 7 2" xfId="8487"/>
    <cellStyle name="输出 4 8" xfId="10170"/>
    <cellStyle name="输出 4 8 2" xfId="10171"/>
    <cellStyle name="输出 4 9" xfId="10172"/>
    <cellStyle name="输出 5" xfId="10173"/>
    <cellStyle name="输出 5 2" xfId="10174"/>
    <cellStyle name="输出 5 2 2" xfId="10175"/>
    <cellStyle name="输出 5 2 2 2" xfId="10176"/>
    <cellStyle name="输出 5 2 2 2 2" xfId="5016"/>
    <cellStyle name="输出 5 2 2 2 2 2" xfId="5018"/>
    <cellStyle name="输出 5 2 2 2 3" xfId="5022"/>
    <cellStyle name="输出 5 2 2 2 3 2" xfId="5024"/>
    <cellStyle name="输出 5 2 2 2 4" xfId="10177"/>
    <cellStyle name="输出 5 2 2 2 4 2" xfId="10178"/>
    <cellStyle name="输出 5 2 2 2 5" xfId="10179"/>
    <cellStyle name="输出 5 2 2 2 5 2" xfId="10180"/>
    <cellStyle name="输出 5 2 2 2 6" xfId="10181"/>
    <cellStyle name="输出 5 2 2 2 6 2" xfId="10182"/>
    <cellStyle name="输出 5 2 2 2 7" xfId="2754"/>
    <cellStyle name="输出 5 2 2 2 7 2" xfId="10183"/>
    <cellStyle name="输出 5 2 2 2 7 2 2" xfId="33"/>
    <cellStyle name="输出 5 2 2 2 7 3" xfId="10184"/>
    <cellStyle name="输出 5 2 2 2 8" xfId="2149"/>
    <cellStyle name="输出 5 2 2 2 8 2" xfId="10185"/>
    <cellStyle name="输出 5 2 2 2 9" xfId="311"/>
    <cellStyle name="输出 5 2 2 3" xfId="10186"/>
    <cellStyle name="输出 5 2 2 3 2" xfId="5036"/>
    <cellStyle name="输出 5 2 2 4" xfId="10187"/>
    <cellStyle name="输出 5 2 2 4 2" xfId="10188"/>
    <cellStyle name="输出 5 2 2 5" xfId="10189"/>
    <cellStyle name="输出 5 2 2 5 2" xfId="5046"/>
    <cellStyle name="输出 5 2 2 6" xfId="10190"/>
    <cellStyle name="输出 5 2 2 6 2" xfId="10191"/>
    <cellStyle name="输出 5 2 2 7" xfId="10193"/>
    <cellStyle name="输出 5 2 3" xfId="10194"/>
    <cellStyle name="输出 5 2 3 2" xfId="10195"/>
    <cellStyle name="输出 5 2 3 2 2" xfId="10196"/>
    <cellStyle name="输出 5 2 3 3" xfId="10197"/>
    <cellStyle name="输出 5 2 3 3 2" xfId="10198"/>
    <cellStyle name="输出 5 2 3 4" xfId="10199"/>
    <cellStyle name="输出 5 2 3 4 2" xfId="10200"/>
    <cellStyle name="输出 5 2 3 5" xfId="10201"/>
    <cellStyle name="输出 5 2 3 5 2" xfId="10202"/>
    <cellStyle name="输出 5 2 3 6" xfId="10203"/>
    <cellStyle name="输出 5 2 3 6 2" xfId="10204"/>
    <cellStyle name="输出 5 2 3 7" xfId="10205"/>
    <cellStyle name="输出 5 2 3 7 2" xfId="10206"/>
    <cellStyle name="输出 5 2 3 7 2 2" xfId="3005"/>
    <cellStyle name="输出 5 2 3 7 3" xfId="10207"/>
    <cellStyle name="输出 5 2 3 8" xfId="10208"/>
    <cellStyle name="输出 5 2 3 8 2" xfId="10209"/>
    <cellStyle name="输出 5 2 3 9" xfId="1122"/>
    <cellStyle name="输出 5 2 4" xfId="10210"/>
    <cellStyle name="输出 5 2 4 2" xfId="10211"/>
    <cellStyle name="输出 5 2 5" xfId="10212"/>
    <cellStyle name="输出 5 2 5 2" xfId="79"/>
    <cellStyle name="输出 5 2 6" xfId="10213"/>
    <cellStyle name="输出 5 2 6 2" xfId="10214"/>
    <cellStyle name="输出 5 2 7" xfId="10215"/>
    <cellStyle name="输出 5 2 7 2" xfId="10216"/>
    <cellStyle name="输出 5 2 8" xfId="10217"/>
    <cellStyle name="输出 5 3" xfId="10218"/>
    <cellStyle name="输出 5 3 2" xfId="10219"/>
    <cellStyle name="输出 5 3 2 2" xfId="10220"/>
    <cellStyle name="输出 5 3 2 2 2" xfId="10221"/>
    <cellStyle name="输出 5 3 2 3" xfId="10222"/>
    <cellStyle name="输出 5 3 2 3 2" xfId="10223"/>
    <cellStyle name="输出 5 3 2 4" xfId="10224"/>
    <cellStyle name="输出 5 3 2 4 2" xfId="10225"/>
    <cellStyle name="输出 5 3 2 5" xfId="10226"/>
    <cellStyle name="输出 5 3 2 5 2" xfId="10227"/>
    <cellStyle name="输出 5 3 2 6" xfId="10228"/>
    <cellStyle name="输出 5 3 2 6 2" xfId="10229"/>
    <cellStyle name="输出 5 3 2 7" xfId="10230"/>
    <cellStyle name="输出 5 3 2 7 2" xfId="10231"/>
    <cellStyle name="输出 5 3 2 7 2 2" xfId="10232"/>
    <cellStyle name="输出 5 3 2 7 3" xfId="10233"/>
    <cellStyle name="输出 5 3 2 8" xfId="10234"/>
    <cellStyle name="输出 5 3 2 8 2" xfId="10235"/>
    <cellStyle name="输出 5 3 2 9" xfId="10236"/>
    <cellStyle name="输出 5 3 3" xfId="10237"/>
    <cellStyle name="输出 5 3 3 2" xfId="10238"/>
    <cellStyle name="输出 5 3 4" xfId="5888"/>
    <cellStyle name="输出 5 3 4 2" xfId="5890"/>
    <cellStyle name="输出 5 3 5" xfId="5900"/>
    <cellStyle name="输出 5 3 5 2" xfId="5902"/>
    <cellStyle name="输出 5 3 6" xfId="5912"/>
    <cellStyle name="输出 5 3 6 2" xfId="5914"/>
    <cellStyle name="输出 5 3 7" xfId="5922"/>
    <cellStyle name="输出 5 4" xfId="10239"/>
    <cellStyle name="输出 5 4 2" xfId="10240"/>
    <cellStyle name="输出 5 4 2 2" xfId="10241"/>
    <cellStyle name="输出 5 4 3" xfId="10242"/>
    <cellStyle name="输出 5 4 3 2" xfId="10243"/>
    <cellStyle name="输出 5 4 4" xfId="5931"/>
    <cellStyle name="输出 5 4 4 2" xfId="5933"/>
    <cellStyle name="输出 5 4 5" xfId="5935"/>
    <cellStyle name="输出 5 4 5 2" xfId="5937"/>
    <cellStyle name="输出 5 4 6" xfId="3751"/>
    <cellStyle name="输出 5 4 6 2" xfId="3754"/>
    <cellStyle name="输出 5 4 7" xfId="3765"/>
    <cellStyle name="输出 5 4 7 2" xfId="3768"/>
    <cellStyle name="输出 5 4 7 2 2" xfId="3770"/>
    <cellStyle name="输出 5 4 7 3" xfId="10244"/>
    <cellStyle name="输出 5 4 8" xfId="179"/>
    <cellStyle name="输出 5 4 8 2" xfId="3772"/>
    <cellStyle name="输出 5 4 9" xfId="1553"/>
    <cellStyle name="输出 5 5" xfId="10245"/>
    <cellStyle name="输出 5 5 2" xfId="10246"/>
    <cellStyle name="输出 5 6" xfId="10247"/>
    <cellStyle name="输出 5 6 2" xfId="10248"/>
    <cellStyle name="输出 5 7" xfId="10249"/>
    <cellStyle name="输出 5 7 2" xfId="10250"/>
    <cellStyle name="输出 5 8" xfId="10251"/>
    <cellStyle name="输出 5 8 2" xfId="10252"/>
    <cellStyle name="输出 5 9" xfId="10253"/>
    <cellStyle name="输出 6" xfId="8673"/>
    <cellStyle name="输出 6 2" xfId="2040"/>
    <cellStyle name="输出 6 2 2" xfId="9371"/>
    <cellStyle name="输出 6 2 2 2" xfId="3867"/>
    <cellStyle name="输出 6 2 2 2 2" xfId="10254"/>
    <cellStyle name="输出 6 2 2 3" xfId="9374"/>
    <cellStyle name="输出 6 2 2 3 2" xfId="10255"/>
    <cellStyle name="输出 6 2 2 4" xfId="10256"/>
    <cellStyle name="输出 6 2 2 4 2" xfId="10257"/>
    <cellStyle name="输出 6 2 2 5" xfId="1152"/>
    <cellStyle name="输出 6 2 2 5 2" xfId="10258"/>
    <cellStyle name="输出 6 2 2 6" xfId="1157"/>
    <cellStyle name="输出 6 2 2 6 2" xfId="10259"/>
    <cellStyle name="输出 6 2 2 7" xfId="10260"/>
    <cellStyle name="输出 6 2 2 7 2" xfId="10261"/>
    <cellStyle name="输出 6 2 2 7 2 2" xfId="10262"/>
    <cellStyle name="输出 6 2 2 7 3" xfId="4393"/>
    <cellStyle name="输出 6 2 2 8" xfId="10263"/>
    <cellStyle name="输出 6 2 2 8 2" xfId="10264"/>
    <cellStyle name="输出 6 2 2 9" xfId="1274"/>
    <cellStyle name="输出 6 2 3" xfId="10265"/>
    <cellStyle name="输出 6 2 3 2" xfId="4255"/>
    <cellStyle name="输出 6 2 4" xfId="10267"/>
    <cellStyle name="输出 6 2 4 2" xfId="10269"/>
    <cellStyle name="输出 6 2 5" xfId="10270"/>
    <cellStyle name="输出 6 2 5 2" xfId="10272"/>
    <cellStyle name="输出 6 2 6" xfId="10273"/>
    <cellStyle name="输出 6 2 6 2" xfId="10274"/>
    <cellStyle name="输出 6 2 7" xfId="10275"/>
    <cellStyle name="输出 6 3" xfId="8676"/>
    <cellStyle name="输出 6 3 2" xfId="9376"/>
    <cellStyle name="输出 6 3 2 2" xfId="10276"/>
    <cellStyle name="输出 6 3 3" xfId="9378"/>
    <cellStyle name="输出 6 3 3 2" xfId="10277"/>
    <cellStyle name="输出 6 3 4" xfId="5984"/>
    <cellStyle name="输出 6 3 4 2" xfId="5986"/>
    <cellStyle name="输出 6 3 5" xfId="5992"/>
    <cellStyle name="输出 6 3 5 2" xfId="4458"/>
    <cellStyle name="输出 6 3 6" xfId="5994"/>
    <cellStyle name="输出 6 3 6 2" xfId="10278"/>
    <cellStyle name="输出 6 3 7" xfId="5996"/>
    <cellStyle name="输出 6 3 7 2" xfId="10279"/>
    <cellStyle name="输出 6 3 7 2 2" xfId="10280"/>
    <cellStyle name="输出 6 3 7 3" xfId="5076"/>
    <cellStyle name="输出 6 3 8" xfId="10281"/>
    <cellStyle name="输出 6 3 8 2" xfId="10282"/>
    <cellStyle name="输出 6 3 9" xfId="10283"/>
    <cellStyle name="输出 6 4" xfId="9380"/>
    <cellStyle name="输出 6 4 2" xfId="9382"/>
    <cellStyle name="输出 6 5" xfId="10284"/>
    <cellStyle name="输出 6 5 2" xfId="10285"/>
    <cellStyle name="输出 6 6" xfId="10286"/>
    <cellStyle name="输出 6 6 2" xfId="10287"/>
    <cellStyle name="输出 6 7" xfId="10288"/>
    <cellStyle name="输出 6 7 2" xfId="10289"/>
    <cellStyle name="输出 6 8" xfId="10290"/>
    <cellStyle name="输出 7" xfId="8679"/>
    <cellStyle name="输出 7 2" xfId="8682"/>
    <cellStyle name="输出 7 2 2" xfId="9414"/>
    <cellStyle name="输出 7 2 2 2" xfId="10292"/>
    <cellStyle name="输出 7 2 3" xfId="9416"/>
    <cellStyle name="输出 7 2 3 2" xfId="10293"/>
    <cellStyle name="输出 7 2 4" xfId="10294"/>
    <cellStyle name="输出 7 2 4 2" xfId="10295"/>
    <cellStyle name="输出 7 2 5" xfId="10296"/>
    <cellStyle name="输出 7 2 5 2" xfId="10298"/>
    <cellStyle name="输出 7 2 6" xfId="10299"/>
    <cellStyle name="输出 7 2 6 2" xfId="10300"/>
    <cellStyle name="输出 7 2 7" xfId="10301"/>
    <cellStyle name="输出 7 2 7 2" xfId="10302"/>
    <cellStyle name="输出 7 2 7 2 2" xfId="10303"/>
    <cellStyle name="输出 7 2 7 3" xfId="10304"/>
    <cellStyle name="输出 7 2 8" xfId="10305"/>
    <cellStyle name="输出 7 2 8 2" xfId="10306"/>
    <cellStyle name="输出 7 2 9" xfId="10307"/>
    <cellStyle name="输出 7 3" xfId="8684"/>
    <cellStyle name="输出 7 3 2" xfId="10308"/>
    <cellStyle name="输出 7 4" xfId="10309"/>
    <cellStyle name="输出 7 4 2" xfId="10310"/>
    <cellStyle name="输出 7 5" xfId="10311"/>
    <cellStyle name="输出 7 5 2" xfId="9444"/>
    <cellStyle name="输出 7 6" xfId="10312"/>
    <cellStyle name="输出 7 6 2" xfId="24"/>
    <cellStyle name="输出 7 7" xfId="10313"/>
    <cellStyle name="输出 8" xfId="8686"/>
    <cellStyle name="输出 8 2" xfId="8688"/>
    <cellStyle name="输出 8 2 2" xfId="10314"/>
    <cellStyle name="输出 8 3" xfId="8690"/>
    <cellStyle name="输出 8 3 2" xfId="10315"/>
    <cellStyle name="输出 8 4" xfId="10316"/>
    <cellStyle name="输出 8 4 2" xfId="9449"/>
    <cellStyle name="输出 8 5" xfId="10317"/>
    <cellStyle name="输出 8 5 2" xfId="10318"/>
    <cellStyle name="输出 8 6" xfId="10319"/>
    <cellStyle name="输出 8 6 2" xfId="10320"/>
    <cellStyle name="输出 8 7" xfId="10321"/>
    <cellStyle name="输出 8 7 2" xfId="10322"/>
    <cellStyle name="输出 8 7 2 2" xfId="10323"/>
    <cellStyle name="输出 8 7 3" xfId="7009"/>
    <cellStyle name="输出 8 8" xfId="8288"/>
    <cellStyle name="输出 8 8 2" xfId="10324"/>
    <cellStyle name="输出 8 9" xfId="349"/>
    <cellStyle name="输出 9" xfId="8692"/>
    <cellStyle name="输出 9 2" xfId="10325"/>
    <cellStyle name="输出 9 2 2" xfId="10326"/>
    <cellStyle name="输出 9 3" xfId="10327"/>
    <cellStyle name="输出 9 3 2" xfId="10328"/>
    <cellStyle name="输出 9 4" xfId="10329"/>
    <cellStyle name="输出 9 4 2" xfId="10330"/>
    <cellStyle name="输出 9 5" xfId="10331"/>
    <cellStyle name="输出 9 5 2" xfId="10332"/>
    <cellStyle name="输出 9 6" xfId="10333"/>
    <cellStyle name="输出 9 6 2" xfId="10334"/>
    <cellStyle name="输出 9 7" xfId="10335"/>
    <cellStyle name="输出 9 7 2" xfId="10336"/>
    <cellStyle name="输出 9 7 2 2" xfId="8408"/>
    <cellStyle name="输出 9 7 3" xfId="7016"/>
    <cellStyle name="输出 9 8" xfId="8290"/>
    <cellStyle name="输出 9 8 2" xfId="10337"/>
    <cellStyle name="输出 9 9" xfId="2670"/>
    <cellStyle name="输入 2" xfId="5636"/>
    <cellStyle name="输入 2 10" xfId="10338"/>
    <cellStyle name="输入 2 10 2" xfId="10339"/>
    <cellStyle name="输入 2 2" xfId="5638"/>
    <cellStyle name="输入 2 2 2" xfId="6266"/>
    <cellStyle name="输入 2 2 2 2" xfId="10340"/>
    <cellStyle name="输入 2 2 2 2 2" xfId="10341"/>
    <cellStyle name="输入 2 2 2 2 2 2" xfId="10342"/>
    <cellStyle name="输入 2 2 2 2 2 2 2" xfId="10343"/>
    <cellStyle name="输入 2 2 2 2 2 3" xfId="10344"/>
    <cellStyle name="输入 2 2 2 2 2 3 2" xfId="10345"/>
    <cellStyle name="输入 2 2 2 2 2 4" xfId="10346"/>
    <cellStyle name="输入 2 2 2 2 2 4 2" xfId="10347"/>
    <cellStyle name="输入 2 2 2 2 2 5" xfId="10348"/>
    <cellStyle name="输入 2 2 2 2 2 5 2" xfId="10349"/>
    <cellStyle name="输入 2 2 2 2 2 6" xfId="10350"/>
    <cellStyle name="输入 2 2 2 2 2 6 2" xfId="2991"/>
    <cellStyle name="输入 2 2 2 2 2 7" xfId="9697"/>
    <cellStyle name="输入 2 2 2 2 2 7 2" xfId="10351"/>
    <cellStyle name="输入 2 2 2 2 2 7 2 2" xfId="10352"/>
    <cellStyle name="输入 2 2 2 2 2 7 3" xfId="10353"/>
    <cellStyle name="输入 2 2 2 2 2 8" xfId="10354"/>
    <cellStyle name="输入 2 2 2 2 3" xfId="10355"/>
    <cellStyle name="输入 2 2 2 2 3 2" xfId="10356"/>
    <cellStyle name="输入 2 2 2 2 4" xfId="10357"/>
    <cellStyle name="输入 2 2 2 2 4 2" xfId="10358"/>
    <cellStyle name="输入 2 2 2 2 5" xfId="10359"/>
    <cellStyle name="输入 2 2 2 2 5 2" xfId="10360"/>
    <cellStyle name="输入 2 2 2 2 6" xfId="10361"/>
    <cellStyle name="输入 2 2 2 2 6 2" xfId="10362"/>
    <cellStyle name="输入 2 2 2 2 7" xfId="10363"/>
    <cellStyle name="输入 2 2 2 2 7 2" xfId="10364"/>
    <cellStyle name="输入 2 2 2 3" xfId="97"/>
    <cellStyle name="输入 2 2 2 3 2" xfId="142"/>
    <cellStyle name="输入 2 2 2 3 2 2" xfId="156"/>
    <cellStyle name="输入 2 2 2 3 3" xfId="580"/>
    <cellStyle name="输入 2 2 2 3 3 2" xfId="440"/>
    <cellStyle name="输入 2 2 2 3 4" xfId="447"/>
    <cellStyle name="输入 2 2 2 3 4 2" xfId="705"/>
    <cellStyle name="输入 2 2 2 3 5" xfId="818"/>
    <cellStyle name="输入 2 2 2 3 5 2" xfId="872"/>
    <cellStyle name="输入 2 2 2 3 6" xfId="879"/>
    <cellStyle name="输入 2 2 2 3 6 2" xfId="881"/>
    <cellStyle name="输入 2 2 2 3 7" xfId="884"/>
    <cellStyle name="输入 2 2 2 3 7 2" xfId="886"/>
    <cellStyle name="输入 2 2 2 3 7 2 2" xfId="10365"/>
    <cellStyle name="输入 2 2 2 3 7 3" xfId="10366"/>
    <cellStyle name="输入 2 2 2 3 8" xfId="889"/>
    <cellStyle name="输入 2 2 2 4" xfId="18"/>
    <cellStyle name="输入 2 2 2 4 2" xfId="695"/>
    <cellStyle name="输入 2 2 2 5" xfId="1134"/>
    <cellStyle name="输入 2 2 2 5 2" xfId="1137"/>
    <cellStyle name="输入 2 2 2 6" xfId="1141"/>
    <cellStyle name="输入 2 2 2 6 2" xfId="789"/>
    <cellStyle name="输入 2 2 2 7" xfId="1146"/>
    <cellStyle name="输入 2 2 2 7 2" xfId="1471"/>
    <cellStyle name="输入 2 2 2 8" xfId="1490"/>
    <cellStyle name="输入 2 2 2 8 2" xfId="4757"/>
    <cellStyle name="输入 2 2 3" xfId="10367"/>
    <cellStyle name="输入 2 2 3 2" xfId="10368"/>
    <cellStyle name="输入 2 2 3 2 2" xfId="10369"/>
    <cellStyle name="输入 2 2 3 2 2 2" xfId="10370"/>
    <cellStyle name="输入 2 2 3 2 3" xfId="10371"/>
    <cellStyle name="输入 2 2 3 2 3 2" xfId="10372"/>
    <cellStyle name="输入 2 2 3 2 4" xfId="10373"/>
    <cellStyle name="输入 2 2 3 2 4 2" xfId="10374"/>
    <cellStyle name="输入 2 2 3 2 5" xfId="10375"/>
    <cellStyle name="输入 2 2 3 2 5 2" xfId="10376"/>
    <cellStyle name="输入 2 2 3 2 6" xfId="10377"/>
    <cellStyle name="输入 2 2 3 2 6 2" xfId="10378"/>
    <cellStyle name="输入 2 2 3 2 7" xfId="10379"/>
    <cellStyle name="输入 2 2 3 2 7 2" xfId="10380"/>
    <cellStyle name="输入 2 2 3 2 7 2 2" xfId="10381"/>
    <cellStyle name="输入 2 2 3 2 7 3" xfId="10382"/>
    <cellStyle name="输入 2 2 3 2 8" xfId="10383"/>
    <cellStyle name="输入 2 2 3 3" xfId="10384"/>
    <cellStyle name="输入 2 2 3 3 2" xfId="7551"/>
    <cellStyle name="输入 2 2 3 4" xfId="10385"/>
    <cellStyle name="输入 2 2 3 4 2" xfId="1105"/>
    <cellStyle name="输入 2 2 3 5" xfId="10386"/>
    <cellStyle name="输入 2 2 3 5 2" xfId="7577"/>
    <cellStyle name="输入 2 2 3 6" xfId="9229"/>
    <cellStyle name="输入 2 2 3 6 2" xfId="1160"/>
    <cellStyle name="输入 2 2 3 7" xfId="9233"/>
    <cellStyle name="输入 2 2 3 7 2" xfId="4770"/>
    <cellStyle name="输入 2 2 4" xfId="10387"/>
    <cellStyle name="输入 2 2 4 2" xfId="10389"/>
    <cellStyle name="输入 2 2 4 2 2" xfId="10390"/>
    <cellStyle name="输入 2 2 4 3" xfId="10391"/>
    <cellStyle name="输入 2 2 4 3 2" xfId="7657"/>
    <cellStyle name="输入 2 2 4 4" xfId="10392"/>
    <cellStyle name="输入 2 2 4 4 2" xfId="1174"/>
    <cellStyle name="输入 2 2 4 5" xfId="10393"/>
    <cellStyle name="输入 2 2 4 5 2" xfId="7698"/>
    <cellStyle name="输入 2 2 4 6" xfId="9235"/>
    <cellStyle name="输入 2 2 4 6 2" xfId="4174"/>
    <cellStyle name="输入 2 2 4 7" xfId="10394"/>
    <cellStyle name="输入 2 2 4 7 2" xfId="4180"/>
    <cellStyle name="输入 2 2 4 7 2 2" xfId="4789"/>
    <cellStyle name="输入 2 2 4 7 3" xfId="4791"/>
    <cellStyle name="输入 2 2 4 8" xfId="10395"/>
    <cellStyle name="输入 2 2 5" xfId="10396"/>
    <cellStyle name="输入 2 2 5 2" xfId="2602"/>
    <cellStyle name="输入 2 2 6" xfId="10397"/>
    <cellStyle name="输入 2 2 6 2" xfId="10398"/>
    <cellStyle name="输入 2 2 7" xfId="10399"/>
    <cellStyle name="输入 2 2 7 2" xfId="10400"/>
    <cellStyle name="输入 2 2 8" xfId="10401"/>
    <cellStyle name="输入 2 2 8 2" xfId="10402"/>
    <cellStyle name="输入 2 2 9" xfId="10403"/>
    <cellStyle name="输入 2 2 9 2" xfId="10404"/>
    <cellStyle name="输入 2 3" xfId="10405"/>
    <cellStyle name="输入 2 3 2" xfId="10406"/>
    <cellStyle name="输入 2 3 2 2" xfId="10407"/>
    <cellStyle name="输入 2 3 2 2 2" xfId="10408"/>
    <cellStyle name="输入 2 3 2 2 2 2" xfId="6060"/>
    <cellStyle name="输入 2 3 2 2 3" xfId="8858"/>
    <cellStyle name="输入 2 3 2 2 3 2" xfId="8860"/>
    <cellStyle name="输入 2 3 2 2 4" xfId="8919"/>
    <cellStyle name="输入 2 3 2 2 4 2" xfId="8921"/>
    <cellStyle name="输入 2 3 2 2 5" xfId="8947"/>
    <cellStyle name="输入 2 3 2 2 5 2" xfId="8949"/>
    <cellStyle name="输入 2 3 2 2 6" xfId="8964"/>
    <cellStyle name="输入 2 3 2 2 6 2" xfId="8966"/>
    <cellStyle name="输入 2 3 2 2 7" xfId="8980"/>
    <cellStyle name="输入 2 3 2 2 7 2" xfId="8982"/>
    <cellStyle name="输入 2 3 2 2 7 2 2" xfId="8984"/>
    <cellStyle name="输入 2 3 2 2 7 3" xfId="8988"/>
    <cellStyle name="输入 2 3 2 2 8" xfId="8992"/>
    <cellStyle name="输入 2 3 2 3" xfId="10409"/>
    <cellStyle name="输入 2 3 2 3 2" xfId="10410"/>
    <cellStyle name="输入 2 3 2 4" xfId="4940"/>
    <cellStyle name="输入 2 3 2 4 2" xfId="4942"/>
    <cellStyle name="输入 2 3 2 5" xfId="4947"/>
    <cellStyle name="输入 2 3 2 5 2" xfId="4949"/>
    <cellStyle name="输入 2 3 2 6" xfId="9256"/>
    <cellStyle name="输入 2 3 2 6 2" xfId="9258"/>
    <cellStyle name="输入 2 3 2 7" xfId="9263"/>
    <cellStyle name="输入 2 3 2 7 2" xfId="9265"/>
    <cellStyle name="输入 2 3 3" xfId="10411"/>
    <cellStyle name="输入 2 3 3 2" xfId="10412"/>
    <cellStyle name="输入 2 3 3 2 2" xfId="10413"/>
    <cellStyle name="输入 2 3 3 3" xfId="10414"/>
    <cellStyle name="输入 2 3 3 3 2" xfId="7893"/>
    <cellStyle name="输入 2 3 3 4" xfId="4955"/>
    <cellStyle name="输入 2 3 3 4 2" xfId="117"/>
    <cellStyle name="输入 2 3 3 5" xfId="10415"/>
    <cellStyle name="输入 2 3 3 5 2" xfId="7928"/>
    <cellStyle name="输入 2 3 3 6" xfId="9270"/>
    <cellStyle name="输入 2 3 3 6 2" xfId="612"/>
    <cellStyle name="输入 2 3 3 7" xfId="10416"/>
    <cellStyle name="输入 2 3 3 7 2" xfId="10417"/>
    <cellStyle name="输入 2 3 3 7 2 2" xfId="10418"/>
    <cellStyle name="输入 2 3 3 7 3" xfId="10419"/>
    <cellStyle name="输入 2 3 3 8" xfId="10420"/>
    <cellStyle name="输入 2 3 4" xfId="10421"/>
    <cellStyle name="输入 2 3 4 2" xfId="10423"/>
    <cellStyle name="输入 2 3 5" xfId="10425"/>
    <cellStyle name="输入 2 3 5 2" xfId="10427"/>
    <cellStyle name="输入 2 3 6" xfId="10428"/>
    <cellStyle name="输入 2 3 6 2" xfId="4893"/>
    <cellStyle name="输入 2 3 7" xfId="10429"/>
    <cellStyle name="输入 2 3 7 2" xfId="10430"/>
    <cellStyle name="输入 2 3 8" xfId="10431"/>
    <cellStyle name="输入 2 3 8 2" xfId="10432"/>
    <cellStyle name="输入 2 4" xfId="10433"/>
    <cellStyle name="输入 2 4 2" xfId="10434"/>
    <cellStyle name="输入 2 4 2 2" xfId="10435"/>
    <cellStyle name="输入 2 4 2 2 2" xfId="10436"/>
    <cellStyle name="输入 2 4 2 3" xfId="10437"/>
    <cellStyle name="输入 2 4 2 3 2" xfId="6323"/>
    <cellStyle name="输入 2 4 2 4" xfId="4964"/>
    <cellStyle name="输入 2 4 2 4 2" xfId="4967"/>
    <cellStyle name="输入 2 4 2 5" xfId="10438"/>
    <cellStyle name="输入 2 4 2 5 2" xfId="10440"/>
    <cellStyle name="输入 2 4 2 6" xfId="9284"/>
    <cellStyle name="输入 2 4 2 6 2" xfId="9286"/>
    <cellStyle name="输入 2 4 2 7" xfId="10441"/>
    <cellStyle name="输入 2 4 2 7 2" xfId="10442"/>
    <cellStyle name="输入 2 4 2 7 2 2" xfId="2691"/>
    <cellStyle name="输入 2 4 2 7 3" xfId="10443"/>
    <cellStyle name="输入 2 4 2 8" xfId="10444"/>
    <cellStyle name="输入 2 4 3" xfId="10445"/>
    <cellStyle name="输入 2 4 3 2" xfId="10446"/>
    <cellStyle name="输入 2 4 4" xfId="10447"/>
    <cellStyle name="输入 2 4 4 2" xfId="10449"/>
    <cellStyle name="输入 2 4 5" xfId="10451"/>
    <cellStyle name="输入 2 4 5 2" xfId="10453"/>
    <cellStyle name="输入 2 4 6" xfId="10454"/>
    <cellStyle name="输入 2 4 6 2" xfId="10455"/>
    <cellStyle name="输入 2 4 7" xfId="10456"/>
    <cellStyle name="输入 2 4 7 2" xfId="10457"/>
    <cellStyle name="输入 2 5" xfId="7055"/>
    <cellStyle name="输入 2 5 2" xfId="7057"/>
    <cellStyle name="输入 2 5 2 2" xfId="7059"/>
    <cellStyle name="输入 2 5 3" xfId="7064"/>
    <cellStyle name="输入 2 5 3 2" xfId="7066"/>
    <cellStyle name="输入 2 5 4" xfId="7071"/>
    <cellStyle name="输入 2 5 4 2" xfId="7073"/>
    <cellStyle name="输入 2 5 5" xfId="7079"/>
    <cellStyle name="输入 2 5 5 2" xfId="7081"/>
    <cellStyle name="输入 2 5 6" xfId="7084"/>
    <cellStyle name="输入 2 5 6 2" xfId="10458"/>
    <cellStyle name="输入 2 5 7" xfId="10459"/>
    <cellStyle name="输入 2 5 7 2" xfId="10460"/>
    <cellStyle name="输入 2 5 7 2 2" xfId="10461"/>
    <cellStyle name="输入 2 5 7 3" xfId="10462"/>
    <cellStyle name="输入 2 5 8" xfId="10463"/>
    <cellStyle name="输入 2 6" xfId="7086"/>
    <cellStyle name="输入 2 6 2" xfId="7088"/>
    <cellStyle name="输入 2 7" xfId="7103"/>
    <cellStyle name="输入 2 7 2" xfId="7105"/>
    <cellStyle name="输入 2 8" xfId="7125"/>
    <cellStyle name="输入 2 8 2" xfId="7127"/>
    <cellStyle name="输入 2 9" xfId="7132"/>
    <cellStyle name="输入 2 9 2" xfId="7134"/>
    <cellStyle name="输入 3" xfId="5640"/>
    <cellStyle name="输入 3 10" xfId="10464"/>
    <cellStyle name="输入 3 10 2" xfId="10465"/>
    <cellStyle name="输入 3 2" xfId="10466"/>
    <cellStyle name="输入 3 2 2" xfId="10467"/>
    <cellStyle name="输入 3 2 2 2" xfId="10468"/>
    <cellStyle name="输入 3 2 2 2 2" xfId="10469"/>
    <cellStyle name="输入 3 2 2 2 2 2" xfId="2367"/>
    <cellStyle name="输入 3 2 2 2 2 2 2" xfId="10470"/>
    <cellStyle name="输入 3 2 2 2 2 3" xfId="10471"/>
    <cellStyle name="输入 3 2 2 2 2 3 2" xfId="10472"/>
    <cellStyle name="输入 3 2 2 2 2 4" xfId="10473"/>
    <cellStyle name="输入 3 2 2 2 2 4 2" xfId="6476"/>
    <cellStyle name="输入 3 2 2 2 2 5" xfId="10474"/>
    <cellStyle name="输入 3 2 2 2 2 5 2" xfId="6609"/>
    <cellStyle name="输入 3 2 2 2 2 6" xfId="10475"/>
    <cellStyle name="输入 3 2 2 2 2 6 2" xfId="6664"/>
    <cellStyle name="输入 3 2 2 2 2 7" xfId="9796"/>
    <cellStyle name="输入 3 2 2 2 2 7 2" xfId="6713"/>
    <cellStyle name="输入 3 2 2 2 2 7 2 2" xfId="6716"/>
    <cellStyle name="输入 3 2 2 2 2 7 3" xfId="1572"/>
    <cellStyle name="输入 3 2 2 2 2 8" xfId="5556"/>
    <cellStyle name="输入 3 2 2 2 3" xfId="9050"/>
    <cellStyle name="输入 3 2 2 2 3 2" xfId="9052"/>
    <cellStyle name="输入 3 2 2 2 4" xfId="10476"/>
    <cellStyle name="输入 3 2 2 2 4 2" xfId="10477"/>
    <cellStyle name="输入 3 2 2 2 5" xfId="10478"/>
    <cellStyle name="输入 3 2 2 2 5 2" xfId="10479"/>
    <cellStyle name="输入 3 2 2 2 6" xfId="10480"/>
    <cellStyle name="输入 3 2 2 2 6 2" xfId="10481"/>
    <cellStyle name="输入 3 2 2 2 7" xfId="10482"/>
    <cellStyle name="输入 3 2 2 2 7 2" xfId="10483"/>
    <cellStyle name="输入 3 2 2 3" xfId="10484"/>
    <cellStyle name="输入 3 2 2 3 2" xfId="10485"/>
    <cellStyle name="输入 3 2 2 3 2 2" xfId="2338"/>
    <cellStyle name="输入 3 2 2 3 3" xfId="9056"/>
    <cellStyle name="输入 3 2 2 3 3 2" xfId="10486"/>
    <cellStyle name="输入 3 2 2 3 4" xfId="9058"/>
    <cellStyle name="输入 3 2 2 3 4 2" xfId="10487"/>
    <cellStyle name="输入 3 2 2 3 5" xfId="10488"/>
    <cellStyle name="输入 3 2 2 3 5 2" xfId="10489"/>
    <cellStyle name="输入 3 2 2 3 6" xfId="10490"/>
    <cellStyle name="输入 3 2 2 3 6 2" xfId="10491"/>
    <cellStyle name="输入 3 2 2 3 7" xfId="2872"/>
    <cellStyle name="输入 3 2 2 3 7 2" xfId="2874"/>
    <cellStyle name="输入 3 2 2 3 7 2 2" xfId="2876"/>
    <cellStyle name="输入 3 2 2 3 7 3" xfId="4197"/>
    <cellStyle name="输入 3 2 2 3 8" xfId="2882"/>
    <cellStyle name="输入 3 2 2 4" xfId="10492"/>
    <cellStyle name="输入 3 2 2 4 2" xfId="10493"/>
    <cellStyle name="输入 3 2 2 5" xfId="10494"/>
    <cellStyle name="输入 3 2 2 5 2" xfId="10495"/>
    <cellStyle name="输入 3 2 2 6" xfId="9339"/>
    <cellStyle name="输入 3 2 2 6 2" xfId="9341"/>
    <cellStyle name="输入 3 2 2 7" xfId="9348"/>
    <cellStyle name="输入 3 2 2 7 2" xfId="9350"/>
    <cellStyle name="输入 3 2 2 8" xfId="9354"/>
    <cellStyle name="输入 3 2 2 8 2" xfId="9356"/>
    <cellStyle name="输入 3 2 3" xfId="10496"/>
    <cellStyle name="输入 3 2 3 2" xfId="10497"/>
    <cellStyle name="输入 3 2 3 2 2" xfId="10498"/>
    <cellStyle name="输入 3 2 3 2 2 2" xfId="2357"/>
    <cellStyle name="输入 3 2 3 2 3" xfId="9072"/>
    <cellStyle name="输入 3 2 3 2 3 2" xfId="9074"/>
    <cellStyle name="输入 3 2 3 2 4" xfId="10499"/>
    <cellStyle name="输入 3 2 3 2 4 2" xfId="10500"/>
    <cellStyle name="输入 3 2 3 2 5" xfId="10501"/>
    <cellStyle name="输入 3 2 3 2 5 2" xfId="10502"/>
    <cellStyle name="输入 3 2 3 2 6" xfId="10503"/>
    <cellStyle name="输入 3 2 3 2 6 2" xfId="10504"/>
    <cellStyle name="输入 3 2 3 2 7" xfId="10505"/>
    <cellStyle name="输入 3 2 3 2 7 2" xfId="10506"/>
    <cellStyle name="输入 3 2 3 2 7 2 2" xfId="10507"/>
    <cellStyle name="输入 3 2 3 2 7 3" xfId="3840"/>
    <cellStyle name="输入 3 2 3 2 8" xfId="10508"/>
    <cellStyle name="输入 3 2 3 3" xfId="10509"/>
    <cellStyle name="输入 3 2 3 3 2" xfId="10510"/>
    <cellStyle name="输入 3 2 3 4" xfId="10511"/>
    <cellStyle name="输入 3 2 3 4 2" xfId="3814"/>
    <cellStyle name="输入 3 2 3 5" xfId="10512"/>
    <cellStyle name="输入 3 2 3 5 2" xfId="10513"/>
    <cellStyle name="输入 3 2 3 6" xfId="9362"/>
    <cellStyle name="输入 3 2 3 6 2" xfId="3830"/>
    <cellStyle name="输入 3 2 3 7" xfId="9366"/>
    <cellStyle name="输入 3 2 3 7 2" xfId="9368"/>
    <cellStyle name="输入 3 2 4" xfId="10514"/>
    <cellStyle name="输入 3 2 4 2" xfId="10515"/>
    <cellStyle name="输入 3 2 4 2 2" xfId="10516"/>
    <cellStyle name="输入 3 2 4 3" xfId="10517"/>
    <cellStyle name="输入 3 2 4 3 2" xfId="10518"/>
    <cellStyle name="输入 3 2 4 4" xfId="10519"/>
    <cellStyle name="输入 3 2 4 4 2" xfId="3848"/>
    <cellStyle name="输入 3 2 4 5" xfId="10520"/>
    <cellStyle name="输入 3 2 4 5 2" xfId="10521"/>
    <cellStyle name="输入 3 2 4 6" xfId="9372"/>
    <cellStyle name="输入 3 2 4 6 2" xfId="3866"/>
    <cellStyle name="输入 3 2 4 7" xfId="10266"/>
    <cellStyle name="输入 3 2 4 7 2" xfId="4256"/>
    <cellStyle name="输入 3 2 4 7 2 2" xfId="10522"/>
    <cellStyle name="输入 3 2 4 7 3" xfId="10523"/>
    <cellStyle name="输入 3 2 4 8" xfId="10268"/>
    <cellStyle name="输入 3 2 5" xfId="10524"/>
    <cellStyle name="输入 3 2 5 2" xfId="10525"/>
    <cellStyle name="输入 3 2 6" xfId="10526"/>
    <cellStyle name="输入 3 2 6 2" xfId="10527"/>
    <cellStyle name="输入 3 2 7" xfId="10528"/>
    <cellStyle name="输入 3 2 7 2" xfId="10529"/>
    <cellStyle name="输入 3 2 8" xfId="10530"/>
    <cellStyle name="输入 3 2 8 2" xfId="10531"/>
    <cellStyle name="输入 3 2 9" xfId="10532"/>
    <cellStyle name="输入 3 2 9 2" xfId="10533"/>
    <cellStyle name="输入 3 3" xfId="10534"/>
    <cellStyle name="输入 3 3 2" xfId="278"/>
    <cellStyle name="输入 3 3 2 2" xfId="10535"/>
    <cellStyle name="输入 3 3 2 2 2" xfId="10536"/>
    <cellStyle name="输入 3 3 2 2 2 2" xfId="10537"/>
    <cellStyle name="输入 3 3 2 2 3" xfId="9170"/>
    <cellStyle name="输入 3 3 2 2 3 2" xfId="5101"/>
    <cellStyle name="输入 3 3 2 2 4" xfId="10538"/>
    <cellStyle name="输入 3 3 2 2 4 2" xfId="5972"/>
    <cellStyle name="输入 3 3 2 2 5" xfId="10539"/>
    <cellStyle name="输入 3 3 2 2 5 2" xfId="10540"/>
    <cellStyle name="输入 3 3 2 2 6" xfId="10541"/>
    <cellStyle name="输入 3 3 2 2 6 2" xfId="10542"/>
    <cellStyle name="输入 3 3 2 2 7" xfId="10543"/>
    <cellStyle name="输入 3 3 2 2 7 2" xfId="7650"/>
    <cellStyle name="输入 3 3 2 2 7 2 2" xfId="7652"/>
    <cellStyle name="输入 3 3 2 2 7 3" xfId="7654"/>
    <cellStyle name="输入 3 3 2 2 8" xfId="10544"/>
    <cellStyle name="输入 3 3 2 3" xfId="10545"/>
    <cellStyle name="输入 3 3 2 3 2" xfId="4928"/>
    <cellStyle name="输入 3 3 2 4" xfId="4984"/>
    <cellStyle name="输入 3 3 2 4 2" xfId="4986"/>
    <cellStyle name="输入 3 3 2 5" xfId="10546"/>
    <cellStyle name="输入 3 3 2 5 2" xfId="10547"/>
    <cellStyle name="输入 3 3 2 6" xfId="9399"/>
    <cellStyle name="输入 3 3 2 6 2" xfId="9401"/>
    <cellStyle name="输入 3 3 2 7" xfId="9405"/>
    <cellStyle name="输入 3 3 2 7 2" xfId="9407"/>
    <cellStyle name="输入 3 3 3" xfId="10548"/>
    <cellStyle name="输入 3 3 3 2" xfId="10549"/>
    <cellStyle name="输入 3 3 3 2 2" xfId="4933"/>
    <cellStyle name="输入 3 3 3 3" xfId="10550"/>
    <cellStyle name="输入 3 3 3 3 2" xfId="10551"/>
    <cellStyle name="输入 3 3 3 4" xfId="4991"/>
    <cellStyle name="输入 3 3 3 4 2" xfId="234"/>
    <cellStyle name="输入 3 3 3 5" xfId="4993"/>
    <cellStyle name="输入 3 3 3 5 2" xfId="10552"/>
    <cellStyle name="输入 3 3 3 6" xfId="9411"/>
    <cellStyle name="输入 3 3 3 6 2" xfId="4274"/>
    <cellStyle name="输入 3 3 3 7" xfId="10553"/>
    <cellStyle name="输入 3 3 3 7 2" xfId="10554"/>
    <cellStyle name="输入 3 3 3 7 2 2" xfId="10555"/>
    <cellStyle name="输入 3 3 3 7 3" xfId="10556"/>
    <cellStyle name="输入 3 3 3 8" xfId="10557"/>
    <cellStyle name="输入 3 3 4" xfId="10558"/>
    <cellStyle name="输入 3 3 4 2" xfId="10559"/>
    <cellStyle name="输入 3 3 5" xfId="10560"/>
    <cellStyle name="输入 3 3 5 2" xfId="10561"/>
    <cellStyle name="输入 3 3 6" xfId="10562"/>
    <cellStyle name="输入 3 3 6 2" xfId="10563"/>
    <cellStyle name="输入 3 3 7" xfId="10564"/>
    <cellStyle name="输入 3 3 7 2" xfId="10565"/>
    <cellStyle name="输入 3 3 8" xfId="10566"/>
    <cellStyle name="输入 3 3 8 2" xfId="10567"/>
    <cellStyle name="输入 3 4" xfId="10568"/>
    <cellStyle name="输入 3 4 2" xfId="10569"/>
    <cellStyle name="输入 3 4 2 2" xfId="10570"/>
    <cellStyle name="输入 3 4 2 2 2" xfId="10439"/>
    <cellStyle name="输入 3 4 2 3" xfId="10571"/>
    <cellStyle name="输入 3 4 2 3 2" xfId="4973"/>
    <cellStyle name="输入 3 4 2 4" xfId="4997"/>
    <cellStyle name="输入 3 4 2 4 2" xfId="10572"/>
    <cellStyle name="输入 3 4 2 5" xfId="4999"/>
    <cellStyle name="输入 3 4 2 5 2" xfId="10573"/>
    <cellStyle name="输入 3 4 2 6" xfId="9427"/>
    <cellStyle name="输入 3 4 2 6 2" xfId="9429"/>
    <cellStyle name="输入 3 4 2 7" xfId="10574"/>
    <cellStyle name="输入 3 4 2 7 2" xfId="10575"/>
    <cellStyle name="输入 3 4 2 7 2 2" xfId="10576"/>
    <cellStyle name="输入 3 4 2 7 3" xfId="10577"/>
    <cellStyle name="输入 3 4 2 8" xfId="10578"/>
    <cellStyle name="输入 3 4 3" xfId="10579"/>
    <cellStyle name="输入 3 4 3 2" xfId="10580"/>
    <cellStyle name="输入 3 4 4" xfId="10581"/>
    <cellStyle name="输入 3 4 4 2" xfId="10582"/>
    <cellStyle name="输入 3 4 5" xfId="10583"/>
    <cellStyle name="输入 3 4 5 2" xfId="10584"/>
    <cellStyle name="输入 3 4 6" xfId="10585"/>
    <cellStyle name="输入 3 4 6 2" xfId="10586"/>
    <cellStyle name="输入 3 4 7" xfId="10587"/>
    <cellStyle name="输入 3 4 7 2" xfId="10588"/>
    <cellStyle name="输入 3 5" xfId="7150"/>
    <cellStyle name="输入 3 5 2" xfId="7152"/>
    <cellStyle name="输入 3 5 2 2" xfId="7154"/>
    <cellStyle name="输入 3 5 3" xfId="337"/>
    <cellStyle name="输入 3 5 3 2" xfId="10589"/>
    <cellStyle name="输入 3 5 4" xfId="10590"/>
    <cellStyle name="输入 3 5 4 2" xfId="10591"/>
    <cellStyle name="输入 3 5 5" xfId="10592"/>
    <cellStyle name="输入 3 5 5 2" xfId="10593"/>
    <cellStyle name="输入 3 5 6" xfId="10594"/>
    <cellStyle name="输入 3 5 6 2" xfId="10595"/>
    <cellStyle name="输入 3 5 7" xfId="10596"/>
    <cellStyle name="输入 3 5 7 2" xfId="10597"/>
    <cellStyle name="输入 3 5 7 2 2" xfId="10598"/>
    <cellStyle name="输入 3 5 7 3" xfId="10599"/>
    <cellStyle name="输入 3 5 8" xfId="9015"/>
    <cellStyle name="输入 3 6" xfId="7157"/>
    <cellStyle name="输入 3 6 2" xfId="7159"/>
    <cellStyle name="输入 3 7" xfId="7164"/>
    <cellStyle name="输入 3 7 2" xfId="2100"/>
    <cellStyle name="输入 3 8" xfId="7169"/>
    <cellStyle name="输入 3 8 2" xfId="7171"/>
    <cellStyle name="输入 3 9" xfId="7174"/>
    <cellStyle name="输入 3 9 2" xfId="10600"/>
    <cellStyle name="输入 4" xfId="10601"/>
    <cellStyle name="输入 4 2" xfId="10602"/>
    <cellStyle name="输入 4 2 2" xfId="10603"/>
    <cellStyle name="输入 4 2 2 2" xfId="10604"/>
    <cellStyle name="输入 4 2 2 2 2" xfId="10605"/>
    <cellStyle name="输入 4 2 2 2 2 2" xfId="10606"/>
    <cellStyle name="输入 4 2 2 2 3" xfId="10607"/>
    <cellStyle name="输入 4 2 2 2 3 2" xfId="10608"/>
    <cellStyle name="输入 4 2 2 2 4" xfId="10609"/>
    <cellStyle name="输入 4 2 2 2 4 2" xfId="10610"/>
    <cellStyle name="输入 4 2 2 2 5" xfId="10611"/>
    <cellStyle name="输入 4 2 2 2 5 2" xfId="10612"/>
    <cellStyle name="输入 4 2 2 2 6" xfId="10613"/>
    <cellStyle name="输入 4 2 2 2 6 2" xfId="10614"/>
    <cellStyle name="输入 4 2 2 2 7" xfId="10615"/>
    <cellStyle name="输入 4 2 2 2 7 2" xfId="10616"/>
    <cellStyle name="输入 4 2 2 2 7 2 2" xfId="8545"/>
    <cellStyle name="输入 4 2 2 2 7 3" xfId="10617"/>
    <cellStyle name="输入 4 2 2 2 8" xfId="507"/>
    <cellStyle name="输入 4 2 2 3" xfId="10618"/>
    <cellStyle name="输入 4 2 2 3 2" xfId="10619"/>
    <cellStyle name="输入 4 2 2 4" xfId="10620"/>
    <cellStyle name="输入 4 2 2 4 2" xfId="10621"/>
    <cellStyle name="输入 4 2 2 5" xfId="10622"/>
    <cellStyle name="输入 4 2 2 5 2" xfId="10623"/>
    <cellStyle name="输入 4 2 2 6" xfId="9484"/>
    <cellStyle name="输入 4 2 2 6 2" xfId="9486"/>
    <cellStyle name="输入 4 2 2 7" xfId="9494"/>
    <cellStyle name="输入 4 2 2 7 2" xfId="9496"/>
    <cellStyle name="输入 4 2 3" xfId="10624"/>
    <cellStyle name="输入 4 2 3 2" xfId="10625"/>
    <cellStyle name="输入 4 2 3 2 2" xfId="10626"/>
    <cellStyle name="输入 4 2 3 3" xfId="6727"/>
    <cellStyle name="输入 4 2 3 3 2" xfId="6729"/>
    <cellStyle name="输入 4 2 3 4" xfId="6731"/>
    <cellStyle name="输入 4 2 3 4 2" xfId="4316"/>
    <cellStyle name="输入 4 2 3 5" xfId="6733"/>
    <cellStyle name="输入 4 2 3 5 2" xfId="6735"/>
    <cellStyle name="输入 4 2 3 6" xfId="6738"/>
    <cellStyle name="输入 4 2 3 6 2" xfId="4329"/>
    <cellStyle name="输入 4 2 3 7" xfId="6741"/>
    <cellStyle name="输入 4 2 3 7 2" xfId="6744"/>
    <cellStyle name="输入 4 2 3 7 2 2" xfId="10627"/>
    <cellStyle name="输入 4 2 3 7 3" xfId="9510"/>
    <cellStyle name="输入 4 2 3 8" xfId="10628"/>
    <cellStyle name="输入 4 2 4" xfId="6986"/>
    <cellStyle name="输入 4 2 4 2" xfId="6988"/>
    <cellStyle name="输入 4 2 5" xfId="6992"/>
    <cellStyle name="输入 4 2 5 2" xfId="6994"/>
    <cellStyle name="输入 4 2 6" xfId="6998"/>
    <cellStyle name="输入 4 2 6 2" xfId="7000"/>
    <cellStyle name="输入 4 2 7" xfId="7002"/>
    <cellStyle name="输入 4 2 7 2" xfId="10629"/>
    <cellStyle name="输入 4 2 8" xfId="10630"/>
    <cellStyle name="输入 4 2 8 2" xfId="10631"/>
    <cellStyle name="输入 4 3" xfId="10632"/>
    <cellStyle name="输入 4 3 2" xfId="10633"/>
    <cellStyle name="输入 4 3 2 2" xfId="10634"/>
    <cellStyle name="输入 4 3 2 2 2" xfId="10635"/>
    <cellStyle name="输入 4 3 2 3" xfId="10636"/>
    <cellStyle name="输入 4 3 2 3 2" xfId="10637"/>
    <cellStyle name="输入 4 3 2 4" xfId="5007"/>
    <cellStyle name="输入 4 3 2 4 2" xfId="5009"/>
    <cellStyle name="输入 4 3 2 5" xfId="10639"/>
    <cellStyle name="输入 4 3 2 5 2" xfId="9659"/>
    <cellStyle name="输入 4 3 2 6" xfId="9538"/>
    <cellStyle name="输入 4 3 2 6 2" xfId="9540"/>
    <cellStyle name="输入 4 3 2 7" xfId="9544"/>
    <cellStyle name="输入 4 3 2 7 2" xfId="9546"/>
    <cellStyle name="输入 4 3 2 7 2 2" xfId="1832"/>
    <cellStyle name="输入 4 3 2 7 3" xfId="9548"/>
    <cellStyle name="输入 4 3 2 8" xfId="10640"/>
    <cellStyle name="输入 4 3 3" xfId="10641"/>
    <cellStyle name="输入 4 3 3 2" xfId="10642"/>
    <cellStyle name="输入 4 3 4" xfId="7005"/>
    <cellStyle name="输入 4 3 4 2" xfId="7007"/>
    <cellStyle name="输入 4 3 5" xfId="7012"/>
    <cellStyle name="输入 4 3 5 2" xfId="7014"/>
    <cellStyle name="输入 4 3 6" xfId="7019"/>
    <cellStyle name="输入 4 3 6 2" xfId="7021"/>
    <cellStyle name="输入 4 3 7" xfId="7024"/>
    <cellStyle name="输入 4 3 7 2" xfId="7026"/>
    <cellStyle name="输入 4 4" xfId="10643"/>
    <cellStyle name="输入 4 4 2" xfId="10644"/>
    <cellStyle name="输入 4 4 2 2" xfId="10645"/>
    <cellStyle name="输入 4 4 3" xfId="10646"/>
    <cellStyle name="输入 4 4 3 2" xfId="10647"/>
    <cellStyle name="输入 4 4 4" xfId="7030"/>
    <cellStyle name="输入 4 4 4 2" xfId="7032"/>
    <cellStyle name="输入 4 4 5" xfId="7034"/>
    <cellStyle name="输入 4 4 5 2" xfId="10648"/>
    <cellStyle name="输入 4 4 6" xfId="9613"/>
    <cellStyle name="输入 4 4 6 2" xfId="1537"/>
    <cellStyle name="输入 4 4 7" xfId="9615"/>
    <cellStyle name="输入 4 4 7 2" xfId="10649"/>
    <cellStyle name="输入 4 4 7 2 2" xfId="10650"/>
    <cellStyle name="输入 4 4 7 3" xfId="3889"/>
    <cellStyle name="输入 4 4 8" xfId="10651"/>
    <cellStyle name="输入 4 5" xfId="7176"/>
    <cellStyle name="输入 4 5 2" xfId="7178"/>
    <cellStyle name="输入 4 6" xfId="5300"/>
    <cellStyle name="输入 4 6 2" xfId="7183"/>
    <cellStyle name="输入 4 7" xfId="7188"/>
    <cellStyle name="输入 4 7 2" xfId="7190"/>
    <cellStyle name="输入 4 8" xfId="7195"/>
    <cellStyle name="输入 4 8 2" xfId="7197"/>
    <cellStyle name="输入 4 9" xfId="7200"/>
    <cellStyle name="输入 4 9 2" xfId="10652"/>
    <cellStyle name="输入 5" xfId="10653"/>
    <cellStyle name="输入 5 2" xfId="1017"/>
    <cellStyle name="输入 5 2 2" xfId="2027"/>
    <cellStyle name="输入 5 2 2 2" xfId="10654"/>
    <cellStyle name="输入 5 2 2 2 2" xfId="10656"/>
    <cellStyle name="输入 5 2 2 2 2 2" xfId="1859"/>
    <cellStyle name="输入 5 2 2 2 3" xfId="10658"/>
    <cellStyle name="输入 5 2 2 2 3 2" xfId="10659"/>
    <cellStyle name="输入 5 2 2 2 4" xfId="10660"/>
    <cellStyle name="输入 5 2 2 2 4 2" xfId="10661"/>
    <cellStyle name="输入 5 2 2 2 5" xfId="10662"/>
    <cellStyle name="输入 5 2 2 2 5 2" xfId="10663"/>
    <cellStyle name="输入 5 2 2 2 6" xfId="10664"/>
    <cellStyle name="输入 5 2 2 2 6 2" xfId="10666"/>
    <cellStyle name="输入 5 2 2 2 7" xfId="10668"/>
    <cellStyle name="输入 5 2 2 2 7 2" xfId="3947"/>
    <cellStyle name="输入 5 2 2 2 7 2 2" xfId="3951"/>
    <cellStyle name="输入 5 2 2 2 7 3" xfId="10670"/>
    <cellStyle name="输入 5 2 2 2 8" xfId="10671"/>
    <cellStyle name="输入 5 2 2 3" xfId="10673"/>
    <cellStyle name="输入 5 2 2 3 2" xfId="10675"/>
    <cellStyle name="输入 5 2 2 4" xfId="7444"/>
    <cellStyle name="输入 5 2 2 4 2" xfId="7447"/>
    <cellStyle name="输入 5 2 2 5" xfId="7451"/>
    <cellStyle name="输入 5 2 2 5 2" xfId="10677"/>
    <cellStyle name="输入 5 2 2 6" xfId="10679"/>
    <cellStyle name="输入 5 2 2 6 2" xfId="10681"/>
    <cellStyle name="输入 5 2 2 7" xfId="10683"/>
    <cellStyle name="输入 5 2 2 7 2" xfId="10685"/>
    <cellStyle name="输入 5 2 3" xfId="10687"/>
    <cellStyle name="输入 5 2 3 2" xfId="10689"/>
    <cellStyle name="输入 5 2 3 2 2" xfId="10691"/>
    <cellStyle name="输入 5 2 3 3" xfId="10692"/>
    <cellStyle name="输入 5 2 3 3 2" xfId="10693"/>
    <cellStyle name="输入 5 2 3 4" xfId="7455"/>
    <cellStyle name="输入 5 2 3 4 2" xfId="4414"/>
    <cellStyle name="输入 5 2 3 5" xfId="7458"/>
    <cellStyle name="输入 5 2 3 5 2" xfId="10694"/>
    <cellStyle name="输入 5 2 3 6" xfId="10695"/>
    <cellStyle name="输入 5 2 3 6 2" xfId="3099"/>
    <cellStyle name="输入 5 2 3 7" xfId="10696"/>
    <cellStyle name="输入 5 2 3 7 2" xfId="10697"/>
    <cellStyle name="输入 5 2 3 7 2 2" xfId="10698"/>
    <cellStyle name="输入 5 2 3 7 3" xfId="10699"/>
    <cellStyle name="输入 5 2 3 8" xfId="10700"/>
    <cellStyle name="输入 5 2 4" xfId="7225"/>
    <cellStyle name="输入 5 2 4 2" xfId="7228"/>
    <cellStyle name="输入 5 2 5" xfId="7234"/>
    <cellStyle name="输入 5 2 5 2" xfId="7237"/>
    <cellStyle name="输入 5 2 6" xfId="7243"/>
    <cellStyle name="输入 5 2 6 2" xfId="7246"/>
    <cellStyle name="输入 5 2 7" xfId="7252"/>
    <cellStyle name="输入 5 2 7 2" xfId="7255"/>
    <cellStyle name="输入 5 2 8" xfId="7259"/>
    <cellStyle name="输入 5 2 8 2" xfId="10701"/>
    <cellStyle name="输入 5 3" xfId="10702"/>
    <cellStyle name="输入 5 3 2" xfId="10703"/>
    <cellStyle name="输入 5 3 2 2" xfId="10706"/>
    <cellStyle name="输入 5 3 2 2 2" xfId="10709"/>
    <cellStyle name="输入 5 3 2 3" xfId="10711"/>
    <cellStyle name="输入 5 3 2 3 2" xfId="10713"/>
    <cellStyle name="输入 5 3 2 4" xfId="5030"/>
    <cellStyle name="输入 5 3 2 4 2" xfId="10715"/>
    <cellStyle name="输入 5 3 2 5" xfId="5033"/>
    <cellStyle name="输入 5 3 2 5 2" xfId="10717"/>
    <cellStyle name="输入 5 3 2 6" xfId="10719"/>
    <cellStyle name="输入 5 3 2 6 2" xfId="10722"/>
    <cellStyle name="输入 5 3 2 7" xfId="10725"/>
    <cellStyle name="输入 5 3 2 7 2" xfId="10728"/>
    <cellStyle name="输入 5 3 2 7 2 2" xfId="10731"/>
    <cellStyle name="输入 5 3 2 7 3" xfId="10732"/>
    <cellStyle name="输入 5 3 2 8" xfId="10733"/>
    <cellStyle name="输入 5 3 3" xfId="10736"/>
    <cellStyle name="输入 5 3 3 2" xfId="10739"/>
    <cellStyle name="输入 5 3 4" xfId="7262"/>
    <cellStyle name="输入 5 3 4 2" xfId="7266"/>
    <cellStyle name="输入 5 3 5" xfId="7272"/>
    <cellStyle name="输入 5 3 5 2" xfId="10742"/>
    <cellStyle name="输入 5 3 6" xfId="10745"/>
    <cellStyle name="输入 5 3 6 2" xfId="10748"/>
    <cellStyle name="输入 5 3 7" xfId="10751"/>
    <cellStyle name="输入 5 3 7 2" xfId="10753"/>
    <cellStyle name="输入 5 4" xfId="10755"/>
    <cellStyle name="输入 5 4 2" xfId="10756"/>
    <cellStyle name="输入 5 4 2 2" xfId="10758"/>
    <cellStyle name="输入 5 4 3" xfId="10760"/>
    <cellStyle name="输入 5 4 3 2" xfId="10762"/>
    <cellStyle name="输入 5 4 4" xfId="7277"/>
    <cellStyle name="输入 5 4 4 2" xfId="7280"/>
    <cellStyle name="输入 5 4 5" xfId="7284"/>
    <cellStyle name="输入 5 4 5 2" xfId="10764"/>
    <cellStyle name="输入 5 4 6" xfId="10766"/>
    <cellStyle name="输入 5 4 6 2" xfId="10768"/>
    <cellStyle name="输入 5 4 7" xfId="10770"/>
    <cellStyle name="输入 5 4 7 2" xfId="1909"/>
    <cellStyle name="输入 5 4 7 2 2" xfId="10772"/>
    <cellStyle name="输入 5 4 7 3" xfId="10773"/>
    <cellStyle name="输入 5 4 8" xfId="10774"/>
    <cellStyle name="输入 5 5" xfId="7204"/>
    <cellStyle name="输入 5 5 2" xfId="7206"/>
    <cellStyle name="输入 5 6" xfId="7211"/>
    <cellStyle name="输入 5 6 2" xfId="7213"/>
    <cellStyle name="输入 5 7" xfId="7217"/>
    <cellStyle name="输入 5 7 2" xfId="7219"/>
    <cellStyle name="输入 5 8" xfId="7222"/>
    <cellStyle name="输入 5 8 2" xfId="10775"/>
    <cellStyle name="输入 5 9" xfId="10776"/>
    <cellStyle name="输入 5 9 2" xfId="10777"/>
    <cellStyle name="输入 6" xfId="7736"/>
    <cellStyle name="输入 6 2" xfId="10778"/>
    <cellStyle name="输入 6 2 2" xfId="10779"/>
    <cellStyle name="输入 6 2 2 2" xfId="10781"/>
    <cellStyle name="输入 6 2 2 2 2" xfId="10782"/>
    <cellStyle name="输入 6 2 2 3" xfId="10783"/>
    <cellStyle name="输入 6 2 2 3 2" xfId="7513"/>
    <cellStyle name="输入 6 2 2 4" xfId="10784"/>
    <cellStyle name="输入 6 2 2 4 2" xfId="10785"/>
    <cellStyle name="输入 6 2 2 5" xfId="10786"/>
    <cellStyle name="输入 6 2 2 5 2" xfId="10787"/>
    <cellStyle name="输入 6 2 2 6" xfId="10788"/>
    <cellStyle name="输入 6 2 2 6 2" xfId="10789"/>
    <cellStyle name="输入 6 2 2 7" xfId="10790"/>
    <cellStyle name="输入 6 2 2 7 2" xfId="10791"/>
    <cellStyle name="输入 6 2 2 7 2 2" xfId="3725"/>
    <cellStyle name="输入 6 2 2 7 3" xfId="10792"/>
    <cellStyle name="输入 6 2 2 8" xfId="10793"/>
    <cellStyle name="输入 6 2 3" xfId="10794"/>
    <cellStyle name="输入 6 2 3 2" xfId="10795"/>
    <cellStyle name="输入 6 2 4" xfId="7418"/>
    <cellStyle name="输入 6 2 4 2" xfId="7420"/>
    <cellStyle name="输入 6 2 5" xfId="7425"/>
    <cellStyle name="输入 6 2 5 2" xfId="7427"/>
    <cellStyle name="输入 6 2 6" xfId="7431"/>
    <cellStyle name="输入 6 2 6 2" xfId="7433"/>
    <cellStyle name="输入 6 2 7" xfId="7437"/>
    <cellStyle name="输入 6 2 7 2" xfId="7439"/>
    <cellStyle name="输入 6 3" xfId="2026"/>
    <cellStyle name="输入 6 3 2" xfId="10655"/>
    <cellStyle name="输入 6 3 2 2" xfId="10657"/>
    <cellStyle name="输入 6 3 3" xfId="10674"/>
    <cellStyle name="输入 6 3 3 2" xfId="10676"/>
    <cellStyle name="输入 6 3 4" xfId="7445"/>
    <cellStyle name="输入 6 3 4 2" xfId="7448"/>
    <cellStyle name="输入 6 3 5" xfId="7452"/>
    <cellStyle name="输入 6 3 5 2" xfId="10678"/>
    <cellStyle name="输入 6 3 6" xfId="10680"/>
    <cellStyle name="输入 6 3 6 2" xfId="10682"/>
    <cellStyle name="输入 6 3 7" xfId="10684"/>
    <cellStyle name="输入 6 3 7 2" xfId="10686"/>
    <cellStyle name="输入 6 3 7 2 2" xfId="10796"/>
    <cellStyle name="输入 6 3 7 3" xfId="10797"/>
    <cellStyle name="输入 6 3 8" xfId="10798"/>
    <cellStyle name="输入 6 4" xfId="10688"/>
    <cellStyle name="输入 6 4 2" xfId="10690"/>
    <cellStyle name="输入 6 5" xfId="7226"/>
    <cellStyle name="输入 6 5 2" xfId="7229"/>
    <cellStyle name="输入 6 6" xfId="7235"/>
    <cellStyle name="输入 6 6 2" xfId="7238"/>
    <cellStyle name="输入 6 7" xfId="7244"/>
    <cellStyle name="输入 6 7 2" xfId="7247"/>
    <cellStyle name="输入 6 8" xfId="7253"/>
    <cellStyle name="输入 6 8 2" xfId="7256"/>
    <cellStyle name="输入 7" xfId="10799"/>
    <cellStyle name="输入 7 2" xfId="10800"/>
    <cellStyle name="输入 7 2 2" xfId="10802"/>
    <cellStyle name="输入 7 2 2 2" xfId="10804"/>
    <cellStyle name="输入 7 2 3" xfId="10806"/>
    <cellStyle name="输入 7 2 3 2" xfId="10808"/>
    <cellStyle name="输入 7 2 4" xfId="10810"/>
    <cellStyle name="输入 7 2 4 2" xfId="10812"/>
    <cellStyle name="输入 7 2 5" xfId="10814"/>
    <cellStyle name="输入 7 2 5 2" xfId="10816"/>
    <cellStyle name="输入 7 2 6" xfId="10818"/>
    <cellStyle name="输入 7 2 6 2" xfId="10820"/>
    <cellStyle name="输入 7 2 7" xfId="10822"/>
    <cellStyle name="输入 7 2 7 2" xfId="10824"/>
    <cellStyle name="输入 7 2 7 2 2" xfId="10826"/>
    <cellStyle name="输入 7 2 7 3" xfId="10827"/>
    <cellStyle name="输入 7 2 8" xfId="10828"/>
    <cellStyle name="输入 7 3" xfId="10704"/>
    <cellStyle name="输入 7 3 2" xfId="10707"/>
    <cellStyle name="输入 7 4" xfId="10737"/>
    <cellStyle name="输入 7 4 2" xfId="10740"/>
    <cellStyle name="输入 7 5" xfId="7263"/>
    <cellStyle name="输入 7 5 2" xfId="7267"/>
    <cellStyle name="输入 7 6" xfId="7273"/>
    <cellStyle name="输入 7 6 2" xfId="10743"/>
    <cellStyle name="输入 7 7" xfId="10746"/>
    <cellStyle name="输入 7 7 2" xfId="10749"/>
    <cellStyle name="输入 8" xfId="10830"/>
    <cellStyle name="输入 8 2" xfId="10831"/>
    <cellStyle name="输入 8 2 2" xfId="10832"/>
    <cellStyle name="输入 8 3" xfId="10757"/>
    <cellStyle name="输入 8 3 2" xfId="10759"/>
    <cellStyle name="输入 8 4" xfId="10761"/>
    <cellStyle name="输入 8 4 2" xfId="10763"/>
    <cellStyle name="输入 8 5" xfId="7278"/>
    <cellStyle name="输入 8 5 2" xfId="7281"/>
    <cellStyle name="输入 8 6" xfId="7285"/>
    <cellStyle name="输入 8 6 2" xfId="10765"/>
    <cellStyle name="输入 8 7" xfId="10767"/>
    <cellStyle name="输入 8 7 2" xfId="10769"/>
    <cellStyle name="输入 8 7 2 2" xfId="10833"/>
    <cellStyle name="输入 8 7 3" xfId="10834"/>
    <cellStyle name="输入 8 8" xfId="10771"/>
    <cellStyle name="输入 9" xfId="10835"/>
    <cellStyle name="输入 9 2" xfId="10836"/>
    <cellStyle name="数字" xfId="10291"/>
    <cellStyle name="数字 10" xfId="6616"/>
    <cellStyle name="数字 10 2" xfId="6619"/>
    <cellStyle name="数字 11" xfId="6621"/>
    <cellStyle name="数字 2" xfId="10837"/>
    <cellStyle name="数字 2 10" xfId="10838"/>
    <cellStyle name="数字 2 2" xfId="10839"/>
    <cellStyle name="数字 2 2 2" xfId="10840"/>
    <cellStyle name="数字 2 2 2 2" xfId="10841"/>
    <cellStyle name="数字 2 2 2 2 2" xfId="10843"/>
    <cellStyle name="数字 2 2 2 2 2 2" xfId="10845"/>
    <cellStyle name="数字 2 2 2 2 2 3" xfId="10846"/>
    <cellStyle name="数字 2 2 2 2 3" xfId="10847"/>
    <cellStyle name="数字 2 2 2 2 3 2" xfId="10848"/>
    <cellStyle name="数字 2 2 2 2 4" xfId="8783"/>
    <cellStyle name="数字 2 2 2 2 4 2" xfId="10849"/>
    <cellStyle name="数字 2 2 2 2 5" xfId="8785"/>
    <cellStyle name="数字 2 2 2 2 5 2" xfId="10850"/>
    <cellStyle name="数字 2 2 2 2 6" xfId="10851"/>
    <cellStyle name="数字 2 2 2 2 6 2" xfId="9566"/>
    <cellStyle name="数字 2 2 2 2 7" xfId="10852"/>
    <cellStyle name="数字 2 2 2 3" xfId="10853"/>
    <cellStyle name="数字 2 2 2 3 2" xfId="10855"/>
    <cellStyle name="数字 2 2 2 3 3" xfId="10856"/>
    <cellStyle name="数字 2 2 2 4" xfId="10857"/>
    <cellStyle name="数字 2 2 2 4 2" xfId="10858"/>
    <cellStyle name="数字 2 2 2 5" xfId="10859"/>
    <cellStyle name="数字 2 2 2 5 2" xfId="10860"/>
    <cellStyle name="数字 2 2 2 6" xfId="2525"/>
    <cellStyle name="数字 2 2 2 6 2" xfId="2527"/>
    <cellStyle name="数字 2 2 2 7" xfId="2555"/>
    <cellStyle name="数字 2 2 2 7 2" xfId="2558"/>
    <cellStyle name="数字 2 2 2 8" xfId="2376"/>
    <cellStyle name="数字 2 2 3" xfId="10861"/>
    <cellStyle name="数字 2 2 3 2" xfId="10862"/>
    <cellStyle name="数字 2 2 3 2 2" xfId="10864"/>
    <cellStyle name="数字 2 2 3 2 3" xfId="10865"/>
    <cellStyle name="数字 2 2 3 3" xfId="10866"/>
    <cellStyle name="数字 2 2 3 3 2" xfId="8448"/>
    <cellStyle name="数字 2 2 3 4" xfId="10867"/>
    <cellStyle name="数字 2 2 3 4 2" xfId="10868"/>
    <cellStyle name="数字 2 2 3 5" xfId="10869"/>
    <cellStyle name="数字 2 2 3 5 2" xfId="10870"/>
    <cellStyle name="数字 2 2 3 6" xfId="2571"/>
    <cellStyle name="数字 2 2 3 6 2" xfId="2573"/>
    <cellStyle name="数字 2 2 3 7" xfId="2586"/>
    <cellStyle name="数字 2 2 4" xfId="10871"/>
    <cellStyle name="数字 2 2 4 2" xfId="10873"/>
    <cellStyle name="数字 2 2 4 3" xfId="10874"/>
    <cellStyle name="数字 2 2 5" xfId="10875"/>
    <cellStyle name="数字 2 2 5 2" xfId="10876"/>
    <cellStyle name="数字 2 2 6" xfId="10878"/>
    <cellStyle name="数字 2 2 6 2" xfId="10879"/>
    <cellStyle name="数字 2 2 7" xfId="10881"/>
    <cellStyle name="数字 2 2 7 2" xfId="10882"/>
    <cellStyle name="数字 2 2 8" xfId="3561"/>
    <cellStyle name="数字 2 2 8 2" xfId="3186"/>
    <cellStyle name="数字 2 2 9" xfId="4675"/>
    <cellStyle name="数字 2 3" xfId="10884"/>
    <cellStyle name="数字 2 3 2" xfId="10885"/>
    <cellStyle name="数字 2 3 2 2" xfId="10886"/>
    <cellStyle name="数字 2 3 2 2 2" xfId="10888"/>
    <cellStyle name="数字 2 3 2 2 3" xfId="7595"/>
    <cellStyle name="数字 2 3 2 3" xfId="10890"/>
    <cellStyle name="数字 2 3 2 3 2" xfId="10891"/>
    <cellStyle name="数字 2 3 2 4" xfId="10892"/>
    <cellStyle name="数字 2 3 2 4 2" xfId="10893"/>
    <cellStyle name="数字 2 3 2 5" xfId="10894"/>
    <cellStyle name="数字 2 3 2 5 2" xfId="10895"/>
    <cellStyle name="数字 2 3 2 6" xfId="2681"/>
    <cellStyle name="数字 2 3 2 6 2" xfId="2683"/>
    <cellStyle name="数字 2 3 2 7" xfId="2698"/>
    <cellStyle name="数字 2 3 3" xfId="10896"/>
    <cellStyle name="数字 2 3 3 2" xfId="10897"/>
    <cellStyle name="数字 2 3 3 3" xfId="10898"/>
    <cellStyle name="数字 2 3 4" xfId="10899"/>
    <cellStyle name="数字 2 3 4 2" xfId="10900"/>
    <cellStyle name="数字 2 3 5" xfId="10901"/>
    <cellStyle name="数字 2 3 5 2" xfId="10902"/>
    <cellStyle name="数字 2 3 6" xfId="10904"/>
    <cellStyle name="数字 2 3 6 2" xfId="10905"/>
    <cellStyle name="数字 2 3 7" xfId="10907"/>
    <cellStyle name="数字 2 3 7 2" xfId="10908"/>
    <cellStyle name="数字 2 3 8" xfId="848"/>
    <cellStyle name="数字 2 4" xfId="10910"/>
    <cellStyle name="数字 2 4 2" xfId="10911"/>
    <cellStyle name="数字 2 4 2 2" xfId="10912"/>
    <cellStyle name="数字 2 4 2 3" xfId="10913"/>
    <cellStyle name="数字 2 4 3" xfId="10914"/>
    <cellStyle name="数字 2 4 3 2" xfId="10915"/>
    <cellStyle name="数字 2 4 4" xfId="10916"/>
    <cellStyle name="数字 2 4 4 2" xfId="10917"/>
    <cellStyle name="数字 2 4 5" xfId="10918"/>
    <cellStyle name="数字 2 4 5 2" xfId="10919"/>
    <cellStyle name="数字 2 4 6" xfId="10921"/>
    <cellStyle name="数字 2 4 6 2" xfId="10922"/>
    <cellStyle name="数字 2 4 7" xfId="10924"/>
    <cellStyle name="数字 2 5" xfId="9734"/>
    <cellStyle name="数字 2 5 2" xfId="10925"/>
    <cellStyle name="数字 2 5 3" xfId="10926"/>
    <cellStyle name="数字 2 6" xfId="1875"/>
    <cellStyle name="数字 2 6 2" xfId="10927"/>
    <cellStyle name="数字 2 7" xfId="2369"/>
    <cellStyle name="数字 2 7 2" xfId="10928"/>
    <cellStyle name="数字 2 8" xfId="4870"/>
    <cellStyle name="数字 2 8 2" xfId="10929"/>
    <cellStyle name="数字 2 9" xfId="10930"/>
    <cellStyle name="数字 2 9 2" xfId="10931"/>
    <cellStyle name="数字 3" xfId="10638"/>
    <cellStyle name="数字 3 2" xfId="10932"/>
    <cellStyle name="数字 3 2 2" xfId="10933"/>
    <cellStyle name="数字 3 2 2 2" xfId="10934"/>
    <cellStyle name="数字 3 2 2 2 2" xfId="10935"/>
    <cellStyle name="数字 3 2 2 2 3" xfId="10936"/>
    <cellStyle name="数字 3 2 2 3" xfId="10937"/>
    <cellStyle name="数字 3 2 2 3 2" xfId="10938"/>
    <cellStyle name="数字 3 2 2 4" xfId="10939"/>
    <cellStyle name="数字 3 2 2 4 2" xfId="10940"/>
    <cellStyle name="数字 3 2 2 5" xfId="10941"/>
    <cellStyle name="数字 3 2 2 5 2" xfId="10942"/>
    <cellStyle name="数字 3 2 2 6" xfId="10943"/>
    <cellStyle name="数字 3 2 2 6 2" xfId="10944"/>
    <cellStyle name="数字 3 2 2 7" xfId="10945"/>
    <cellStyle name="数字 3 2 3" xfId="10946"/>
    <cellStyle name="数字 3 2 3 2" xfId="10947"/>
    <cellStyle name="数字 3 2 3 3" xfId="10948"/>
    <cellStyle name="数字 3 2 4" xfId="10949"/>
    <cellStyle name="数字 3 2 4 2" xfId="10950"/>
    <cellStyle name="数字 3 2 5" xfId="10951"/>
    <cellStyle name="数字 3 2 5 2" xfId="10953"/>
    <cellStyle name="数字 3 2 6" xfId="7592"/>
    <cellStyle name="数字 3 2 6 2" xfId="10954"/>
    <cellStyle name="数字 3 2 7" xfId="10955"/>
    <cellStyle name="数字 3 2 7 2" xfId="10956"/>
    <cellStyle name="数字 3 2 8" xfId="4777"/>
    <cellStyle name="数字 3 3" xfId="10957"/>
    <cellStyle name="数字 3 3 2" xfId="10958"/>
    <cellStyle name="数字 3 3 2 2" xfId="10959"/>
    <cellStyle name="数字 3 3 2 3" xfId="10960"/>
    <cellStyle name="数字 3 3 3" xfId="10961"/>
    <cellStyle name="数字 3 3 3 2" xfId="10962"/>
    <cellStyle name="数字 3 3 4" xfId="10963"/>
    <cellStyle name="数字 3 3 4 2" xfId="10964"/>
    <cellStyle name="数字 3 3 5" xfId="10889"/>
    <cellStyle name="数字 3 3 5 2" xfId="10965"/>
    <cellStyle name="数字 3 3 6" xfId="7596"/>
    <cellStyle name="数字 3 3 6 2" xfId="10966"/>
    <cellStyle name="数字 3 3 7" xfId="10967"/>
    <cellStyle name="数字 3 4" xfId="10968"/>
    <cellStyle name="数字 3 4 2" xfId="10969"/>
    <cellStyle name="数字 3 4 3" xfId="10970"/>
    <cellStyle name="数字 3 5" xfId="6776"/>
    <cellStyle name="数字 3 5 2" xfId="10971"/>
    <cellStyle name="数字 3 6" xfId="6778"/>
    <cellStyle name="数字 3 6 2" xfId="10972"/>
    <cellStyle name="数字 3 7" xfId="10973"/>
    <cellStyle name="数字 3 7 2" xfId="10974"/>
    <cellStyle name="数字 3 8" xfId="3275"/>
    <cellStyle name="数字 3 8 2" xfId="10975"/>
    <cellStyle name="数字 3 9" xfId="10976"/>
    <cellStyle name="数字 4" xfId="10977"/>
    <cellStyle name="数字 4 2" xfId="10978"/>
    <cellStyle name="数字 4 2 2" xfId="10979"/>
    <cellStyle name="数字 4 2 2 2" xfId="10980"/>
    <cellStyle name="数字 4 2 2 3" xfId="10981"/>
    <cellStyle name="数字 4 2 3" xfId="10982"/>
    <cellStyle name="数字 4 2 3 2" xfId="10983"/>
    <cellStyle name="数字 4 2 4" xfId="10984"/>
    <cellStyle name="数字 4 2 4 2" xfId="10985"/>
    <cellStyle name="数字 4 2 5" xfId="10986"/>
    <cellStyle name="数字 4 2 5 2" xfId="10987"/>
    <cellStyle name="数字 4 2 6" xfId="7728"/>
    <cellStyle name="数字 4 2 6 2" xfId="10988"/>
    <cellStyle name="数字 4 2 7" xfId="10989"/>
    <cellStyle name="数字 4 3" xfId="10990"/>
    <cellStyle name="数字 4 3 2" xfId="10991"/>
    <cellStyle name="数字 4 3 3" xfId="10992"/>
    <cellStyle name="数字 4 4" xfId="10993"/>
    <cellStyle name="数字 4 4 2" xfId="10994"/>
    <cellStyle name="数字 4 5" xfId="9736"/>
    <cellStyle name="数字 4 5 2" xfId="10995"/>
    <cellStyle name="数字 4 6" xfId="10996"/>
    <cellStyle name="数字 4 6 2" xfId="10997"/>
    <cellStyle name="数字 4 7" xfId="10998"/>
    <cellStyle name="数字 4 7 2" xfId="10999"/>
    <cellStyle name="数字 4 8" xfId="11000"/>
    <cellStyle name="数字 5" xfId="11001"/>
    <cellStyle name="数字 5 2" xfId="11002"/>
    <cellStyle name="数字 5 2 2" xfId="11003"/>
    <cellStyle name="数字 5 2 3" xfId="11004"/>
    <cellStyle name="数字 5 3" xfId="11005"/>
    <cellStyle name="数字 5 3 2" xfId="9100"/>
    <cellStyle name="数字 5 4" xfId="11006"/>
    <cellStyle name="数字 5 4 2" xfId="11007"/>
    <cellStyle name="数字 5 5" xfId="9739"/>
    <cellStyle name="数字 5 5 2" xfId="9108"/>
    <cellStyle name="数字 5 6" xfId="11008"/>
    <cellStyle name="数字 5 6 2" xfId="11009"/>
    <cellStyle name="数字 5 7" xfId="11010"/>
    <cellStyle name="数字 6" xfId="11011"/>
    <cellStyle name="数字 6 2" xfId="11012"/>
    <cellStyle name="数字 6 3" xfId="7667"/>
    <cellStyle name="数字 7" xfId="11013"/>
    <cellStyle name="数字 7 2" xfId="11014"/>
    <cellStyle name="数字 8" xfId="3088"/>
    <cellStyle name="数字 8 2" xfId="3091"/>
    <cellStyle name="数字 9" xfId="1031"/>
    <cellStyle name="数字 9 2" xfId="1033"/>
    <cellStyle name="未定义" xfId="11015"/>
    <cellStyle name="未定义 2" xfId="11016"/>
    <cellStyle name="未定义 3" xfId="11017"/>
    <cellStyle name="未定义 4" xfId="7074"/>
    <cellStyle name="小数" xfId="4636"/>
    <cellStyle name="小数 10" xfId="11018"/>
    <cellStyle name="小数 10 2" xfId="11019"/>
    <cellStyle name="小数 11" xfId="11020"/>
    <cellStyle name="小数 2" xfId="11021"/>
    <cellStyle name="小数 2 10" xfId="11022"/>
    <cellStyle name="小数 2 2" xfId="11023"/>
    <cellStyle name="小数 2 2 2" xfId="11024"/>
    <cellStyle name="小数 2 2 2 2" xfId="11025"/>
    <cellStyle name="小数 2 2 2 2 2" xfId="11026"/>
    <cellStyle name="小数 2 2 2 2 2 2" xfId="11027"/>
    <cellStyle name="小数 2 2 2 2 2 3" xfId="11028"/>
    <cellStyle name="小数 2 2 2 2 3" xfId="11029"/>
    <cellStyle name="小数 2 2 2 2 3 2" xfId="11030"/>
    <cellStyle name="小数 2 2 2 2 4" xfId="11031"/>
    <cellStyle name="小数 2 2 2 2 4 2" xfId="8513"/>
    <cellStyle name="小数 2 2 2 2 5" xfId="7044"/>
    <cellStyle name="小数 2 2 2 2 5 2" xfId="7047"/>
    <cellStyle name="小数 2 2 2 2 6" xfId="7051"/>
    <cellStyle name="小数 2 2 2 2 6 2" xfId="131"/>
    <cellStyle name="小数 2 2 2 2 7" xfId="11032"/>
    <cellStyle name="小数 2 2 2 3" xfId="11033"/>
    <cellStyle name="小数 2 2 2 3 2" xfId="11034"/>
    <cellStyle name="小数 2 2 2 3 3" xfId="11035"/>
    <cellStyle name="小数 2 2 2 4" xfId="11036"/>
    <cellStyle name="小数 2 2 2 4 2" xfId="11037"/>
    <cellStyle name="小数 2 2 2 5" xfId="11038"/>
    <cellStyle name="小数 2 2 2 5 2" xfId="11039"/>
    <cellStyle name="小数 2 2 2 6" xfId="11040"/>
    <cellStyle name="小数 2 2 2 6 2" xfId="11041"/>
    <cellStyle name="小数 2 2 2 7" xfId="11042"/>
    <cellStyle name="小数 2 2 2 7 2" xfId="11043"/>
    <cellStyle name="小数 2 2 2 8" xfId="11044"/>
    <cellStyle name="小数 2 2 3" xfId="11045"/>
    <cellStyle name="小数 2 2 3 2" xfId="11046"/>
    <cellStyle name="小数 2 2 3 2 2" xfId="11047"/>
    <cellStyle name="小数 2 2 3 2 3" xfId="11048"/>
    <cellStyle name="小数 2 2 3 3" xfId="11049"/>
    <cellStyle name="小数 2 2 3 3 2" xfId="11050"/>
    <cellStyle name="小数 2 2 3 4" xfId="11051"/>
    <cellStyle name="小数 2 2 3 4 2" xfId="11052"/>
    <cellStyle name="小数 2 2 3 5" xfId="11053"/>
    <cellStyle name="小数 2 2 3 5 2" xfId="11054"/>
    <cellStyle name="小数 2 2 3 6" xfId="11055"/>
    <cellStyle name="小数 2 2 3 6 2" xfId="11056"/>
    <cellStyle name="小数 2 2 3 7" xfId="11057"/>
    <cellStyle name="小数 2 2 4" xfId="8420"/>
    <cellStyle name="小数 2 2 4 2" xfId="11058"/>
    <cellStyle name="小数 2 2 4 3" xfId="11059"/>
    <cellStyle name="小数 2 2 5" xfId="11060"/>
    <cellStyle name="小数 2 2 5 2" xfId="9219"/>
    <cellStyle name="小数 2 2 6" xfId="11061"/>
    <cellStyle name="小数 2 2 6 2" xfId="9254"/>
    <cellStyle name="小数 2 2 7" xfId="11062"/>
    <cellStyle name="小数 2 2 7 2" xfId="9282"/>
    <cellStyle name="小数 2 2 8" xfId="11063"/>
    <cellStyle name="小数 2 2 8 2" xfId="9301"/>
    <cellStyle name="小数 2 2 9" xfId="11064"/>
    <cellStyle name="小数 2 3" xfId="11065"/>
    <cellStyle name="小数 2 3 2" xfId="11066"/>
    <cellStyle name="小数 2 3 2 2" xfId="11067"/>
    <cellStyle name="小数 2 3 2 2 2" xfId="11068"/>
    <cellStyle name="小数 2 3 2 2 3" xfId="11069"/>
    <cellStyle name="小数 2 3 2 3" xfId="11070"/>
    <cellStyle name="小数 2 3 2 3 2" xfId="11071"/>
    <cellStyle name="小数 2 3 2 4" xfId="9924"/>
    <cellStyle name="小数 2 3 2 4 2" xfId="9926"/>
    <cellStyle name="小数 2 3 2 5" xfId="10032"/>
    <cellStyle name="小数 2 3 2 5 2" xfId="3009"/>
    <cellStyle name="小数 2 3 2 6" xfId="10055"/>
    <cellStyle name="小数 2 3 2 6 2" xfId="10057"/>
    <cellStyle name="小数 2 3 2 7" xfId="10072"/>
    <cellStyle name="小数 2 3 3" xfId="11072"/>
    <cellStyle name="小数 2 3 3 2" xfId="11073"/>
    <cellStyle name="小数 2 3 3 3" xfId="11074"/>
    <cellStyle name="小数 2 3 4" xfId="11075"/>
    <cellStyle name="小数 2 3 4 2" xfId="9261"/>
    <cellStyle name="小数 2 3 5" xfId="11076"/>
    <cellStyle name="小数 2 3 5 2" xfId="4535"/>
    <cellStyle name="小数 2 3 6" xfId="11077"/>
    <cellStyle name="小数 2 3 6 2" xfId="9397"/>
    <cellStyle name="小数 2 3 7" xfId="11078"/>
    <cellStyle name="小数 2 3 7 2" xfId="9425"/>
    <cellStyle name="小数 2 3 8" xfId="11079"/>
    <cellStyle name="小数 2 4" xfId="11080"/>
    <cellStyle name="小数 2 4 2" xfId="11081"/>
    <cellStyle name="小数 2 4 2 2" xfId="11082"/>
    <cellStyle name="小数 2 4 2 3" xfId="11083"/>
    <cellStyle name="小数 2 4 3" xfId="11084"/>
    <cellStyle name="小数 2 4 3 2" xfId="11085"/>
    <cellStyle name="小数 2 4 4" xfId="4853"/>
    <cellStyle name="小数 2 4 4 2" xfId="11086"/>
    <cellStyle name="小数 2 4 5" xfId="4855"/>
    <cellStyle name="小数 2 4 5 2" xfId="9482"/>
    <cellStyle name="小数 2 4 6" xfId="11087"/>
    <cellStyle name="小数 2 4 6 2" xfId="9536"/>
    <cellStyle name="小数 2 4 7" xfId="7981"/>
    <cellStyle name="小数 2 5" xfId="11088"/>
    <cellStyle name="小数 2 5 2" xfId="11089"/>
    <cellStyle name="小数 2 5 3" xfId="11090"/>
    <cellStyle name="小数 2 6" xfId="11091"/>
    <cellStyle name="小数 2 6 2" xfId="11092"/>
    <cellStyle name="小数 2 7" xfId="11093"/>
    <cellStyle name="小数 2 7 2" xfId="11094"/>
    <cellStyle name="小数 2 8" xfId="11095"/>
    <cellStyle name="小数 2 8 2" xfId="11096"/>
    <cellStyle name="小数 2 9" xfId="11097"/>
    <cellStyle name="小数 2 9 2" xfId="7520"/>
    <cellStyle name="小数 3" xfId="11098"/>
    <cellStyle name="小数 3 2" xfId="11099"/>
    <cellStyle name="小数 3 2 2" xfId="11100"/>
    <cellStyle name="小数 3 2 2 2" xfId="11101"/>
    <cellStyle name="小数 3 2 2 2 2" xfId="11102"/>
    <cellStyle name="小数 3 2 2 2 3" xfId="11103"/>
    <cellStyle name="小数 3 2 2 3" xfId="9814"/>
    <cellStyle name="小数 3 2 2 3 2" xfId="11104"/>
    <cellStyle name="小数 3 2 2 4" xfId="11105"/>
    <cellStyle name="小数 3 2 2 4 2" xfId="11106"/>
    <cellStyle name="小数 3 2 2 5" xfId="11107"/>
    <cellStyle name="小数 3 2 2 5 2" xfId="11108"/>
    <cellStyle name="小数 3 2 2 6" xfId="11109"/>
    <cellStyle name="小数 3 2 2 6 2" xfId="11110"/>
    <cellStyle name="小数 3 2 2 7" xfId="11111"/>
    <cellStyle name="小数 3 2 3" xfId="11112"/>
    <cellStyle name="小数 3 2 3 2" xfId="4194"/>
    <cellStyle name="小数 3 2 3 3" xfId="11113"/>
    <cellStyle name="小数 3 2 4" xfId="11114"/>
    <cellStyle name="小数 3 2 4 2" xfId="11115"/>
    <cellStyle name="小数 3 2 5" xfId="11116"/>
    <cellStyle name="小数 3 2 5 2" xfId="7934"/>
    <cellStyle name="小数 3 2 6" xfId="11117"/>
    <cellStyle name="小数 3 2 6 2" xfId="11118"/>
    <cellStyle name="小数 3 2 7" xfId="10842"/>
    <cellStyle name="小数 3 2 7 2" xfId="10844"/>
    <cellStyle name="小数 3 2 8" xfId="10854"/>
    <cellStyle name="小数 3 3" xfId="11119"/>
    <cellStyle name="小数 3 3 2" xfId="8495"/>
    <cellStyle name="小数 3 3 2 2" xfId="11120"/>
    <cellStyle name="小数 3 3 2 3" xfId="11121"/>
    <cellStyle name="小数 3 3 3" xfId="11122"/>
    <cellStyle name="小数 3 3 3 2" xfId="11123"/>
    <cellStyle name="小数 3 3 4" xfId="11124"/>
    <cellStyle name="小数 3 3 4 2" xfId="11125"/>
    <cellStyle name="小数 3 3 5" xfId="11126"/>
    <cellStyle name="小数 3 3 5 2" xfId="11127"/>
    <cellStyle name="小数 3 3 6" xfId="11128"/>
    <cellStyle name="小数 3 3 6 2" xfId="11129"/>
    <cellStyle name="小数 3 3 7" xfId="10863"/>
    <cellStyle name="小数 3 4" xfId="11130"/>
    <cellStyle name="小数 3 4 2" xfId="11131"/>
    <cellStyle name="小数 3 4 3" xfId="11132"/>
    <cellStyle name="小数 3 5" xfId="11133"/>
    <cellStyle name="小数 3 5 2" xfId="11134"/>
    <cellStyle name="小数 3 6" xfId="8862"/>
    <cellStyle name="小数 3 6 2" xfId="8864"/>
    <cellStyle name="小数 3 7" xfId="3394"/>
    <cellStyle name="小数 3 7 2" xfId="8873"/>
    <cellStyle name="小数 3 8" xfId="8877"/>
    <cellStyle name="小数 3 8 2" xfId="8879"/>
    <cellStyle name="小数 3 9" xfId="11135"/>
    <cellStyle name="小数 4" xfId="5603"/>
    <cellStyle name="小数 4 2" xfId="1789"/>
    <cellStyle name="小数 4 2 2" xfId="11136"/>
    <cellStyle name="小数 4 2 2 2" xfId="11137"/>
    <cellStyle name="小数 4 2 2 3" xfId="7570"/>
    <cellStyle name="小数 4 2 3" xfId="11138"/>
    <cellStyle name="小数 4 2 3 2" xfId="11139"/>
    <cellStyle name="小数 4 2 4" xfId="11140"/>
    <cellStyle name="小数 4 2 4 2" xfId="11141"/>
    <cellStyle name="小数 4 2 5" xfId="11142"/>
    <cellStyle name="小数 4 2 5 2" xfId="11143"/>
    <cellStyle name="小数 4 2 6" xfId="11144"/>
    <cellStyle name="小数 4 2 6 2" xfId="10952"/>
    <cellStyle name="小数 4 2 7" xfId="10887"/>
    <cellStyle name="小数 4 3" xfId="5605"/>
    <cellStyle name="小数 4 3 2" xfId="11145"/>
    <cellStyle name="小数 4 3 3" xfId="11146"/>
    <cellStyle name="小数 4 4" xfId="11147"/>
    <cellStyle name="小数 4 4 2" xfId="9774"/>
    <cellStyle name="小数 4 5" xfId="11148"/>
    <cellStyle name="小数 4 5 2" xfId="5378"/>
    <cellStyle name="小数 4 6" xfId="8883"/>
    <cellStyle name="小数 4 6 2" xfId="5488"/>
    <cellStyle name="小数 4 7" xfId="8885"/>
    <cellStyle name="小数 4 7 2" xfId="5586"/>
    <cellStyle name="小数 4 8" xfId="8887"/>
    <cellStyle name="小数 5" xfId="5607"/>
    <cellStyle name="小数 5 2" xfId="11149"/>
    <cellStyle name="小数 5 2 2" xfId="11150"/>
    <cellStyle name="小数 5 2 3" xfId="11151"/>
    <cellStyle name="小数 5 3" xfId="11152"/>
    <cellStyle name="小数 5 3 2" xfId="11153"/>
    <cellStyle name="小数 5 4" xfId="9064"/>
    <cellStyle name="小数 5 4 2" xfId="10028"/>
    <cellStyle name="小数 5 5" xfId="9066"/>
    <cellStyle name="小数 5 5 2" xfId="5710"/>
    <cellStyle name="小数 5 6" xfId="8897"/>
    <cellStyle name="小数 5 6 2" xfId="8899"/>
    <cellStyle name="小数 5 7" xfId="8903"/>
    <cellStyle name="小数 6" xfId="5609"/>
    <cellStyle name="小数 6 2" xfId="11154"/>
    <cellStyle name="小数 6 3" xfId="7333"/>
    <cellStyle name="小数 7" xfId="5611"/>
    <cellStyle name="小数 7 2" xfId="11155"/>
    <cellStyle name="小数 8" xfId="11156"/>
    <cellStyle name="小数 8 2" xfId="11157"/>
    <cellStyle name="小数 9" xfId="11158"/>
    <cellStyle name="小数 9 2" xfId="11159"/>
    <cellStyle name="样式 1" xfId="5906"/>
    <cellStyle name="样式 1 2" xfId="11160"/>
    <cellStyle name="样式 1 3" xfId="11161"/>
    <cellStyle name="样式 1 4" xfId="11162"/>
    <cellStyle name="着色 1" xfId="11163"/>
    <cellStyle name="着色 1 2" xfId="1748"/>
    <cellStyle name="着色 2" xfId="9433"/>
    <cellStyle name="着色 2 2" xfId="11164"/>
    <cellStyle name="着色 3" xfId="9435"/>
    <cellStyle name="着色 3 2" xfId="1775"/>
    <cellStyle name="着色 4" xfId="11165"/>
    <cellStyle name="着色 4 2" xfId="11166"/>
    <cellStyle name="着色 5" xfId="11167"/>
    <cellStyle name="着色 5 2" xfId="11168"/>
    <cellStyle name="着色 6" xfId="2966"/>
    <cellStyle name="着色 6 2" xfId="11169"/>
    <cellStyle name="寘嬫愗傝 [0.00]_Region Orders (2)" xfId="11170"/>
    <cellStyle name="注释 10" xfId="11171"/>
    <cellStyle name="注释 10 2" xfId="11172"/>
    <cellStyle name="注释 10 2 2" xfId="11173"/>
    <cellStyle name="注释 10 3" xfId="11174"/>
    <cellStyle name="注释 10 3 2" xfId="11175"/>
    <cellStyle name="注释 10 4" xfId="2565"/>
    <cellStyle name="注释 10 4 2" xfId="11176"/>
    <cellStyle name="注释 10 5" xfId="11177"/>
    <cellStyle name="注释 10 5 2" xfId="11178"/>
    <cellStyle name="注释 10 6" xfId="11179"/>
    <cellStyle name="注释 10 6 2" xfId="11180"/>
    <cellStyle name="注释 11" xfId="11181"/>
    <cellStyle name="注释 11 2" xfId="11182"/>
    <cellStyle name="注释 2" xfId="11183"/>
    <cellStyle name="注释 2 10" xfId="11184"/>
    <cellStyle name="注释 2 10 2" xfId="8615"/>
    <cellStyle name="注释 2 11" xfId="11185"/>
    <cellStyle name="注释 2 11 2" xfId="8622"/>
    <cellStyle name="注释 2 2" xfId="11186"/>
    <cellStyle name="注释 2 2 10" xfId="11187"/>
    <cellStyle name="注释 2 2 10 2" xfId="11188"/>
    <cellStyle name="注释 2 2 11" xfId="11189"/>
    <cellStyle name="注释 2 2 11 2" xfId="11190"/>
    <cellStyle name="注释 2 2 2" xfId="11191"/>
    <cellStyle name="注释 2 2 2 10" xfId="11192"/>
    <cellStyle name="注释 2 2 2 10 2" xfId="11193"/>
    <cellStyle name="注释 2 2 2 2" xfId="11194"/>
    <cellStyle name="注释 2 2 2 2 2" xfId="10720"/>
    <cellStyle name="注释 2 2 2 2 2 2" xfId="10723"/>
    <cellStyle name="注释 2 2 2 2 2 2 2" xfId="11195"/>
    <cellStyle name="注释 2 2 2 2 2 3" xfId="11196"/>
    <cellStyle name="注释 2 2 2 2 2 3 2" xfId="11197"/>
    <cellStyle name="注释 2 2 2 2 2 4" xfId="11198"/>
    <cellStyle name="注释 2 2 2 2 2 4 2" xfId="11199"/>
    <cellStyle name="注释 2 2 2 2 2 5" xfId="11200"/>
    <cellStyle name="注释 2 2 2 2 2 5 2" xfId="11201"/>
    <cellStyle name="注释 2 2 2 2 2 6" xfId="11202"/>
    <cellStyle name="注释 2 2 2 2 2 6 2" xfId="11204"/>
    <cellStyle name="注释 2 2 2 2 2 7" xfId="11205"/>
    <cellStyle name="注释 2 2 2 2 2 7 2" xfId="11206"/>
    <cellStyle name="注释 2 2 2 2 2 7 2 2" xfId="920"/>
    <cellStyle name="注释 2 2 2 2 2 7 3" xfId="11207"/>
    <cellStyle name="注释 2 2 2 2 2 8" xfId="11208"/>
    <cellStyle name="注释 2 2 2 2 2 8 2" xfId="11209"/>
    <cellStyle name="注释 2 2 2 2 2 8 2 2" xfId="1005"/>
    <cellStyle name="注释 2 2 2 2 2 8 3" xfId="11210"/>
    <cellStyle name="注释 2 2 2 2 2 9" xfId="11211"/>
    <cellStyle name="注释 2 2 2 2 3" xfId="10726"/>
    <cellStyle name="注释 2 2 2 2 3 2" xfId="10729"/>
    <cellStyle name="注释 2 2 2 2 4" xfId="10734"/>
    <cellStyle name="注释 2 2 2 2 4 2" xfId="7139"/>
    <cellStyle name="注释 2 2 2 2 5" xfId="11212"/>
    <cellStyle name="注释 2 2 2 2 5 2" xfId="11214"/>
    <cellStyle name="注释 2 2 2 2 6" xfId="11216"/>
    <cellStyle name="注释 2 2 2 2 6 2" xfId="11217"/>
    <cellStyle name="注释 2 2 2 2 7" xfId="11218"/>
    <cellStyle name="注释 2 2 2 2 7 2" xfId="11219"/>
    <cellStyle name="注释 2 2 2 2 8" xfId="11220"/>
    <cellStyle name="注释 2 2 2 2 8 2" xfId="11221"/>
    <cellStyle name="注释 2 2 2 3" xfId="7492"/>
    <cellStyle name="注释 2 2 2 3 2" xfId="11222"/>
    <cellStyle name="注释 2 2 2 3 2 2" xfId="3313"/>
    <cellStyle name="注释 2 2 2 3 3" xfId="3161"/>
    <cellStyle name="注释 2 2 2 3 3 2" xfId="3165"/>
    <cellStyle name="注释 2 2 2 3 4" xfId="3171"/>
    <cellStyle name="注释 2 2 2 3 4 2" xfId="3174"/>
    <cellStyle name="注释 2 2 2 3 5" xfId="11224"/>
    <cellStyle name="注释 2 2 2 3 5 2" xfId="2425"/>
    <cellStyle name="注释 2 2 2 3 6" xfId="11226"/>
    <cellStyle name="注释 2 2 2 3 6 2" xfId="11227"/>
    <cellStyle name="注释 2 2 2 3 7" xfId="11228"/>
    <cellStyle name="注释 2 2 2 3 7 2" xfId="11229"/>
    <cellStyle name="注释 2 2 2 3 7 2 2" xfId="1964"/>
    <cellStyle name="注释 2 2 2 3 7 3" xfId="11230"/>
    <cellStyle name="注释 2 2 2 3 8" xfId="11231"/>
    <cellStyle name="注释 2 2 2 3 8 2" xfId="11232"/>
    <cellStyle name="注释 2 2 2 3 8 2 2" xfId="11233"/>
    <cellStyle name="注释 2 2 2 3 8 3" xfId="11234"/>
    <cellStyle name="注释 2 2 2 3 9" xfId="11235"/>
    <cellStyle name="注释 2 2 2 4" xfId="8714"/>
    <cellStyle name="注释 2 2 2 4 2" xfId="11236"/>
    <cellStyle name="注释 2 2 2 4 2 2" xfId="11238"/>
    <cellStyle name="注释 2 2 2 4 3" xfId="3189"/>
    <cellStyle name="注释 2 2 2 4 3 2" xfId="1890"/>
    <cellStyle name="注释 2 2 2 4 4" xfId="11240"/>
    <cellStyle name="注释 2 2 2 4 4 2" xfId="11242"/>
    <cellStyle name="注释 2 2 2 4 5" xfId="11244"/>
    <cellStyle name="注释 2 2 2 4 5 2" xfId="11246"/>
    <cellStyle name="注释 2 2 2 4 6" xfId="11248"/>
    <cellStyle name="注释 2 2 2 4 6 2" xfId="11249"/>
    <cellStyle name="注释 2 2 2 4 7" xfId="11250"/>
    <cellStyle name="注释 2 2 2 4 7 2" xfId="11251"/>
    <cellStyle name="注释 2 2 2 4 7 2 2" xfId="11253"/>
    <cellStyle name="注释 2 2 2 4 7 3" xfId="11255"/>
    <cellStyle name="注释 2 2 2 4 8" xfId="11256"/>
    <cellStyle name="注释 2 2 2 4 8 2" xfId="11257"/>
    <cellStyle name="注释 2 2 2 4 8 2 2" xfId="6945"/>
    <cellStyle name="注释 2 2 2 4 8 3" xfId="11259"/>
    <cellStyle name="注释 2 2 2 4 9" xfId="11260"/>
    <cellStyle name="注释 2 2 2 5" xfId="8716"/>
    <cellStyle name="注释 2 2 2 5 2" xfId="11261"/>
    <cellStyle name="注释 2 2 2 6" xfId="11263"/>
    <cellStyle name="注释 2 2 2 6 2" xfId="11265"/>
    <cellStyle name="注释 2 2 2 7" xfId="11268"/>
    <cellStyle name="注释 2 2 2 7 2" xfId="11270"/>
    <cellStyle name="注释 2 2 2 8" xfId="11273"/>
    <cellStyle name="注释 2 2 2 8 2" xfId="11275"/>
    <cellStyle name="注释 2 2 2 9" xfId="11277"/>
    <cellStyle name="注释 2 2 2 9 2" xfId="11279"/>
    <cellStyle name="注释 2 2 3" xfId="11281"/>
    <cellStyle name="注释 2 2 3 2" xfId="8986"/>
    <cellStyle name="注释 2 2 3 2 2" xfId="11282"/>
    <cellStyle name="注释 2 2 3 2 2 2" xfId="11283"/>
    <cellStyle name="注释 2 2 3 2 3" xfId="11284"/>
    <cellStyle name="注释 2 2 3 2 3 2" xfId="11285"/>
    <cellStyle name="注释 2 2 3 2 4" xfId="11286"/>
    <cellStyle name="注释 2 2 3 2 4 2" xfId="11287"/>
    <cellStyle name="注释 2 2 3 2 5" xfId="11288"/>
    <cellStyle name="注释 2 2 3 2 5 2" xfId="11289"/>
    <cellStyle name="注释 2 2 3 2 6" xfId="10114"/>
    <cellStyle name="注释 2 2 3 2 6 2" xfId="11290"/>
    <cellStyle name="注释 2 2 3 2 7" xfId="11291"/>
    <cellStyle name="注释 2 2 3 2 7 2" xfId="11292"/>
    <cellStyle name="注释 2 2 3 2 7 2 2" xfId="2154"/>
    <cellStyle name="注释 2 2 3 2 7 3" xfId="11293"/>
    <cellStyle name="注释 2 2 3 2 8" xfId="11294"/>
    <cellStyle name="注释 2 2 3 2 8 2" xfId="11295"/>
    <cellStyle name="注释 2 2 3 2 8 2 2" xfId="11296"/>
    <cellStyle name="注释 2 2 3 2 8 3" xfId="11297"/>
    <cellStyle name="注释 2 2 3 2 9" xfId="11298"/>
    <cellStyle name="注释 2 2 3 3" xfId="11299"/>
    <cellStyle name="注释 2 2 3 3 2" xfId="11300"/>
    <cellStyle name="注释 2 2 3 3 2 2" xfId="1950"/>
    <cellStyle name="注释 2 2 3 3 3" xfId="3202"/>
    <cellStyle name="注释 2 2 3 3 3 2" xfId="3206"/>
    <cellStyle name="注释 2 2 3 3 4" xfId="3210"/>
    <cellStyle name="注释 2 2 3 3 4 2" xfId="3212"/>
    <cellStyle name="注释 2 2 3 3 5" xfId="11301"/>
    <cellStyle name="注释 2 2 3 3 5 2" xfId="11302"/>
    <cellStyle name="注释 2 2 3 3 6" xfId="11303"/>
    <cellStyle name="注释 2 2 3 3 6 2" xfId="11304"/>
    <cellStyle name="注释 2 2 3 3 7" xfId="11305"/>
    <cellStyle name="注释 2 2 3 3 7 2" xfId="11306"/>
    <cellStyle name="注释 2 2 3 3 7 2 2" xfId="11307"/>
    <cellStyle name="注释 2 2 3 3 7 3" xfId="11308"/>
    <cellStyle name="注释 2 2 3 3 8" xfId="11309"/>
    <cellStyle name="注释 2 2 3 3 8 2" xfId="11310"/>
    <cellStyle name="注释 2 2 3 3 8 2 2" xfId="11311"/>
    <cellStyle name="注释 2 2 3 3 8 3" xfId="11312"/>
    <cellStyle name="注释 2 2 3 3 9" xfId="11313"/>
    <cellStyle name="注释 2 2 3 4" xfId="8719"/>
    <cellStyle name="注释 2 2 3 4 2" xfId="11314"/>
    <cellStyle name="注释 2 2 3 5" xfId="8721"/>
    <cellStyle name="注释 2 2 3 5 2" xfId="11315"/>
    <cellStyle name="注释 2 2 3 6" xfId="11316"/>
    <cellStyle name="注释 2 2 3 6 2" xfId="11318"/>
    <cellStyle name="注释 2 2 3 7" xfId="807"/>
    <cellStyle name="注释 2 2 3 7 2" xfId="811"/>
    <cellStyle name="注释 2 2 3 8" xfId="815"/>
    <cellStyle name="注释 2 2 3 8 2" xfId="3540"/>
    <cellStyle name="注释 2 2 3 9" xfId="11319"/>
    <cellStyle name="注释 2 2 3 9 2" xfId="11320"/>
    <cellStyle name="注释 2 2 4" xfId="11321"/>
    <cellStyle name="注释 2 2 4 2" xfId="11322"/>
    <cellStyle name="注释 2 2 4 2 2" xfId="11323"/>
    <cellStyle name="注释 2 2 4 3" xfId="11324"/>
    <cellStyle name="注释 2 2 4 3 2" xfId="11325"/>
    <cellStyle name="注释 2 2 4 4" xfId="11326"/>
    <cellStyle name="注释 2 2 4 4 2" xfId="11327"/>
    <cellStyle name="注释 2 2 4 5" xfId="11328"/>
    <cellStyle name="注释 2 2 4 5 2" xfId="11329"/>
    <cellStyle name="注释 2 2 4 6" xfId="11330"/>
    <cellStyle name="注释 2 2 4 6 2" xfId="11332"/>
    <cellStyle name="注释 2 2 4 7" xfId="830"/>
    <cellStyle name="注释 2 2 4 7 2" xfId="571"/>
    <cellStyle name="注释 2 2 4 7 2 2" xfId="11333"/>
    <cellStyle name="注释 2 2 4 7 3" xfId="3556"/>
    <cellStyle name="注释 2 2 4 8" xfId="11334"/>
    <cellStyle name="注释 2 2 4 8 2" xfId="11335"/>
    <cellStyle name="注释 2 2 4 8 2 2" xfId="11336"/>
    <cellStyle name="注释 2 2 4 8 3" xfId="11337"/>
    <cellStyle name="注释 2 2 4 9" xfId="11338"/>
    <cellStyle name="注释 2 2 5" xfId="11339"/>
    <cellStyle name="注释 2 2 5 2" xfId="11340"/>
    <cellStyle name="注释 2 2 5 2 2" xfId="11341"/>
    <cellStyle name="注释 2 2 5 3" xfId="11342"/>
    <cellStyle name="注释 2 2 5 3 2" xfId="11343"/>
    <cellStyle name="注释 2 2 5 4" xfId="11344"/>
    <cellStyle name="注释 2 2 5 4 2" xfId="11345"/>
    <cellStyle name="注释 2 2 5 5" xfId="11346"/>
    <cellStyle name="注释 2 2 5 5 2" xfId="11347"/>
    <cellStyle name="注释 2 2 5 6" xfId="11348"/>
    <cellStyle name="注释 2 2 5 6 2" xfId="11350"/>
    <cellStyle name="注释 2 2 5 7" xfId="527"/>
    <cellStyle name="注释 2 2 5 7 2" xfId="11351"/>
    <cellStyle name="注释 2 2 5 7 2 2" xfId="1603"/>
    <cellStyle name="注释 2 2 5 7 3" xfId="11352"/>
    <cellStyle name="注释 2 2 5 8" xfId="3559"/>
    <cellStyle name="注释 2 2 5 8 2" xfId="11353"/>
    <cellStyle name="注释 2 2 5 8 2 2" xfId="11354"/>
    <cellStyle name="注释 2 2 5 8 3" xfId="11355"/>
    <cellStyle name="注释 2 2 5 9" xfId="11356"/>
    <cellStyle name="注释 2 2 6" xfId="11357"/>
    <cellStyle name="注释 2 2 6 2" xfId="11358"/>
    <cellStyle name="注释 2 2 7" xfId="504"/>
    <cellStyle name="注释 2 2 7 2" xfId="2432"/>
    <cellStyle name="注释 2 2 8" xfId="2434"/>
    <cellStyle name="注释 2 2 8 2" xfId="2437"/>
    <cellStyle name="注释 2 2 9" xfId="1877"/>
    <cellStyle name="注释 2 2 9 2" xfId="2335"/>
    <cellStyle name="注释 2 3" xfId="11359"/>
    <cellStyle name="注释 2 3 10" xfId="11360"/>
    <cellStyle name="注释 2 3 10 2" xfId="8677"/>
    <cellStyle name="注释 2 3 2" xfId="11361"/>
    <cellStyle name="注释 2 3 2 2" xfId="11362"/>
    <cellStyle name="注释 2 3 2 2 2" xfId="10665"/>
    <cellStyle name="注释 2 3 2 2 2 2" xfId="10667"/>
    <cellStyle name="注释 2 3 2 2 3" xfId="10669"/>
    <cellStyle name="注释 2 3 2 2 3 2" xfId="3946"/>
    <cellStyle name="注释 2 3 2 2 4" xfId="10672"/>
    <cellStyle name="注释 2 3 2 2 4 2" xfId="11363"/>
    <cellStyle name="注释 2 3 2 2 5" xfId="11364"/>
    <cellStyle name="注释 2 3 2 2 5 2" xfId="11365"/>
    <cellStyle name="注释 2 3 2 2 6" xfId="11366"/>
    <cellStyle name="注释 2 3 2 2 6 2" xfId="11367"/>
    <cellStyle name="注释 2 3 2 2 7" xfId="11368"/>
    <cellStyle name="注释 2 3 2 2 7 2" xfId="11369"/>
    <cellStyle name="注释 2 3 2 2 7 2 2" xfId="11370"/>
    <cellStyle name="注释 2 3 2 2 7 3" xfId="11371"/>
    <cellStyle name="注释 2 3 2 2 8" xfId="11372"/>
    <cellStyle name="注释 2 3 2 2 8 2" xfId="11373"/>
    <cellStyle name="注释 2 3 2 2 8 2 2" xfId="11374"/>
    <cellStyle name="注释 2 3 2 2 8 3" xfId="11375"/>
    <cellStyle name="注释 2 3 2 2 9" xfId="11376"/>
    <cellStyle name="注释 2 3 2 3" xfId="11377"/>
    <cellStyle name="注释 2 3 2 3 2" xfId="11378"/>
    <cellStyle name="注释 2 3 2 4" xfId="11379"/>
    <cellStyle name="注释 2 3 2 4 2" xfId="11380"/>
    <cellStyle name="注释 2 3 2 5" xfId="12"/>
    <cellStyle name="注释 2 3 2 5 2" xfId="4905"/>
    <cellStyle name="注释 2 3 2 6" xfId="11381"/>
    <cellStyle name="注释 2 3 2 6 2" xfId="11383"/>
    <cellStyle name="注释 2 3 2 7" xfId="11384"/>
    <cellStyle name="注释 2 3 2 7 2" xfId="11385"/>
    <cellStyle name="注释 2 3 2 8" xfId="11386"/>
    <cellStyle name="注释 2 3 2 8 2" xfId="11387"/>
    <cellStyle name="注释 2 3 3" xfId="11388"/>
    <cellStyle name="注释 2 3 3 2" xfId="11389"/>
    <cellStyle name="注释 2 3 3 2 2" xfId="11390"/>
    <cellStyle name="注释 2 3 3 3" xfId="11391"/>
    <cellStyle name="注释 2 3 3 3 2" xfId="11392"/>
    <cellStyle name="注释 2 3 3 4" xfId="11393"/>
    <cellStyle name="注释 2 3 3 4 2" xfId="11394"/>
    <cellStyle name="注释 2 3 3 5" xfId="11395"/>
    <cellStyle name="注释 2 3 3 5 2" xfId="11396"/>
    <cellStyle name="注释 2 3 3 6" xfId="11397"/>
    <cellStyle name="注释 2 3 3 6 2" xfId="2384"/>
    <cellStyle name="注释 2 3 3 7" xfId="3565"/>
    <cellStyle name="注释 2 3 3 7 2" xfId="3567"/>
    <cellStyle name="注释 2 3 3 7 2 2" xfId="11399"/>
    <cellStyle name="注释 2 3 3 7 3" xfId="3569"/>
    <cellStyle name="注释 2 3 3 8" xfId="11400"/>
    <cellStyle name="注释 2 3 3 8 2" xfId="6297"/>
    <cellStyle name="注释 2 3 3 8 2 2" xfId="5197"/>
    <cellStyle name="注释 2 3 3 8 3" xfId="6299"/>
    <cellStyle name="注释 2 3 3 9" xfId="11401"/>
    <cellStyle name="注释 2 3 4" xfId="11402"/>
    <cellStyle name="注释 2 3 4 2" xfId="11403"/>
    <cellStyle name="注释 2 3 4 2 2" xfId="11404"/>
    <cellStyle name="注释 2 3 4 3" xfId="11405"/>
    <cellStyle name="注释 2 3 4 3 2" xfId="11406"/>
    <cellStyle name="注释 2 3 4 4" xfId="11407"/>
    <cellStyle name="注释 2 3 4 4 2" xfId="11408"/>
    <cellStyle name="注释 2 3 4 5" xfId="11409"/>
    <cellStyle name="注释 2 3 4 5 2" xfId="11410"/>
    <cellStyle name="注释 2 3 4 6" xfId="11411"/>
    <cellStyle name="注释 2 3 4 6 2" xfId="11413"/>
    <cellStyle name="注释 2 3 4 7" xfId="205"/>
    <cellStyle name="注释 2 3 4 7 2" xfId="11414"/>
    <cellStyle name="注释 2 3 4 7 2 2" xfId="11415"/>
    <cellStyle name="注释 2 3 4 7 3" xfId="11416"/>
    <cellStyle name="注释 2 3 4 8" xfId="3571"/>
    <cellStyle name="注释 2 3 4 8 2" xfId="11417"/>
    <cellStyle name="注释 2 3 4 8 2 2" xfId="11418"/>
    <cellStyle name="注释 2 3 4 8 3" xfId="11419"/>
    <cellStyle name="注释 2 3 4 9" xfId="11420"/>
    <cellStyle name="注释 2 3 5" xfId="11421"/>
    <cellStyle name="注释 2 3 5 2" xfId="11422"/>
    <cellStyle name="注释 2 3 6" xfId="11423"/>
    <cellStyle name="注释 2 3 6 2" xfId="11424"/>
    <cellStyle name="注释 2 3 7" xfId="2444"/>
    <cellStyle name="注释 2 3 7 2" xfId="2446"/>
    <cellStyle name="注释 2 3 8" xfId="3985"/>
    <cellStyle name="注释 2 3 8 2" xfId="3987"/>
    <cellStyle name="注释 2 3 9" xfId="11425"/>
    <cellStyle name="注释 2 3 9 2" xfId="11426"/>
    <cellStyle name="注释 2 4" xfId="11427"/>
    <cellStyle name="注释 2 4 2" xfId="11428"/>
    <cellStyle name="注释 2 4 2 2" xfId="11429"/>
    <cellStyle name="注释 2 4 2 2 2" xfId="11430"/>
    <cellStyle name="注释 2 4 2 3" xfId="11432"/>
    <cellStyle name="注释 2 4 2 3 2" xfId="11433"/>
    <cellStyle name="注释 2 4 2 4" xfId="11435"/>
    <cellStyle name="注释 2 4 2 4 2" xfId="11436"/>
    <cellStyle name="注释 2 4 2 5" xfId="11438"/>
    <cellStyle name="注释 2 4 2 5 2" xfId="11439"/>
    <cellStyle name="注释 2 4 2 6" xfId="11440"/>
    <cellStyle name="注释 2 4 2 6 2" xfId="11203"/>
    <cellStyle name="注释 2 4 2 7" xfId="11441"/>
    <cellStyle name="注释 2 4 2 7 2" xfId="11442"/>
    <cellStyle name="注释 2 4 2 7 2 2" xfId="11443"/>
    <cellStyle name="注释 2 4 2 7 3" xfId="11444"/>
    <cellStyle name="注释 2 4 2 8" xfId="11445"/>
    <cellStyle name="注释 2 4 2 8 2" xfId="11446"/>
    <cellStyle name="注释 2 4 2 8 2 2" xfId="11447"/>
    <cellStyle name="注释 2 4 2 8 3" xfId="11448"/>
    <cellStyle name="注释 2 4 2 9" xfId="11449"/>
    <cellStyle name="注释 2 4 3" xfId="569"/>
    <cellStyle name="注释 2 4 3 2" xfId="11450"/>
    <cellStyle name="注释 2 4 3 2 2" xfId="11451"/>
    <cellStyle name="注释 2 4 3 3" xfId="11453"/>
    <cellStyle name="注释 2 4 3 3 2" xfId="11454"/>
    <cellStyle name="注释 2 4 3 4" xfId="11456"/>
    <cellStyle name="注释 2 4 3 4 2" xfId="11457"/>
    <cellStyle name="注释 2 4 3 5" xfId="11459"/>
    <cellStyle name="注释 2 4 3 5 2" xfId="11460"/>
    <cellStyle name="注释 2 4 3 6" xfId="11461"/>
    <cellStyle name="注释 2 4 3 6 2" xfId="11462"/>
    <cellStyle name="注释 2 4 3 7" xfId="3576"/>
    <cellStyle name="注释 2 4 3 7 2" xfId="11463"/>
    <cellStyle name="注释 2 4 3 7 2 2" xfId="11464"/>
    <cellStyle name="注释 2 4 3 7 3" xfId="11465"/>
    <cellStyle name="注释 2 4 3 8" xfId="3578"/>
    <cellStyle name="注释 2 4 3 8 2" xfId="11466"/>
    <cellStyle name="注释 2 4 3 8 2 2" xfId="11467"/>
    <cellStyle name="注释 2 4 3 8 3" xfId="11468"/>
    <cellStyle name="注释 2 4 3 9" xfId="11469"/>
    <cellStyle name="注释 2 4 4" xfId="11470"/>
    <cellStyle name="注释 2 4 4 2" xfId="11471"/>
    <cellStyle name="注释 2 4 5" xfId="11472"/>
    <cellStyle name="注释 2 4 5 2" xfId="11473"/>
    <cellStyle name="注释 2 4 6" xfId="11474"/>
    <cellStyle name="注释 2 4 6 2" xfId="11476"/>
    <cellStyle name="注释 2 4 7" xfId="2450"/>
    <cellStyle name="注释 2 4 7 2" xfId="2842"/>
    <cellStyle name="注释 2 4 8" xfId="2452"/>
    <cellStyle name="注释 2 4 8 2" xfId="11477"/>
    <cellStyle name="注释 2 4 9" xfId="3990"/>
    <cellStyle name="注释 2 4 9 2" xfId="11478"/>
    <cellStyle name="注释 2 5" xfId="11479"/>
    <cellStyle name="注释 2 5 2" xfId="11480"/>
    <cellStyle name="注释 2 5 2 2" xfId="11481"/>
    <cellStyle name="注释 2 5 3" xfId="4748"/>
    <cellStyle name="注释 2 5 3 2" xfId="4750"/>
    <cellStyle name="注释 2 5 4" xfId="4752"/>
    <cellStyle name="注释 2 5 4 2" xfId="11482"/>
    <cellStyle name="注释 2 5 5" xfId="11483"/>
    <cellStyle name="注释 2 5 5 2" xfId="11484"/>
    <cellStyle name="注释 2 5 6" xfId="11485"/>
    <cellStyle name="注释 2 5 6 2" xfId="11486"/>
    <cellStyle name="注释 2 5 7" xfId="2456"/>
    <cellStyle name="注释 2 5 7 2" xfId="11487"/>
    <cellStyle name="注释 2 5 7 2 2" xfId="11488"/>
    <cellStyle name="注释 2 5 7 3" xfId="11489"/>
    <cellStyle name="注释 2 5 8" xfId="444"/>
    <cellStyle name="注释 2 5 8 2" xfId="11490"/>
    <cellStyle name="注释 2 5 8 2 2" xfId="11491"/>
    <cellStyle name="注释 2 5 8 3" xfId="11492"/>
    <cellStyle name="注释 2 5 9" xfId="11493"/>
    <cellStyle name="注释 2 6" xfId="11494"/>
    <cellStyle name="注释 2 6 2" xfId="11495"/>
    <cellStyle name="注释 2 7" xfId="11496"/>
    <cellStyle name="注释 2 7 2" xfId="11497"/>
    <cellStyle name="注释 2 8" xfId="11498"/>
    <cellStyle name="注释 2 8 2" xfId="11499"/>
    <cellStyle name="注释 2 9" xfId="11252"/>
    <cellStyle name="注释 2 9 2" xfId="11254"/>
    <cellStyle name="注释 3" xfId="10801"/>
    <cellStyle name="注释 3 10" xfId="11500"/>
    <cellStyle name="注释 3 10 2" xfId="11501"/>
    <cellStyle name="注释 3 11" xfId="11502"/>
    <cellStyle name="注释 3 11 2" xfId="11503"/>
    <cellStyle name="注释 3 2" xfId="10803"/>
    <cellStyle name="注释 3 2 10" xfId="11504"/>
    <cellStyle name="注释 3 2 10 2" xfId="11505"/>
    <cellStyle name="注释 3 2 2" xfId="10805"/>
    <cellStyle name="注释 3 2 2 2" xfId="11506"/>
    <cellStyle name="注释 3 2 2 2 2" xfId="11507"/>
    <cellStyle name="注释 3 2 2 2 2 2" xfId="11508"/>
    <cellStyle name="注释 3 2 2 2 2 2 2" xfId="11509"/>
    <cellStyle name="注释 3 2 2 2 2 3" xfId="11510"/>
    <cellStyle name="注释 3 2 2 2 2 3 2" xfId="11511"/>
    <cellStyle name="注释 3 2 2 2 2 4" xfId="11512"/>
    <cellStyle name="注释 3 2 2 2 2 4 2" xfId="11513"/>
    <cellStyle name="注释 3 2 2 2 2 5" xfId="3407"/>
    <cellStyle name="注释 3 2 2 2 2 5 2" xfId="11514"/>
    <cellStyle name="注释 3 2 2 2 2 6" xfId="383"/>
    <cellStyle name="注释 3 2 2 2 2 6 2" xfId="11515"/>
    <cellStyle name="注释 3 2 2 2 2 7" xfId="11516"/>
    <cellStyle name="注释 3 2 2 2 2 7 2" xfId="11517"/>
    <cellStyle name="注释 3 2 2 2 2 7 2 2" xfId="11518"/>
    <cellStyle name="注释 3 2 2 2 2 7 3" xfId="11519"/>
    <cellStyle name="注释 3 2 2 2 2 8" xfId="11520"/>
    <cellStyle name="注释 3 2 2 2 2 8 2" xfId="11521"/>
    <cellStyle name="注释 3 2 2 2 2 8 2 2" xfId="11522"/>
    <cellStyle name="注释 3 2 2 2 2 8 3" xfId="11523"/>
    <cellStyle name="注释 3 2 2 2 2 9" xfId="10780"/>
    <cellStyle name="注释 3 2 2 2 3" xfId="11524"/>
    <cellStyle name="注释 3 2 2 2 3 2" xfId="11525"/>
    <cellStyle name="注释 3 2 2 2 4" xfId="11526"/>
    <cellStyle name="注释 3 2 2 2 4 2" xfId="11527"/>
    <cellStyle name="注释 3 2 2 2 5" xfId="11528"/>
    <cellStyle name="注释 3 2 2 2 5 2" xfId="11529"/>
    <cellStyle name="注释 3 2 2 2 6" xfId="11530"/>
    <cellStyle name="注释 3 2 2 2 6 2" xfId="11531"/>
    <cellStyle name="注释 3 2 2 2 7" xfId="11532"/>
    <cellStyle name="注释 3 2 2 2 7 2" xfId="11533"/>
    <cellStyle name="注释 3 2 2 2 8" xfId="11534"/>
    <cellStyle name="注释 3 2 2 2 8 2" xfId="11535"/>
    <cellStyle name="注释 3 2 2 3" xfId="11536"/>
    <cellStyle name="注释 3 2 2 3 2" xfId="11537"/>
    <cellStyle name="注释 3 2 2 3 2 2" xfId="11538"/>
    <cellStyle name="注释 3 2 2 3 3" xfId="3367"/>
    <cellStyle name="注释 3 2 2 3 3 2" xfId="3370"/>
    <cellStyle name="注释 3 2 2 3 4" xfId="3373"/>
    <cellStyle name="注释 3 2 2 3 4 2" xfId="3375"/>
    <cellStyle name="注释 3 2 2 3 5" xfId="11539"/>
    <cellStyle name="注释 3 2 2 3 5 2" xfId="11540"/>
    <cellStyle name="注释 3 2 2 3 6" xfId="11541"/>
    <cellStyle name="注释 3 2 2 3 6 2" xfId="11542"/>
    <cellStyle name="注释 3 2 2 3 7" xfId="11543"/>
    <cellStyle name="注释 3 2 2 3 7 2" xfId="11544"/>
    <cellStyle name="注释 3 2 2 3 7 2 2" xfId="11545"/>
    <cellStyle name="注释 3 2 2 3 7 3" xfId="11546"/>
    <cellStyle name="注释 3 2 2 3 8" xfId="11547"/>
    <cellStyle name="注释 3 2 2 3 8 2" xfId="11548"/>
    <cellStyle name="注释 3 2 2 3 8 2 2" xfId="11549"/>
    <cellStyle name="注释 3 2 2 3 8 3" xfId="11550"/>
    <cellStyle name="注释 3 2 2 3 9" xfId="1656"/>
    <cellStyle name="注释 3 2 2 4" xfId="8815"/>
    <cellStyle name="注释 3 2 2 4 2" xfId="11551"/>
    <cellStyle name="注释 3 2 2 5" xfId="8817"/>
    <cellStyle name="注释 3 2 2 5 2" xfId="11552"/>
    <cellStyle name="注释 3 2 2 6" xfId="11553"/>
    <cellStyle name="注释 3 2 2 6 2" xfId="11555"/>
    <cellStyle name="注释 3 2 2 7" xfId="11556"/>
    <cellStyle name="注释 3 2 2 7 2" xfId="11557"/>
    <cellStyle name="注释 3 2 2 8" xfId="782"/>
    <cellStyle name="注释 3 2 2 8 2" xfId="11558"/>
    <cellStyle name="注释 3 2 2 9" xfId="11559"/>
    <cellStyle name="注释 3 2 2 9 2" xfId="11560"/>
    <cellStyle name="注释 3 2 3" xfId="10877"/>
    <cellStyle name="注释 3 2 3 2" xfId="7609"/>
    <cellStyle name="注释 3 2 3 2 2" xfId="7611"/>
    <cellStyle name="注释 3 2 3 2 2 2" xfId="11561"/>
    <cellStyle name="注释 3 2 3 2 3" xfId="11562"/>
    <cellStyle name="注释 3 2 3 2 3 2" xfId="11563"/>
    <cellStyle name="注释 3 2 3 2 4" xfId="11564"/>
    <cellStyle name="注释 3 2 3 2 4 2" xfId="11565"/>
    <cellStyle name="注释 3 2 3 2 5" xfId="11566"/>
    <cellStyle name="注释 3 2 3 2 5 2" xfId="11567"/>
    <cellStyle name="注释 3 2 3 2 6" xfId="10192"/>
    <cellStyle name="注释 3 2 3 2 6 2" xfId="11568"/>
    <cellStyle name="注释 3 2 3 2 7" xfId="11569"/>
    <cellStyle name="注释 3 2 3 2 7 2" xfId="11570"/>
    <cellStyle name="注释 3 2 3 2 7 2 2" xfId="11571"/>
    <cellStyle name="注释 3 2 3 2 7 3" xfId="11572"/>
    <cellStyle name="注释 3 2 3 2 8" xfId="11573"/>
    <cellStyle name="注释 3 2 3 2 8 2" xfId="11574"/>
    <cellStyle name="注释 3 2 3 2 8 2 2" xfId="11575"/>
    <cellStyle name="注释 3 2 3 2 8 3" xfId="2863"/>
    <cellStyle name="注释 3 2 3 2 9" xfId="1664"/>
    <cellStyle name="注释 3 2 3 3" xfId="7613"/>
    <cellStyle name="注释 3 2 3 3 2" xfId="7615"/>
    <cellStyle name="注释 3 2 3 4" xfId="7618"/>
    <cellStyle name="注释 3 2 3 4 2" xfId="7620"/>
    <cellStyle name="注释 3 2 3 5" xfId="7624"/>
    <cellStyle name="注释 3 2 3 5 2" xfId="11576"/>
    <cellStyle name="注释 3 2 3 6" xfId="11577"/>
    <cellStyle name="注释 3 2 3 6 2" xfId="11579"/>
    <cellStyle name="注释 3 2 3 7" xfId="1293"/>
    <cellStyle name="注释 3 2 3 7 2" xfId="1278"/>
    <cellStyle name="注释 3 2 3 8" xfId="1296"/>
    <cellStyle name="注释 3 2 3 8 2" xfId="3585"/>
    <cellStyle name="注释 3 2 4" xfId="11580"/>
    <cellStyle name="注释 3 2 4 2" xfId="11581"/>
    <cellStyle name="注释 3 2 4 2 2" xfId="11582"/>
    <cellStyle name="注释 3 2 4 3" xfId="11583"/>
    <cellStyle name="注释 3 2 4 3 2" xfId="11584"/>
    <cellStyle name="注释 3 2 4 4" xfId="11585"/>
    <cellStyle name="注释 3 2 4 4 2" xfId="11586"/>
    <cellStyle name="注释 3 2 4 5" xfId="11587"/>
    <cellStyle name="注释 3 2 4 5 2" xfId="11588"/>
    <cellStyle name="注释 3 2 4 6" xfId="11589"/>
    <cellStyle name="注释 3 2 4 6 2" xfId="8493"/>
    <cellStyle name="注释 3 2 4 7" xfId="353"/>
    <cellStyle name="注释 3 2 4 7 2" xfId="609"/>
    <cellStyle name="注释 3 2 4 7 2 2" xfId="10271"/>
    <cellStyle name="注释 3 2 4 7 3" xfId="3591"/>
    <cellStyle name="注释 3 2 4 8" xfId="11591"/>
    <cellStyle name="注释 3 2 4 8 2" xfId="11592"/>
    <cellStyle name="注释 3 2 4 8 2 2" xfId="10297"/>
    <cellStyle name="注释 3 2 4 8 3" xfId="11593"/>
    <cellStyle name="注释 3 2 4 9" xfId="11594"/>
    <cellStyle name="注释 3 2 5" xfId="11595"/>
    <cellStyle name="注释 3 2 5 2" xfId="11596"/>
    <cellStyle name="注释 3 2 6" xfId="11597"/>
    <cellStyle name="注释 3 2 6 2" xfId="11598"/>
    <cellStyle name="注释 3 2 7" xfId="2612"/>
    <cellStyle name="注释 3 2 7 2" xfId="2615"/>
    <cellStyle name="注释 3 2 8" xfId="671"/>
    <cellStyle name="注释 3 2 8 2" xfId="1643"/>
    <cellStyle name="注释 3 2 9" xfId="2361"/>
    <cellStyle name="注释 3 2 9 2" xfId="183"/>
    <cellStyle name="注释 3 3" xfId="10807"/>
    <cellStyle name="注释 3 3 2" xfId="10809"/>
    <cellStyle name="注释 3 3 2 2" xfId="11599"/>
    <cellStyle name="注释 3 3 2 2 2" xfId="11600"/>
    <cellStyle name="注释 3 3 2 2 2 2" xfId="11601"/>
    <cellStyle name="注释 3 3 2 2 3" xfId="11602"/>
    <cellStyle name="注释 3 3 2 2 3 2" xfId="4493"/>
    <cellStyle name="注释 3 3 2 2 4" xfId="11603"/>
    <cellStyle name="注释 3 3 2 2 4 2" xfId="4546"/>
    <cellStyle name="注释 3 3 2 2 5" xfId="11604"/>
    <cellStyle name="注释 3 3 2 2 5 2" xfId="11605"/>
    <cellStyle name="注释 3 3 2 2 6" xfId="11606"/>
    <cellStyle name="注释 3 3 2 2 6 2" xfId="10388"/>
    <cellStyle name="注释 3 3 2 2 7" xfId="11607"/>
    <cellStyle name="注释 3 3 2 2 7 2" xfId="10422"/>
    <cellStyle name="注释 3 3 2 2 7 2 2" xfId="10424"/>
    <cellStyle name="注释 3 3 2 2 7 3" xfId="10426"/>
    <cellStyle name="注释 3 3 2 2 8" xfId="11608"/>
    <cellStyle name="注释 3 3 2 2 8 2" xfId="10448"/>
    <cellStyle name="注释 3 3 2 2 8 2 2" xfId="10450"/>
    <cellStyle name="注释 3 3 2 2 8 3" xfId="10452"/>
    <cellStyle name="注释 3 3 2 2 9" xfId="1693"/>
    <cellStyle name="注释 3 3 2 3" xfId="11609"/>
    <cellStyle name="注释 3 3 2 3 2" xfId="11610"/>
    <cellStyle name="注释 3 3 2 4" xfId="6770"/>
    <cellStyle name="注释 3 3 2 4 2" xfId="6785"/>
    <cellStyle name="注释 3 3 2 5" xfId="7042"/>
    <cellStyle name="注释 3 3 2 5 2" xfId="7053"/>
    <cellStyle name="注释 3 3 2 6" xfId="7292"/>
    <cellStyle name="注释 3 3 2 6 2" xfId="7298"/>
    <cellStyle name="注释 3 3 2 7" xfId="7464"/>
    <cellStyle name="注释 3 3 2 7 2" xfId="7466"/>
    <cellStyle name="注释 3 3 2 8" xfId="8594"/>
    <cellStyle name="注释 3 3 2 8 2" xfId="11611"/>
    <cellStyle name="注释 3 3 3" xfId="10880"/>
    <cellStyle name="注释 3 3 3 2" xfId="11612"/>
    <cellStyle name="注释 3 3 3 2 2" xfId="11613"/>
    <cellStyle name="注释 3 3 3 3" xfId="11614"/>
    <cellStyle name="注释 3 3 3 3 2" xfId="11615"/>
    <cellStyle name="注释 3 3 3 4" xfId="11616"/>
    <cellStyle name="注释 3 3 3 4 2" xfId="11617"/>
    <cellStyle name="注释 3 3 3 5" xfId="9947"/>
    <cellStyle name="注释 3 3 3 5 2" xfId="11618"/>
    <cellStyle name="注释 3 3 3 6" xfId="11619"/>
    <cellStyle name="注释 3 3 3 6 2" xfId="2416"/>
    <cellStyle name="注释 3 3 3 7" xfId="3600"/>
    <cellStyle name="注释 3 3 3 7 2" xfId="3602"/>
    <cellStyle name="注释 3 3 3 7 2 2" xfId="11620"/>
    <cellStyle name="注释 3 3 3 7 3" xfId="3604"/>
    <cellStyle name="注释 3 3 3 8" xfId="11621"/>
    <cellStyle name="注释 3 3 3 8 2" xfId="11622"/>
    <cellStyle name="注释 3 3 3 8 2 2" xfId="11623"/>
    <cellStyle name="注释 3 3 3 8 3" xfId="11624"/>
    <cellStyle name="注释 3 3 3 9" xfId="11625"/>
    <cellStyle name="注释 3 3 4" xfId="11626"/>
    <cellStyle name="注释 3 3 4 2" xfId="11627"/>
    <cellStyle name="注释 3 3 5" xfId="11628"/>
    <cellStyle name="注释 3 3 5 2" xfId="11629"/>
    <cellStyle name="注释 3 3 6" xfId="11630"/>
    <cellStyle name="注释 3 3 6 2" xfId="11631"/>
    <cellStyle name="注释 3 3 7" xfId="2632"/>
    <cellStyle name="注释 3 3 7 2" xfId="2637"/>
    <cellStyle name="注释 3 3 8" xfId="3997"/>
    <cellStyle name="注释 3 3 8 2" xfId="4000"/>
    <cellStyle name="注释 3 3 9" xfId="11632"/>
    <cellStyle name="注释 3 3 9 2" xfId="11633"/>
    <cellStyle name="注释 3 4" xfId="10811"/>
    <cellStyle name="注释 3 4 2" xfId="10813"/>
    <cellStyle name="注释 3 4 2 2" xfId="11634"/>
    <cellStyle name="注释 3 4 2 2 2" xfId="11635"/>
    <cellStyle name="注释 3 4 2 3" xfId="11636"/>
    <cellStyle name="注释 3 4 2 3 2" xfId="11637"/>
    <cellStyle name="注释 3 4 2 4" xfId="11638"/>
    <cellStyle name="注释 3 4 2 4 2" xfId="11639"/>
    <cellStyle name="注释 3 4 2 5" xfId="9956"/>
    <cellStyle name="注释 3 4 2 5 2" xfId="11640"/>
    <cellStyle name="注释 3 4 2 6" xfId="11641"/>
    <cellStyle name="注释 3 4 2 6 2" xfId="11642"/>
    <cellStyle name="注释 3 4 2 7" xfId="11643"/>
    <cellStyle name="注释 3 4 2 7 2" xfId="11644"/>
    <cellStyle name="注释 3 4 2 7 2 2" xfId="11475"/>
    <cellStyle name="注释 3 4 2 7 3" xfId="11645"/>
    <cellStyle name="注释 3 4 2 8" xfId="8729"/>
    <cellStyle name="注释 3 4 2 8 2" xfId="11646"/>
    <cellStyle name="注释 3 4 2 8 2 2" xfId="11647"/>
    <cellStyle name="注释 3 4 2 8 3" xfId="11649"/>
    <cellStyle name="注释 3 4 2 9" xfId="8731"/>
    <cellStyle name="注释 3 4 3" xfId="10883"/>
    <cellStyle name="注释 3 4 3 2" xfId="11650"/>
    <cellStyle name="注释 3 4 4" xfId="2441"/>
    <cellStyle name="注释 3 4 4 2" xfId="11651"/>
    <cellStyle name="注释 3 4 5" xfId="11652"/>
    <cellStyle name="注释 3 4 5 2" xfId="11653"/>
    <cellStyle name="注释 3 4 6" xfId="11648"/>
    <cellStyle name="注释 3 4 6 2" xfId="11654"/>
    <cellStyle name="注释 3 4 7" xfId="2641"/>
    <cellStyle name="注释 3 4 7 2" xfId="11655"/>
    <cellStyle name="注释 3 4 8" xfId="2643"/>
    <cellStyle name="注释 3 4 8 2" xfId="11656"/>
    <cellStyle name="注释 3 5" xfId="10815"/>
    <cellStyle name="注释 3 5 2" xfId="10817"/>
    <cellStyle name="注释 3 5 2 2" xfId="11657"/>
    <cellStyle name="注释 3 5 3" xfId="3185"/>
    <cellStyle name="注释 3 5 3 2" xfId="11658"/>
    <cellStyle name="注释 3 5 4" xfId="11659"/>
    <cellStyle name="注释 3 5 4 2" xfId="11660"/>
    <cellStyle name="注释 3 5 5" xfId="11661"/>
    <cellStyle name="注释 3 5 5 2" xfId="11662"/>
    <cellStyle name="注释 3 5 6" xfId="11663"/>
    <cellStyle name="注释 3 5 6 2" xfId="11664"/>
    <cellStyle name="注释 3 5 7" xfId="11665"/>
    <cellStyle name="注释 3 5 7 2" xfId="11666"/>
    <cellStyle name="注释 3 5 7 2 2" xfId="11667"/>
    <cellStyle name="注释 3 5 7 3" xfId="11668"/>
    <cellStyle name="注释 3 5 8" xfId="11669"/>
    <cellStyle name="注释 3 5 8 2" xfId="11670"/>
    <cellStyle name="注释 3 5 8 2 2" xfId="11671"/>
    <cellStyle name="注释 3 5 8 3" xfId="11672"/>
    <cellStyle name="注释 3 5 9" xfId="11673"/>
    <cellStyle name="注释 3 6" xfId="10819"/>
    <cellStyle name="注释 3 6 2" xfId="10821"/>
    <cellStyle name="注释 3 7" xfId="10823"/>
    <cellStyle name="注释 3 7 2" xfId="10825"/>
    <cellStyle name="注释 3 8" xfId="10829"/>
    <cellStyle name="注释 3 8 2" xfId="6883"/>
    <cellStyle name="注释 3 9" xfId="11258"/>
    <cellStyle name="注释 3 9 2" xfId="6946"/>
    <cellStyle name="注释 4" xfId="10705"/>
    <cellStyle name="注释 4 10" xfId="11674"/>
    <cellStyle name="注释 4 10 2" xfId="11675"/>
    <cellStyle name="注释 4 2" xfId="10708"/>
    <cellStyle name="注释 4 2 2" xfId="10710"/>
    <cellStyle name="注释 4 2 2 2" xfId="11676"/>
    <cellStyle name="注释 4 2 2 2 2" xfId="11264"/>
    <cellStyle name="注释 4 2 2 2 2 2" xfId="11266"/>
    <cellStyle name="注释 4 2 2 2 3" xfId="11269"/>
    <cellStyle name="注释 4 2 2 2 3 2" xfId="11271"/>
    <cellStyle name="注释 4 2 2 2 4" xfId="11274"/>
    <cellStyle name="注释 4 2 2 2 4 2" xfId="11276"/>
    <cellStyle name="注释 4 2 2 2 5" xfId="11278"/>
    <cellStyle name="注释 4 2 2 2 5 2" xfId="11280"/>
    <cellStyle name="注释 4 2 2 2 6" xfId="11677"/>
    <cellStyle name="注释 4 2 2 2 6 2" xfId="6800"/>
    <cellStyle name="注释 4 2 2 2 7" xfId="393"/>
    <cellStyle name="注释 4 2 2 2 7 2" xfId="1465"/>
    <cellStyle name="注释 4 2 2 2 7 2 2" xfId="3943"/>
    <cellStyle name="注释 4 2 2 2 7 3" xfId="11678"/>
    <cellStyle name="注释 4 2 2 2 8" xfId="1469"/>
    <cellStyle name="注释 4 2 2 2 8 2" xfId="3759"/>
    <cellStyle name="注释 4 2 2 2 8 2 2" xfId="11679"/>
    <cellStyle name="注释 4 2 2 2 8 3" xfId="3762"/>
    <cellStyle name="注释 4 2 2 2 9" xfId="1917"/>
    <cellStyle name="注释 4 2 2 3" xfId="11680"/>
    <cellStyle name="注释 4 2 2 3 2" xfId="11317"/>
    <cellStyle name="注释 4 2 2 4" xfId="11681"/>
    <cellStyle name="注释 4 2 2 4 2" xfId="11331"/>
    <cellStyle name="注释 4 2 2 5" xfId="11682"/>
    <cellStyle name="注释 4 2 2 5 2" xfId="11349"/>
    <cellStyle name="注释 4 2 2 6" xfId="11683"/>
    <cellStyle name="注释 4 2 2 6 2" xfId="11684"/>
    <cellStyle name="注释 4 2 2 7" xfId="11685"/>
    <cellStyle name="注释 4 2 2 7 2" xfId="11686"/>
    <cellStyle name="注释 4 2 2 8" xfId="11687"/>
    <cellStyle name="注释 4 2 2 8 2" xfId="11688"/>
    <cellStyle name="注释 4 2 3" xfId="10903"/>
    <cellStyle name="注释 4 2 3 2" xfId="11689"/>
    <cellStyle name="注释 4 2 3 2 2" xfId="11382"/>
    <cellStyle name="注释 4 2 3 3" xfId="11690"/>
    <cellStyle name="注释 4 2 3 3 2" xfId="11398"/>
    <cellStyle name="注释 4 2 3 4" xfId="11691"/>
    <cellStyle name="注释 4 2 3 4 2" xfId="11412"/>
    <cellStyle name="注释 4 2 3 5" xfId="11692"/>
    <cellStyle name="注释 4 2 3 5 2" xfId="11693"/>
    <cellStyle name="注释 4 2 3 6" xfId="11694"/>
    <cellStyle name="注释 4 2 3 6 2" xfId="11695"/>
    <cellStyle name="注释 4 2 3 7" xfId="3624"/>
    <cellStyle name="注释 4 2 3 7 2" xfId="3626"/>
    <cellStyle name="注释 4 2 3 7 2 2" xfId="11696"/>
    <cellStyle name="注释 4 2 3 7 3" xfId="3628"/>
    <cellStyle name="注释 4 2 3 8" xfId="11697"/>
    <cellStyle name="注释 4 2 3 8 2" xfId="11698"/>
    <cellStyle name="注释 4 2 3 8 2 2" xfId="11699"/>
    <cellStyle name="注释 4 2 3 8 3" xfId="4432"/>
    <cellStyle name="注释 4 2 3 9" xfId="11700"/>
    <cellStyle name="注释 4 2 4" xfId="11701"/>
    <cellStyle name="注释 4 2 4 2" xfId="11702"/>
    <cellStyle name="注释 4 2 5" xfId="11703"/>
    <cellStyle name="注释 4 2 5 2" xfId="11704"/>
    <cellStyle name="注释 4 2 6" xfId="11431"/>
    <cellStyle name="注释 4 2 6 2" xfId="11705"/>
    <cellStyle name="注释 4 2 7" xfId="2749"/>
    <cellStyle name="注释 4 2 7 2" xfId="2752"/>
    <cellStyle name="注释 4 2 8" xfId="1987"/>
    <cellStyle name="注释 4 2 8 2" xfId="2757"/>
    <cellStyle name="注释 4 2 9" xfId="11706"/>
    <cellStyle name="注释 4 2 9 2" xfId="10084"/>
    <cellStyle name="注释 4 3" xfId="10712"/>
    <cellStyle name="注释 4 3 2" xfId="10714"/>
    <cellStyle name="注释 4 3 2 2" xfId="11707"/>
    <cellStyle name="注释 4 3 2 2 2" xfId="11554"/>
    <cellStyle name="注释 4 3 2 3" xfId="11708"/>
    <cellStyle name="注释 4 3 2 3 2" xfId="11578"/>
    <cellStyle name="注释 4 3 2 4" xfId="11709"/>
    <cellStyle name="注释 4 3 2 4 2" xfId="11590"/>
    <cellStyle name="注释 4 3 2 5" xfId="9984"/>
    <cellStyle name="注释 4 3 2 5 2" xfId="11710"/>
    <cellStyle name="注释 4 3 2 6" xfId="11711"/>
    <cellStyle name="注释 4 3 2 6 2" xfId="11712"/>
    <cellStyle name="注释 4 3 2 7" xfId="11713"/>
    <cellStyle name="注释 4 3 2 7 2" xfId="11714"/>
    <cellStyle name="注释 4 3 2 7 2 2" xfId="11715"/>
    <cellStyle name="注释 4 3 2 7 3" xfId="11716"/>
    <cellStyle name="注释 4 3 2 8" xfId="11717"/>
    <cellStyle name="注释 4 3 2 8 2" xfId="11718"/>
    <cellStyle name="注释 4 3 2 8 2 2" xfId="11719"/>
    <cellStyle name="注释 4 3 2 8 3" xfId="11720"/>
    <cellStyle name="注释 4 3 2 9" xfId="8469"/>
    <cellStyle name="注释 4 3 3" xfId="10906"/>
    <cellStyle name="注释 4 3 3 2" xfId="11721"/>
    <cellStyle name="注释 4 3 4" xfId="11722"/>
    <cellStyle name="注释 4 3 4 2" xfId="11723"/>
    <cellStyle name="注释 4 3 5" xfId="11724"/>
    <cellStyle name="注释 4 3 5 2" xfId="11725"/>
    <cellStyle name="注释 4 3 6" xfId="11434"/>
    <cellStyle name="注释 4 3 6 2" xfId="11726"/>
    <cellStyle name="注释 4 3 7" xfId="2763"/>
    <cellStyle name="注释 4 3 7 2" xfId="2766"/>
    <cellStyle name="注释 4 3 8" xfId="4007"/>
    <cellStyle name="注释 4 3 8 2" xfId="11727"/>
    <cellStyle name="注释 4 4" xfId="5031"/>
    <cellStyle name="注释 4 4 2" xfId="10716"/>
    <cellStyle name="注释 4 4 2 2" xfId="11728"/>
    <cellStyle name="注释 4 4 3" xfId="10909"/>
    <cellStyle name="注释 4 4 3 2" xfId="11729"/>
    <cellStyle name="注释 4 4 4" xfId="11730"/>
    <cellStyle name="注释 4 4 4 2" xfId="11731"/>
    <cellStyle name="注释 4 4 5" xfId="11732"/>
    <cellStyle name="注释 4 4 5 2" xfId="11733"/>
    <cellStyle name="注释 4 4 6" xfId="11437"/>
    <cellStyle name="注释 4 4 6 2" xfId="11734"/>
    <cellStyle name="注释 4 4 7" xfId="2773"/>
    <cellStyle name="注释 4 4 7 2" xfId="11735"/>
    <cellStyle name="注释 4 4 7 2 2" xfId="11736"/>
    <cellStyle name="注释 4 4 7 3" xfId="11737"/>
    <cellStyle name="注释 4 4 8" xfId="2776"/>
    <cellStyle name="注释 4 4 8 2" xfId="11738"/>
    <cellStyle name="注释 4 4 8 2 2" xfId="11739"/>
    <cellStyle name="注释 4 4 8 3" xfId="1519"/>
    <cellStyle name="注释 4 4 9" xfId="11740"/>
    <cellStyle name="注释 4 5" xfId="5034"/>
    <cellStyle name="注释 4 5 2" xfId="10718"/>
    <cellStyle name="注释 4 6" xfId="10721"/>
    <cellStyle name="注释 4 6 2" xfId="10724"/>
    <cellStyle name="注释 4 7" xfId="10727"/>
    <cellStyle name="注释 4 7 2" xfId="10730"/>
    <cellStyle name="注释 4 8" xfId="10735"/>
    <cellStyle name="注释 4 8 2" xfId="7140"/>
    <cellStyle name="注释 4 9" xfId="11213"/>
    <cellStyle name="注释 4 9 2" xfId="11215"/>
    <cellStyle name="注释 5" xfId="10738"/>
    <cellStyle name="注释 5 10" xfId="11741"/>
    <cellStyle name="注释 5 10 2" xfId="11742"/>
    <cellStyle name="注释 5 2" xfId="10741"/>
    <cellStyle name="注释 5 2 2" xfId="11743"/>
    <cellStyle name="注释 5 2 2 2" xfId="11744"/>
    <cellStyle name="注释 5 2 2 2 2" xfId="11745"/>
    <cellStyle name="注释 5 2 2 2 2 2" xfId="11746"/>
    <cellStyle name="注释 5 2 2 2 3" xfId="5856"/>
    <cellStyle name="注释 5 2 2 2 3 2" xfId="11747"/>
    <cellStyle name="注释 5 2 2 2 4" xfId="11748"/>
    <cellStyle name="注释 5 2 2 2 4 2" xfId="11749"/>
    <cellStyle name="注释 5 2 2 2 5" xfId="6863"/>
    <cellStyle name="注释 5 2 2 2 5 2" xfId="6865"/>
    <cellStyle name="注释 5 2 2 2 6" xfId="6868"/>
    <cellStyle name="注释 5 2 2 2 6 2" xfId="11750"/>
    <cellStyle name="注释 5 2 2 2 7" xfId="11751"/>
    <cellStyle name="注释 5 2 2 2 7 2" xfId="11752"/>
    <cellStyle name="注释 5 2 2 2 7 2 2" xfId="11753"/>
    <cellStyle name="注释 5 2 2 2 7 3" xfId="11754"/>
    <cellStyle name="注释 5 2 2 2 8" xfId="11755"/>
    <cellStyle name="注释 5 2 2 2 8 2" xfId="11756"/>
    <cellStyle name="注释 5 2 2 2 8 2 2" xfId="11757"/>
    <cellStyle name="注释 5 2 2 2 8 3" xfId="11758"/>
    <cellStyle name="注释 5 2 2 2 9" xfId="2152"/>
    <cellStyle name="注释 5 2 2 3" xfId="11759"/>
    <cellStyle name="注释 5 2 2 3 2" xfId="11760"/>
    <cellStyle name="注释 5 2 2 4" xfId="11761"/>
    <cellStyle name="注释 5 2 2 4 2" xfId="11762"/>
    <cellStyle name="注释 5 2 2 5" xfId="11763"/>
    <cellStyle name="注释 5 2 2 5 2" xfId="11764"/>
    <cellStyle name="注释 5 2 2 6" xfId="11765"/>
    <cellStyle name="注释 5 2 2 6 2" xfId="11766"/>
    <cellStyle name="注释 5 2 2 7" xfId="11767"/>
    <cellStyle name="注释 5 2 2 7 2" xfId="8264"/>
    <cellStyle name="注释 5 2 2 8" xfId="11768"/>
    <cellStyle name="注释 5 2 2 8 2" xfId="11769"/>
    <cellStyle name="注释 5 2 3" xfId="10920"/>
    <cellStyle name="注释 5 2 3 2" xfId="11770"/>
    <cellStyle name="注释 5 2 3 2 2" xfId="11771"/>
    <cellStyle name="注释 5 2 3 3" xfId="11772"/>
    <cellStyle name="注释 5 2 3 3 2" xfId="11773"/>
    <cellStyle name="注释 5 2 3 4" xfId="5066"/>
    <cellStyle name="注释 5 2 3 4 2" xfId="11774"/>
    <cellStyle name="注释 5 2 3 5" xfId="11775"/>
    <cellStyle name="注释 5 2 3 5 2" xfId="11776"/>
    <cellStyle name="注释 5 2 3 6" xfId="11777"/>
    <cellStyle name="注释 5 2 3 6 2" xfId="11778"/>
    <cellStyle name="注释 5 2 3 7" xfId="3267"/>
    <cellStyle name="注释 5 2 3 7 2" xfId="3646"/>
    <cellStyle name="注释 5 2 3 7 2 2" xfId="11779"/>
    <cellStyle name="注释 5 2 3 7 3" xfId="3649"/>
    <cellStyle name="注释 5 2 3 8" xfId="11780"/>
    <cellStyle name="注释 5 2 3 8 2" xfId="11781"/>
    <cellStyle name="注释 5 2 3 8 2 2" xfId="1830"/>
    <cellStyle name="注释 5 2 3 8 3" xfId="242"/>
    <cellStyle name="注释 5 2 3 9" xfId="11782"/>
    <cellStyle name="注释 5 2 4" xfId="11783"/>
    <cellStyle name="注释 5 2 4 2" xfId="11784"/>
    <cellStyle name="注释 5 2 5" xfId="11785"/>
    <cellStyle name="注释 5 2 5 2" xfId="11786"/>
    <cellStyle name="注释 5 2 6" xfId="11452"/>
    <cellStyle name="注释 5 2 6 2" xfId="11787"/>
    <cellStyle name="注释 5 2 7" xfId="11788"/>
    <cellStyle name="注释 5 2 7 2" xfId="11789"/>
    <cellStyle name="注释 5 2 8" xfId="4014"/>
    <cellStyle name="注释 5 2 8 2" xfId="11790"/>
    <cellStyle name="注释 5 2 9" xfId="4016"/>
    <cellStyle name="注释 5 2 9 2" xfId="11791"/>
    <cellStyle name="注释 5 3" xfId="11792"/>
    <cellStyle name="注释 5 3 2" xfId="11793"/>
    <cellStyle name="注释 5 3 2 2" xfId="11794"/>
    <cellStyle name="注释 5 3 2 2 2" xfId="11795"/>
    <cellStyle name="注释 5 3 2 3" xfId="11796"/>
    <cellStyle name="注释 5 3 2 3 2" xfId="11797"/>
    <cellStyle name="注释 5 3 2 4" xfId="11798"/>
    <cellStyle name="注释 5 3 2 4 2" xfId="11799"/>
    <cellStyle name="注释 5 3 2 5" xfId="11800"/>
    <cellStyle name="注释 5 3 2 5 2" xfId="11801"/>
    <cellStyle name="注释 5 3 2 6" xfId="11802"/>
    <cellStyle name="注释 5 3 2 6 2" xfId="11803"/>
    <cellStyle name="注释 5 3 2 7" xfId="11804"/>
    <cellStyle name="注释 5 3 2 7 2" xfId="11805"/>
    <cellStyle name="注释 5 3 2 7 2 2" xfId="11806"/>
    <cellStyle name="注释 5 3 2 7 3" xfId="11807"/>
    <cellStyle name="注释 5 3 2 8" xfId="11808"/>
    <cellStyle name="注释 5 3 2 8 2" xfId="11809"/>
    <cellStyle name="注释 5 3 2 8 2 2" xfId="11810"/>
    <cellStyle name="注释 5 3 2 8 3" xfId="11811"/>
    <cellStyle name="注释 5 3 2 9" xfId="11812"/>
    <cellStyle name="注释 5 3 3" xfId="10923"/>
    <cellStyle name="注释 5 3 3 2" xfId="11813"/>
    <cellStyle name="注释 5 3 4" xfId="11814"/>
    <cellStyle name="注释 5 3 4 2" xfId="11815"/>
    <cellStyle name="注释 5 3 5" xfId="11816"/>
    <cellStyle name="注释 5 3 5 2" xfId="11817"/>
    <cellStyle name="注释 5 3 6" xfId="11455"/>
    <cellStyle name="注释 5 3 6 2" xfId="11818"/>
    <cellStyle name="注释 5 3 7" xfId="3315"/>
    <cellStyle name="注释 5 3 7 2" xfId="11819"/>
    <cellStyle name="注释 5 3 8" xfId="3317"/>
    <cellStyle name="注释 5 3 8 2" xfId="11820"/>
    <cellStyle name="注释 5 4" xfId="11821"/>
    <cellStyle name="注释 5 4 2" xfId="2630"/>
    <cellStyle name="注释 5 4 2 2" xfId="2635"/>
    <cellStyle name="注释 5 4 3" xfId="11822"/>
    <cellStyle name="注释 5 4 3 2" xfId="11823"/>
    <cellStyle name="注释 5 4 4" xfId="11824"/>
    <cellStyle name="注释 5 4 4 2" xfId="11825"/>
    <cellStyle name="注释 5 4 5" xfId="11826"/>
    <cellStyle name="注释 5 4 5 2" xfId="11827"/>
    <cellStyle name="注释 5 4 6" xfId="11458"/>
    <cellStyle name="注释 5 4 6 2" xfId="11828"/>
    <cellStyle name="注释 5 4 7" xfId="11829"/>
    <cellStyle name="注释 5 4 7 2" xfId="11830"/>
    <cellStyle name="注释 5 4 7 2 2" xfId="11831"/>
    <cellStyle name="注释 5 4 7 3" xfId="11832"/>
    <cellStyle name="注释 5 4 8" xfId="11833"/>
    <cellStyle name="注释 5 4 8 2" xfId="11834"/>
    <cellStyle name="注释 5 4 8 2 2" xfId="11835"/>
    <cellStyle name="注释 5 4 8 3" xfId="11836"/>
    <cellStyle name="注释 5 4 9" xfId="11837"/>
    <cellStyle name="注释 5 5" xfId="11838"/>
    <cellStyle name="注释 5 5 2" xfId="11839"/>
    <cellStyle name="注释 5 6" xfId="11223"/>
    <cellStyle name="注释 5 6 2" xfId="3312"/>
    <cellStyle name="注释 5 7" xfId="3160"/>
    <cellStyle name="注释 5 7 2" xfId="3164"/>
    <cellStyle name="注释 5 8" xfId="3170"/>
    <cellStyle name="注释 5 8 2" xfId="3173"/>
    <cellStyle name="注释 5 9" xfId="11225"/>
    <cellStyle name="注释 5 9 2" xfId="2424"/>
    <cellStyle name="注释 6" xfId="7264"/>
    <cellStyle name="注释 6 2" xfId="7268"/>
    <cellStyle name="注释 6 2 2" xfId="11840"/>
    <cellStyle name="注释 6 2 2 2" xfId="3835"/>
    <cellStyle name="注释 6 2 2 2 2" xfId="3838"/>
    <cellStyle name="注释 6 2 2 3" xfId="3870"/>
    <cellStyle name="注释 6 2 2 3 2" xfId="3874"/>
    <cellStyle name="注释 6 2 2 4" xfId="3040"/>
    <cellStyle name="注释 6 2 2 4 2" xfId="3045"/>
    <cellStyle name="注释 6 2 2 5" xfId="3896"/>
    <cellStyle name="注释 6 2 2 5 2" xfId="3899"/>
    <cellStyle name="注释 6 2 2 6" xfId="3152"/>
    <cellStyle name="注释 6 2 2 6 2" xfId="3157"/>
    <cellStyle name="注释 6 2 2 7" xfId="11841"/>
    <cellStyle name="注释 6 2 2 7 2" xfId="11842"/>
    <cellStyle name="注释 6 2 2 7 2 2" xfId="11843"/>
    <cellStyle name="注释 6 2 2 7 3" xfId="3218"/>
    <cellStyle name="注释 6 2 2 8" xfId="11844"/>
    <cellStyle name="注释 6 2 2 8 2" xfId="11845"/>
    <cellStyle name="注释 6 2 2 8 2 2" xfId="11846"/>
    <cellStyle name="注释 6 2 2 8 3" xfId="11847"/>
    <cellStyle name="注释 6 2 2 9" xfId="11848"/>
    <cellStyle name="注释 6 2 3" xfId="11849"/>
    <cellStyle name="注释 6 2 3 2" xfId="5189"/>
    <cellStyle name="注释 6 2 4" xfId="11850"/>
    <cellStyle name="注释 6 2 4 2" xfId="6012"/>
    <cellStyle name="注释 6 2 5" xfId="11851"/>
    <cellStyle name="注释 6 2 5 2" xfId="11852"/>
    <cellStyle name="注释 6 2 6" xfId="11853"/>
    <cellStyle name="注释 6 2 6 2" xfId="11854"/>
    <cellStyle name="注释 6 2 7" xfId="11855"/>
    <cellStyle name="注释 6 2 7 2" xfId="7662"/>
    <cellStyle name="注释 6 2 8" xfId="11856"/>
    <cellStyle name="注释 6 2 8 2" xfId="11857"/>
    <cellStyle name="注释 6 3" xfId="7270"/>
    <cellStyle name="注释 6 3 2" xfId="4653"/>
    <cellStyle name="注释 6 3 2 2" xfId="1165"/>
    <cellStyle name="注释 6 3 3" xfId="11858"/>
    <cellStyle name="注释 6 3 3 2" xfId="11859"/>
    <cellStyle name="注释 6 3 4" xfId="11860"/>
    <cellStyle name="注释 6 3 4 2" xfId="11861"/>
    <cellStyle name="注释 6 3 5" xfId="11862"/>
    <cellStyle name="注释 6 3 5 2" xfId="9766"/>
    <cellStyle name="注释 6 3 6" xfId="11863"/>
    <cellStyle name="注释 6 3 6 2" xfId="3922"/>
    <cellStyle name="注释 6 3 7" xfId="11864"/>
    <cellStyle name="注释 6 3 7 2" xfId="11865"/>
    <cellStyle name="注释 6 3 7 2 2" xfId="8695"/>
    <cellStyle name="注释 6 3 7 3" xfId="11866"/>
    <cellStyle name="注释 6 3 8" xfId="11867"/>
    <cellStyle name="注释 6 3 8 2" xfId="7775"/>
    <cellStyle name="注释 6 3 8 2 2" xfId="11868"/>
    <cellStyle name="注释 6 3 8 3" xfId="11869"/>
    <cellStyle name="注释 6 3 9" xfId="11870"/>
    <cellStyle name="注释 6 4" xfId="11871"/>
    <cellStyle name="注释 6 4 2" xfId="11872"/>
    <cellStyle name="注释 6 5" xfId="11873"/>
    <cellStyle name="注释 6 5 2" xfId="3325"/>
    <cellStyle name="注释 6 6" xfId="11237"/>
    <cellStyle name="注释 6 6 2" xfId="11239"/>
    <cellStyle name="注释 6 7" xfId="3188"/>
    <cellStyle name="注释 6 7 2" xfId="1889"/>
    <cellStyle name="注释 6 8" xfId="11241"/>
    <cellStyle name="注释 6 8 2" xfId="11243"/>
    <cellStyle name="注释 6 9" xfId="11245"/>
    <cellStyle name="注释 6 9 2" xfId="11247"/>
    <cellStyle name="注释 7" xfId="7274"/>
    <cellStyle name="注释 7 2" xfId="10744"/>
    <cellStyle name="注释 7 2 2" xfId="11874"/>
    <cellStyle name="注释 7 2 2 2" xfId="11875"/>
    <cellStyle name="注释 7 2 3" xfId="11876"/>
    <cellStyle name="注释 7 2 3 2" xfId="11877"/>
    <cellStyle name="注释 7 2 4" xfId="11878"/>
    <cellStyle name="注释 7 2 4 2" xfId="11879"/>
    <cellStyle name="注释 7 2 5" xfId="11880"/>
    <cellStyle name="注释 7 2 5 2" xfId="11881"/>
    <cellStyle name="注释 7 2 6" xfId="11882"/>
    <cellStyle name="注释 7 2 6 2" xfId="11883"/>
    <cellStyle name="注释 7 2 7" xfId="11884"/>
    <cellStyle name="注释 7 2 7 2" xfId="11885"/>
    <cellStyle name="注释 7 2 7 2 2" xfId="11886"/>
    <cellStyle name="注释 7 2 7 3" xfId="11887"/>
    <cellStyle name="注释 7 2 8" xfId="11888"/>
    <cellStyle name="注释 7 2 8 2" xfId="7984"/>
    <cellStyle name="注释 7 2 8 2 2" xfId="10872"/>
    <cellStyle name="注释 7 2 8 3" xfId="11889"/>
    <cellStyle name="注释 7 2 9" xfId="11890"/>
    <cellStyle name="注释 7 3" xfId="11891"/>
    <cellStyle name="注释 7 3 2" xfId="11892"/>
    <cellStyle name="注释 7 4" xfId="11893"/>
    <cellStyle name="注释 7 4 2" xfId="2898"/>
    <cellStyle name="注释 7 5" xfId="11894"/>
    <cellStyle name="注释 7 5 2" xfId="11895"/>
    <cellStyle name="注释 7 6" xfId="11262"/>
    <cellStyle name="注释 7 6 2" xfId="11896"/>
    <cellStyle name="注释 7 7" xfId="722"/>
    <cellStyle name="注释 7 7 2" xfId="11897"/>
    <cellStyle name="注释 7 8" xfId="737"/>
    <cellStyle name="注释 7 8 2" xfId="11898"/>
    <cellStyle name="注释 8" xfId="10747"/>
    <cellStyle name="注释 8 2" xfId="10750"/>
    <cellStyle name="注释 8 2 2" xfId="11899"/>
    <cellStyle name="注释 8 3" xfId="11900"/>
    <cellStyle name="注释 8 3 2" xfId="972"/>
    <cellStyle name="注释 8 4" xfId="11901"/>
    <cellStyle name="注释 8 4 2" xfId="223"/>
    <cellStyle name="注释 8 5" xfId="11902"/>
    <cellStyle name="注释 8 5 2" xfId="71"/>
    <cellStyle name="注释 8 6" xfId="11267"/>
    <cellStyle name="注释 8 6 2" xfId="196"/>
    <cellStyle name="注释 8 7" xfId="11903"/>
    <cellStyle name="注释 8 7 2" xfId="11904"/>
    <cellStyle name="注释 8 7 2 2" xfId="11905"/>
    <cellStyle name="注释 8 7 3" xfId="11906"/>
    <cellStyle name="注释 8 8" xfId="11907"/>
    <cellStyle name="注释 8 8 2" xfId="1053"/>
    <cellStyle name="注释 8 8 2 2" xfId="11908"/>
    <cellStyle name="注释 8 8 3" xfId="11909"/>
    <cellStyle name="注释 8 9" xfId="11910"/>
    <cellStyle name="注释 9" xfId="10752"/>
    <cellStyle name="注释 9 2" xfId="10754"/>
    <cellStyle name="注释 9 2 2" xfId="11911"/>
    <cellStyle name="注释 9 3" xfId="11912"/>
    <cellStyle name="注释 9 3 2" xfId="1108"/>
    <cellStyle name="注释 9 4" xfId="11913"/>
    <cellStyle name="注释 9 4 2" xfId="1144"/>
    <cellStyle name="注释 9 5" xfId="11914"/>
    <cellStyle name="注释 9 5 2" xfId="1163"/>
    <cellStyle name="注释 9 6" xfId="11272"/>
    <cellStyle name="注释 9 6 2" xfId="11915"/>
  </cellStyles>
  <dxfs count="13">
    <dxf>
      <font>
        <b/>
        <i val="0"/>
      </font>
    </dxf>
    <dxf>
      <font>
        <b/>
        <i val="0"/>
      </font>
    </dxf>
    <dxf>
      <font>
        <b/>
        <i val="0"/>
      </font>
    </dxf>
    <dxf>
      <font>
        <b/>
        <i val="0"/>
      </font>
    </dxf>
    <dxf>
      <font>
        <b/>
        <i val="0"/>
      </font>
    </dxf>
    <dxf>
      <font>
        <b/>
        <i val="0"/>
      </font>
    </dxf>
    <dxf>
      <font>
        <b/>
        <i val="0"/>
      </font>
    </dxf>
    <dxf>
      <font>
        <b val="0"/>
        <color indexed="10"/>
      </font>
    </dxf>
    <dxf>
      <font>
        <b/>
        <i val="0"/>
      </font>
    </dxf>
    <dxf>
      <font>
        <b val="0"/>
        <color indexed="10"/>
      </font>
    </dxf>
    <dxf>
      <font>
        <b/>
        <i val="0"/>
      </font>
    </dxf>
    <dxf>
      <font>
        <b val="0"/>
        <color indexed="1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H51"/>
  <sheetViews>
    <sheetView showZeros="0" view="pageBreakPreview" topLeftCell="A2" zoomScale="85" zoomScaleNormal="100" zoomScaleSheetLayoutView="85" workbookViewId="0">
      <selection activeCell="F17" sqref="F17"/>
    </sheetView>
  </sheetViews>
  <sheetFormatPr defaultColWidth="9" defaultRowHeight="13.5"/>
  <cols>
    <col min="1" max="1" width="30.375" style="687" customWidth="1"/>
    <col min="2" max="3" width="14" style="687" customWidth="1"/>
    <col min="4" max="4" width="10.25" style="687" customWidth="1"/>
    <col min="5" max="5" width="14" style="807" customWidth="1"/>
    <col min="6" max="6" width="11.5" style="808" customWidth="1"/>
    <col min="7" max="7" width="14.25" style="808" customWidth="1"/>
    <col min="8" max="8" width="9.875" style="687" customWidth="1"/>
    <col min="9" max="11" width="16.625" style="687" customWidth="1"/>
    <col min="12" max="12" width="16.625" style="687" hidden="1" customWidth="1"/>
    <col min="13" max="13" width="16.625" style="687" customWidth="1"/>
    <col min="14" max="139" width="9.875" style="687" customWidth="1"/>
    <col min="140" max="140" width="40" style="687" customWidth="1"/>
    <col min="141" max="187" width="11.625" style="687" customWidth="1"/>
    <col min="188" max="188" width="33.75" style="687" customWidth="1"/>
    <col min="189" max="189" width="11.625" style="687" customWidth="1"/>
    <col min="190" max="190" width="9.875" style="687" hidden="1" customWidth="1"/>
    <col min="191" max="191" width="11" style="687" customWidth="1"/>
    <col min="192" max="192" width="10.75" style="687" customWidth="1"/>
    <col min="193" max="193" width="10.875" style="687" customWidth="1"/>
    <col min="194" max="194" width="8.75" style="687" customWidth="1"/>
    <col min="195" max="16384" width="9" style="687"/>
  </cols>
  <sheetData>
    <row r="1" spans="1:14" s="790" customFormat="1" ht="14.25" hidden="1">
      <c r="A1" s="809"/>
      <c r="B1" s="810"/>
      <c r="C1" s="810"/>
      <c r="D1" s="810"/>
      <c r="E1" s="811"/>
      <c r="F1" s="812"/>
      <c r="G1" s="813"/>
    </row>
    <row r="2" spans="1:14" s="790" customFormat="1" ht="24" customHeight="1">
      <c r="A2" s="842" t="s">
        <v>0</v>
      </c>
      <c r="B2" s="842"/>
      <c r="C2" s="842"/>
      <c r="D2" s="842"/>
      <c r="E2" s="842"/>
      <c r="F2" s="842"/>
      <c r="G2" s="813"/>
      <c r="I2" s="790" t="s">
        <v>1</v>
      </c>
    </row>
    <row r="3" spans="1:14" s="790" customFormat="1" ht="16.5" hidden="1" customHeight="1">
      <c r="A3" s="814"/>
      <c r="B3" s="815"/>
      <c r="C3" s="815"/>
      <c r="D3" s="815"/>
      <c r="E3" s="816"/>
      <c r="F3" s="815"/>
      <c r="G3" s="813"/>
    </row>
    <row r="4" spans="1:14" s="790" customFormat="1" ht="18.95" customHeight="1">
      <c r="A4" s="817"/>
      <c r="B4" s="818"/>
      <c r="C4" s="818"/>
      <c r="D4" s="818"/>
      <c r="E4" s="819"/>
      <c r="F4" s="820" t="s">
        <v>2</v>
      </c>
      <c r="G4" s="813"/>
      <c r="M4" s="790" t="s">
        <v>2</v>
      </c>
    </row>
    <row r="5" spans="1:14" s="792" customFormat="1" ht="18.95" customHeight="1">
      <c r="A5" s="846" t="s">
        <v>3</v>
      </c>
      <c r="B5" s="849" t="s">
        <v>4</v>
      </c>
      <c r="C5" s="843" t="s">
        <v>5</v>
      </c>
      <c r="D5" s="843"/>
      <c r="E5" s="843"/>
      <c r="F5" s="843"/>
      <c r="G5" s="793"/>
      <c r="I5" s="790"/>
      <c r="J5" s="790"/>
      <c r="K5" s="790"/>
      <c r="L5" s="790"/>
      <c r="M5" s="790"/>
      <c r="N5" s="790"/>
    </row>
    <row r="6" spans="1:14" s="792" customFormat="1" ht="13.5" customHeight="1">
      <c r="A6" s="847"/>
      <c r="B6" s="850"/>
      <c r="C6" s="852" t="s">
        <v>6</v>
      </c>
      <c r="D6" s="852" t="s">
        <v>7</v>
      </c>
      <c r="E6" s="843" t="s">
        <v>8</v>
      </c>
      <c r="F6" s="852" t="s">
        <v>9</v>
      </c>
      <c r="G6" s="793"/>
    </row>
    <row r="7" spans="1:14" s="792" customFormat="1" ht="25.5" customHeight="1">
      <c r="A7" s="848"/>
      <c r="B7" s="851"/>
      <c r="C7" s="852"/>
      <c r="D7" s="852"/>
      <c r="E7" s="843"/>
      <c r="F7" s="852"/>
      <c r="G7" s="793" t="s">
        <v>10</v>
      </c>
      <c r="I7" s="792" t="s">
        <v>11</v>
      </c>
      <c r="J7" s="792" t="s">
        <v>12</v>
      </c>
      <c r="K7" s="792" t="s">
        <v>5</v>
      </c>
      <c r="L7" s="792" t="s">
        <v>13</v>
      </c>
      <c r="M7" s="792" t="s">
        <v>14</v>
      </c>
    </row>
    <row r="8" spans="1:14" s="806" customFormat="1" ht="20.100000000000001" customHeight="1">
      <c r="A8" s="821" t="s">
        <v>15</v>
      </c>
      <c r="B8" s="822">
        <f>J8</f>
        <v>22097600</v>
      </c>
      <c r="C8" s="823">
        <f>K8</f>
        <v>22373704</v>
      </c>
      <c r="D8" s="824">
        <f>C8/B8*100</f>
        <v>101.249475056115</v>
      </c>
      <c r="E8" s="825">
        <f>C8-G8</f>
        <v>1847304</v>
      </c>
      <c r="F8" s="824">
        <f>E8/G8*100</f>
        <v>8.9996492322082808</v>
      </c>
      <c r="G8" s="826">
        <v>20526400</v>
      </c>
      <c r="I8" s="792" t="s">
        <v>15</v>
      </c>
      <c r="J8" s="792">
        <v>22097600</v>
      </c>
      <c r="K8" s="792">
        <v>22373704</v>
      </c>
      <c r="L8" s="792">
        <v>101.2</v>
      </c>
      <c r="M8" s="792">
        <v>109</v>
      </c>
      <c r="N8" s="792"/>
    </row>
    <row r="9" spans="1:14" s="792" customFormat="1" ht="20.100000000000001" customHeight="1">
      <c r="A9" s="827" t="s">
        <v>16</v>
      </c>
      <c r="B9" s="828">
        <f t="shared" ref="B9:C37" si="0">J9</f>
        <v>8094600</v>
      </c>
      <c r="C9" s="829">
        <f t="shared" si="0"/>
        <v>8400594</v>
      </c>
      <c r="D9" s="830">
        <f t="shared" ref="D9:D37" si="1">C9/B9*100</f>
        <v>103.780223852939</v>
      </c>
      <c r="E9" s="831">
        <f t="shared" ref="E9:E37" si="2">C9-G9</f>
        <v>856694</v>
      </c>
      <c r="F9" s="830">
        <f t="shared" ref="F9:F37" si="3">E9/G9*100</f>
        <v>11.3561155370564</v>
      </c>
      <c r="G9" s="832">
        <v>7543900</v>
      </c>
      <c r="I9" s="792" t="s">
        <v>16</v>
      </c>
      <c r="J9" s="792">
        <v>8094600</v>
      </c>
      <c r="K9" s="792">
        <v>8400594</v>
      </c>
      <c r="L9" s="792">
        <v>103.8</v>
      </c>
      <c r="M9" s="792">
        <v>111.4</v>
      </c>
      <c r="N9" s="806"/>
    </row>
    <row r="10" spans="1:14" s="792" customFormat="1" ht="20.100000000000001" customHeight="1">
      <c r="A10" s="827" t="s">
        <v>17</v>
      </c>
      <c r="B10" s="828">
        <f t="shared" si="0"/>
        <v>4172500</v>
      </c>
      <c r="C10" s="829">
        <f t="shared" si="0"/>
        <v>4117164</v>
      </c>
      <c r="D10" s="830">
        <f t="shared" si="1"/>
        <v>98.673792690233697</v>
      </c>
      <c r="E10" s="831">
        <f t="shared" si="2"/>
        <v>298964</v>
      </c>
      <c r="F10" s="830">
        <f t="shared" si="3"/>
        <v>7.8299722382274402</v>
      </c>
      <c r="G10" s="832">
        <v>3818200</v>
      </c>
      <c r="I10" s="792" t="s">
        <v>17</v>
      </c>
      <c r="J10" s="792">
        <v>4172500</v>
      </c>
      <c r="K10" s="792">
        <v>4117164</v>
      </c>
      <c r="L10" s="792">
        <v>98.7</v>
      </c>
      <c r="M10" s="792">
        <v>107.8</v>
      </c>
    </row>
    <row r="11" spans="1:14" s="792" customFormat="1" ht="20.100000000000001" customHeight="1">
      <c r="A11" s="827" t="s">
        <v>18</v>
      </c>
      <c r="B11" s="828">
        <f t="shared" si="0"/>
        <v>1609300</v>
      </c>
      <c r="C11" s="829">
        <f t="shared" si="0"/>
        <v>1780419</v>
      </c>
      <c r="D11" s="830">
        <f t="shared" si="1"/>
        <v>110.633132417821</v>
      </c>
      <c r="E11" s="831">
        <f t="shared" si="2"/>
        <v>274919</v>
      </c>
      <c r="F11" s="830">
        <f t="shared" si="3"/>
        <v>18.260976419794101</v>
      </c>
      <c r="G11" s="832">
        <v>1505500</v>
      </c>
      <c r="I11" s="792" t="s">
        <v>18</v>
      </c>
      <c r="J11" s="792">
        <v>1609300</v>
      </c>
      <c r="K11" s="792">
        <v>1780419</v>
      </c>
      <c r="L11" s="792">
        <v>110.6</v>
      </c>
      <c r="M11" s="792">
        <v>118.3</v>
      </c>
    </row>
    <row r="12" spans="1:14" s="792" customFormat="1" ht="20.100000000000001" customHeight="1">
      <c r="A12" s="827" t="s">
        <v>19</v>
      </c>
      <c r="B12" s="828">
        <f t="shared" si="0"/>
        <v>108300</v>
      </c>
      <c r="C12" s="829">
        <f t="shared" si="0"/>
        <v>122229</v>
      </c>
      <c r="D12" s="830">
        <f t="shared" si="1"/>
        <v>112.86149584487499</v>
      </c>
      <c r="E12" s="831">
        <f t="shared" si="2"/>
        <v>23329</v>
      </c>
      <c r="F12" s="830">
        <f t="shared" si="3"/>
        <v>23.588473205257799</v>
      </c>
      <c r="G12" s="832">
        <v>98900</v>
      </c>
      <c r="I12" s="792" t="s">
        <v>19</v>
      </c>
      <c r="J12" s="792">
        <v>108300</v>
      </c>
      <c r="K12" s="792">
        <v>122229</v>
      </c>
      <c r="L12" s="792">
        <v>112.9</v>
      </c>
      <c r="M12" s="792">
        <v>123.6</v>
      </c>
    </row>
    <row r="13" spans="1:14" s="792" customFormat="1" ht="20.100000000000001" customHeight="1">
      <c r="A13" s="827" t="s">
        <v>20</v>
      </c>
      <c r="B13" s="828">
        <f t="shared" si="0"/>
        <v>1202500</v>
      </c>
      <c r="C13" s="829">
        <f t="shared" si="0"/>
        <v>1256764</v>
      </c>
      <c r="D13" s="830">
        <f t="shared" si="1"/>
        <v>104.512598752599</v>
      </c>
      <c r="E13" s="831">
        <f t="shared" si="2"/>
        <v>133964</v>
      </c>
      <c r="F13" s="830">
        <f t="shared" si="3"/>
        <v>11.9312433202708</v>
      </c>
      <c r="G13" s="832">
        <v>1122800</v>
      </c>
      <c r="I13" s="792" t="s">
        <v>20</v>
      </c>
      <c r="J13" s="792">
        <v>1202500</v>
      </c>
      <c r="K13" s="792">
        <v>1256764</v>
      </c>
      <c r="L13" s="792">
        <v>104.5</v>
      </c>
      <c r="M13" s="792">
        <v>111.9</v>
      </c>
    </row>
    <row r="14" spans="1:14" s="792" customFormat="1" ht="20.100000000000001" customHeight="1">
      <c r="A14" s="827" t="s">
        <v>21</v>
      </c>
      <c r="B14" s="828">
        <f t="shared" si="0"/>
        <v>852300</v>
      </c>
      <c r="C14" s="829">
        <f t="shared" si="0"/>
        <v>872014</v>
      </c>
      <c r="D14" s="830">
        <f t="shared" si="1"/>
        <v>102.313035316203</v>
      </c>
      <c r="E14" s="831">
        <f t="shared" si="2"/>
        <v>81914</v>
      </c>
      <c r="F14" s="830">
        <f t="shared" si="3"/>
        <v>10.3675484115935</v>
      </c>
      <c r="G14" s="832">
        <v>790100</v>
      </c>
      <c r="I14" s="792" t="s">
        <v>21</v>
      </c>
      <c r="J14" s="792">
        <v>852300</v>
      </c>
      <c r="K14" s="792">
        <v>872014</v>
      </c>
      <c r="L14" s="792">
        <v>102.3</v>
      </c>
      <c r="M14" s="792">
        <v>110.4</v>
      </c>
    </row>
    <row r="15" spans="1:14" s="792" customFormat="1" ht="20.100000000000001" customHeight="1">
      <c r="A15" s="827" t="s">
        <v>22</v>
      </c>
      <c r="B15" s="828">
        <f t="shared" si="0"/>
        <v>397300</v>
      </c>
      <c r="C15" s="829">
        <f t="shared" si="0"/>
        <v>401044</v>
      </c>
      <c r="D15" s="830">
        <f t="shared" si="1"/>
        <v>100.94236093632</v>
      </c>
      <c r="E15" s="831">
        <f t="shared" si="2"/>
        <v>39244</v>
      </c>
      <c r="F15" s="830">
        <f t="shared" si="3"/>
        <v>10.846876727473701</v>
      </c>
      <c r="G15" s="832">
        <v>361800</v>
      </c>
      <c r="I15" s="792" t="s">
        <v>22</v>
      </c>
      <c r="J15" s="792">
        <v>397300</v>
      </c>
      <c r="K15" s="792">
        <v>401044</v>
      </c>
      <c r="L15" s="792">
        <v>100.9</v>
      </c>
      <c r="M15" s="792">
        <v>110.8</v>
      </c>
    </row>
    <row r="16" spans="1:14" s="792" customFormat="1" ht="20.100000000000001" customHeight="1">
      <c r="A16" s="827" t="s">
        <v>23</v>
      </c>
      <c r="B16" s="828">
        <f t="shared" si="0"/>
        <v>477400</v>
      </c>
      <c r="C16" s="829">
        <f t="shared" si="0"/>
        <v>445284</v>
      </c>
      <c r="D16" s="830">
        <f t="shared" si="1"/>
        <v>93.272727272727295</v>
      </c>
      <c r="E16" s="831">
        <f t="shared" si="2"/>
        <v>1184</v>
      </c>
      <c r="F16" s="830">
        <f t="shared" si="3"/>
        <v>0.26660662013060099</v>
      </c>
      <c r="G16" s="832">
        <v>444100</v>
      </c>
      <c r="I16" s="792" t="s">
        <v>23</v>
      </c>
      <c r="J16" s="792">
        <v>477400</v>
      </c>
      <c r="K16" s="792">
        <v>445284</v>
      </c>
      <c r="L16" s="792">
        <v>93.3</v>
      </c>
      <c r="M16" s="792">
        <v>100.3</v>
      </c>
    </row>
    <row r="17" spans="1:14" s="792" customFormat="1" ht="20.100000000000001" customHeight="1">
      <c r="A17" s="827" t="s">
        <v>24</v>
      </c>
      <c r="B17" s="828">
        <f t="shared" si="0"/>
        <v>2903600</v>
      </c>
      <c r="C17" s="829">
        <f t="shared" si="0"/>
        <v>2623677</v>
      </c>
      <c r="D17" s="830">
        <f t="shared" si="1"/>
        <v>90.359450337512101</v>
      </c>
      <c r="E17" s="831">
        <f t="shared" si="2"/>
        <v>-118823</v>
      </c>
      <c r="F17" s="830">
        <f t="shared" si="3"/>
        <v>-4.3326526891522299</v>
      </c>
      <c r="G17" s="832">
        <v>2742500</v>
      </c>
      <c r="I17" s="792" t="s">
        <v>24</v>
      </c>
      <c r="J17" s="792">
        <v>2903600</v>
      </c>
      <c r="K17" s="792">
        <v>2623677</v>
      </c>
      <c r="L17" s="792">
        <v>90.4</v>
      </c>
      <c r="M17" s="792">
        <v>95.7</v>
      </c>
    </row>
    <row r="18" spans="1:14" s="792" customFormat="1" ht="20.100000000000001" customHeight="1">
      <c r="A18" s="827" t="s">
        <v>25</v>
      </c>
      <c r="B18" s="828">
        <f t="shared" si="0"/>
        <v>212400</v>
      </c>
      <c r="C18" s="829">
        <f t="shared" si="0"/>
        <v>220938</v>
      </c>
      <c r="D18" s="830">
        <f t="shared" si="1"/>
        <v>104.01977401129901</v>
      </c>
      <c r="E18" s="831">
        <f t="shared" si="2"/>
        <v>27138</v>
      </c>
      <c r="F18" s="830">
        <f t="shared" si="3"/>
        <v>14.003095975232201</v>
      </c>
      <c r="G18" s="832">
        <v>193800</v>
      </c>
      <c r="I18" s="792" t="s">
        <v>25</v>
      </c>
      <c r="J18" s="792">
        <v>212400</v>
      </c>
      <c r="K18" s="792">
        <v>220938</v>
      </c>
      <c r="L18" s="792">
        <v>104</v>
      </c>
      <c r="M18" s="792">
        <v>114</v>
      </c>
    </row>
    <row r="19" spans="1:14" s="792" customFormat="1" ht="20.100000000000001" customHeight="1">
      <c r="A19" s="827" t="s">
        <v>26</v>
      </c>
      <c r="B19" s="828">
        <f t="shared" si="0"/>
        <v>169200</v>
      </c>
      <c r="C19" s="829">
        <f t="shared" si="0"/>
        <v>152965</v>
      </c>
      <c r="D19" s="830">
        <f t="shared" si="1"/>
        <v>90.4048463356974</v>
      </c>
      <c r="E19" s="831">
        <f t="shared" si="2"/>
        <v>-6635</v>
      </c>
      <c r="F19" s="830">
        <f t="shared" si="3"/>
        <v>-4.1572681704260601</v>
      </c>
      <c r="G19" s="832">
        <v>159600</v>
      </c>
      <c r="I19" s="792" t="s">
        <v>26</v>
      </c>
      <c r="J19" s="792">
        <v>169200</v>
      </c>
      <c r="K19" s="792">
        <v>152965</v>
      </c>
      <c r="L19" s="792">
        <v>90.4</v>
      </c>
      <c r="M19" s="792">
        <v>95.8</v>
      </c>
    </row>
    <row r="20" spans="1:14" s="792" customFormat="1" ht="20.100000000000001" customHeight="1">
      <c r="A20" s="827" t="s">
        <v>27</v>
      </c>
      <c r="B20" s="828">
        <f t="shared" si="0"/>
        <v>1774500</v>
      </c>
      <c r="C20" s="829">
        <f t="shared" si="0"/>
        <v>1902847</v>
      </c>
      <c r="D20" s="830">
        <f t="shared" si="1"/>
        <v>107.23285432516199</v>
      </c>
      <c r="E20" s="831">
        <f t="shared" si="2"/>
        <v>227147</v>
      </c>
      <c r="F20" s="830">
        <f t="shared" si="3"/>
        <v>13.555350002983801</v>
      </c>
      <c r="G20" s="832">
        <v>1675700</v>
      </c>
      <c r="I20" s="792" t="s">
        <v>27</v>
      </c>
      <c r="J20" s="792">
        <v>1774500</v>
      </c>
      <c r="K20" s="792">
        <v>1902847</v>
      </c>
      <c r="L20" s="792">
        <v>107.2</v>
      </c>
      <c r="M20" s="792">
        <v>113.6</v>
      </c>
    </row>
    <row r="21" spans="1:14" s="792" customFormat="1" ht="20.100000000000001" customHeight="1">
      <c r="A21" s="827" t="s">
        <v>28</v>
      </c>
      <c r="B21" s="828">
        <f t="shared" si="0"/>
        <v>73700</v>
      </c>
      <c r="C21" s="829">
        <f t="shared" si="0"/>
        <v>54329</v>
      </c>
      <c r="D21" s="830">
        <f t="shared" si="1"/>
        <v>73.716417910447802</v>
      </c>
      <c r="E21" s="831">
        <f t="shared" si="2"/>
        <v>-15171</v>
      </c>
      <c r="F21" s="830">
        <f t="shared" si="3"/>
        <v>-21.828776978417299</v>
      </c>
      <c r="G21" s="826">
        <v>69500</v>
      </c>
      <c r="I21" s="792" t="s">
        <v>28</v>
      </c>
      <c r="J21" s="792">
        <v>73700</v>
      </c>
      <c r="K21" s="792">
        <v>54329</v>
      </c>
      <c r="L21" s="792">
        <v>73.7</v>
      </c>
      <c r="M21" s="792">
        <v>78.2</v>
      </c>
    </row>
    <row r="22" spans="1:14" s="792" customFormat="1" ht="20.100000000000001" customHeight="1">
      <c r="A22" s="827" t="s">
        <v>29</v>
      </c>
      <c r="B22" s="828">
        <f t="shared" si="0"/>
        <v>50000</v>
      </c>
      <c r="C22" s="829">
        <f t="shared" si="0"/>
        <v>23436</v>
      </c>
      <c r="D22" s="830">
        <f t="shared" si="1"/>
        <v>46.872</v>
      </c>
      <c r="E22" s="831">
        <f t="shared" si="2"/>
        <v>23436</v>
      </c>
      <c r="F22" s="830"/>
      <c r="G22" s="832">
        <v>0</v>
      </c>
      <c r="I22" s="792" t="s">
        <v>29</v>
      </c>
      <c r="J22" s="792">
        <v>50000</v>
      </c>
      <c r="K22" s="792">
        <v>23436</v>
      </c>
      <c r="L22" s="792">
        <v>46.9</v>
      </c>
      <c r="M22" s="792" t="s">
        <v>30</v>
      </c>
    </row>
    <row r="23" spans="1:14" s="806" customFormat="1" ht="20.100000000000001" customHeight="1">
      <c r="A23" s="833" t="s">
        <v>31</v>
      </c>
      <c r="B23" s="834">
        <f t="shared" si="0"/>
        <v>7955500</v>
      </c>
      <c r="C23" s="823">
        <f t="shared" si="0"/>
        <v>7699859</v>
      </c>
      <c r="D23" s="824">
        <f t="shared" si="1"/>
        <v>96.786613035007207</v>
      </c>
      <c r="E23" s="825">
        <f t="shared" si="2"/>
        <v>135959</v>
      </c>
      <c r="F23" s="824">
        <f t="shared" si="3"/>
        <v>1.79747220349291</v>
      </c>
      <c r="G23" s="832">
        <v>7563900</v>
      </c>
      <c r="I23" s="806" t="s">
        <v>31</v>
      </c>
      <c r="J23" s="806">
        <v>7955500</v>
      </c>
      <c r="K23" s="806">
        <v>7699859</v>
      </c>
      <c r="L23" s="806">
        <v>96.8</v>
      </c>
      <c r="M23" s="806">
        <v>101.8</v>
      </c>
      <c r="N23" s="792"/>
    </row>
    <row r="24" spans="1:14" s="792" customFormat="1" ht="20.100000000000001" customHeight="1">
      <c r="A24" s="827" t="s">
        <v>32</v>
      </c>
      <c r="B24" s="828">
        <f t="shared" si="0"/>
        <v>2650000</v>
      </c>
      <c r="C24" s="829">
        <f t="shared" si="0"/>
        <v>2893009</v>
      </c>
      <c r="D24" s="830">
        <f t="shared" si="1"/>
        <v>109.170150943396</v>
      </c>
      <c r="E24" s="831">
        <f t="shared" si="2"/>
        <v>401409</v>
      </c>
      <c r="F24" s="830">
        <f t="shared" si="3"/>
        <v>16.110491250601999</v>
      </c>
      <c r="G24" s="832">
        <v>2491600</v>
      </c>
      <c r="I24" s="792" t="s">
        <v>32</v>
      </c>
      <c r="J24" s="792">
        <v>2650000</v>
      </c>
      <c r="K24" s="792">
        <v>2893009</v>
      </c>
      <c r="L24" s="792">
        <v>109.2</v>
      </c>
      <c r="M24" s="792">
        <v>116.1</v>
      </c>
      <c r="N24" s="806"/>
    </row>
    <row r="25" spans="1:14" s="792" customFormat="1" ht="20.100000000000001" customHeight="1">
      <c r="A25" s="827" t="s">
        <v>33</v>
      </c>
      <c r="B25" s="828">
        <f t="shared" si="0"/>
        <v>1040000</v>
      </c>
      <c r="C25" s="829">
        <f t="shared" si="0"/>
        <v>942238</v>
      </c>
      <c r="D25" s="830">
        <f t="shared" si="1"/>
        <v>90.599807692307706</v>
      </c>
      <c r="E25" s="831">
        <f t="shared" si="2"/>
        <v>-74962</v>
      </c>
      <c r="F25" s="830">
        <f t="shared" si="3"/>
        <v>-7.3694455367675999</v>
      </c>
      <c r="G25" s="832">
        <v>1017200</v>
      </c>
      <c r="I25" s="792" t="s">
        <v>33</v>
      </c>
      <c r="J25" s="792">
        <v>1040000</v>
      </c>
      <c r="K25" s="792">
        <v>942238</v>
      </c>
      <c r="L25" s="792">
        <v>90.6</v>
      </c>
      <c r="M25" s="792">
        <v>92.6</v>
      </c>
    </row>
    <row r="26" spans="1:14" s="792" customFormat="1" ht="20.100000000000001" customHeight="1">
      <c r="A26" s="827" t="s">
        <v>34</v>
      </c>
      <c r="B26" s="828">
        <f t="shared" si="0"/>
        <v>654000</v>
      </c>
      <c r="C26" s="829">
        <f t="shared" si="0"/>
        <v>791298</v>
      </c>
      <c r="D26" s="830">
        <f t="shared" si="1"/>
        <v>120.993577981651</v>
      </c>
      <c r="E26" s="831">
        <f t="shared" si="2"/>
        <v>150598</v>
      </c>
      <c r="F26" s="830">
        <f t="shared" si="3"/>
        <v>23.5052286561573</v>
      </c>
      <c r="G26" s="832">
        <v>640700</v>
      </c>
      <c r="I26" s="792" t="s">
        <v>34</v>
      </c>
      <c r="J26" s="792">
        <v>654000</v>
      </c>
      <c r="K26" s="792">
        <v>791298</v>
      </c>
      <c r="L26" s="792">
        <v>121</v>
      </c>
      <c r="M26" s="792">
        <v>123.5</v>
      </c>
    </row>
    <row r="27" spans="1:14" s="806" customFormat="1" ht="20.100000000000001" customHeight="1">
      <c r="A27" s="827" t="s">
        <v>35</v>
      </c>
      <c r="B27" s="828">
        <f t="shared" si="0"/>
        <v>520000</v>
      </c>
      <c r="C27" s="829">
        <f t="shared" si="0"/>
        <v>326044</v>
      </c>
      <c r="D27" s="830">
        <f t="shared" si="1"/>
        <v>62.700769230769197</v>
      </c>
      <c r="E27" s="831">
        <f t="shared" si="2"/>
        <v>-165156</v>
      </c>
      <c r="F27" s="830">
        <f t="shared" si="3"/>
        <v>-33.622964169381099</v>
      </c>
      <c r="G27" s="832">
        <v>491200</v>
      </c>
      <c r="I27" s="806" t="s">
        <v>36</v>
      </c>
      <c r="J27" s="806">
        <v>520000</v>
      </c>
      <c r="K27" s="806">
        <v>326044</v>
      </c>
      <c r="L27" s="806">
        <v>62.7</v>
      </c>
      <c r="M27" s="806">
        <v>66.400000000000006</v>
      </c>
      <c r="N27" s="792"/>
    </row>
    <row r="28" spans="1:14" s="806" customFormat="1" ht="39.950000000000003" customHeight="1">
      <c r="A28" s="835" t="s">
        <v>37</v>
      </c>
      <c r="B28" s="828">
        <f t="shared" si="0"/>
        <v>2580000</v>
      </c>
      <c r="C28" s="829">
        <f t="shared" si="0"/>
        <v>2149559</v>
      </c>
      <c r="D28" s="830">
        <f t="shared" si="1"/>
        <v>83.316240310077504</v>
      </c>
      <c r="E28" s="831">
        <f t="shared" si="2"/>
        <v>-287741</v>
      </c>
      <c r="F28" s="830">
        <f t="shared" si="3"/>
        <v>-11.805727649448199</v>
      </c>
      <c r="G28" s="826">
        <v>2437300</v>
      </c>
      <c r="I28" s="806" t="s">
        <v>38</v>
      </c>
      <c r="J28" s="806">
        <v>2580000</v>
      </c>
      <c r="K28" s="806">
        <v>2149559</v>
      </c>
      <c r="L28" s="806">
        <v>83.3</v>
      </c>
      <c r="M28" s="806">
        <v>88.2</v>
      </c>
    </row>
    <row r="29" spans="1:14" s="806" customFormat="1" ht="20.100000000000001" customHeight="1">
      <c r="A29" s="827" t="s">
        <v>39</v>
      </c>
      <c r="B29" s="828">
        <f t="shared" si="0"/>
        <v>511500</v>
      </c>
      <c r="C29" s="829">
        <f t="shared" si="0"/>
        <v>597711</v>
      </c>
      <c r="D29" s="830">
        <f t="shared" si="1"/>
        <v>116.854545454545</v>
      </c>
      <c r="E29" s="831">
        <f t="shared" si="2"/>
        <v>111811</v>
      </c>
      <c r="F29" s="830">
        <f t="shared" si="3"/>
        <v>23.011113397818502</v>
      </c>
      <c r="G29" s="826">
        <v>485900</v>
      </c>
      <c r="I29" s="806" t="s">
        <v>39</v>
      </c>
      <c r="J29" s="806">
        <v>511500</v>
      </c>
      <c r="K29" s="806">
        <v>597711</v>
      </c>
      <c r="L29" s="806">
        <v>116.9</v>
      </c>
      <c r="M29" s="806">
        <v>123</v>
      </c>
    </row>
    <row r="30" spans="1:14" s="806" customFormat="1" ht="20.100000000000001" customHeight="1">
      <c r="A30" s="836" t="s">
        <v>40</v>
      </c>
      <c r="B30" s="823">
        <f t="shared" si="0"/>
        <v>30053100</v>
      </c>
      <c r="C30" s="823">
        <f t="shared" si="0"/>
        <v>30073563</v>
      </c>
      <c r="D30" s="824">
        <f t="shared" si="1"/>
        <v>100.068089481618</v>
      </c>
      <c r="E30" s="825">
        <f t="shared" si="2"/>
        <v>1983263</v>
      </c>
      <c r="F30" s="824">
        <f t="shared" si="3"/>
        <v>7.0603126346105203</v>
      </c>
      <c r="G30" s="826">
        <v>28090300</v>
      </c>
      <c r="I30" s="806" t="s">
        <v>41</v>
      </c>
      <c r="J30" s="806">
        <v>30053100</v>
      </c>
      <c r="K30" s="806">
        <v>30073563</v>
      </c>
      <c r="L30" s="806">
        <v>100.1</v>
      </c>
      <c r="M30" s="806">
        <v>107.1</v>
      </c>
    </row>
    <row r="31" spans="1:14" s="806" customFormat="1" ht="20.100000000000001" customHeight="1">
      <c r="A31" s="837" t="s">
        <v>42</v>
      </c>
      <c r="B31" s="823">
        <f t="shared" si="0"/>
        <v>20366900</v>
      </c>
      <c r="C31" s="823">
        <f t="shared" si="0"/>
        <v>20380786</v>
      </c>
      <c r="D31" s="824">
        <f t="shared" si="1"/>
        <v>100.068179251629</v>
      </c>
      <c r="E31" s="825">
        <f t="shared" si="2"/>
        <v>1480092</v>
      </c>
      <c r="F31" s="824">
        <f t="shared" si="3"/>
        <v>7.83088705631656</v>
      </c>
      <c r="G31" s="826">
        <v>18900694</v>
      </c>
      <c r="H31" s="806">
        <f>B31/G29*100-100</f>
        <v>4091.5826301708198</v>
      </c>
      <c r="I31" s="687" t="s">
        <v>42</v>
      </c>
      <c r="J31" s="687">
        <v>20366900</v>
      </c>
      <c r="K31" s="687">
        <v>20380786</v>
      </c>
      <c r="L31" s="687">
        <v>100.1</v>
      </c>
      <c r="M31" s="687">
        <v>107.8</v>
      </c>
    </row>
    <row r="32" spans="1:14" s="806" customFormat="1" ht="20.100000000000001" hidden="1" customHeight="1">
      <c r="A32" s="838" t="s">
        <v>16</v>
      </c>
      <c r="B32" s="839">
        <f t="shared" si="0"/>
        <v>8094600</v>
      </c>
      <c r="C32" s="829">
        <f t="shared" si="0"/>
        <v>8400594</v>
      </c>
      <c r="D32" s="830">
        <f t="shared" si="1"/>
        <v>103.780223852939</v>
      </c>
      <c r="E32" s="831">
        <f t="shared" si="2"/>
        <v>856694</v>
      </c>
      <c r="F32" s="824">
        <f t="shared" si="3"/>
        <v>11.3561155370564</v>
      </c>
      <c r="G32" s="826">
        <v>7543900</v>
      </c>
      <c r="H32" s="806">
        <f>B32/G30*100-100</f>
        <v>-71.183647024061699</v>
      </c>
      <c r="I32" s="687" t="s">
        <v>16</v>
      </c>
      <c r="J32" s="687">
        <v>8094600</v>
      </c>
      <c r="K32" s="687">
        <v>8400594</v>
      </c>
      <c r="L32" s="687">
        <v>103.8</v>
      </c>
      <c r="M32" s="687">
        <v>111.4</v>
      </c>
    </row>
    <row r="33" spans="1:14" s="806" customFormat="1" ht="20.100000000000001" hidden="1" customHeight="1">
      <c r="A33" s="838" t="s">
        <v>43</v>
      </c>
      <c r="B33" s="839">
        <f t="shared" si="0"/>
        <v>2573400</v>
      </c>
      <c r="C33" s="829">
        <f t="shared" si="0"/>
        <v>2125844</v>
      </c>
      <c r="D33" s="830">
        <f t="shared" si="1"/>
        <v>82.608378021294797</v>
      </c>
      <c r="E33" s="831">
        <f t="shared" si="2"/>
        <v>-301256</v>
      </c>
      <c r="F33" s="824">
        <f t="shared" si="3"/>
        <v>-12.4121791438342</v>
      </c>
      <c r="G33" s="826">
        <v>2427100</v>
      </c>
      <c r="H33" s="806">
        <f>B33/G31*100-100</f>
        <v>-86.384626934862794</v>
      </c>
      <c r="I33" s="687" t="s">
        <v>43</v>
      </c>
      <c r="J33" s="687">
        <v>2573400</v>
      </c>
      <c r="K33" s="687">
        <v>2125844</v>
      </c>
      <c r="L33" s="687">
        <v>82.6</v>
      </c>
      <c r="M33" s="687">
        <v>87.6</v>
      </c>
      <c r="N33" s="687"/>
    </row>
    <row r="34" spans="1:14" s="806" customFormat="1" ht="20.100000000000001" hidden="1" customHeight="1">
      <c r="A34" s="838" t="s">
        <v>17</v>
      </c>
      <c r="B34" s="839">
        <f t="shared" si="0"/>
        <v>6258800</v>
      </c>
      <c r="C34" s="829">
        <f t="shared" si="0"/>
        <v>6175748</v>
      </c>
      <c r="D34" s="830">
        <f t="shared" si="1"/>
        <v>98.673036364798406</v>
      </c>
      <c r="E34" s="831">
        <f t="shared" si="2"/>
        <v>448448</v>
      </c>
      <c r="F34" s="824">
        <f t="shared" si="3"/>
        <v>7.8300071586960698</v>
      </c>
      <c r="G34" s="826">
        <v>5727300</v>
      </c>
      <c r="H34" s="806">
        <f>B34/G32*100-100</f>
        <v>-17.0349553944246</v>
      </c>
      <c r="I34" s="687" t="s">
        <v>17</v>
      </c>
      <c r="J34" s="687">
        <v>6258800</v>
      </c>
      <c r="K34" s="687">
        <v>6175748</v>
      </c>
      <c r="L34" s="687">
        <v>98.7</v>
      </c>
      <c r="M34" s="687">
        <v>107.8</v>
      </c>
      <c r="N34" s="687"/>
    </row>
    <row r="35" spans="1:14" s="806" customFormat="1" ht="20.100000000000001" hidden="1" customHeight="1">
      <c r="A35" s="838" t="s">
        <v>18</v>
      </c>
      <c r="B35" s="839">
        <f t="shared" si="0"/>
        <v>2414000</v>
      </c>
      <c r="C35" s="829">
        <f t="shared" si="0"/>
        <v>2670630</v>
      </c>
      <c r="D35" s="830">
        <f t="shared" si="1"/>
        <v>110.630903065452</v>
      </c>
      <c r="E35" s="831">
        <f t="shared" si="2"/>
        <v>412330</v>
      </c>
      <c r="F35" s="824">
        <f t="shared" si="3"/>
        <v>18.258424478590101</v>
      </c>
      <c r="G35" s="826">
        <v>2258300</v>
      </c>
      <c r="H35" s="806">
        <f>B35/G33*100-100</f>
        <v>-0.53973878290965205</v>
      </c>
      <c r="I35" s="687" t="s">
        <v>18</v>
      </c>
      <c r="J35" s="687">
        <v>2414000</v>
      </c>
      <c r="K35" s="687">
        <v>2670630</v>
      </c>
      <c r="L35" s="687">
        <v>110.6</v>
      </c>
      <c r="M35" s="687">
        <v>118.3</v>
      </c>
      <c r="N35" s="687"/>
    </row>
    <row r="36" spans="1:14" s="806" customFormat="1" ht="20.100000000000001" hidden="1" customHeight="1">
      <c r="A36" s="838" t="str">
        <f>I36</f>
        <v>车辆购置税</v>
      </c>
      <c r="B36" s="839">
        <f t="shared" si="0"/>
        <v>1026100</v>
      </c>
      <c r="C36" s="829">
        <f t="shared" si="0"/>
        <v>1007970</v>
      </c>
      <c r="D36" s="830"/>
      <c r="E36" s="831">
        <f t="shared" si="2"/>
        <v>63876</v>
      </c>
      <c r="F36" s="824">
        <f t="shared" si="3"/>
        <v>6.7658517054445904</v>
      </c>
      <c r="G36" s="793">
        <v>944094</v>
      </c>
      <c r="I36" s="687" t="s">
        <v>44</v>
      </c>
      <c r="J36" s="687">
        <v>1026100</v>
      </c>
      <c r="K36" s="687">
        <v>1007970</v>
      </c>
      <c r="L36" s="687">
        <v>98.2</v>
      </c>
      <c r="M36" s="687">
        <v>106.8</v>
      </c>
      <c r="N36" s="687"/>
    </row>
    <row r="37" spans="1:14" s="806" customFormat="1" ht="20.100000000000001" customHeight="1">
      <c r="A37" s="836" t="s">
        <v>45</v>
      </c>
      <c r="B37" s="823">
        <f t="shared" si="0"/>
        <v>50420000</v>
      </c>
      <c r="C37" s="823">
        <f t="shared" si="0"/>
        <v>50454349</v>
      </c>
      <c r="D37" s="824">
        <f t="shared" si="1"/>
        <v>100.06812574375201</v>
      </c>
      <c r="E37" s="825">
        <f t="shared" si="2"/>
        <v>3463355</v>
      </c>
      <c r="F37" s="824">
        <f t="shared" si="3"/>
        <v>7.3702526913986999</v>
      </c>
      <c r="G37" s="793">
        <v>46990994</v>
      </c>
      <c r="H37" s="806">
        <f>B37/G35*100-100</f>
        <v>2132.6528804853201</v>
      </c>
      <c r="I37" s="687" t="s">
        <v>45</v>
      </c>
      <c r="J37" s="687">
        <v>50420000</v>
      </c>
      <c r="K37" s="687">
        <v>50454349</v>
      </c>
      <c r="L37" s="687">
        <v>100.1</v>
      </c>
      <c r="M37" s="687">
        <v>107.4</v>
      </c>
      <c r="N37" s="687"/>
    </row>
    <row r="38" spans="1:14" s="792" customFormat="1" ht="102.75" customHeight="1">
      <c r="A38" s="844" t="s">
        <v>46</v>
      </c>
      <c r="B38" s="844"/>
      <c r="C38" s="844"/>
      <c r="D38" s="844"/>
      <c r="E38" s="844"/>
      <c r="F38" s="844"/>
      <c r="G38" s="808"/>
      <c r="N38" s="687"/>
    </row>
    <row r="39" spans="1:14" s="792" customFormat="1" ht="20.100000000000001" customHeight="1">
      <c r="A39" s="845"/>
      <c r="B39" s="845"/>
      <c r="C39" s="845"/>
      <c r="D39" s="845"/>
      <c r="E39" s="845"/>
      <c r="F39" s="845"/>
      <c r="G39" s="808"/>
      <c r="I39" s="805" t="s">
        <v>47</v>
      </c>
      <c r="J39" s="687"/>
      <c r="K39" s="687"/>
      <c r="L39" s="687"/>
      <c r="M39" s="687"/>
      <c r="N39" s="687"/>
    </row>
    <row r="40" spans="1:14" ht="40.5" customHeight="1"/>
    <row r="41" spans="1:14">
      <c r="G41" s="808">
        <v>6517287</v>
      </c>
    </row>
    <row r="42" spans="1:14">
      <c r="G42" s="808">
        <v>47443444</v>
      </c>
    </row>
    <row r="43" spans="1:14">
      <c r="G43" s="808">
        <v>18900694</v>
      </c>
    </row>
    <row r="44" spans="1:14">
      <c r="G44" s="808">
        <v>7543900</v>
      </c>
    </row>
    <row r="45" spans="1:14">
      <c r="G45" s="808">
        <v>2427100</v>
      </c>
    </row>
    <row r="46" spans="1:14">
      <c r="G46" s="808">
        <v>5727300</v>
      </c>
    </row>
    <row r="47" spans="1:14">
      <c r="G47" s="808">
        <v>2258300</v>
      </c>
    </row>
    <row r="48" spans="1:14">
      <c r="G48" s="808">
        <v>944094</v>
      </c>
    </row>
    <row r="49" spans="7:7">
      <c r="G49" s="808">
        <v>46990994</v>
      </c>
    </row>
    <row r="51" spans="7:7" ht="13.5" customHeight="1"/>
  </sheetData>
  <mergeCells count="10">
    <mergeCell ref="A2:F2"/>
    <mergeCell ref="C5:F5"/>
    <mergeCell ref="A38:F38"/>
    <mergeCell ref="A39:F39"/>
    <mergeCell ref="A5:A7"/>
    <mergeCell ref="B5:B7"/>
    <mergeCell ref="C6:C7"/>
    <mergeCell ref="D6:D7"/>
    <mergeCell ref="E6:E7"/>
    <mergeCell ref="F6:F7"/>
  </mergeCells>
  <phoneticPr fontId="132" type="noConversion"/>
  <dataValidations count="1">
    <dataValidation type="whole" allowBlank="1" showInputMessage="1" showErrorMessage="1" sqref="GH11:GH29">
      <formula1>-9000000000</formula1>
      <formula2>90000000000</formula2>
    </dataValidation>
  </dataValidations>
  <printOptions horizontalCentered="1"/>
  <pageMargins left="0.51180555555555596" right="0.59027777777777801" top="0.74791666666666701" bottom="0.55000000000000004" header="0.31388888888888899" footer="0.31388888888888899"/>
  <pageSetup paperSize="9" scale="90" orientation="portrait" useFirstPageNumber="1" r:id="rId1"/>
  <headerFooter alignWithMargins="0">
    <oddFooter>&amp;C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V17"/>
  <sheetViews>
    <sheetView view="pageBreakPreview" zoomScaleNormal="100" zoomScaleSheetLayoutView="100" workbookViewId="0">
      <selection activeCell="F17" sqref="F17"/>
    </sheetView>
  </sheetViews>
  <sheetFormatPr defaultColWidth="9" defaultRowHeight="14.25"/>
  <cols>
    <col min="1" max="1" width="37.875" style="571" customWidth="1"/>
    <col min="2" max="3" width="13.875" style="571" customWidth="1"/>
    <col min="4" max="4" width="12.125" style="571" customWidth="1"/>
    <col min="5" max="256" width="9" style="572"/>
    <col min="257" max="16384" width="9" style="105"/>
  </cols>
  <sheetData>
    <row r="1" spans="1:14" s="105" customFormat="1" ht="9" customHeight="1">
      <c r="A1" s="573"/>
      <c r="B1" s="574"/>
      <c r="C1" s="574"/>
      <c r="D1" s="571"/>
      <c r="E1" s="572"/>
      <c r="F1" s="572"/>
      <c r="G1" s="572"/>
      <c r="H1" s="572"/>
      <c r="I1" s="572"/>
      <c r="J1" s="572"/>
      <c r="K1" s="572"/>
      <c r="L1" s="572"/>
      <c r="M1" s="572"/>
      <c r="N1" s="572"/>
    </row>
    <row r="2" spans="1:14" s="567" customFormat="1" ht="32.25" customHeight="1">
      <c r="A2" s="899" t="s">
        <v>551</v>
      </c>
      <c r="B2" s="899"/>
      <c r="C2" s="899"/>
      <c r="D2" s="899"/>
    </row>
    <row r="3" spans="1:14" s="105" customFormat="1" ht="31.5" customHeight="1">
      <c r="A3" s="575" t="s">
        <v>538</v>
      </c>
      <c r="B3" s="576"/>
      <c r="C3" s="577"/>
      <c r="D3" s="576" t="s">
        <v>2</v>
      </c>
      <c r="E3" s="572"/>
      <c r="F3" s="572"/>
      <c r="G3" s="572"/>
      <c r="H3" s="572"/>
      <c r="I3" s="572"/>
      <c r="J3" s="572"/>
      <c r="K3" s="572"/>
      <c r="L3" s="572"/>
      <c r="M3" s="572"/>
      <c r="N3" s="572"/>
    </row>
    <row r="4" spans="1:14" s="568" customFormat="1" ht="23.25" customHeight="1">
      <c r="A4" s="902" t="s">
        <v>540</v>
      </c>
      <c r="B4" s="905" t="s">
        <v>4</v>
      </c>
      <c r="C4" s="900" t="s">
        <v>5</v>
      </c>
      <c r="D4" s="900"/>
      <c r="E4" s="578"/>
      <c r="F4" s="578"/>
      <c r="G4" s="578"/>
      <c r="H4" s="578"/>
      <c r="I4" s="578"/>
      <c r="J4" s="578"/>
      <c r="K4" s="578"/>
      <c r="L4" s="578"/>
      <c r="M4" s="578"/>
      <c r="N4" s="578"/>
    </row>
    <row r="5" spans="1:14" s="569" customFormat="1" ht="23.25" customHeight="1">
      <c r="A5" s="903"/>
      <c r="B5" s="906"/>
      <c r="C5" s="912" t="s">
        <v>6</v>
      </c>
      <c r="D5" s="914" t="s">
        <v>552</v>
      </c>
      <c r="E5" s="579"/>
      <c r="F5" s="579"/>
      <c r="G5" s="579" t="s">
        <v>11</v>
      </c>
      <c r="H5" s="579" t="s">
        <v>12</v>
      </c>
      <c r="I5" s="579" t="s">
        <v>5</v>
      </c>
      <c r="J5" s="579" t="s">
        <v>13</v>
      </c>
      <c r="K5" s="579" t="s">
        <v>14</v>
      </c>
      <c r="L5" s="579" t="s">
        <v>53</v>
      </c>
      <c r="M5" s="579"/>
      <c r="N5" s="579"/>
    </row>
    <row r="6" spans="1:14" s="570" customFormat="1" ht="23.25" customHeight="1">
      <c r="A6" s="904"/>
      <c r="B6" s="907"/>
      <c r="C6" s="913"/>
      <c r="D6" s="914"/>
      <c r="E6" s="580"/>
      <c r="F6" s="580"/>
      <c r="G6" s="580" t="s">
        <v>553</v>
      </c>
      <c r="H6" s="580">
        <v>7000</v>
      </c>
      <c r="I6" s="580">
        <v>32403</v>
      </c>
      <c r="J6" s="580">
        <v>462.9</v>
      </c>
      <c r="K6" s="580">
        <v>857.9</v>
      </c>
      <c r="L6" s="580">
        <v>3777</v>
      </c>
      <c r="M6" s="580"/>
      <c r="N6" s="580"/>
    </row>
    <row r="7" spans="1:14" s="105" customFormat="1" ht="40.5" customHeight="1">
      <c r="A7" s="581" t="s">
        <v>553</v>
      </c>
      <c r="B7" s="582">
        <f>H6</f>
        <v>7000</v>
      </c>
      <c r="C7" s="583">
        <f>I6</f>
        <v>32403</v>
      </c>
      <c r="D7" s="584">
        <f>C7/B7*100</f>
        <v>462.9</v>
      </c>
      <c r="E7" s="572"/>
      <c r="F7" s="572"/>
      <c r="G7" s="572" t="s">
        <v>554</v>
      </c>
      <c r="H7" s="572">
        <v>260000</v>
      </c>
      <c r="I7" s="572">
        <v>246786</v>
      </c>
      <c r="J7" s="572">
        <v>94.9</v>
      </c>
      <c r="K7" s="572">
        <v>133.80000000000001</v>
      </c>
      <c r="L7" s="572">
        <v>184489</v>
      </c>
      <c r="M7" s="572"/>
      <c r="N7" s="572"/>
    </row>
    <row r="8" spans="1:14" s="105" customFormat="1" ht="40.5" customHeight="1">
      <c r="A8" s="585" t="s">
        <v>554</v>
      </c>
      <c r="B8" s="582">
        <f t="shared" ref="B8:C11" si="0">H7</f>
        <v>260000</v>
      </c>
      <c r="C8" s="583">
        <f t="shared" si="0"/>
        <v>246786</v>
      </c>
      <c r="D8" s="584">
        <f>C8/B8*100</f>
        <v>94.917692307692306</v>
      </c>
      <c r="E8" s="572"/>
      <c r="F8" s="572"/>
      <c r="G8" s="572" t="s">
        <v>555</v>
      </c>
      <c r="H8" s="572">
        <v>1200</v>
      </c>
      <c r="I8" s="572">
        <v>94864</v>
      </c>
      <c r="J8" s="572">
        <v>7905.3</v>
      </c>
      <c r="K8" s="572">
        <v>6515.4</v>
      </c>
      <c r="L8" s="572">
        <v>1456</v>
      </c>
      <c r="M8" s="572"/>
      <c r="N8" s="572"/>
    </row>
    <row r="9" spans="1:14" s="105" customFormat="1" ht="40.5" customHeight="1">
      <c r="A9" s="585" t="s">
        <v>555</v>
      </c>
      <c r="B9" s="582">
        <f t="shared" si="0"/>
        <v>1200</v>
      </c>
      <c r="C9" s="583">
        <f t="shared" si="0"/>
        <v>94864</v>
      </c>
      <c r="D9" s="584"/>
      <c r="E9" s="572"/>
      <c r="F9" s="572"/>
      <c r="G9" s="572" t="s">
        <v>556</v>
      </c>
      <c r="H9" s="572">
        <v>229600</v>
      </c>
      <c r="I9" s="572">
        <v>12231</v>
      </c>
      <c r="J9" s="572">
        <v>5.3</v>
      </c>
      <c r="K9" s="572">
        <v>1.9</v>
      </c>
      <c r="L9" s="572">
        <v>632775</v>
      </c>
      <c r="M9" s="572"/>
      <c r="N9" s="572"/>
    </row>
    <row r="10" spans="1:14" s="105" customFormat="1" ht="40.5" customHeight="1">
      <c r="A10" s="585" t="s">
        <v>556</v>
      </c>
      <c r="B10" s="582">
        <f t="shared" si="0"/>
        <v>229600</v>
      </c>
      <c r="C10" s="583">
        <f t="shared" si="0"/>
        <v>12231</v>
      </c>
      <c r="D10" s="584">
        <f>C10/B10*100</f>
        <v>5.3270905923344998</v>
      </c>
      <c r="E10" s="572"/>
      <c r="F10" s="572"/>
      <c r="G10" s="572" t="s">
        <v>557</v>
      </c>
      <c r="H10" s="572">
        <v>192200</v>
      </c>
      <c r="I10" s="572">
        <v>145895</v>
      </c>
      <c r="J10" s="572">
        <v>75.900000000000006</v>
      </c>
      <c r="K10" s="572">
        <v>156.69999999999999</v>
      </c>
      <c r="L10" s="572">
        <v>93105</v>
      </c>
      <c r="M10" s="572"/>
      <c r="N10" s="572"/>
    </row>
    <row r="11" spans="1:14" s="105" customFormat="1" ht="40.5" customHeight="1">
      <c r="A11" s="585" t="s">
        <v>557</v>
      </c>
      <c r="B11" s="582">
        <f t="shared" si="0"/>
        <v>192200</v>
      </c>
      <c r="C11" s="583">
        <f t="shared" si="0"/>
        <v>145895</v>
      </c>
      <c r="D11" s="584">
        <f>C11/B11*100</f>
        <v>75.907908428720106</v>
      </c>
      <c r="E11" s="572"/>
      <c r="F11" s="572"/>
      <c r="G11" s="572" t="s">
        <v>77</v>
      </c>
      <c r="H11" s="572">
        <v>690000</v>
      </c>
      <c r="I11" s="572">
        <v>532179</v>
      </c>
      <c r="J11" s="572">
        <v>77.099999999999994</v>
      </c>
      <c r="K11" s="572">
        <v>58.1</v>
      </c>
      <c r="L11" s="572">
        <v>915602</v>
      </c>
      <c r="M11" s="572"/>
      <c r="N11" s="572"/>
    </row>
    <row r="12" spans="1:14" s="105" customFormat="1" ht="40.5" customHeight="1">
      <c r="A12" s="586" t="s">
        <v>558</v>
      </c>
      <c r="B12" s="587">
        <f>H11</f>
        <v>690000</v>
      </c>
      <c r="C12" s="587">
        <f>I11</f>
        <v>532179</v>
      </c>
      <c r="D12" s="588">
        <f>C12/B12*100</f>
        <v>77.127391304347796</v>
      </c>
      <c r="E12" s="572"/>
      <c r="F12" s="572"/>
      <c r="G12" s="572" t="s">
        <v>559</v>
      </c>
      <c r="H12" s="572"/>
      <c r="I12" s="572"/>
      <c r="J12" s="572" t="s">
        <v>30</v>
      </c>
      <c r="K12" s="572">
        <v>0</v>
      </c>
      <c r="L12" s="572">
        <v>64792</v>
      </c>
      <c r="M12" s="572"/>
      <c r="N12" s="572"/>
    </row>
    <row r="13" spans="1:14" s="105" customFormat="1" ht="40.5" customHeight="1">
      <c r="A13" s="571"/>
      <c r="B13" s="571"/>
      <c r="C13" s="571"/>
      <c r="D13" s="571"/>
      <c r="E13" s="572"/>
      <c r="F13" s="572"/>
      <c r="G13" s="572" t="s">
        <v>560</v>
      </c>
      <c r="H13" s="572"/>
      <c r="I13" s="572"/>
      <c r="J13" s="572" t="s">
        <v>30</v>
      </c>
      <c r="K13" s="572">
        <v>0</v>
      </c>
      <c r="L13" s="572">
        <v>113580</v>
      </c>
      <c r="M13" s="572"/>
      <c r="N13" s="572"/>
    </row>
    <row r="14" spans="1:14" s="105" customFormat="1" ht="40.5" customHeight="1">
      <c r="A14" s="571"/>
      <c r="B14" s="571"/>
      <c r="C14" s="571"/>
      <c r="D14" s="571"/>
      <c r="E14" s="572"/>
      <c r="F14" s="572"/>
      <c r="G14" s="572" t="s">
        <v>89</v>
      </c>
      <c r="H14" s="572">
        <v>690000</v>
      </c>
      <c r="I14" s="572">
        <v>532179</v>
      </c>
      <c r="J14" s="572">
        <v>77.099999999999994</v>
      </c>
      <c r="K14" s="572">
        <v>58.1</v>
      </c>
      <c r="L14" s="572">
        <v>915602</v>
      </c>
      <c r="M14" s="572"/>
      <c r="N14" s="572"/>
    </row>
    <row r="15" spans="1:14" s="105" customFormat="1" ht="40.5" customHeight="1">
      <c r="A15" s="571"/>
      <c r="B15" s="571"/>
      <c r="C15" s="571"/>
      <c r="D15" s="571"/>
      <c r="E15" s="572"/>
      <c r="F15" s="572"/>
      <c r="G15" s="572"/>
      <c r="H15" s="572"/>
      <c r="I15" s="572"/>
      <c r="J15" s="572"/>
      <c r="K15" s="572"/>
      <c r="L15" s="572"/>
      <c r="M15" s="572"/>
      <c r="N15" s="572"/>
    </row>
    <row r="16" spans="1:14" s="105" customFormat="1" ht="40.5" customHeight="1">
      <c r="A16" s="571"/>
      <c r="B16" s="571"/>
      <c r="C16" s="571"/>
      <c r="D16" s="571"/>
      <c r="E16" s="572"/>
      <c r="F16" s="572"/>
      <c r="G16" s="572"/>
      <c r="H16" s="572"/>
      <c r="I16" s="572"/>
      <c r="J16" s="572"/>
      <c r="K16" s="572"/>
      <c r="L16" s="572"/>
      <c r="M16" s="572"/>
      <c r="N16" s="572"/>
    </row>
    <row r="17" s="105" customFormat="1" ht="40.5" customHeight="1"/>
  </sheetData>
  <mergeCells count="6">
    <mergeCell ref="A2:D2"/>
    <mergeCell ref="C4:D4"/>
    <mergeCell ref="A4:A6"/>
    <mergeCell ref="B4:B6"/>
    <mergeCell ref="C5:C6"/>
    <mergeCell ref="D5:D6"/>
  </mergeCells>
  <phoneticPr fontId="132" type="noConversion"/>
  <printOptions horizontalCentered="1"/>
  <pageMargins left="0.51180555555555596" right="0.59027777777777801" top="0.74791666666666701" bottom="0.74791666666666701" header="0.31388888888888899" footer="0.31388888888888899"/>
  <pageSetup paperSize="9" firstPageNumber="11" orientation="portrait" useFirstPageNumber="1" r:id="rId1"/>
  <headerFooter alignWithMargins="0">
    <oddFooter>&amp;C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8"/>
  <sheetViews>
    <sheetView showZeros="0" view="pageBreakPreview" topLeftCell="A13" zoomScale="115" zoomScaleNormal="100" zoomScaleSheetLayoutView="115" workbookViewId="0">
      <selection activeCell="A38" sqref="A38:F38"/>
    </sheetView>
  </sheetViews>
  <sheetFormatPr defaultColWidth="9" defaultRowHeight="14.25"/>
  <cols>
    <col min="1" max="1" width="38" style="556" customWidth="1"/>
    <col min="2" max="2" width="11.375" style="556" customWidth="1"/>
    <col min="3" max="3" width="11.75" style="556" customWidth="1"/>
    <col min="4" max="4" width="12.125" style="556" customWidth="1"/>
    <col min="5" max="5" width="9" style="556"/>
    <col min="6" max="7" width="9" style="14"/>
    <col min="8" max="8" width="18" style="14" customWidth="1"/>
    <col min="9" max="16384" width="9" style="14"/>
  </cols>
  <sheetData>
    <row r="1" spans="1:14" ht="9.75" customHeight="1"/>
    <row r="2" spans="1:14" ht="42" customHeight="1">
      <c r="A2" s="915" t="s">
        <v>561</v>
      </c>
      <c r="B2" s="915"/>
      <c r="C2" s="915"/>
      <c r="D2" s="915"/>
      <c r="E2" s="915"/>
    </row>
    <row r="3" spans="1:14" ht="17.25" customHeight="1">
      <c r="A3" s="557"/>
      <c r="B3" s="557"/>
      <c r="C3" s="557"/>
      <c r="D3" s="916" t="s">
        <v>2</v>
      </c>
      <c r="E3" s="916"/>
    </row>
    <row r="4" spans="1:14" ht="29.25" customHeight="1">
      <c r="A4" s="922" t="s">
        <v>562</v>
      </c>
      <c r="B4" s="852" t="s">
        <v>4</v>
      </c>
      <c r="C4" s="917" t="s">
        <v>5</v>
      </c>
      <c r="D4" s="918"/>
      <c r="E4" s="919"/>
      <c r="H4" s="558" t="s">
        <v>295</v>
      </c>
      <c r="I4" s="558" t="s">
        <v>563</v>
      </c>
      <c r="J4" s="558" t="s">
        <v>5</v>
      </c>
      <c r="K4" s="558" t="s">
        <v>13</v>
      </c>
      <c r="L4" s="558" t="s">
        <v>564</v>
      </c>
      <c r="M4" s="558"/>
      <c r="N4" s="558"/>
    </row>
    <row r="5" spans="1:14" s="555" customFormat="1" ht="24" customHeight="1">
      <c r="A5" s="922"/>
      <c r="B5" s="852"/>
      <c r="C5" s="559" t="s">
        <v>6</v>
      </c>
      <c r="D5" s="560" t="s">
        <v>565</v>
      </c>
      <c r="E5" s="560" t="s">
        <v>566</v>
      </c>
      <c r="H5" s="561"/>
      <c r="I5" s="561"/>
      <c r="J5" s="561"/>
      <c r="K5" s="561"/>
      <c r="L5" s="561"/>
      <c r="M5" s="561"/>
      <c r="N5" s="561" t="s">
        <v>436</v>
      </c>
    </row>
    <row r="6" spans="1:14" s="555" customFormat="1" ht="37.5" customHeight="1">
      <c r="A6" s="562" t="s">
        <v>567</v>
      </c>
      <c r="B6" s="537">
        <f>I6</f>
        <v>5214800</v>
      </c>
      <c r="C6" s="537">
        <f>J6</f>
        <v>6180683</v>
      </c>
      <c r="D6" s="563">
        <f>C6/B6*100</f>
        <v>118.521956738513</v>
      </c>
      <c r="E6" s="563">
        <f>C6/N6*100-100</f>
        <v>23.7297680143046</v>
      </c>
      <c r="G6" s="564"/>
      <c r="H6" s="565" t="s">
        <v>567</v>
      </c>
      <c r="I6" s="561">
        <v>5214800</v>
      </c>
      <c r="J6" s="561">
        <v>6180683</v>
      </c>
      <c r="K6" s="561">
        <v>118.5</v>
      </c>
      <c r="L6" s="561">
        <v>123.7</v>
      </c>
      <c r="M6" s="561"/>
      <c r="N6" s="561">
        <v>4995308</v>
      </c>
    </row>
    <row r="7" spans="1:14" s="555" customFormat="1" ht="37.5" customHeight="1">
      <c r="A7" s="562" t="s">
        <v>568</v>
      </c>
      <c r="B7" s="537">
        <f t="shared" ref="B7:C14" si="0">I7</f>
        <v>907700</v>
      </c>
      <c r="C7" s="537">
        <f t="shared" si="0"/>
        <v>1031746</v>
      </c>
      <c r="D7" s="563">
        <f t="shared" ref="D7:D14" si="1">C7/B7*100</f>
        <v>113.665968932467</v>
      </c>
      <c r="E7" s="563">
        <f t="shared" ref="E7:E14" si="2">C7/N7*100-100</f>
        <v>20.282780755146799</v>
      </c>
      <c r="G7" s="564"/>
      <c r="H7" s="565" t="s">
        <v>568</v>
      </c>
      <c r="I7" s="561">
        <v>907700</v>
      </c>
      <c r="J7" s="561">
        <v>1031746</v>
      </c>
      <c r="K7" s="561">
        <v>113.7</v>
      </c>
      <c r="L7" s="561">
        <v>120.3</v>
      </c>
      <c r="M7" s="561"/>
      <c r="N7" s="561">
        <v>857767</v>
      </c>
    </row>
    <row r="8" spans="1:14" s="555" customFormat="1" ht="37.5" customHeight="1">
      <c r="A8" s="562" t="s">
        <v>569</v>
      </c>
      <c r="B8" s="537">
        <f t="shared" si="0"/>
        <v>2608900</v>
      </c>
      <c r="C8" s="537">
        <f t="shared" si="0"/>
        <v>2843846</v>
      </c>
      <c r="D8" s="563">
        <f t="shared" si="1"/>
        <v>109.00555789796501</v>
      </c>
      <c r="E8" s="563">
        <f t="shared" si="2"/>
        <v>-0.49670368734957998</v>
      </c>
      <c r="G8" s="564"/>
      <c r="H8" s="565" t="s">
        <v>569</v>
      </c>
      <c r="I8" s="561">
        <v>2608900</v>
      </c>
      <c r="J8" s="561">
        <v>2843846</v>
      </c>
      <c r="K8" s="561">
        <v>109</v>
      </c>
      <c r="L8" s="561">
        <v>99.5</v>
      </c>
      <c r="M8" s="561"/>
      <c r="N8" s="561">
        <v>2858042</v>
      </c>
    </row>
    <row r="9" spans="1:14" s="555" customFormat="1" ht="37.5" customHeight="1">
      <c r="A9" s="562" t="s">
        <v>570</v>
      </c>
      <c r="B9" s="537">
        <f t="shared" si="0"/>
        <v>3085400</v>
      </c>
      <c r="C9" s="537">
        <f t="shared" si="0"/>
        <v>3248632</v>
      </c>
      <c r="D9" s="563">
        <f t="shared" si="1"/>
        <v>105.29046476956</v>
      </c>
      <c r="E9" s="563">
        <f t="shared" si="2"/>
        <v>11.229493911815</v>
      </c>
      <c r="G9" s="564"/>
      <c r="H9" s="565" t="s">
        <v>570</v>
      </c>
      <c r="I9" s="561">
        <v>3085400</v>
      </c>
      <c r="J9" s="561">
        <v>3248632</v>
      </c>
      <c r="K9" s="561">
        <v>105.3</v>
      </c>
      <c r="L9" s="561">
        <v>111.2</v>
      </c>
      <c r="M9" s="561"/>
      <c r="N9" s="561">
        <v>2920657</v>
      </c>
    </row>
    <row r="10" spans="1:14" s="555" customFormat="1" ht="37.5" customHeight="1">
      <c r="A10" s="562" t="s">
        <v>571</v>
      </c>
      <c r="B10" s="537">
        <f t="shared" si="0"/>
        <v>2078900</v>
      </c>
      <c r="C10" s="537">
        <f t="shared" si="0"/>
        <v>2126801</v>
      </c>
      <c r="D10" s="563">
        <f t="shared" si="1"/>
        <v>102.304151233826</v>
      </c>
      <c r="E10" s="563">
        <f t="shared" si="2"/>
        <v>13.1564231988648</v>
      </c>
      <c r="G10" s="564"/>
      <c r="H10" s="565" t="s">
        <v>571</v>
      </c>
      <c r="I10" s="561">
        <v>2078900</v>
      </c>
      <c r="J10" s="561">
        <v>2126801</v>
      </c>
      <c r="K10" s="561">
        <v>102.3</v>
      </c>
      <c r="L10" s="561">
        <v>113.2</v>
      </c>
      <c r="M10" s="561"/>
      <c r="N10" s="561">
        <v>1879523</v>
      </c>
    </row>
    <row r="11" spans="1:14" s="555" customFormat="1" ht="37.5" customHeight="1">
      <c r="A11" s="562" t="s">
        <v>572</v>
      </c>
      <c r="B11" s="537">
        <f t="shared" si="0"/>
        <v>194400</v>
      </c>
      <c r="C11" s="537">
        <f t="shared" si="0"/>
        <v>200642</v>
      </c>
      <c r="D11" s="563">
        <f t="shared" si="1"/>
        <v>103.210905349794</v>
      </c>
      <c r="E11" s="563">
        <f t="shared" si="2"/>
        <v>0.213771264746725</v>
      </c>
      <c r="G11" s="564"/>
      <c r="H11" s="565" t="s">
        <v>572</v>
      </c>
      <c r="I11" s="561">
        <v>194400</v>
      </c>
      <c r="J11" s="561">
        <v>200642</v>
      </c>
      <c r="K11" s="561">
        <v>103.2</v>
      </c>
      <c r="L11" s="561">
        <v>100.2</v>
      </c>
      <c r="M11" s="561"/>
      <c r="N11" s="561">
        <v>200214</v>
      </c>
    </row>
    <row r="12" spans="1:14" s="555" customFormat="1" ht="37.5" customHeight="1">
      <c r="A12" s="562" t="s">
        <v>573</v>
      </c>
      <c r="B12" s="537">
        <f t="shared" si="0"/>
        <v>276100</v>
      </c>
      <c r="C12" s="537">
        <f t="shared" si="0"/>
        <v>217921</v>
      </c>
      <c r="D12" s="563">
        <f t="shared" si="1"/>
        <v>78.928286852589693</v>
      </c>
      <c r="E12" s="563">
        <f t="shared" si="2"/>
        <v>-10.191221924582701</v>
      </c>
      <c r="G12" s="564"/>
      <c r="H12" s="561" t="s">
        <v>573</v>
      </c>
      <c r="I12" s="561">
        <v>276100</v>
      </c>
      <c r="J12" s="561">
        <v>217921</v>
      </c>
      <c r="K12" s="561">
        <v>78.900000000000006</v>
      </c>
      <c r="L12" s="561">
        <v>89.8</v>
      </c>
      <c r="M12" s="561"/>
      <c r="N12" s="561">
        <v>242650</v>
      </c>
    </row>
    <row r="13" spans="1:14" s="555" customFormat="1" ht="37.5" customHeight="1">
      <c r="A13" s="562" t="s">
        <v>574</v>
      </c>
      <c r="B13" s="537">
        <f t="shared" si="0"/>
        <v>145300</v>
      </c>
      <c r="C13" s="537">
        <f t="shared" si="0"/>
        <v>170422</v>
      </c>
      <c r="D13" s="563">
        <f t="shared" si="1"/>
        <v>117.28974535443901</v>
      </c>
      <c r="E13" s="563">
        <f t="shared" si="2"/>
        <v>20.340072166477199</v>
      </c>
      <c r="G13" s="564"/>
      <c r="H13" s="561" t="s">
        <v>574</v>
      </c>
      <c r="I13" s="561">
        <v>145300</v>
      </c>
      <c r="J13" s="561">
        <v>170422</v>
      </c>
      <c r="K13" s="561">
        <v>117.3</v>
      </c>
      <c r="L13" s="561">
        <v>120.3</v>
      </c>
      <c r="M13" s="561"/>
      <c r="N13" s="561">
        <v>141617</v>
      </c>
    </row>
    <row r="14" spans="1:14" s="555" customFormat="1" ht="37.5" customHeight="1">
      <c r="A14" s="66" t="s">
        <v>558</v>
      </c>
      <c r="B14" s="540">
        <f t="shared" si="0"/>
        <v>14511500</v>
      </c>
      <c r="C14" s="540">
        <f t="shared" si="0"/>
        <v>16020693</v>
      </c>
      <c r="D14" s="566">
        <f t="shared" si="1"/>
        <v>110.399979326741</v>
      </c>
      <c r="E14" s="566">
        <f t="shared" si="2"/>
        <v>13.655968475099399</v>
      </c>
      <c r="G14" s="564"/>
      <c r="H14" s="561" t="s">
        <v>558</v>
      </c>
      <c r="I14" s="561">
        <v>14511500</v>
      </c>
      <c r="J14" s="561">
        <v>16020693</v>
      </c>
      <c r="K14" s="561">
        <v>110.4</v>
      </c>
      <c r="L14" s="561">
        <v>113.7</v>
      </c>
      <c r="M14" s="561"/>
      <c r="N14" s="561">
        <v>14095778</v>
      </c>
    </row>
    <row r="15" spans="1:14" s="536" customFormat="1" ht="37.9" customHeight="1">
      <c r="A15" s="920" t="s">
        <v>575</v>
      </c>
      <c r="B15" s="920"/>
      <c r="C15" s="920"/>
      <c r="D15" s="920"/>
      <c r="E15" s="920"/>
    </row>
    <row r="16" spans="1:14" s="536" customFormat="1" ht="32.25" customHeight="1">
      <c r="A16" s="921" t="s">
        <v>576</v>
      </c>
      <c r="B16" s="921"/>
      <c r="C16" s="921"/>
      <c r="D16" s="921"/>
      <c r="E16" s="921"/>
    </row>
    <row r="17" spans="1:14" s="555" customFormat="1" ht="18" customHeight="1">
      <c r="A17" s="556"/>
      <c r="B17" s="556"/>
      <c r="C17" s="556"/>
      <c r="D17" s="556"/>
      <c r="E17" s="556"/>
      <c r="H17" s="14"/>
      <c r="I17" s="14"/>
      <c r="J17" s="14"/>
      <c r="K17" s="14"/>
      <c r="L17" s="14"/>
      <c r="M17" s="14"/>
      <c r="N17" s="14"/>
    </row>
    <row r="18" spans="1:14" s="555" customFormat="1" ht="18.75" customHeight="1">
      <c r="A18" s="556"/>
      <c r="B18" s="556"/>
      <c r="C18" s="556"/>
      <c r="D18" s="556"/>
      <c r="E18" s="556"/>
      <c r="H18" s="14"/>
      <c r="I18" s="14"/>
      <c r="J18" s="14"/>
      <c r="K18" s="14"/>
      <c r="L18" s="14"/>
      <c r="M18" s="14"/>
      <c r="N18" s="14"/>
    </row>
  </sheetData>
  <mergeCells count="7">
    <mergeCell ref="A2:E2"/>
    <mergeCell ref="D3:E3"/>
    <mergeCell ref="C4:E4"/>
    <mergeCell ref="A15:E15"/>
    <mergeCell ref="A16:E16"/>
    <mergeCell ref="A4:A5"/>
    <mergeCell ref="B4:B5"/>
  </mergeCells>
  <phoneticPr fontId="132" type="noConversion"/>
  <printOptions horizontalCentered="1"/>
  <pageMargins left="0.51180555555555596" right="0.59027777777777801" top="0.74791666666666701" bottom="0.74791666666666701" header="0.31388888888888899" footer="0.31388888888888899"/>
  <pageSetup paperSize="9" firstPageNumber="14" orientation="portrait" useFirstPageNumber="1" r:id="rId1"/>
  <headerFooter alignWithMargins="0">
    <oddFooter>&amp;C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23"/>
  <sheetViews>
    <sheetView view="pageBreakPreview" topLeftCell="A7" zoomScaleNormal="100" zoomScaleSheetLayoutView="100" workbookViewId="0">
      <selection activeCell="A38" sqref="A38:F38"/>
    </sheetView>
  </sheetViews>
  <sheetFormatPr defaultColWidth="9" defaultRowHeight="14.25"/>
  <cols>
    <col min="1" max="1" width="37.75" style="14" customWidth="1"/>
    <col min="2" max="2" width="12.5" style="14" customWidth="1"/>
    <col min="3" max="3" width="11.625" style="14" customWidth="1"/>
    <col min="4" max="4" width="10.5" style="14" customWidth="1"/>
    <col min="5" max="5" width="9.125" style="14" customWidth="1"/>
    <col min="6" max="6" width="10.75" style="14" customWidth="1"/>
    <col min="7" max="8" width="9" style="14"/>
    <col min="9" max="9" width="20.5" style="14" customWidth="1"/>
    <col min="10" max="11" width="12" style="14" customWidth="1"/>
    <col min="12" max="13" width="9.125" style="14" customWidth="1"/>
    <col min="14" max="16384" width="9" style="14"/>
  </cols>
  <sheetData>
    <row r="1" spans="1:15" ht="44.25" customHeight="1">
      <c r="A1" s="915" t="s">
        <v>577</v>
      </c>
      <c r="B1" s="915"/>
      <c r="C1" s="915"/>
      <c r="D1" s="915"/>
      <c r="E1" s="915"/>
      <c r="I1" s="935" t="s">
        <v>578</v>
      </c>
      <c r="J1" s="935"/>
      <c r="K1" s="935"/>
      <c r="L1" s="935"/>
      <c r="M1" s="935"/>
      <c r="N1" s="536"/>
      <c r="O1" s="536"/>
    </row>
    <row r="2" spans="1:15" ht="24" customHeight="1">
      <c r="A2" s="16"/>
      <c r="B2" s="16"/>
      <c r="C2" s="16"/>
      <c r="D2" s="916" t="s">
        <v>2</v>
      </c>
      <c r="E2" s="916"/>
      <c r="I2" s="542"/>
      <c r="J2" s="542"/>
      <c r="K2" s="543"/>
      <c r="L2" s="544"/>
      <c r="M2" s="545" t="s">
        <v>2</v>
      </c>
      <c r="N2" s="546"/>
      <c r="O2" s="546"/>
    </row>
    <row r="3" spans="1:15" ht="36.75" customHeight="1">
      <c r="A3" s="925" t="s">
        <v>579</v>
      </c>
      <c r="B3" s="925" t="s">
        <v>4</v>
      </c>
      <c r="C3" s="917" t="s">
        <v>5</v>
      </c>
      <c r="D3" s="918"/>
      <c r="E3" s="919"/>
      <c r="I3" s="927" t="s">
        <v>579</v>
      </c>
      <c r="J3" s="927" t="s">
        <v>563</v>
      </c>
      <c r="K3" s="929" t="s">
        <v>5</v>
      </c>
      <c r="L3" s="929" t="s">
        <v>13</v>
      </c>
      <c r="M3" s="930" t="s">
        <v>564</v>
      </c>
      <c r="N3" s="536"/>
      <c r="O3" s="536"/>
    </row>
    <row r="4" spans="1:15" ht="36.75" customHeight="1">
      <c r="A4" s="926"/>
      <c r="B4" s="926"/>
      <c r="C4" s="534" t="s">
        <v>6</v>
      </c>
      <c r="D4" s="535" t="s">
        <v>565</v>
      </c>
      <c r="E4" s="535" t="s">
        <v>566</v>
      </c>
      <c r="F4" s="536" t="s">
        <v>436</v>
      </c>
      <c r="I4" s="928"/>
      <c r="J4" s="928"/>
      <c r="K4" s="929"/>
      <c r="L4" s="929"/>
      <c r="M4" s="930"/>
      <c r="N4" s="536"/>
      <c r="O4" s="536"/>
    </row>
    <row r="5" spans="1:15" ht="36.75" customHeight="1">
      <c r="A5" s="58" t="s">
        <v>580</v>
      </c>
      <c r="B5" s="537">
        <f>J5</f>
        <v>4442700</v>
      </c>
      <c r="C5" s="537">
        <f>K5</f>
        <v>5240487</v>
      </c>
      <c r="D5" s="538">
        <f>C5/B5*100</f>
        <v>117.957255722871</v>
      </c>
      <c r="E5" s="538">
        <f>C5/F5*100-100</f>
        <v>29.2055901373027</v>
      </c>
      <c r="F5" s="536">
        <v>4055929</v>
      </c>
      <c r="I5" s="547" t="s">
        <v>580</v>
      </c>
      <c r="J5" s="548">
        <v>4442700</v>
      </c>
      <c r="K5" s="548">
        <v>5240487</v>
      </c>
      <c r="L5" s="549">
        <f>IF(J5=0,"",ROUND(K5/J5*100,1))</f>
        <v>118</v>
      </c>
      <c r="M5" s="550">
        <f>IF(O6=0,"",ROUND(K5/O6*100,1))</f>
        <v>129.19999999999999</v>
      </c>
      <c r="N5" s="536"/>
      <c r="O5" s="536" t="s">
        <v>436</v>
      </c>
    </row>
    <row r="6" spans="1:15" ht="36.75" customHeight="1">
      <c r="A6" s="58" t="s">
        <v>581</v>
      </c>
      <c r="B6" s="537">
        <f t="shared" ref="B6:C13" si="0">J6</f>
        <v>707700</v>
      </c>
      <c r="C6" s="537">
        <f t="shared" si="0"/>
        <v>817868</v>
      </c>
      <c r="D6" s="538">
        <f>C6/B6*100</f>
        <v>115.56704818425899</v>
      </c>
      <c r="E6" s="538">
        <f t="shared" ref="E6:E13" si="1">C6/F6*100-100</f>
        <v>24.283015914744499</v>
      </c>
      <c r="F6" s="536">
        <v>658069</v>
      </c>
      <c r="I6" s="547" t="s">
        <v>581</v>
      </c>
      <c r="J6" s="548">
        <v>707700</v>
      </c>
      <c r="K6" s="548">
        <v>817868</v>
      </c>
      <c r="L6" s="549">
        <f t="shared" ref="L6:L13" si="2">IF(J6=0,"",ROUND(K6/J6*100,1))</f>
        <v>115.6</v>
      </c>
      <c r="M6" s="550">
        <f>IF(O7=0,"",ROUND(K6/O7*100,1))</f>
        <v>124.3</v>
      </c>
      <c r="N6" s="536"/>
      <c r="O6" s="536">
        <v>4055929</v>
      </c>
    </row>
    <row r="7" spans="1:15" ht="36.75" customHeight="1">
      <c r="A7" s="58" t="s">
        <v>582</v>
      </c>
      <c r="B7" s="537">
        <f t="shared" si="0"/>
        <v>2570800</v>
      </c>
      <c r="C7" s="537">
        <f t="shared" si="0"/>
        <v>2693269</v>
      </c>
      <c r="D7" s="538">
        <f>C7/B7*100</f>
        <v>104.763847829469</v>
      </c>
      <c r="E7" s="538">
        <f t="shared" si="1"/>
        <v>3.2376509551308001</v>
      </c>
      <c r="F7" s="536">
        <v>2608805</v>
      </c>
      <c r="I7" s="547" t="s">
        <v>582</v>
      </c>
      <c r="J7" s="548">
        <v>2570800</v>
      </c>
      <c r="K7" s="548">
        <v>2693269</v>
      </c>
      <c r="L7" s="549">
        <f t="shared" si="2"/>
        <v>104.8</v>
      </c>
      <c r="M7" s="550">
        <f>IF(O8=0,"",ROUND(K7/O8*100,1))</f>
        <v>103.2</v>
      </c>
      <c r="N7" s="536"/>
      <c r="O7" s="536">
        <v>658069</v>
      </c>
    </row>
    <row r="8" spans="1:15" ht="36.75" customHeight="1">
      <c r="A8" s="58" t="s">
        <v>583</v>
      </c>
      <c r="B8" s="537">
        <f t="shared" si="0"/>
        <v>2467600</v>
      </c>
      <c r="C8" s="537">
        <f t="shared" si="0"/>
        <v>2456952</v>
      </c>
      <c r="D8" s="538">
        <f t="shared" ref="D8:D13" si="3">C8/B8*100</f>
        <v>99.568487599286797</v>
      </c>
      <c r="E8" s="538">
        <f t="shared" si="1"/>
        <v>10.9158796992888</v>
      </c>
      <c r="F8" s="536">
        <v>2215149</v>
      </c>
      <c r="I8" s="547" t="s">
        <v>583</v>
      </c>
      <c r="J8" s="548">
        <v>2467600</v>
      </c>
      <c r="K8" s="548">
        <v>2456952</v>
      </c>
      <c r="L8" s="549">
        <f t="shared" si="2"/>
        <v>99.6</v>
      </c>
      <c r="M8" s="550">
        <f>IF(O9=0,"",ROUND(K8/O9*100,1))</f>
        <v>110.9</v>
      </c>
      <c r="N8" s="536"/>
      <c r="O8" s="536">
        <v>2608805</v>
      </c>
    </row>
    <row r="9" spans="1:15" ht="36.75" customHeight="1">
      <c r="A9" s="58" t="s">
        <v>584</v>
      </c>
      <c r="B9" s="537">
        <f t="shared" si="0"/>
        <v>1841600</v>
      </c>
      <c r="C9" s="537">
        <f t="shared" si="0"/>
        <v>2044650</v>
      </c>
      <c r="D9" s="538">
        <f t="shared" si="3"/>
        <v>111.025738488271</v>
      </c>
      <c r="E9" s="538">
        <f t="shared" si="1"/>
        <v>25.9646105148245</v>
      </c>
      <c r="F9" s="536">
        <v>1623194</v>
      </c>
      <c r="I9" s="547" t="s">
        <v>584</v>
      </c>
      <c r="J9" s="548">
        <v>1841600</v>
      </c>
      <c r="K9" s="548">
        <v>2044650</v>
      </c>
      <c r="L9" s="549">
        <f t="shared" si="2"/>
        <v>111</v>
      </c>
      <c r="M9" s="550">
        <f>IF(O10=0,"",ROUND(K9/O10*100,1))</f>
        <v>126</v>
      </c>
      <c r="N9" s="536"/>
      <c r="O9" s="536">
        <v>2215149</v>
      </c>
    </row>
    <row r="10" spans="1:15" ht="36.75" customHeight="1">
      <c r="A10" s="58" t="s">
        <v>585</v>
      </c>
      <c r="B10" s="537">
        <f t="shared" si="0"/>
        <v>191400</v>
      </c>
      <c r="C10" s="537">
        <f t="shared" si="0"/>
        <v>185866</v>
      </c>
      <c r="D10" s="538">
        <f t="shared" si="3"/>
        <v>97.108672936259097</v>
      </c>
      <c r="E10" s="538">
        <f t="shared" si="1"/>
        <v>17.181333299708701</v>
      </c>
      <c r="F10" s="536">
        <v>158614</v>
      </c>
      <c r="I10" s="547" t="s">
        <v>585</v>
      </c>
      <c r="J10" s="548">
        <v>191400</v>
      </c>
      <c r="K10" s="550">
        <v>185866</v>
      </c>
      <c r="L10" s="549">
        <f t="shared" si="2"/>
        <v>97.1</v>
      </c>
      <c r="M10" s="550">
        <f>IF(O14=0,"",ROUND(K10/O14*100,1))</f>
        <v>117.2</v>
      </c>
      <c r="N10" s="536"/>
      <c r="O10" s="536">
        <v>1623194</v>
      </c>
    </row>
    <row r="11" spans="1:15" ht="36.75" customHeight="1">
      <c r="A11" s="58" t="s">
        <v>586</v>
      </c>
      <c r="B11" s="537">
        <f t="shared" si="0"/>
        <v>192800</v>
      </c>
      <c r="C11" s="537">
        <f t="shared" si="0"/>
        <v>163883</v>
      </c>
      <c r="D11" s="538">
        <f t="shared" si="3"/>
        <v>85.001556016597505</v>
      </c>
      <c r="E11" s="538">
        <f t="shared" si="1"/>
        <v>-1.09656004828003</v>
      </c>
      <c r="F11" s="536">
        <v>165700</v>
      </c>
      <c r="I11" s="547" t="s">
        <v>586</v>
      </c>
      <c r="J11" s="550">
        <v>192800</v>
      </c>
      <c r="K11" s="550">
        <v>163883</v>
      </c>
      <c r="L11" s="550">
        <f t="shared" si="2"/>
        <v>85</v>
      </c>
      <c r="M11" s="550">
        <f>IF(O15=0,"",ROUND(K11/O15*100,1))</f>
        <v>98.9</v>
      </c>
      <c r="N11" s="536"/>
      <c r="O11" s="536">
        <v>1623194</v>
      </c>
    </row>
    <row r="12" spans="1:15" ht="36.75" customHeight="1">
      <c r="A12" s="58" t="s">
        <v>587</v>
      </c>
      <c r="B12" s="537">
        <f t="shared" si="0"/>
        <v>209100</v>
      </c>
      <c r="C12" s="537">
        <f t="shared" si="0"/>
        <v>196422</v>
      </c>
      <c r="D12" s="538">
        <f t="shared" si="3"/>
        <v>93.936872309899599</v>
      </c>
      <c r="E12" s="538">
        <f t="shared" si="1"/>
        <v>-2.4557151866989102</v>
      </c>
      <c r="F12" s="536">
        <v>201367</v>
      </c>
      <c r="I12" s="547" t="s">
        <v>587</v>
      </c>
      <c r="J12" s="551">
        <v>209100</v>
      </c>
      <c r="K12" s="548">
        <v>196422</v>
      </c>
      <c r="L12" s="549">
        <f t="shared" si="2"/>
        <v>93.9</v>
      </c>
      <c r="M12" s="550">
        <f>IF(O16=0,"",ROUND(K12/O16*100,1))</f>
        <v>97.5</v>
      </c>
      <c r="N12" s="536"/>
      <c r="O12" s="536"/>
    </row>
    <row r="13" spans="1:15" ht="36.75" customHeight="1">
      <c r="A13" s="539" t="s">
        <v>558</v>
      </c>
      <c r="B13" s="540">
        <f t="shared" si="0"/>
        <v>12623700</v>
      </c>
      <c r="C13" s="540">
        <f t="shared" si="0"/>
        <v>13799397</v>
      </c>
      <c r="D13" s="541">
        <f t="shared" si="3"/>
        <v>109.313410489793</v>
      </c>
      <c r="E13" s="541">
        <f t="shared" si="1"/>
        <v>18.076506138064701</v>
      </c>
      <c r="F13" s="536">
        <v>11686827</v>
      </c>
      <c r="I13" s="552" t="s">
        <v>244</v>
      </c>
      <c r="J13" s="553">
        <f>SUM(J5:J9,J10:J12)</f>
        <v>12623700</v>
      </c>
      <c r="K13" s="553">
        <f>SUM(K5:K9,K10:K12)</f>
        <v>13799397</v>
      </c>
      <c r="L13" s="554">
        <f t="shared" si="2"/>
        <v>109.3</v>
      </c>
      <c r="M13" s="553">
        <f>IF(O17=0,"",ROUND(K13/O17*100,1))</f>
        <v>118.1</v>
      </c>
      <c r="N13" s="536"/>
      <c r="O13" s="536"/>
    </row>
    <row r="14" spans="1:15" ht="30" customHeight="1">
      <c r="A14" s="923" t="s">
        <v>588</v>
      </c>
      <c r="B14" s="923"/>
      <c r="C14" s="923"/>
      <c r="D14" s="923"/>
      <c r="E14" s="923"/>
      <c r="I14" s="936" t="s">
        <v>589</v>
      </c>
      <c r="J14" s="924"/>
      <c r="K14" s="924"/>
      <c r="L14" s="924"/>
      <c r="M14" s="924"/>
      <c r="N14" s="536"/>
      <c r="O14" s="536">
        <v>158614</v>
      </c>
    </row>
    <row r="15" spans="1:15" ht="28.5" customHeight="1">
      <c r="A15" s="921" t="s">
        <v>590</v>
      </c>
      <c r="B15" s="921"/>
      <c r="C15" s="921"/>
      <c r="D15" s="921"/>
      <c r="E15" s="921"/>
      <c r="I15" s="931" t="s">
        <v>591</v>
      </c>
      <c r="J15" s="932"/>
      <c r="K15" s="932"/>
      <c r="L15" s="932"/>
      <c r="M15" s="932"/>
      <c r="N15" s="536"/>
      <c r="O15" s="536">
        <v>165700</v>
      </c>
    </row>
    <row r="16" spans="1:15" ht="28.5" customHeight="1">
      <c r="A16" s="921" t="s">
        <v>592</v>
      </c>
      <c r="B16" s="921"/>
      <c r="C16" s="921"/>
      <c r="D16" s="921"/>
      <c r="E16" s="921"/>
      <c r="I16" s="931" t="s">
        <v>592</v>
      </c>
      <c r="J16" s="932"/>
      <c r="K16" s="932"/>
      <c r="L16" s="932"/>
      <c r="M16" s="932"/>
      <c r="N16" s="536"/>
      <c r="O16" s="536">
        <v>201367</v>
      </c>
    </row>
    <row r="17" spans="1:15">
      <c r="A17" s="933" t="s">
        <v>593</v>
      </c>
      <c r="B17" s="933"/>
      <c r="C17" s="933"/>
      <c r="D17" s="933"/>
      <c r="E17" s="933"/>
      <c r="I17" s="934" t="s">
        <v>593</v>
      </c>
      <c r="J17" s="934"/>
      <c r="K17" s="934"/>
      <c r="L17" s="934"/>
      <c r="M17" s="934"/>
      <c r="N17" s="536"/>
      <c r="O17" s="536">
        <v>11686827</v>
      </c>
    </row>
    <row r="18" spans="1:15" ht="30" customHeight="1">
      <c r="A18" s="923" t="s">
        <v>594</v>
      </c>
      <c r="B18" s="923"/>
      <c r="C18" s="923"/>
      <c r="D18" s="923"/>
      <c r="E18" s="923"/>
      <c r="I18" s="924" t="s">
        <v>595</v>
      </c>
      <c r="J18" s="924"/>
      <c r="K18" s="924"/>
      <c r="L18" s="924"/>
      <c r="M18" s="924"/>
      <c r="N18" s="536"/>
      <c r="O18" s="536"/>
    </row>
    <row r="19" spans="1:15" ht="34.5" customHeight="1">
      <c r="A19" s="923" t="s">
        <v>596</v>
      </c>
      <c r="B19" s="923"/>
      <c r="C19" s="923"/>
      <c r="D19" s="923"/>
      <c r="E19" s="923"/>
      <c r="I19" s="924" t="s">
        <v>596</v>
      </c>
      <c r="J19" s="924"/>
      <c r="K19" s="924"/>
      <c r="L19" s="924"/>
      <c r="M19" s="924"/>
      <c r="N19" s="536"/>
      <c r="O19" s="536"/>
    </row>
    <row r="20" spans="1:15">
      <c r="N20" s="536"/>
      <c r="O20" s="536"/>
    </row>
    <row r="21" spans="1:15">
      <c r="N21" s="536"/>
      <c r="O21" s="536"/>
    </row>
    <row r="22" spans="1:15">
      <c r="N22" s="536"/>
      <c r="O22" s="536"/>
    </row>
    <row r="23" spans="1:15">
      <c r="N23" s="536"/>
      <c r="O23" s="536"/>
    </row>
  </sheetData>
  <mergeCells count="23">
    <mergeCell ref="I17:M17"/>
    <mergeCell ref="A1:E1"/>
    <mergeCell ref="I1:M1"/>
    <mergeCell ref="D2:E2"/>
    <mergeCell ref="C3:E3"/>
    <mergeCell ref="A14:E14"/>
    <mergeCell ref="I14:M14"/>
    <mergeCell ref="A18:E18"/>
    <mergeCell ref="I18:M18"/>
    <mergeCell ref="A19:E19"/>
    <mergeCell ref="I19:M19"/>
    <mergeCell ref="A3:A4"/>
    <mergeCell ref="B3:B4"/>
    <mergeCell ref="I3:I4"/>
    <mergeCell ref="J3:J4"/>
    <mergeCell ref="K3:K4"/>
    <mergeCell ref="L3:L4"/>
    <mergeCell ref="M3:M4"/>
    <mergeCell ref="A15:E15"/>
    <mergeCell ref="I15:M15"/>
    <mergeCell ref="A16:E16"/>
    <mergeCell ref="I16:M16"/>
    <mergeCell ref="A17:E17"/>
  </mergeCells>
  <phoneticPr fontId="132" type="noConversion"/>
  <conditionalFormatting sqref="I5:I6">
    <cfRule type="expression" dxfId="12" priority="1" stopIfTrue="1">
      <formula>"len($A:$A)=3"</formula>
    </cfRule>
  </conditionalFormatting>
  <conditionalFormatting sqref="L12:L13 L5:L10">
    <cfRule type="cellIs" dxfId="11" priority="2" stopIfTrue="1" operator="lessThan">
      <formula>0</formula>
    </cfRule>
  </conditionalFormatting>
  <printOptions horizontalCentered="1"/>
  <pageMargins left="0.51180555555555596" right="0.59027777777777801" top="0.74791666666666701" bottom="0.74791666666666701" header="0.31388888888888899" footer="0.31388888888888899"/>
  <pageSetup paperSize="9" firstPageNumber="15" orientation="portrait" useFirstPageNumber="1" r:id="rId1"/>
  <headerFooter alignWithMargins="0">
    <oddFooter>&amp;C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showZeros="0" view="pageBreakPreview" zoomScaleNormal="100" zoomScaleSheetLayoutView="100" workbookViewId="0">
      <selection activeCell="B15" sqref="B15"/>
    </sheetView>
  </sheetViews>
  <sheetFormatPr defaultColWidth="9" defaultRowHeight="14.25"/>
  <cols>
    <col min="1" max="1" width="40.375" style="115" customWidth="1"/>
    <col min="2" max="2" width="13.125" style="115" customWidth="1"/>
    <col min="3" max="3" width="14" style="523" customWidth="1"/>
    <col min="4" max="4" width="15.125" style="115" customWidth="1"/>
    <col min="5" max="16384" width="9" style="115"/>
  </cols>
  <sheetData>
    <row r="1" spans="1:4" ht="18" customHeight="1">
      <c r="A1" s="513" t="s">
        <v>597</v>
      </c>
      <c r="B1" s="513"/>
    </row>
    <row r="2" spans="1:4" s="113" customFormat="1" ht="21">
      <c r="A2" s="937" t="s">
        <v>94</v>
      </c>
      <c r="B2" s="937"/>
      <c r="C2" s="937"/>
      <c r="D2" s="937"/>
    </row>
    <row r="3" spans="1:4" ht="19.5" customHeight="1">
      <c r="A3" s="487"/>
      <c r="B3" s="513"/>
      <c r="D3" s="524" t="s">
        <v>2</v>
      </c>
    </row>
    <row r="4" spans="1:4" ht="34.5" customHeight="1">
      <c r="A4" s="499" t="s">
        <v>598</v>
      </c>
      <c r="B4" s="171" t="s">
        <v>599</v>
      </c>
      <c r="C4" s="119" t="s">
        <v>600</v>
      </c>
      <c r="D4" s="57" t="s">
        <v>601</v>
      </c>
    </row>
    <row r="5" spans="1:4" s="114" customFormat="1" ht="15.95" customHeight="1">
      <c r="A5" s="525" t="s">
        <v>15</v>
      </c>
      <c r="B5" s="526">
        <v>22554800</v>
      </c>
      <c r="C5" s="526">
        <v>22087845</v>
      </c>
      <c r="D5" s="527">
        <v>102.1</v>
      </c>
    </row>
    <row r="6" spans="1:4" ht="15.95" customHeight="1">
      <c r="A6" s="528" t="s">
        <v>602</v>
      </c>
      <c r="B6" s="529">
        <v>8414800</v>
      </c>
      <c r="C6" s="529">
        <v>8499916</v>
      </c>
      <c r="D6" s="530">
        <v>99</v>
      </c>
    </row>
    <row r="7" spans="1:4" ht="15.95" customHeight="1">
      <c r="A7" s="528" t="s">
        <v>603</v>
      </c>
      <c r="B7" s="529">
        <v>4057000</v>
      </c>
      <c r="C7" s="529">
        <v>3988339</v>
      </c>
      <c r="D7" s="530">
        <v>101.7</v>
      </c>
    </row>
    <row r="8" spans="1:4" ht="15.95" customHeight="1">
      <c r="A8" s="528" t="s">
        <v>604</v>
      </c>
      <c r="B8" s="529">
        <v>1788000</v>
      </c>
      <c r="C8" s="529">
        <v>1689132</v>
      </c>
      <c r="D8" s="530">
        <v>105.9</v>
      </c>
    </row>
    <row r="9" spans="1:4" ht="15.95" customHeight="1">
      <c r="A9" s="528" t="s">
        <v>605</v>
      </c>
      <c r="B9" s="529">
        <v>100000</v>
      </c>
      <c r="C9" s="529">
        <v>91737</v>
      </c>
      <c r="D9" s="530">
        <v>109</v>
      </c>
    </row>
    <row r="10" spans="1:4" ht="15.95" customHeight="1">
      <c r="A10" s="528" t="s">
        <v>606</v>
      </c>
      <c r="B10" s="529">
        <v>1239000</v>
      </c>
      <c r="C10" s="529">
        <v>1239006</v>
      </c>
      <c r="D10" s="530">
        <v>100</v>
      </c>
    </row>
    <row r="11" spans="1:4" ht="15.95" customHeight="1">
      <c r="A11" s="528" t="s">
        <v>607</v>
      </c>
      <c r="B11" s="529">
        <v>920000</v>
      </c>
      <c r="C11" s="529">
        <v>874682</v>
      </c>
      <c r="D11" s="530">
        <v>105.2</v>
      </c>
    </row>
    <row r="12" spans="1:4" ht="15.95" customHeight="1">
      <c r="A12" s="528" t="s">
        <v>608</v>
      </c>
      <c r="B12" s="529">
        <v>410000</v>
      </c>
      <c r="C12" s="529">
        <v>395739</v>
      </c>
      <c r="D12" s="530">
        <v>103.6</v>
      </c>
    </row>
    <row r="13" spans="1:4" ht="15.95" customHeight="1">
      <c r="A13" s="528" t="s">
        <v>609</v>
      </c>
      <c r="B13" s="529">
        <v>360000</v>
      </c>
      <c r="C13" s="529">
        <v>348739</v>
      </c>
      <c r="D13" s="530">
        <v>103.2</v>
      </c>
    </row>
    <row r="14" spans="1:4" ht="15.95" customHeight="1">
      <c r="A14" s="528" t="s">
        <v>610</v>
      </c>
      <c r="B14" s="529">
        <v>2712000</v>
      </c>
      <c r="C14" s="529">
        <v>2545300</v>
      </c>
      <c r="D14" s="530">
        <v>106.5</v>
      </c>
    </row>
    <row r="15" spans="1:4" ht="15.95" customHeight="1">
      <c r="A15" s="528" t="s">
        <v>611</v>
      </c>
      <c r="B15" s="529">
        <v>260000</v>
      </c>
      <c r="C15" s="529">
        <v>243523</v>
      </c>
      <c r="D15" s="530">
        <v>106.8</v>
      </c>
    </row>
    <row r="16" spans="1:4" ht="15.95" customHeight="1">
      <c r="A16" s="528" t="s">
        <v>612</v>
      </c>
      <c r="B16" s="529">
        <v>160000</v>
      </c>
      <c r="C16" s="529">
        <v>150255</v>
      </c>
      <c r="D16" s="530">
        <v>106.5</v>
      </c>
    </row>
    <row r="17" spans="1:4" ht="15.95" customHeight="1">
      <c r="A17" s="528" t="s">
        <v>613</v>
      </c>
      <c r="B17" s="529">
        <v>2050000</v>
      </c>
      <c r="C17" s="529">
        <v>1933056</v>
      </c>
      <c r="D17" s="530">
        <v>106</v>
      </c>
    </row>
    <row r="18" spans="1:4" ht="15.95" customHeight="1">
      <c r="A18" s="528" t="s">
        <v>614</v>
      </c>
      <c r="B18" s="529">
        <v>52000</v>
      </c>
      <c r="C18" s="529">
        <v>51936</v>
      </c>
      <c r="D18" s="530">
        <v>100.1</v>
      </c>
    </row>
    <row r="19" spans="1:4" ht="15.95" customHeight="1">
      <c r="A19" s="528" t="s">
        <v>615</v>
      </c>
      <c r="B19" s="529">
        <v>32000</v>
      </c>
      <c r="C19" s="529">
        <v>31889</v>
      </c>
      <c r="D19" s="530">
        <v>100.3</v>
      </c>
    </row>
    <row r="20" spans="1:4" ht="15.95" customHeight="1">
      <c r="A20" s="528" t="s">
        <v>616</v>
      </c>
      <c r="B20" s="529"/>
      <c r="C20" s="529">
        <v>4596</v>
      </c>
      <c r="D20" s="530">
        <v>0</v>
      </c>
    </row>
    <row r="21" spans="1:4" s="114" customFormat="1" ht="15.95" customHeight="1">
      <c r="A21" s="525" t="s">
        <v>31</v>
      </c>
      <c r="B21" s="526">
        <v>8582900</v>
      </c>
      <c r="C21" s="526">
        <v>8439372</v>
      </c>
      <c r="D21" s="527">
        <v>101.7</v>
      </c>
    </row>
    <row r="22" spans="1:4" ht="15.95" customHeight="1">
      <c r="A22" s="528" t="s">
        <v>617</v>
      </c>
      <c r="B22" s="529">
        <v>2633300</v>
      </c>
      <c r="C22" s="529">
        <v>2672609</v>
      </c>
      <c r="D22" s="530">
        <v>98.5</v>
      </c>
    </row>
    <row r="23" spans="1:4" ht="15.95" customHeight="1">
      <c r="A23" s="528" t="s">
        <v>618</v>
      </c>
      <c r="B23" s="529">
        <v>820500</v>
      </c>
      <c r="C23" s="529">
        <v>800679</v>
      </c>
      <c r="D23" s="530">
        <v>102.5</v>
      </c>
    </row>
    <row r="24" spans="1:4" ht="15.95" customHeight="1">
      <c r="A24" s="528" t="s">
        <v>619</v>
      </c>
      <c r="B24" s="529">
        <v>1042400</v>
      </c>
      <c r="C24" s="529">
        <v>1017392</v>
      </c>
      <c r="D24" s="530">
        <v>102.5</v>
      </c>
    </row>
    <row r="25" spans="1:4" ht="15.95" customHeight="1">
      <c r="A25" s="528" t="s">
        <v>35</v>
      </c>
      <c r="B25" s="529">
        <v>269100</v>
      </c>
      <c r="C25" s="529">
        <v>255256</v>
      </c>
      <c r="D25" s="530">
        <v>105.4</v>
      </c>
    </row>
    <row r="26" spans="1:4" ht="15.95" customHeight="1">
      <c r="A26" s="528" t="s">
        <v>37</v>
      </c>
      <c r="B26" s="529">
        <v>3276100</v>
      </c>
      <c r="C26" s="529">
        <v>3178942</v>
      </c>
      <c r="D26" s="530">
        <v>103.1</v>
      </c>
    </row>
    <row r="27" spans="1:4" ht="15.95" customHeight="1">
      <c r="A27" s="528" t="s">
        <v>620</v>
      </c>
      <c r="B27" s="529">
        <v>88200</v>
      </c>
      <c r="C27" s="529">
        <v>83549</v>
      </c>
      <c r="D27" s="530">
        <v>105.6</v>
      </c>
    </row>
    <row r="28" spans="1:4" ht="15.95" customHeight="1">
      <c r="A28" s="528" t="s">
        <v>621</v>
      </c>
      <c r="B28" s="529">
        <v>203900</v>
      </c>
      <c r="C28" s="529">
        <v>195267</v>
      </c>
      <c r="D28" s="530">
        <v>104.4</v>
      </c>
    </row>
    <row r="29" spans="1:4" ht="15.95" customHeight="1">
      <c r="A29" s="528" t="s">
        <v>622</v>
      </c>
      <c r="B29" s="529">
        <v>249400</v>
      </c>
      <c r="C29" s="529">
        <v>235678</v>
      </c>
      <c r="D29" s="530">
        <v>105.8</v>
      </c>
    </row>
    <row r="30" spans="1:4" s="114" customFormat="1" ht="15.95" customHeight="1">
      <c r="A30" s="531" t="s">
        <v>41</v>
      </c>
      <c r="B30" s="526">
        <v>31137700</v>
      </c>
      <c r="C30" s="526">
        <v>30527217</v>
      </c>
      <c r="D30" s="527">
        <v>102</v>
      </c>
    </row>
    <row r="31" spans="1:4" s="114" customFormat="1" ht="15.95" customHeight="1">
      <c r="A31" s="525" t="s">
        <v>623</v>
      </c>
      <c r="B31" s="526">
        <v>1370000</v>
      </c>
      <c r="C31" s="526">
        <v>1360000</v>
      </c>
      <c r="D31" s="527">
        <v>100.7</v>
      </c>
    </row>
    <row r="32" spans="1:4" s="114" customFormat="1" ht="15.95" customHeight="1">
      <c r="A32" s="525" t="s">
        <v>624</v>
      </c>
      <c r="B32" s="526">
        <v>17290000</v>
      </c>
      <c r="C32" s="526">
        <v>14982900</v>
      </c>
      <c r="D32" s="532">
        <v>115.4</v>
      </c>
    </row>
    <row r="33" spans="1:4" ht="15.95" customHeight="1">
      <c r="A33" s="510" t="s">
        <v>625</v>
      </c>
      <c r="B33" s="529">
        <v>11950000</v>
      </c>
      <c r="C33" s="529">
        <v>10726700</v>
      </c>
      <c r="D33" s="530">
        <v>111.4</v>
      </c>
    </row>
    <row r="34" spans="1:4" ht="15.95" customHeight="1">
      <c r="A34" s="512" t="s">
        <v>626</v>
      </c>
      <c r="B34" s="529">
        <v>2580000</v>
      </c>
      <c r="C34" s="529">
        <v>1266200</v>
      </c>
      <c r="D34" s="530">
        <v>203.8</v>
      </c>
    </row>
    <row r="35" spans="1:4" ht="15.95" customHeight="1">
      <c r="A35" s="510" t="s">
        <v>627</v>
      </c>
      <c r="B35" s="529">
        <v>2760000</v>
      </c>
      <c r="C35" s="529">
        <v>2990000</v>
      </c>
      <c r="D35" s="533">
        <v>92.3</v>
      </c>
    </row>
    <row r="36" spans="1:4" s="114" customFormat="1" ht="15.95" customHeight="1">
      <c r="A36" s="531" t="s">
        <v>281</v>
      </c>
      <c r="B36" s="526">
        <v>49797700</v>
      </c>
      <c r="C36" s="526">
        <v>46870117</v>
      </c>
      <c r="D36" s="532">
        <v>106.2</v>
      </c>
    </row>
    <row r="37" spans="1:4" ht="85.5" customHeight="1">
      <c r="A37" s="938" t="s">
        <v>628</v>
      </c>
      <c r="B37" s="939"/>
      <c r="C37" s="939"/>
      <c r="D37" s="939"/>
    </row>
  </sheetData>
  <mergeCells count="2">
    <mergeCell ref="A2:D2"/>
    <mergeCell ref="A37:D37"/>
  </mergeCells>
  <phoneticPr fontId="132" type="noConversion"/>
  <printOptions horizontalCentered="1"/>
  <pageMargins left="0.51180555555555596" right="0.55000000000000004" top="0.59027777777777801" bottom="0.47152777777777799" header="0.31388888888888899" footer="0.235416666666667"/>
  <pageSetup paperSize="9" firstPageNumber="18" fitToHeight="0"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3"/>
  <sheetViews>
    <sheetView showZeros="0" view="pageBreakPreview" zoomScaleNormal="100" zoomScaleSheetLayoutView="100" workbookViewId="0">
      <selection activeCell="B15" sqref="B15"/>
    </sheetView>
  </sheetViews>
  <sheetFormatPr defaultColWidth="9" defaultRowHeight="14.25"/>
  <cols>
    <col min="1" max="1" width="38.375" style="115" customWidth="1"/>
    <col min="2" max="2" width="14.875" style="115" customWidth="1"/>
    <col min="3" max="3" width="14.375" style="115" customWidth="1"/>
    <col min="4" max="4" width="14.875" style="115" customWidth="1"/>
    <col min="5" max="16384" width="9" style="115"/>
  </cols>
  <sheetData>
    <row r="1" spans="1:4" ht="18" customHeight="1">
      <c r="A1" s="513" t="s">
        <v>629</v>
      </c>
      <c r="B1" s="513"/>
    </row>
    <row r="2" spans="1:4" s="113" customFormat="1" ht="21">
      <c r="A2" s="937" t="s">
        <v>96</v>
      </c>
      <c r="B2" s="937"/>
      <c r="C2" s="937"/>
      <c r="D2" s="937"/>
    </row>
    <row r="3" spans="1:4" ht="17.25" customHeight="1">
      <c r="A3" s="487"/>
      <c r="B3" s="513"/>
      <c r="D3" s="514" t="s">
        <v>2</v>
      </c>
    </row>
    <row r="4" spans="1:4" ht="33.75" customHeight="1">
      <c r="A4" s="171" t="s">
        <v>630</v>
      </c>
      <c r="B4" s="171" t="s">
        <v>599</v>
      </c>
      <c r="C4" s="57" t="s">
        <v>631</v>
      </c>
      <c r="D4" s="57" t="s">
        <v>632</v>
      </c>
    </row>
    <row r="5" spans="1:4" ht="18" customHeight="1">
      <c r="A5" s="515" t="s">
        <v>54</v>
      </c>
      <c r="B5" s="516">
        <v>3487900</v>
      </c>
      <c r="C5" s="517">
        <v>3558300</v>
      </c>
      <c r="D5" s="518">
        <v>98</v>
      </c>
    </row>
    <row r="6" spans="1:4" ht="18" customHeight="1">
      <c r="A6" s="515" t="s">
        <v>633</v>
      </c>
      <c r="B6" s="516">
        <v>3073700</v>
      </c>
      <c r="C6" s="517">
        <v>2921700</v>
      </c>
      <c r="D6" s="518">
        <v>105.2</v>
      </c>
    </row>
    <row r="7" spans="1:4" ht="18" customHeight="1">
      <c r="A7" s="515" t="s">
        <v>634</v>
      </c>
      <c r="B7" s="516">
        <v>9789700</v>
      </c>
      <c r="C7" s="517">
        <v>8919100</v>
      </c>
      <c r="D7" s="518">
        <v>109.8</v>
      </c>
    </row>
    <row r="8" spans="1:4" ht="18" customHeight="1">
      <c r="A8" s="515" t="s">
        <v>635</v>
      </c>
      <c r="B8" s="516">
        <v>1313700</v>
      </c>
      <c r="C8" s="517">
        <v>1153600</v>
      </c>
      <c r="D8" s="518">
        <v>113.9</v>
      </c>
    </row>
    <row r="9" spans="1:4" ht="18" customHeight="1">
      <c r="A9" s="515" t="s">
        <v>636</v>
      </c>
      <c r="B9" s="516">
        <v>817900</v>
      </c>
      <c r="C9" s="517">
        <v>768200</v>
      </c>
      <c r="D9" s="518">
        <v>106.5</v>
      </c>
    </row>
    <row r="10" spans="1:4" ht="18" customHeight="1">
      <c r="A10" s="515" t="s">
        <v>637</v>
      </c>
      <c r="B10" s="516">
        <v>4813600</v>
      </c>
      <c r="C10" s="517">
        <v>4404100</v>
      </c>
      <c r="D10" s="518">
        <v>109.3</v>
      </c>
    </row>
    <row r="11" spans="1:4" ht="18" customHeight="1">
      <c r="A11" s="515" t="s">
        <v>638</v>
      </c>
      <c r="B11" s="516">
        <v>4496700</v>
      </c>
      <c r="C11" s="517">
        <v>4158700</v>
      </c>
      <c r="D11" s="518">
        <v>108.1</v>
      </c>
    </row>
    <row r="12" spans="1:4" ht="18" customHeight="1">
      <c r="A12" s="515" t="s">
        <v>639</v>
      </c>
      <c r="B12" s="516">
        <v>1320100</v>
      </c>
      <c r="C12" s="517">
        <v>1201400</v>
      </c>
      <c r="D12" s="518">
        <v>109.9</v>
      </c>
    </row>
    <row r="13" spans="1:4" ht="18" customHeight="1">
      <c r="A13" s="515" t="s">
        <v>640</v>
      </c>
      <c r="B13" s="516">
        <v>6314100</v>
      </c>
      <c r="C13" s="517">
        <v>5945300</v>
      </c>
      <c r="D13" s="518">
        <v>106.2</v>
      </c>
    </row>
    <row r="14" spans="1:4" ht="18" customHeight="1">
      <c r="A14" s="515" t="s">
        <v>641</v>
      </c>
      <c r="B14" s="516">
        <v>4351700</v>
      </c>
      <c r="C14" s="517">
        <v>3981500</v>
      </c>
      <c r="D14" s="518">
        <v>109.3</v>
      </c>
    </row>
    <row r="15" spans="1:4" ht="18" customHeight="1">
      <c r="A15" s="515" t="s">
        <v>642</v>
      </c>
      <c r="B15" s="516">
        <v>2323400</v>
      </c>
      <c r="C15" s="517">
        <v>2227100</v>
      </c>
      <c r="D15" s="518">
        <v>104.3</v>
      </c>
    </row>
    <row r="16" spans="1:4" ht="18" customHeight="1">
      <c r="A16" s="515" t="s">
        <v>643</v>
      </c>
      <c r="B16" s="516">
        <v>1565900</v>
      </c>
      <c r="C16" s="517">
        <v>1481600</v>
      </c>
      <c r="D16" s="518">
        <v>105.7</v>
      </c>
    </row>
    <row r="17" spans="1:4" ht="18" customHeight="1">
      <c r="A17" s="515" t="s">
        <v>644</v>
      </c>
      <c r="B17" s="516">
        <v>661200</v>
      </c>
      <c r="C17" s="517">
        <v>622700</v>
      </c>
      <c r="D17" s="518">
        <v>106.2</v>
      </c>
    </row>
    <row r="18" spans="1:4" ht="18" customHeight="1">
      <c r="A18" s="515" t="s">
        <v>645</v>
      </c>
      <c r="B18" s="516">
        <v>59900</v>
      </c>
      <c r="C18" s="517">
        <v>58000</v>
      </c>
      <c r="D18" s="518">
        <v>103.3</v>
      </c>
    </row>
    <row r="19" spans="1:4" ht="18" customHeight="1">
      <c r="A19" s="515" t="s">
        <v>646</v>
      </c>
      <c r="B19" s="516">
        <v>44000</v>
      </c>
      <c r="C19" s="517">
        <v>42400</v>
      </c>
      <c r="D19" s="518">
        <v>103.8</v>
      </c>
    </row>
    <row r="20" spans="1:4" ht="18" customHeight="1">
      <c r="A20" s="515" t="s">
        <v>647</v>
      </c>
      <c r="B20" s="516">
        <v>464800</v>
      </c>
      <c r="C20" s="517">
        <v>443900</v>
      </c>
      <c r="D20" s="518">
        <v>104.7</v>
      </c>
    </row>
    <row r="21" spans="1:4" ht="18" customHeight="1">
      <c r="A21" s="515" t="s">
        <v>648</v>
      </c>
      <c r="B21" s="516">
        <v>835200</v>
      </c>
      <c r="C21" s="517">
        <v>793900</v>
      </c>
      <c r="D21" s="518">
        <v>105.2</v>
      </c>
    </row>
    <row r="22" spans="1:4" ht="18" customHeight="1">
      <c r="A22" s="515" t="s">
        <v>649</v>
      </c>
      <c r="B22" s="516">
        <v>205900</v>
      </c>
      <c r="C22" s="517">
        <v>198100</v>
      </c>
      <c r="D22" s="518">
        <v>103.9</v>
      </c>
    </row>
    <row r="23" spans="1:4" ht="18" customHeight="1">
      <c r="A23" s="515" t="s">
        <v>650</v>
      </c>
      <c r="B23" s="516">
        <v>378500</v>
      </c>
      <c r="C23" s="517">
        <v>355800</v>
      </c>
      <c r="D23" s="518">
        <v>106.4</v>
      </c>
    </row>
    <row r="24" spans="1:4" ht="18" customHeight="1">
      <c r="A24" s="515" t="s">
        <v>651</v>
      </c>
      <c r="B24" s="516">
        <v>498000</v>
      </c>
      <c r="C24" s="517">
        <v>466000</v>
      </c>
      <c r="D24" s="518">
        <v>106.9</v>
      </c>
    </row>
    <row r="25" spans="1:4" ht="18" customHeight="1">
      <c r="A25" s="515" t="s">
        <v>652</v>
      </c>
      <c r="B25" s="516">
        <v>2084700</v>
      </c>
      <c r="C25" s="517">
        <v>2033800</v>
      </c>
      <c r="D25" s="518">
        <v>102.5</v>
      </c>
    </row>
    <row r="26" spans="1:4" ht="18" customHeight="1">
      <c r="A26" s="515" t="s">
        <v>653</v>
      </c>
      <c r="B26" s="516">
        <v>893400</v>
      </c>
      <c r="C26" s="517">
        <v>857200</v>
      </c>
      <c r="D26" s="518">
        <v>104.2</v>
      </c>
    </row>
    <row r="27" spans="1:4" ht="18" customHeight="1">
      <c r="A27" s="515" t="s">
        <v>654</v>
      </c>
      <c r="B27" s="516">
        <v>3700</v>
      </c>
      <c r="C27" s="517">
        <v>3500</v>
      </c>
      <c r="D27" s="518">
        <v>105.7</v>
      </c>
    </row>
    <row r="28" spans="1:4" s="114" customFormat="1" ht="15" customHeight="1">
      <c r="A28" s="519" t="s">
        <v>77</v>
      </c>
      <c r="B28" s="520">
        <v>49797700</v>
      </c>
      <c r="C28" s="520">
        <v>46595900</v>
      </c>
      <c r="D28" s="521">
        <v>106.9</v>
      </c>
    </row>
    <row r="29" spans="1:4" ht="66" customHeight="1">
      <c r="A29" s="940" t="s">
        <v>655</v>
      </c>
      <c r="B29" s="940"/>
      <c r="C29" s="940"/>
      <c r="D29" s="940"/>
    </row>
    <row r="32" spans="1:4">
      <c r="C32" s="522"/>
    </row>
    <row r="33" spans="3:3">
      <c r="C33" s="522"/>
    </row>
  </sheetData>
  <mergeCells count="2">
    <mergeCell ref="A2:D2"/>
    <mergeCell ref="A29:D29"/>
  </mergeCells>
  <phoneticPr fontId="132" type="noConversion"/>
  <printOptions horizontalCentered="1"/>
  <pageMargins left="0.51180555555555596" right="0.51180555555555596" top="0.74791666666666701" bottom="0.74791666666666701" header="0.31388888888888899" footer="0.31388888888888899"/>
  <pageSetup paperSize="9" firstPageNumber="19" fitToHeight="0" orientation="portrait" useFirstPageNumber="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3"/>
  <sheetViews>
    <sheetView showZeros="0" view="pageBreakPreview" zoomScale="115" zoomScaleNormal="100" zoomScaleSheetLayoutView="115" workbookViewId="0">
      <selection activeCell="B15" sqref="B15"/>
    </sheetView>
  </sheetViews>
  <sheetFormatPr defaultColWidth="9" defaultRowHeight="14.25"/>
  <cols>
    <col min="1" max="1" width="40.75" customWidth="1"/>
    <col min="2" max="2" width="13" customWidth="1"/>
    <col min="3" max="3" width="14" customWidth="1"/>
    <col min="4" max="4" width="15.125" customWidth="1"/>
  </cols>
  <sheetData>
    <row r="1" spans="1:4" ht="18" customHeight="1">
      <c r="A1" s="485" t="s">
        <v>656</v>
      </c>
      <c r="B1" s="486"/>
    </row>
    <row r="2" spans="1:4" s="67" customFormat="1" ht="21">
      <c r="A2" s="942" t="s">
        <v>2502</v>
      </c>
      <c r="B2" s="943"/>
      <c r="C2" s="943"/>
      <c r="D2" s="943"/>
    </row>
    <row r="3" spans="1:4" ht="16.5" customHeight="1">
      <c r="A3" s="487"/>
      <c r="B3" s="486"/>
      <c r="D3" s="488" t="s">
        <v>2</v>
      </c>
    </row>
    <row r="4" spans="1:4" ht="33" customHeight="1">
      <c r="A4" s="499" t="s">
        <v>598</v>
      </c>
      <c r="B4" s="171" t="s">
        <v>599</v>
      </c>
      <c r="C4" s="22" t="s">
        <v>600</v>
      </c>
      <c r="D4" s="22" t="s">
        <v>601</v>
      </c>
    </row>
    <row r="5" spans="1:4" s="89" customFormat="1" ht="18" customHeight="1">
      <c r="A5" s="500" t="s">
        <v>15</v>
      </c>
      <c r="B5" s="501">
        <v>1576000</v>
      </c>
      <c r="C5" s="501">
        <v>1693553</v>
      </c>
      <c r="D5" s="466">
        <v>93.1</v>
      </c>
    </row>
    <row r="6" spans="1:4" ht="18" customHeight="1">
      <c r="A6" s="502" t="s">
        <v>602</v>
      </c>
      <c r="B6" s="503">
        <v>680000</v>
      </c>
      <c r="C6" s="503">
        <v>671405</v>
      </c>
      <c r="D6" s="504">
        <v>101.3</v>
      </c>
    </row>
    <row r="7" spans="1:4" ht="18" customHeight="1">
      <c r="A7" s="502" t="s">
        <v>603</v>
      </c>
      <c r="B7" s="503">
        <v>400000</v>
      </c>
      <c r="C7" s="503">
        <v>399254</v>
      </c>
      <c r="D7" s="504">
        <v>100.2</v>
      </c>
    </row>
    <row r="8" spans="1:4" ht="18" customHeight="1">
      <c r="A8" s="502" t="s">
        <v>613</v>
      </c>
      <c r="B8" s="503">
        <v>490000</v>
      </c>
      <c r="C8" s="503">
        <v>616346</v>
      </c>
      <c r="D8" s="505">
        <v>79.5</v>
      </c>
    </row>
    <row r="9" spans="1:4" ht="18" customHeight="1">
      <c r="A9" s="502" t="s">
        <v>615</v>
      </c>
      <c r="B9" s="503">
        <v>6000</v>
      </c>
      <c r="C9" s="503">
        <v>5959</v>
      </c>
      <c r="D9" s="504">
        <v>100.7</v>
      </c>
    </row>
    <row r="10" spans="1:4" ht="18.75" customHeight="1">
      <c r="A10" s="502" t="s">
        <v>657</v>
      </c>
      <c r="B10" s="506"/>
      <c r="C10" s="503">
        <v>589</v>
      </c>
      <c r="D10" s="504">
        <v>0</v>
      </c>
    </row>
    <row r="11" spans="1:4" s="89" customFormat="1" ht="18" customHeight="1">
      <c r="A11" s="500" t="s">
        <v>31</v>
      </c>
      <c r="B11" s="507">
        <v>1224000</v>
      </c>
      <c r="C11" s="507">
        <v>1402732</v>
      </c>
      <c r="D11" s="466">
        <v>87.3</v>
      </c>
    </row>
    <row r="12" spans="1:4" ht="18" customHeight="1">
      <c r="A12" s="502" t="s">
        <v>617</v>
      </c>
      <c r="B12" s="503">
        <v>398700</v>
      </c>
      <c r="C12" s="503">
        <v>452844</v>
      </c>
      <c r="D12" s="504">
        <v>88</v>
      </c>
    </row>
    <row r="13" spans="1:4" ht="18" customHeight="1">
      <c r="A13" s="502" t="s">
        <v>618</v>
      </c>
      <c r="B13" s="503">
        <v>325000</v>
      </c>
      <c r="C13" s="503">
        <v>289785</v>
      </c>
      <c r="D13" s="504">
        <v>112.2</v>
      </c>
    </row>
    <row r="14" spans="1:4" ht="18" customHeight="1">
      <c r="A14" s="502" t="s">
        <v>619</v>
      </c>
      <c r="B14" s="503">
        <v>85000</v>
      </c>
      <c r="C14" s="503">
        <v>226730</v>
      </c>
      <c r="D14" s="504">
        <v>37.5</v>
      </c>
    </row>
    <row r="15" spans="1:4" ht="18" customHeight="1">
      <c r="A15" s="502" t="s">
        <v>37</v>
      </c>
      <c r="B15" s="503">
        <v>371000</v>
      </c>
      <c r="C15" s="503">
        <v>389989</v>
      </c>
      <c r="D15" s="504">
        <v>95.1</v>
      </c>
    </row>
    <row r="16" spans="1:4" ht="18" customHeight="1">
      <c r="A16" s="502" t="s">
        <v>621</v>
      </c>
      <c r="B16" s="503">
        <v>22800</v>
      </c>
      <c r="C16" s="503">
        <v>19373</v>
      </c>
      <c r="D16" s="504">
        <v>117.7</v>
      </c>
    </row>
    <row r="17" spans="1:4" ht="18" customHeight="1">
      <c r="A17" s="502" t="s">
        <v>622</v>
      </c>
      <c r="B17" s="503">
        <v>21500</v>
      </c>
      <c r="C17" s="503">
        <v>24011</v>
      </c>
      <c r="D17" s="504">
        <v>89.5</v>
      </c>
    </row>
    <row r="18" spans="1:4" s="89" customFormat="1" ht="18" customHeight="1">
      <c r="A18" s="508" t="s">
        <v>41</v>
      </c>
      <c r="B18" s="466">
        <v>2800000</v>
      </c>
      <c r="C18" s="466">
        <v>3096285</v>
      </c>
      <c r="D18" s="466">
        <v>90.4</v>
      </c>
    </row>
    <row r="19" spans="1:4" s="89" customFormat="1">
      <c r="A19" s="509" t="s">
        <v>623</v>
      </c>
      <c r="B19" s="507">
        <v>1260000</v>
      </c>
      <c r="C19" s="466">
        <v>1810000</v>
      </c>
      <c r="D19" s="466">
        <v>69.599999999999994</v>
      </c>
    </row>
    <row r="20" spans="1:4" s="89" customFormat="1" ht="18" customHeight="1">
      <c r="A20" s="509" t="s">
        <v>624</v>
      </c>
      <c r="B20" s="466">
        <v>15738328</v>
      </c>
      <c r="C20" s="466">
        <v>14270701</v>
      </c>
      <c r="D20" s="466">
        <v>110.3</v>
      </c>
    </row>
    <row r="21" spans="1:4" ht="18" customHeight="1">
      <c r="A21" s="510" t="s">
        <v>658</v>
      </c>
      <c r="B21" s="506">
        <v>11330719</v>
      </c>
      <c r="C21" s="506">
        <v>10401108</v>
      </c>
      <c r="D21" s="504">
        <v>108.9</v>
      </c>
    </row>
    <row r="22" spans="1:4" ht="18" customHeight="1">
      <c r="A22" s="511" t="s">
        <v>659</v>
      </c>
      <c r="B22" s="506">
        <v>3039724</v>
      </c>
      <c r="C22" s="506">
        <v>2875879</v>
      </c>
      <c r="D22" s="504">
        <v>105.7</v>
      </c>
    </row>
    <row r="23" spans="1:4" ht="18" customHeight="1">
      <c r="A23" s="512" t="s">
        <v>626</v>
      </c>
      <c r="B23" s="506">
        <v>167885</v>
      </c>
      <c r="C23" s="506">
        <v>43714</v>
      </c>
      <c r="D23" s="504">
        <v>384.1</v>
      </c>
    </row>
    <row r="24" spans="1:4" ht="18" customHeight="1">
      <c r="A24" s="510" t="s">
        <v>627</v>
      </c>
      <c r="B24" s="506">
        <v>1200000</v>
      </c>
      <c r="C24" s="506">
        <v>950000</v>
      </c>
      <c r="D24" s="504">
        <v>126.3</v>
      </c>
    </row>
    <row r="25" spans="1:4" s="89" customFormat="1" ht="18" customHeight="1">
      <c r="A25" s="508" t="s">
        <v>281</v>
      </c>
      <c r="B25" s="466">
        <v>19798328</v>
      </c>
      <c r="C25" s="466">
        <v>19176986</v>
      </c>
      <c r="D25" s="466">
        <v>103.2</v>
      </c>
    </row>
    <row r="26" spans="1:4" ht="33.75" customHeight="1">
      <c r="A26" s="944" t="s">
        <v>660</v>
      </c>
      <c r="B26" s="944"/>
      <c r="C26" s="944"/>
      <c r="D26" s="944"/>
    </row>
    <row r="27" spans="1:4" ht="15.95" customHeight="1">
      <c r="A27" s="945" t="s">
        <v>661</v>
      </c>
      <c r="B27" s="945"/>
      <c r="C27" s="945"/>
      <c r="D27" s="945"/>
    </row>
    <row r="28" spans="1:4" s="498" customFormat="1" ht="29.25" customHeight="1">
      <c r="A28" s="941" t="s">
        <v>662</v>
      </c>
      <c r="B28" s="941"/>
      <c r="C28" s="941"/>
      <c r="D28" s="941"/>
    </row>
    <row r="29" spans="1:4" s="498" customFormat="1" ht="16.5" customHeight="1">
      <c r="A29" s="941" t="s">
        <v>663</v>
      </c>
      <c r="B29" s="941"/>
      <c r="C29" s="941"/>
      <c r="D29" s="941"/>
    </row>
    <row r="30" spans="1:4" ht="29.25" customHeight="1">
      <c r="A30" s="941" t="s">
        <v>664</v>
      </c>
      <c r="B30" s="941"/>
      <c r="C30" s="941"/>
      <c r="D30" s="941"/>
    </row>
    <row r="31" spans="1:4" ht="29.25" customHeight="1">
      <c r="A31" s="941" t="s">
        <v>665</v>
      </c>
      <c r="B31" s="941"/>
      <c r="C31" s="941"/>
      <c r="D31" s="941"/>
    </row>
    <row r="32" spans="1:4" ht="18" customHeight="1">
      <c r="A32" s="941" t="s">
        <v>666</v>
      </c>
      <c r="B32" s="941"/>
      <c r="C32" s="941"/>
      <c r="D32" s="941"/>
    </row>
    <row r="33" spans="1:4" ht="44.25" customHeight="1">
      <c r="A33" s="941" t="s">
        <v>667</v>
      </c>
      <c r="B33" s="941"/>
      <c r="C33" s="941"/>
      <c r="D33" s="941"/>
    </row>
  </sheetData>
  <mergeCells count="9">
    <mergeCell ref="A30:D30"/>
    <mergeCell ref="A31:D31"/>
    <mergeCell ref="A32:D32"/>
    <mergeCell ref="A33:D33"/>
    <mergeCell ref="A2:D2"/>
    <mergeCell ref="A26:D26"/>
    <mergeCell ref="A27:D27"/>
    <mergeCell ref="A28:D28"/>
    <mergeCell ref="A29:D29"/>
  </mergeCells>
  <phoneticPr fontId="132" type="noConversion"/>
  <printOptions horizontalCentered="1"/>
  <pageMargins left="0.62916666666666698" right="0.59027777777777801" top="0.59027777777777801" bottom="0.47152777777777799" header="0.31388888888888899" footer="0.15625"/>
  <pageSetup paperSize="9" firstPageNumber="20" fitToHeight="0" orientation="portrait" useFirstPageNumber="1"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0"/>
  <sheetViews>
    <sheetView showZeros="0" tabSelected="1" view="pageBreakPreview" zoomScaleNormal="100" zoomScaleSheetLayoutView="100" workbookViewId="0">
      <pane xSplit="1" ySplit="5" topLeftCell="B468" activePane="bottomRight" state="frozen"/>
      <selection activeCell="B15" sqref="B15"/>
      <selection pane="topRight" activeCell="B15" sqref="B15"/>
      <selection pane="bottomLeft" activeCell="B15" sqref="B15"/>
      <selection pane="bottomRight" activeCell="E483" sqref="E483"/>
    </sheetView>
  </sheetViews>
  <sheetFormatPr defaultColWidth="9" defaultRowHeight="14.25"/>
  <cols>
    <col min="1" max="1" width="37.25" customWidth="1"/>
    <col min="2" max="3" width="11" customWidth="1"/>
    <col min="4" max="4" width="11.5" customWidth="1"/>
    <col min="5" max="5" width="34.25" style="167" customWidth="1"/>
  </cols>
  <sheetData>
    <row r="1" spans="1:5">
      <c r="A1" s="485" t="s">
        <v>668</v>
      </c>
      <c r="B1" s="486"/>
    </row>
    <row r="2" spans="1:5" s="67" customFormat="1" ht="30" customHeight="1">
      <c r="A2" s="937" t="s">
        <v>99</v>
      </c>
      <c r="B2" s="937"/>
      <c r="C2" s="937"/>
      <c r="D2" s="937"/>
      <c r="E2" s="937"/>
    </row>
    <row r="3" spans="1:5" ht="15.75" customHeight="1">
      <c r="A3" s="487"/>
      <c r="B3" s="486"/>
      <c r="D3" s="488"/>
      <c r="E3" s="489" t="s">
        <v>2</v>
      </c>
    </row>
    <row r="4" spans="1:5" ht="51" customHeight="1">
      <c r="A4" s="171" t="s">
        <v>630</v>
      </c>
      <c r="B4" s="171" t="s">
        <v>599</v>
      </c>
      <c r="C4" s="22" t="s">
        <v>669</v>
      </c>
      <c r="D4" s="22" t="s">
        <v>632</v>
      </c>
      <c r="E4" s="22" t="s">
        <v>670</v>
      </c>
    </row>
    <row r="5" spans="1:5" s="89" customFormat="1">
      <c r="A5" s="490" t="s">
        <v>558</v>
      </c>
      <c r="B5" s="491">
        <v>6361800</v>
      </c>
      <c r="C5" s="491">
        <v>6225000</v>
      </c>
      <c r="D5" s="492">
        <v>102.2</v>
      </c>
      <c r="E5" s="493"/>
    </row>
    <row r="6" spans="1:5">
      <c r="A6" s="494" t="s">
        <v>671</v>
      </c>
      <c r="B6" s="495">
        <v>420711.27</v>
      </c>
      <c r="C6" s="495">
        <v>397603.87</v>
      </c>
      <c r="D6" s="496">
        <v>105.8</v>
      </c>
      <c r="E6" s="497" t="s">
        <v>30</v>
      </c>
    </row>
    <row r="7" spans="1:5">
      <c r="A7" s="494" t="s">
        <v>672</v>
      </c>
      <c r="B7" s="495">
        <v>7351.94</v>
      </c>
      <c r="C7" s="495">
        <v>7197.75</v>
      </c>
      <c r="D7" s="496">
        <v>102.1</v>
      </c>
      <c r="E7" s="497" t="s">
        <v>30</v>
      </c>
    </row>
    <row r="8" spans="1:5">
      <c r="A8" s="494" t="s">
        <v>673</v>
      </c>
      <c r="B8" s="495">
        <v>5957.7</v>
      </c>
      <c r="C8" s="495">
        <v>5825.97</v>
      </c>
      <c r="D8" s="496">
        <v>102.3</v>
      </c>
      <c r="E8" s="497" t="s">
        <v>30</v>
      </c>
    </row>
    <row r="9" spans="1:5">
      <c r="A9" s="494" t="s">
        <v>674</v>
      </c>
      <c r="B9" s="495">
        <v>208.51</v>
      </c>
      <c r="C9" s="495">
        <v>204.45</v>
      </c>
      <c r="D9" s="496">
        <v>102</v>
      </c>
      <c r="E9" s="497" t="s">
        <v>30</v>
      </c>
    </row>
    <row r="10" spans="1:5">
      <c r="A10" s="494" t="s">
        <v>675</v>
      </c>
      <c r="B10" s="495">
        <v>451.25</v>
      </c>
      <c r="C10" s="495">
        <v>442</v>
      </c>
      <c r="D10" s="496">
        <v>102.1</v>
      </c>
      <c r="E10" s="497" t="s">
        <v>30</v>
      </c>
    </row>
    <row r="11" spans="1:5">
      <c r="A11" s="494" t="s">
        <v>676</v>
      </c>
      <c r="B11" s="495">
        <v>347.93</v>
      </c>
      <c r="C11" s="495">
        <v>341.24</v>
      </c>
      <c r="D11" s="496">
        <v>102</v>
      </c>
      <c r="E11" s="497" t="s">
        <v>30</v>
      </c>
    </row>
    <row r="12" spans="1:5">
      <c r="A12" s="494" t="s">
        <v>677</v>
      </c>
      <c r="B12" s="495">
        <v>84.9</v>
      </c>
      <c r="C12" s="495">
        <v>84.09</v>
      </c>
      <c r="D12" s="496">
        <v>101</v>
      </c>
      <c r="E12" s="497" t="s">
        <v>30</v>
      </c>
    </row>
    <row r="13" spans="1:5">
      <c r="A13" s="494" t="s">
        <v>678</v>
      </c>
      <c r="B13" s="495">
        <v>301.64999999999998</v>
      </c>
      <c r="C13" s="495">
        <v>300</v>
      </c>
      <c r="D13" s="496">
        <v>100.6</v>
      </c>
      <c r="E13" s="497" t="s">
        <v>30</v>
      </c>
    </row>
    <row r="14" spans="1:5">
      <c r="A14" s="494" t="s">
        <v>679</v>
      </c>
      <c r="B14" s="495">
        <v>5253.39</v>
      </c>
      <c r="C14" s="495">
        <v>5151.5</v>
      </c>
      <c r="D14" s="496">
        <v>102</v>
      </c>
      <c r="E14" s="497" t="s">
        <v>30</v>
      </c>
    </row>
    <row r="15" spans="1:5">
      <c r="A15" s="494" t="s">
        <v>673</v>
      </c>
      <c r="B15" s="495">
        <v>3828.27</v>
      </c>
      <c r="C15" s="495">
        <v>3696.75</v>
      </c>
      <c r="D15" s="496">
        <v>103.6</v>
      </c>
      <c r="E15" s="497" t="s">
        <v>30</v>
      </c>
    </row>
    <row r="16" spans="1:5">
      <c r="A16" s="494" t="s">
        <v>674</v>
      </c>
      <c r="B16" s="495">
        <v>653.6</v>
      </c>
      <c r="C16" s="495">
        <v>688</v>
      </c>
      <c r="D16" s="496">
        <v>95</v>
      </c>
      <c r="E16" s="497" t="s">
        <v>30</v>
      </c>
    </row>
    <row r="17" spans="1:5">
      <c r="A17" s="494" t="s">
        <v>680</v>
      </c>
      <c r="B17" s="495">
        <v>381.7</v>
      </c>
      <c r="C17" s="495">
        <v>373.79</v>
      </c>
      <c r="D17" s="496">
        <v>102.1</v>
      </c>
      <c r="E17" s="497" t="s">
        <v>30</v>
      </c>
    </row>
    <row r="18" spans="1:5">
      <c r="A18" s="494" t="s">
        <v>677</v>
      </c>
      <c r="B18" s="495">
        <v>193.38</v>
      </c>
      <c r="C18" s="495">
        <v>193.18</v>
      </c>
      <c r="D18" s="496">
        <v>100.1</v>
      </c>
      <c r="E18" s="497" t="s">
        <v>30</v>
      </c>
    </row>
    <row r="19" spans="1:5">
      <c r="A19" s="494" t="s">
        <v>681</v>
      </c>
      <c r="B19" s="495">
        <v>196.44</v>
      </c>
      <c r="C19" s="495">
        <v>199.78</v>
      </c>
      <c r="D19" s="496">
        <v>98.3</v>
      </c>
      <c r="E19" s="497" t="s">
        <v>30</v>
      </c>
    </row>
    <row r="20" spans="1:5">
      <c r="A20" s="494" t="s">
        <v>682</v>
      </c>
      <c r="B20" s="495">
        <v>29830.880000000001</v>
      </c>
      <c r="C20" s="495">
        <v>26720.66</v>
      </c>
      <c r="D20" s="496">
        <v>111.6</v>
      </c>
      <c r="E20" s="497" t="s">
        <v>30</v>
      </c>
    </row>
    <row r="21" spans="1:5">
      <c r="A21" s="494" t="s">
        <v>673</v>
      </c>
      <c r="B21" s="495">
        <v>14468.14</v>
      </c>
      <c r="C21" s="495">
        <v>14371.33</v>
      </c>
      <c r="D21" s="496">
        <v>100.7</v>
      </c>
      <c r="E21" s="497" t="s">
        <v>30</v>
      </c>
    </row>
    <row r="22" spans="1:5">
      <c r="A22" s="494" t="s">
        <v>674</v>
      </c>
      <c r="B22" s="495">
        <v>5160.87</v>
      </c>
      <c r="C22" s="495">
        <v>5387.1</v>
      </c>
      <c r="D22" s="496">
        <v>95.8</v>
      </c>
      <c r="E22" s="497" t="s">
        <v>30</v>
      </c>
    </row>
    <row r="23" spans="1:5">
      <c r="A23" s="494" t="s">
        <v>683</v>
      </c>
      <c r="B23" s="495">
        <v>114.85</v>
      </c>
      <c r="C23" s="495">
        <v>107.46</v>
      </c>
      <c r="D23" s="496">
        <v>106.9</v>
      </c>
      <c r="E23" s="497" t="s">
        <v>30</v>
      </c>
    </row>
    <row r="24" spans="1:5" ht="27">
      <c r="A24" s="494" t="s">
        <v>684</v>
      </c>
      <c r="B24" s="495">
        <v>8013.21</v>
      </c>
      <c r="C24" s="495">
        <v>4887.26</v>
      </c>
      <c r="D24" s="496">
        <v>164</v>
      </c>
      <c r="E24" s="497" t="s">
        <v>685</v>
      </c>
    </row>
    <row r="25" spans="1:5">
      <c r="A25" s="494" t="s">
        <v>686</v>
      </c>
      <c r="B25" s="495">
        <v>312.06</v>
      </c>
      <c r="C25" s="495">
        <v>312.06</v>
      </c>
      <c r="D25" s="496">
        <v>100</v>
      </c>
      <c r="E25" s="497">
        <v>0</v>
      </c>
    </row>
    <row r="26" spans="1:5">
      <c r="A26" s="494" t="s">
        <v>687</v>
      </c>
      <c r="B26" s="495">
        <v>130</v>
      </c>
      <c r="C26" s="495">
        <v>100</v>
      </c>
      <c r="D26" s="496">
        <v>130</v>
      </c>
      <c r="E26" s="497" t="s">
        <v>688</v>
      </c>
    </row>
    <row r="27" spans="1:5">
      <c r="A27" s="494" t="s">
        <v>677</v>
      </c>
      <c r="B27" s="495">
        <v>1631.75</v>
      </c>
      <c r="C27" s="495">
        <v>1555.45</v>
      </c>
      <c r="D27" s="496">
        <v>104.9</v>
      </c>
      <c r="E27" s="497" t="s">
        <v>30</v>
      </c>
    </row>
    <row r="28" spans="1:5">
      <c r="A28" s="494" t="s">
        <v>689</v>
      </c>
      <c r="B28" s="495">
        <v>12364.06</v>
      </c>
      <c r="C28" s="495">
        <v>11804.34</v>
      </c>
      <c r="D28" s="496">
        <v>104.7</v>
      </c>
      <c r="E28" s="497" t="s">
        <v>30</v>
      </c>
    </row>
    <row r="29" spans="1:5">
      <c r="A29" s="494" t="s">
        <v>673</v>
      </c>
      <c r="B29" s="495">
        <v>5024.3599999999997</v>
      </c>
      <c r="C29" s="495">
        <v>4944.7299999999996</v>
      </c>
      <c r="D29" s="496">
        <v>101.6</v>
      </c>
      <c r="E29" s="497" t="s">
        <v>30</v>
      </c>
    </row>
    <row r="30" spans="1:5">
      <c r="A30" s="494" t="s">
        <v>674</v>
      </c>
      <c r="B30" s="495">
        <v>530.41999999999996</v>
      </c>
      <c r="C30" s="495">
        <v>546.98</v>
      </c>
      <c r="D30" s="496">
        <v>97</v>
      </c>
      <c r="E30" s="497" t="s">
        <v>30</v>
      </c>
    </row>
    <row r="31" spans="1:5">
      <c r="A31" s="494" t="s">
        <v>690</v>
      </c>
      <c r="B31" s="495">
        <v>780.37</v>
      </c>
      <c r="C31" s="495">
        <v>760.37</v>
      </c>
      <c r="D31" s="496">
        <v>102.6</v>
      </c>
      <c r="E31" s="497" t="s">
        <v>30</v>
      </c>
    </row>
    <row r="32" spans="1:5">
      <c r="A32" s="494" t="s">
        <v>677</v>
      </c>
      <c r="B32" s="495">
        <v>5670.44</v>
      </c>
      <c r="C32" s="495">
        <v>5224.26</v>
      </c>
      <c r="D32" s="496">
        <v>108.5</v>
      </c>
      <c r="E32" s="497" t="s">
        <v>30</v>
      </c>
    </row>
    <row r="33" spans="1:5">
      <c r="A33" s="494" t="s">
        <v>691</v>
      </c>
      <c r="B33" s="495">
        <v>358.47000000000099</v>
      </c>
      <c r="C33" s="495">
        <v>328</v>
      </c>
      <c r="D33" s="496">
        <v>109.3</v>
      </c>
      <c r="E33" s="497">
        <v>0</v>
      </c>
    </row>
    <row r="34" spans="1:5">
      <c r="A34" s="494" t="s">
        <v>692</v>
      </c>
      <c r="B34" s="495">
        <v>6224.73</v>
      </c>
      <c r="C34" s="495">
        <v>7309.48</v>
      </c>
      <c r="D34" s="496">
        <v>85.2</v>
      </c>
      <c r="E34" s="497" t="s">
        <v>30</v>
      </c>
    </row>
    <row r="35" spans="1:5">
      <c r="A35" s="494" t="s">
        <v>673</v>
      </c>
      <c r="B35" s="495">
        <v>3873.18</v>
      </c>
      <c r="C35" s="495">
        <v>3822.43</v>
      </c>
      <c r="D35" s="496">
        <v>101.3</v>
      </c>
      <c r="E35" s="497" t="s">
        <v>30</v>
      </c>
    </row>
    <row r="36" spans="1:5">
      <c r="A36" s="494" t="s">
        <v>693</v>
      </c>
      <c r="B36" s="495">
        <v>394.22</v>
      </c>
      <c r="C36" s="495">
        <v>414.96</v>
      </c>
      <c r="D36" s="496">
        <v>95</v>
      </c>
      <c r="E36" s="497" t="s">
        <v>30</v>
      </c>
    </row>
    <row r="37" spans="1:5">
      <c r="A37" s="494" t="s">
        <v>694</v>
      </c>
      <c r="B37" s="495">
        <v>788.93</v>
      </c>
      <c r="C37" s="495">
        <v>800.45</v>
      </c>
      <c r="D37" s="496">
        <v>98.6</v>
      </c>
      <c r="E37" s="497" t="s">
        <v>30</v>
      </c>
    </row>
    <row r="38" spans="1:5" ht="27">
      <c r="A38" s="494" t="s">
        <v>695</v>
      </c>
      <c r="B38" s="495">
        <v>256.73</v>
      </c>
      <c r="C38" s="495">
        <v>1430.41</v>
      </c>
      <c r="D38" s="496">
        <v>17.899999999999999</v>
      </c>
      <c r="E38" s="497" t="s">
        <v>696</v>
      </c>
    </row>
    <row r="39" spans="1:5">
      <c r="A39" s="494" t="s">
        <v>697</v>
      </c>
      <c r="B39" s="495">
        <v>911.67</v>
      </c>
      <c r="C39" s="495">
        <v>841.23</v>
      </c>
      <c r="D39" s="496">
        <v>108.4</v>
      </c>
      <c r="E39" s="497" t="s">
        <v>30</v>
      </c>
    </row>
    <row r="40" spans="1:5">
      <c r="A40" s="494" t="s">
        <v>698</v>
      </c>
      <c r="B40" s="495">
        <v>13928.23</v>
      </c>
      <c r="C40" s="495">
        <v>13974.01</v>
      </c>
      <c r="D40" s="496">
        <v>99.7</v>
      </c>
      <c r="E40" s="497" t="s">
        <v>30</v>
      </c>
    </row>
    <row r="41" spans="1:5">
      <c r="A41" s="494" t="s">
        <v>673</v>
      </c>
      <c r="B41" s="495">
        <v>5426.35</v>
      </c>
      <c r="C41" s="495">
        <v>5437.31</v>
      </c>
      <c r="D41" s="496">
        <v>99.8</v>
      </c>
      <c r="E41" s="497" t="s">
        <v>30</v>
      </c>
    </row>
    <row r="42" spans="1:5">
      <c r="A42" s="494" t="s">
        <v>674</v>
      </c>
      <c r="B42" s="495">
        <v>1925.88</v>
      </c>
      <c r="C42" s="495">
        <v>1929.12</v>
      </c>
      <c r="D42" s="496">
        <v>99.8</v>
      </c>
      <c r="E42" s="497" t="s">
        <v>30</v>
      </c>
    </row>
    <row r="43" spans="1:5">
      <c r="A43" s="494" t="s">
        <v>699</v>
      </c>
      <c r="B43" s="495">
        <v>725.07</v>
      </c>
      <c r="C43" s="495">
        <v>723.23</v>
      </c>
      <c r="D43" s="496">
        <v>100.3</v>
      </c>
      <c r="E43" s="497" t="s">
        <v>30</v>
      </c>
    </row>
    <row r="44" spans="1:5">
      <c r="A44" s="494" t="s">
        <v>700</v>
      </c>
      <c r="B44" s="495">
        <v>252.7</v>
      </c>
      <c r="C44" s="495">
        <v>246</v>
      </c>
      <c r="D44" s="496">
        <v>102.7</v>
      </c>
      <c r="E44" s="497" t="s">
        <v>30</v>
      </c>
    </row>
    <row r="45" spans="1:5">
      <c r="A45" s="494" t="s">
        <v>701</v>
      </c>
      <c r="B45" s="495">
        <v>406.13</v>
      </c>
      <c r="C45" s="495">
        <v>427.5</v>
      </c>
      <c r="D45" s="496">
        <v>95</v>
      </c>
      <c r="E45" s="497" t="s">
        <v>30</v>
      </c>
    </row>
    <row r="46" spans="1:5">
      <c r="A46" s="494" t="s">
        <v>702</v>
      </c>
      <c r="B46" s="495">
        <v>1039.55</v>
      </c>
      <c r="C46" s="495">
        <v>1094.26</v>
      </c>
      <c r="D46" s="496">
        <v>95</v>
      </c>
      <c r="E46" s="497" t="s">
        <v>30</v>
      </c>
    </row>
    <row r="47" spans="1:5">
      <c r="A47" s="494" t="s">
        <v>703</v>
      </c>
      <c r="B47" s="495">
        <v>428.69</v>
      </c>
      <c r="C47" s="495">
        <v>428.69</v>
      </c>
      <c r="D47" s="496">
        <v>100</v>
      </c>
      <c r="E47" s="497" t="s">
        <v>30</v>
      </c>
    </row>
    <row r="48" spans="1:5">
      <c r="A48" s="494" t="s">
        <v>677</v>
      </c>
      <c r="B48" s="495">
        <v>1231.1600000000001</v>
      </c>
      <c r="C48" s="495">
        <v>1299.1600000000001</v>
      </c>
      <c r="D48" s="496">
        <v>94.8</v>
      </c>
      <c r="E48" s="497" t="s">
        <v>30</v>
      </c>
    </row>
    <row r="49" spans="1:5">
      <c r="A49" s="494" t="s">
        <v>704</v>
      </c>
      <c r="B49" s="495">
        <v>2492.6999999999998</v>
      </c>
      <c r="C49" s="495">
        <v>2388.7399999999998</v>
      </c>
      <c r="D49" s="496">
        <v>104.4</v>
      </c>
      <c r="E49" s="497" t="s">
        <v>30</v>
      </c>
    </row>
    <row r="50" spans="1:5">
      <c r="A50" s="494" t="s">
        <v>705</v>
      </c>
      <c r="B50" s="495">
        <v>73048.38</v>
      </c>
      <c r="C50" s="495">
        <v>73048.38</v>
      </c>
      <c r="D50" s="496">
        <v>100</v>
      </c>
      <c r="E50" s="497" t="s">
        <v>30</v>
      </c>
    </row>
    <row r="51" spans="1:5">
      <c r="A51" s="494" t="s">
        <v>673</v>
      </c>
      <c r="B51" s="495">
        <v>71642.58</v>
      </c>
      <c r="C51" s="495">
        <v>71642.58</v>
      </c>
      <c r="D51" s="496">
        <v>100</v>
      </c>
      <c r="E51" s="497" t="s">
        <v>30</v>
      </c>
    </row>
    <row r="52" spans="1:5">
      <c r="A52" s="494" t="s">
        <v>706</v>
      </c>
      <c r="B52" s="495">
        <v>1405.8</v>
      </c>
      <c r="C52" s="495">
        <v>1405.79999999999</v>
      </c>
      <c r="D52" s="496">
        <v>100</v>
      </c>
      <c r="E52" s="497" t="s">
        <v>30</v>
      </c>
    </row>
    <row r="53" spans="1:5">
      <c r="A53" s="494" t="s">
        <v>707</v>
      </c>
      <c r="B53" s="495">
        <v>8453.39</v>
      </c>
      <c r="C53" s="495">
        <v>7506.45</v>
      </c>
      <c r="D53" s="496">
        <v>112.6</v>
      </c>
      <c r="E53" s="497" t="s">
        <v>30</v>
      </c>
    </row>
    <row r="54" spans="1:5">
      <c r="A54" s="494" t="s">
        <v>673</v>
      </c>
      <c r="B54" s="495">
        <v>4128.04</v>
      </c>
      <c r="C54" s="495">
        <v>4127.3100000000004</v>
      </c>
      <c r="D54" s="496">
        <v>100</v>
      </c>
      <c r="E54" s="497" t="s">
        <v>30</v>
      </c>
    </row>
    <row r="55" spans="1:5">
      <c r="A55" s="494" t="s">
        <v>674</v>
      </c>
      <c r="B55" s="495">
        <v>105.35</v>
      </c>
      <c r="C55" s="495">
        <v>105.35</v>
      </c>
      <c r="D55" s="496">
        <v>100</v>
      </c>
      <c r="E55" s="497" t="s">
        <v>30</v>
      </c>
    </row>
    <row r="56" spans="1:5">
      <c r="A56" s="494" t="s">
        <v>708</v>
      </c>
      <c r="B56" s="495">
        <v>2300.09</v>
      </c>
      <c r="C56" s="495">
        <v>1353.89</v>
      </c>
      <c r="D56" s="496">
        <v>169.9</v>
      </c>
      <c r="E56" s="497" t="s">
        <v>709</v>
      </c>
    </row>
    <row r="57" spans="1:5">
      <c r="A57" s="494" t="s">
        <v>702</v>
      </c>
      <c r="B57" s="495">
        <v>153.6</v>
      </c>
      <c r="C57" s="495">
        <v>153.6</v>
      </c>
      <c r="D57" s="496">
        <v>100</v>
      </c>
      <c r="E57" s="497" t="s">
        <v>30</v>
      </c>
    </row>
    <row r="58" spans="1:5">
      <c r="A58" s="494" t="s">
        <v>677</v>
      </c>
      <c r="B58" s="495">
        <v>745.31</v>
      </c>
      <c r="C58" s="495">
        <v>745.3</v>
      </c>
      <c r="D58" s="496">
        <v>100</v>
      </c>
      <c r="E58" s="497" t="s">
        <v>30</v>
      </c>
    </row>
    <row r="59" spans="1:5">
      <c r="A59" s="494" t="s">
        <v>710</v>
      </c>
      <c r="B59" s="495">
        <v>1021</v>
      </c>
      <c r="C59" s="495">
        <v>1021</v>
      </c>
      <c r="D59" s="496">
        <v>100</v>
      </c>
      <c r="E59" s="497" t="s">
        <v>30</v>
      </c>
    </row>
    <row r="60" spans="1:5">
      <c r="A60" s="494" t="s">
        <v>711</v>
      </c>
      <c r="B60" s="495">
        <v>71143.710000000006</v>
      </c>
      <c r="C60" s="495">
        <v>72021.38</v>
      </c>
      <c r="D60" s="496">
        <v>98.8</v>
      </c>
      <c r="E60" s="497" t="s">
        <v>30</v>
      </c>
    </row>
    <row r="61" spans="1:5">
      <c r="A61" s="494" t="s">
        <v>673</v>
      </c>
      <c r="B61" s="495">
        <v>286.32</v>
      </c>
      <c r="C61" s="495">
        <v>281.91000000000003</v>
      </c>
      <c r="D61" s="496">
        <v>101.6</v>
      </c>
      <c r="E61" s="497" t="s">
        <v>30</v>
      </c>
    </row>
    <row r="62" spans="1:5">
      <c r="A62" s="494" t="s">
        <v>674</v>
      </c>
      <c r="B62" s="495">
        <v>5392.2</v>
      </c>
      <c r="C62" s="495">
        <v>5605</v>
      </c>
      <c r="D62" s="496">
        <v>96.2</v>
      </c>
      <c r="E62" s="497" t="s">
        <v>30</v>
      </c>
    </row>
    <row r="63" spans="1:5">
      <c r="A63" s="494" t="s">
        <v>677</v>
      </c>
      <c r="B63" s="495">
        <v>829.64</v>
      </c>
      <c r="C63" s="495">
        <v>825.79</v>
      </c>
      <c r="D63" s="496">
        <v>100.5</v>
      </c>
      <c r="E63" s="497" t="s">
        <v>30</v>
      </c>
    </row>
    <row r="64" spans="1:5">
      <c r="A64" s="494" t="s">
        <v>712</v>
      </c>
      <c r="B64" s="495">
        <v>64635.55</v>
      </c>
      <c r="C64" s="495">
        <v>65308.68</v>
      </c>
      <c r="D64" s="496">
        <v>99</v>
      </c>
      <c r="E64" s="497" t="s">
        <v>30</v>
      </c>
    </row>
    <row r="65" spans="1:5">
      <c r="A65" s="494" t="s">
        <v>713</v>
      </c>
      <c r="B65" s="495">
        <v>7236.4</v>
      </c>
      <c r="C65" s="495">
        <v>7201.75</v>
      </c>
      <c r="D65" s="496">
        <v>100.5</v>
      </c>
      <c r="E65" s="497" t="s">
        <v>30</v>
      </c>
    </row>
    <row r="66" spans="1:5">
      <c r="A66" s="494" t="s">
        <v>673</v>
      </c>
      <c r="B66" s="495">
        <v>4716.76</v>
      </c>
      <c r="C66" s="495">
        <v>4580.29</v>
      </c>
      <c r="D66" s="496">
        <v>103</v>
      </c>
      <c r="E66" s="497" t="s">
        <v>30</v>
      </c>
    </row>
    <row r="67" spans="1:5">
      <c r="A67" s="494" t="s">
        <v>674</v>
      </c>
      <c r="B67" s="495">
        <v>1769.48</v>
      </c>
      <c r="C67" s="495">
        <v>1851.43</v>
      </c>
      <c r="D67" s="496">
        <v>95.6</v>
      </c>
      <c r="E67" s="497" t="s">
        <v>30</v>
      </c>
    </row>
    <row r="68" spans="1:5">
      <c r="A68" s="494" t="s">
        <v>714</v>
      </c>
      <c r="B68" s="495">
        <v>32.99</v>
      </c>
      <c r="C68" s="495">
        <v>34.729999999999997</v>
      </c>
      <c r="D68" s="496">
        <v>95</v>
      </c>
      <c r="E68" s="497" t="s">
        <v>30</v>
      </c>
    </row>
    <row r="69" spans="1:5">
      <c r="A69" s="494" t="s">
        <v>715</v>
      </c>
      <c r="B69" s="495">
        <v>375.62</v>
      </c>
      <c r="C69" s="495">
        <v>395.39</v>
      </c>
      <c r="D69" s="496">
        <v>95</v>
      </c>
      <c r="E69" s="497" t="s">
        <v>30</v>
      </c>
    </row>
    <row r="70" spans="1:5">
      <c r="A70" s="494" t="s">
        <v>677</v>
      </c>
      <c r="B70" s="495">
        <v>341.55</v>
      </c>
      <c r="C70" s="495">
        <v>339.91</v>
      </c>
      <c r="D70" s="496">
        <v>100.5</v>
      </c>
      <c r="E70" s="497" t="s">
        <v>30</v>
      </c>
    </row>
    <row r="71" spans="1:5">
      <c r="A71" s="494" t="s">
        <v>716</v>
      </c>
      <c r="B71" s="495">
        <v>4080.3</v>
      </c>
      <c r="C71" s="495">
        <v>3647.67</v>
      </c>
      <c r="D71" s="496">
        <v>111.9</v>
      </c>
      <c r="E71" s="497" t="s">
        <v>30</v>
      </c>
    </row>
    <row r="72" spans="1:5">
      <c r="A72" s="494" t="s">
        <v>673</v>
      </c>
      <c r="B72" s="495">
        <v>1474.05</v>
      </c>
      <c r="C72" s="495">
        <v>1253.1300000000001</v>
      </c>
      <c r="D72" s="496">
        <v>117.6</v>
      </c>
      <c r="E72" s="497" t="s">
        <v>30</v>
      </c>
    </row>
    <row r="73" spans="1:5">
      <c r="A73" s="494" t="s">
        <v>674</v>
      </c>
      <c r="B73" s="495">
        <v>99.17</v>
      </c>
      <c r="C73" s="495">
        <v>99.17</v>
      </c>
      <c r="D73" s="496">
        <v>100</v>
      </c>
      <c r="E73" s="497" t="s">
        <v>30</v>
      </c>
    </row>
    <row r="74" spans="1:5">
      <c r="A74" s="494" t="s">
        <v>717</v>
      </c>
      <c r="B74" s="495">
        <v>2300</v>
      </c>
      <c r="C74" s="495">
        <v>2100</v>
      </c>
      <c r="D74" s="496">
        <v>109.5</v>
      </c>
      <c r="E74" s="497" t="s">
        <v>718</v>
      </c>
    </row>
    <row r="75" spans="1:5">
      <c r="A75" s="494" t="s">
        <v>677</v>
      </c>
      <c r="B75" s="495">
        <v>207.08</v>
      </c>
      <c r="C75" s="495">
        <v>195.37</v>
      </c>
      <c r="D75" s="496">
        <v>106</v>
      </c>
      <c r="E75" s="497" t="s">
        <v>30</v>
      </c>
    </row>
    <row r="76" spans="1:5">
      <c r="A76" s="494" t="s">
        <v>719</v>
      </c>
      <c r="B76" s="495">
        <v>4753.13</v>
      </c>
      <c r="C76" s="495">
        <v>3972.03</v>
      </c>
      <c r="D76" s="496">
        <v>119.7</v>
      </c>
      <c r="E76" s="497" t="s">
        <v>30</v>
      </c>
    </row>
    <row r="77" spans="1:5">
      <c r="A77" s="494" t="s">
        <v>673</v>
      </c>
      <c r="B77" s="495">
        <v>1698.01</v>
      </c>
      <c r="C77" s="495">
        <v>1781.07</v>
      </c>
      <c r="D77" s="496">
        <v>95.3</v>
      </c>
      <c r="E77" s="497" t="s">
        <v>30</v>
      </c>
    </row>
    <row r="78" spans="1:5" ht="27">
      <c r="A78" s="494" t="s">
        <v>720</v>
      </c>
      <c r="B78" s="495">
        <v>2978.59</v>
      </c>
      <c r="C78" s="495">
        <v>2118.3200000000002</v>
      </c>
      <c r="D78" s="496">
        <v>140.6</v>
      </c>
      <c r="E78" s="497" t="s">
        <v>721</v>
      </c>
    </row>
    <row r="79" spans="1:5">
      <c r="A79" s="494" t="s">
        <v>722</v>
      </c>
      <c r="B79" s="495">
        <v>76.53</v>
      </c>
      <c r="C79" s="495">
        <v>72.64</v>
      </c>
      <c r="D79" s="496">
        <v>105.4</v>
      </c>
      <c r="E79" s="497" t="s">
        <v>30</v>
      </c>
    </row>
    <row r="80" spans="1:5">
      <c r="A80" s="494" t="s">
        <v>723</v>
      </c>
      <c r="B80" s="495">
        <v>13158.67</v>
      </c>
      <c r="C80" s="495">
        <v>12220.41</v>
      </c>
      <c r="D80" s="496">
        <v>107.7</v>
      </c>
      <c r="E80" s="497" t="s">
        <v>30</v>
      </c>
    </row>
    <row r="81" spans="1:5">
      <c r="A81" s="494" t="s">
        <v>673</v>
      </c>
      <c r="B81" s="495">
        <v>3772.08</v>
      </c>
      <c r="C81" s="495">
        <v>3483.14</v>
      </c>
      <c r="D81" s="496">
        <v>108.3</v>
      </c>
      <c r="E81" s="497" t="s">
        <v>30</v>
      </c>
    </row>
    <row r="82" spans="1:5" ht="40.5">
      <c r="A82" s="494" t="s">
        <v>674</v>
      </c>
      <c r="B82" s="495">
        <v>5455.38</v>
      </c>
      <c r="C82" s="495">
        <v>4838.3599999999997</v>
      </c>
      <c r="D82" s="496">
        <v>112.8</v>
      </c>
      <c r="E82" s="497" t="s">
        <v>724</v>
      </c>
    </row>
    <row r="83" spans="1:5">
      <c r="A83" s="494" t="s">
        <v>725</v>
      </c>
      <c r="B83" s="495">
        <v>1133.22</v>
      </c>
      <c r="C83" s="495">
        <v>1082.48</v>
      </c>
      <c r="D83" s="496">
        <v>104.7</v>
      </c>
      <c r="E83" s="497" t="s">
        <v>30</v>
      </c>
    </row>
    <row r="84" spans="1:5">
      <c r="A84" s="494" t="s">
        <v>677</v>
      </c>
      <c r="B84" s="495">
        <v>344.77</v>
      </c>
      <c r="C84" s="495">
        <v>326.8</v>
      </c>
      <c r="D84" s="496">
        <v>105.5</v>
      </c>
      <c r="E84" s="497" t="s">
        <v>30</v>
      </c>
    </row>
    <row r="85" spans="1:5">
      <c r="A85" s="494" t="s">
        <v>726</v>
      </c>
      <c r="B85" s="495">
        <v>2453.2199999999998</v>
      </c>
      <c r="C85" s="495">
        <v>2489.63</v>
      </c>
      <c r="D85" s="496">
        <v>98.5</v>
      </c>
      <c r="E85" s="497" t="s">
        <v>30</v>
      </c>
    </row>
    <row r="86" spans="1:5">
      <c r="A86" s="494" t="s">
        <v>727</v>
      </c>
      <c r="B86" s="495">
        <v>84395.89</v>
      </c>
      <c r="C86" s="495">
        <v>72092.89</v>
      </c>
      <c r="D86" s="496">
        <v>117.1</v>
      </c>
      <c r="E86" s="497" t="s">
        <v>30</v>
      </c>
    </row>
    <row r="87" spans="1:5">
      <c r="A87" s="494" t="s">
        <v>673</v>
      </c>
      <c r="B87" s="495">
        <v>7990.28</v>
      </c>
      <c r="C87" s="495">
        <v>8412.7999999999993</v>
      </c>
      <c r="D87" s="496">
        <v>95</v>
      </c>
      <c r="E87" s="497" t="s">
        <v>30</v>
      </c>
    </row>
    <row r="88" spans="1:5">
      <c r="A88" s="494" t="s">
        <v>674</v>
      </c>
      <c r="B88" s="495">
        <v>2868.87</v>
      </c>
      <c r="C88" s="495">
        <v>3000</v>
      </c>
      <c r="D88" s="496">
        <v>95.6</v>
      </c>
      <c r="E88" s="497" t="s">
        <v>30</v>
      </c>
    </row>
    <row r="89" spans="1:5">
      <c r="A89" s="494" t="s">
        <v>728</v>
      </c>
      <c r="B89" s="495">
        <v>733</v>
      </c>
      <c r="C89" s="495">
        <v>707.31</v>
      </c>
      <c r="D89" s="496">
        <v>103.6</v>
      </c>
      <c r="E89" s="497" t="s">
        <v>30</v>
      </c>
    </row>
    <row r="90" spans="1:5">
      <c r="A90" s="494" t="s">
        <v>702</v>
      </c>
      <c r="B90" s="495">
        <v>3929.97</v>
      </c>
      <c r="C90" s="495">
        <v>0</v>
      </c>
      <c r="D90" s="496" t="s">
        <v>30</v>
      </c>
      <c r="E90" s="497" t="s">
        <v>30</v>
      </c>
    </row>
    <row r="91" spans="1:5">
      <c r="A91" s="494" t="s">
        <v>729</v>
      </c>
      <c r="B91" s="495">
        <v>2616.52</v>
      </c>
      <c r="C91" s="495">
        <v>2723.7</v>
      </c>
      <c r="D91" s="496">
        <v>96.1</v>
      </c>
      <c r="E91" s="497" t="s">
        <v>30</v>
      </c>
    </row>
    <row r="92" spans="1:5" ht="40.5">
      <c r="A92" s="494" t="s">
        <v>730</v>
      </c>
      <c r="B92" s="495">
        <v>16527.580000000002</v>
      </c>
      <c r="C92" s="495">
        <v>11276.52</v>
      </c>
      <c r="D92" s="496">
        <v>146.6</v>
      </c>
      <c r="E92" s="497" t="s">
        <v>731</v>
      </c>
    </row>
    <row r="93" spans="1:5" ht="40.5">
      <c r="A93" s="494" t="s">
        <v>732</v>
      </c>
      <c r="B93" s="495">
        <v>10173</v>
      </c>
      <c r="C93" s="495">
        <v>5735</v>
      </c>
      <c r="D93" s="496">
        <v>177.4</v>
      </c>
      <c r="E93" s="497" t="s">
        <v>733</v>
      </c>
    </row>
    <row r="94" spans="1:5">
      <c r="A94" s="494" t="s">
        <v>677</v>
      </c>
      <c r="B94" s="495">
        <v>23786.61</v>
      </c>
      <c r="C94" s="495">
        <v>25051.08</v>
      </c>
      <c r="D94" s="496">
        <v>95</v>
      </c>
      <c r="E94" s="497"/>
    </row>
    <row r="95" spans="1:5">
      <c r="A95" s="494" t="s">
        <v>734</v>
      </c>
      <c r="B95" s="495">
        <v>15770.06</v>
      </c>
      <c r="C95" s="495">
        <v>15186.48</v>
      </c>
      <c r="D95" s="496">
        <v>103.8</v>
      </c>
      <c r="E95" s="497"/>
    </row>
    <row r="96" spans="1:5">
      <c r="A96" s="494" t="s">
        <v>735</v>
      </c>
      <c r="B96" s="495">
        <v>766241.27</v>
      </c>
      <c r="C96" s="495">
        <v>747989.77</v>
      </c>
      <c r="D96" s="496">
        <v>102.4</v>
      </c>
      <c r="E96" s="497" t="s">
        <v>30</v>
      </c>
    </row>
    <row r="97" spans="1:5">
      <c r="A97" s="494" t="s">
        <v>736</v>
      </c>
      <c r="B97" s="495">
        <v>73584.850000000006</v>
      </c>
      <c r="C97" s="495">
        <v>68734.2</v>
      </c>
      <c r="D97" s="496">
        <v>107.1</v>
      </c>
      <c r="E97" s="497" t="s">
        <v>30</v>
      </c>
    </row>
    <row r="98" spans="1:5">
      <c r="A98" s="494" t="s">
        <v>737</v>
      </c>
      <c r="B98" s="495">
        <v>155292.98000000001</v>
      </c>
      <c r="C98" s="495">
        <v>154415.85</v>
      </c>
      <c r="D98" s="496">
        <v>100.6</v>
      </c>
      <c r="E98" s="497" t="s">
        <v>30</v>
      </c>
    </row>
    <row r="99" spans="1:5">
      <c r="A99" s="494" t="s">
        <v>738</v>
      </c>
      <c r="B99" s="495">
        <v>251813.65</v>
      </c>
      <c r="C99" s="495">
        <v>247451.32</v>
      </c>
      <c r="D99" s="496">
        <v>101.8</v>
      </c>
      <c r="E99" s="497" t="s">
        <v>30</v>
      </c>
    </row>
    <row r="100" spans="1:5">
      <c r="A100" s="494" t="s">
        <v>739</v>
      </c>
      <c r="B100" s="495">
        <v>7186.27</v>
      </c>
      <c r="C100" s="495">
        <v>6737.5</v>
      </c>
      <c r="D100" s="496">
        <v>106.7</v>
      </c>
      <c r="E100" s="497" t="s">
        <v>30</v>
      </c>
    </row>
    <row r="101" spans="1:5">
      <c r="A101" s="494" t="s">
        <v>740</v>
      </c>
      <c r="B101" s="495">
        <v>967608.68</v>
      </c>
      <c r="C101" s="495">
        <v>908786.24</v>
      </c>
      <c r="D101" s="496">
        <v>106.5</v>
      </c>
      <c r="E101" s="497" t="s">
        <v>30</v>
      </c>
    </row>
    <row r="102" spans="1:5">
      <c r="A102" s="494" t="s">
        <v>741</v>
      </c>
      <c r="B102" s="495">
        <v>2453.12</v>
      </c>
      <c r="C102" s="495">
        <v>2258.21</v>
      </c>
      <c r="D102" s="496">
        <v>108.6</v>
      </c>
      <c r="E102" s="497" t="s">
        <v>30</v>
      </c>
    </row>
    <row r="103" spans="1:5">
      <c r="A103" s="494" t="s">
        <v>673</v>
      </c>
      <c r="B103" s="495">
        <v>1953.12</v>
      </c>
      <c r="C103" s="495">
        <v>1858.21</v>
      </c>
      <c r="D103" s="496">
        <v>105.1</v>
      </c>
      <c r="E103" s="497" t="s">
        <v>30</v>
      </c>
    </row>
    <row r="104" spans="1:5">
      <c r="A104" s="494" t="s">
        <v>742</v>
      </c>
      <c r="B104" s="495">
        <v>500</v>
      </c>
      <c r="C104" s="495">
        <v>400</v>
      </c>
      <c r="D104" s="496">
        <v>125</v>
      </c>
      <c r="E104" s="497" t="s">
        <v>30</v>
      </c>
    </row>
    <row r="105" spans="1:5">
      <c r="A105" s="494" t="s">
        <v>743</v>
      </c>
      <c r="B105" s="495">
        <v>652642.05000000005</v>
      </c>
      <c r="C105" s="495">
        <v>620980.88</v>
      </c>
      <c r="D105" s="496">
        <v>105.1</v>
      </c>
      <c r="E105" s="497" t="s">
        <v>30</v>
      </c>
    </row>
    <row r="106" spans="1:5">
      <c r="A106" s="494" t="s">
        <v>744</v>
      </c>
      <c r="B106" s="495">
        <v>30587.26</v>
      </c>
      <c r="C106" s="495">
        <v>30212.42</v>
      </c>
      <c r="D106" s="496">
        <v>101.2</v>
      </c>
      <c r="E106" s="497" t="s">
        <v>30</v>
      </c>
    </row>
    <row r="107" spans="1:5">
      <c r="A107" s="494" t="s">
        <v>745</v>
      </c>
      <c r="B107" s="495">
        <v>2950.17</v>
      </c>
      <c r="C107" s="495">
        <v>2709.03</v>
      </c>
      <c r="D107" s="496">
        <v>108.9</v>
      </c>
      <c r="E107" s="497"/>
    </row>
    <row r="108" spans="1:5">
      <c r="A108" s="494" t="s">
        <v>746</v>
      </c>
      <c r="B108" s="495">
        <v>2502.11</v>
      </c>
      <c r="C108" s="495">
        <v>2293.3200000000002</v>
      </c>
      <c r="D108" s="496">
        <v>109.1</v>
      </c>
      <c r="E108" s="497"/>
    </row>
    <row r="109" spans="1:5">
      <c r="A109" s="494" t="s">
        <v>747</v>
      </c>
      <c r="B109" s="495">
        <v>5417.05</v>
      </c>
      <c r="C109" s="495">
        <v>4129.46</v>
      </c>
      <c r="D109" s="496">
        <v>131.19999999999999</v>
      </c>
      <c r="E109" s="497"/>
    </row>
    <row r="110" spans="1:5" ht="27">
      <c r="A110" s="494" t="s">
        <v>748</v>
      </c>
      <c r="B110" s="495">
        <v>502965.05</v>
      </c>
      <c r="C110" s="495">
        <v>477120.5</v>
      </c>
      <c r="D110" s="496">
        <v>105.4</v>
      </c>
      <c r="E110" s="497" t="s">
        <v>749</v>
      </c>
    </row>
    <row r="111" spans="1:5">
      <c r="A111" s="494" t="s">
        <v>750</v>
      </c>
      <c r="B111" s="495">
        <v>108220.41</v>
      </c>
      <c r="C111" s="495">
        <v>104516.15</v>
      </c>
      <c r="D111" s="496">
        <v>103.5</v>
      </c>
      <c r="E111" s="497" t="s">
        <v>30</v>
      </c>
    </row>
    <row r="112" spans="1:5">
      <c r="A112" s="494" t="s">
        <v>751</v>
      </c>
      <c r="B112" s="495">
        <v>188320.79</v>
      </c>
      <c r="C112" s="495">
        <v>185175.14</v>
      </c>
      <c r="D112" s="496">
        <v>101.7</v>
      </c>
      <c r="E112" s="497" t="s">
        <v>30</v>
      </c>
    </row>
    <row r="113" spans="1:5">
      <c r="A113" s="494" t="s">
        <v>752</v>
      </c>
      <c r="B113" s="495">
        <v>51020.15</v>
      </c>
      <c r="C113" s="495">
        <v>49608.04</v>
      </c>
      <c r="D113" s="496">
        <v>102.8</v>
      </c>
      <c r="E113" s="497" t="s">
        <v>30</v>
      </c>
    </row>
    <row r="114" spans="1:5" ht="27.75" customHeight="1">
      <c r="A114" s="494" t="s">
        <v>753</v>
      </c>
      <c r="B114" s="495">
        <v>5556.9</v>
      </c>
      <c r="C114" s="495">
        <v>4666.97</v>
      </c>
      <c r="D114" s="496">
        <v>119.1</v>
      </c>
      <c r="E114" s="497" t="s">
        <v>754</v>
      </c>
    </row>
    <row r="115" spans="1:5">
      <c r="A115" s="494" t="s">
        <v>755</v>
      </c>
      <c r="B115" s="495">
        <v>98933.26</v>
      </c>
      <c r="C115" s="495">
        <v>97355.13</v>
      </c>
      <c r="D115" s="496">
        <v>101.6</v>
      </c>
      <c r="E115" s="497" t="s">
        <v>30</v>
      </c>
    </row>
    <row r="116" spans="1:5">
      <c r="A116" s="494" t="s">
        <v>756</v>
      </c>
      <c r="B116" s="495">
        <v>32810.480000000003</v>
      </c>
      <c r="C116" s="495">
        <v>33545</v>
      </c>
      <c r="D116" s="496">
        <v>97.8</v>
      </c>
      <c r="E116" s="497" t="s">
        <v>30</v>
      </c>
    </row>
    <row r="117" spans="1:5">
      <c r="A117" s="494" t="s">
        <v>757</v>
      </c>
      <c r="B117" s="495">
        <v>2503.14</v>
      </c>
      <c r="C117" s="495">
        <v>2371.85</v>
      </c>
      <c r="D117" s="496">
        <v>105.5</v>
      </c>
      <c r="E117" s="497" t="s">
        <v>30</v>
      </c>
    </row>
    <row r="118" spans="1:5">
      <c r="A118" s="494" t="s">
        <v>758</v>
      </c>
      <c r="B118" s="495">
        <v>2298.7800000000002</v>
      </c>
      <c r="C118" s="495">
        <v>2187.87</v>
      </c>
      <c r="D118" s="496">
        <v>105.1</v>
      </c>
      <c r="E118" s="497" t="s">
        <v>30</v>
      </c>
    </row>
    <row r="119" spans="1:5">
      <c r="A119" s="494" t="s">
        <v>759</v>
      </c>
      <c r="B119" s="495">
        <v>204.36</v>
      </c>
      <c r="C119" s="495">
        <v>183.98</v>
      </c>
      <c r="D119" s="496">
        <v>111.1</v>
      </c>
      <c r="E119" s="497" t="s">
        <v>30</v>
      </c>
    </row>
    <row r="120" spans="1:5">
      <c r="A120" s="494" t="s">
        <v>760</v>
      </c>
      <c r="B120" s="495">
        <v>2539.5500000000002</v>
      </c>
      <c r="C120" s="495">
        <v>37.43</v>
      </c>
      <c r="D120" s="496">
        <v>6784.8</v>
      </c>
      <c r="E120" s="497" t="s">
        <v>30</v>
      </c>
    </row>
    <row r="121" spans="1:5">
      <c r="A121" s="494" t="s">
        <v>761</v>
      </c>
      <c r="B121" s="495">
        <v>39.549999999999997</v>
      </c>
      <c r="C121" s="495">
        <v>37.43</v>
      </c>
      <c r="D121" s="496">
        <v>105.7</v>
      </c>
      <c r="E121" s="497" t="s">
        <v>30</v>
      </c>
    </row>
    <row r="122" spans="1:5">
      <c r="A122" s="494" t="s">
        <v>762</v>
      </c>
      <c r="B122" s="495">
        <v>2500</v>
      </c>
      <c r="C122" s="495">
        <v>0</v>
      </c>
      <c r="D122" s="496" t="s">
        <v>30</v>
      </c>
      <c r="E122" s="497" t="s">
        <v>763</v>
      </c>
    </row>
    <row r="123" spans="1:5">
      <c r="A123" s="494" t="s">
        <v>764</v>
      </c>
      <c r="B123" s="495">
        <v>20649.439999999999</v>
      </c>
      <c r="C123" s="495">
        <v>19775.02</v>
      </c>
      <c r="D123" s="496">
        <v>104.4</v>
      </c>
      <c r="E123" s="497" t="s">
        <v>30</v>
      </c>
    </row>
    <row r="124" spans="1:5">
      <c r="A124" s="494" t="s">
        <v>765</v>
      </c>
      <c r="B124" s="495">
        <v>2641.62</v>
      </c>
      <c r="C124" s="495">
        <v>2606.64</v>
      </c>
      <c r="D124" s="496">
        <v>101.3</v>
      </c>
      <c r="E124" s="497" t="s">
        <v>30</v>
      </c>
    </row>
    <row r="125" spans="1:5">
      <c r="A125" s="494" t="s">
        <v>766</v>
      </c>
      <c r="B125" s="495">
        <v>14827.72</v>
      </c>
      <c r="C125" s="495">
        <v>13920.03</v>
      </c>
      <c r="D125" s="496">
        <v>106.5</v>
      </c>
      <c r="E125" s="497" t="s">
        <v>30</v>
      </c>
    </row>
    <row r="126" spans="1:5">
      <c r="A126" s="494" t="s">
        <v>767</v>
      </c>
      <c r="B126" s="495">
        <v>3180.1</v>
      </c>
      <c r="C126" s="495">
        <v>3248.35</v>
      </c>
      <c r="D126" s="496">
        <v>97.9</v>
      </c>
      <c r="E126" s="497" t="s">
        <v>30</v>
      </c>
    </row>
    <row r="127" spans="1:5">
      <c r="A127" s="494" t="s">
        <v>768</v>
      </c>
      <c r="B127" s="495">
        <v>16000</v>
      </c>
      <c r="C127" s="495">
        <v>16000</v>
      </c>
      <c r="D127" s="496">
        <v>100</v>
      </c>
      <c r="E127" s="497" t="s">
        <v>30</v>
      </c>
    </row>
    <row r="128" spans="1:5">
      <c r="A128" s="494" t="s">
        <v>769</v>
      </c>
      <c r="B128" s="495">
        <v>16000</v>
      </c>
      <c r="C128" s="495">
        <v>16000</v>
      </c>
      <c r="D128" s="496">
        <v>100</v>
      </c>
      <c r="E128" s="497" t="s">
        <v>30</v>
      </c>
    </row>
    <row r="129" spans="1:5">
      <c r="A129" s="494" t="s">
        <v>770</v>
      </c>
      <c r="B129" s="495">
        <v>82500.59</v>
      </c>
      <c r="C129" s="495">
        <v>62187.71</v>
      </c>
      <c r="D129" s="496">
        <v>132.69999999999999</v>
      </c>
      <c r="E129" s="497" t="s">
        <v>30</v>
      </c>
    </row>
    <row r="130" spans="1:5">
      <c r="A130" s="494" t="s">
        <v>771</v>
      </c>
      <c r="B130" s="495">
        <v>82500.59</v>
      </c>
      <c r="C130" s="495">
        <v>62187.71</v>
      </c>
      <c r="D130" s="496">
        <v>132.69999999999999</v>
      </c>
      <c r="E130" s="497" t="s">
        <v>772</v>
      </c>
    </row>
    <row r="131" spans="1:5">
      <c r="A131" s="494" t="s">
        <v>773</v>
      </c>
      <c r="B131" s="495">
        <v>222132.18</v>
      </c>
      <c r="C131" s="495">
        <v>209266.42</v>
      </c>
      <c r="D131" s="496">
        <v>106.1</v>
      </c>
      <c r="E131" s="497" t="s">
        <v>30</v>
      </c>
    </row>
    <row r="132" spans="1:5">
      <c r="A132" s="494" t="s">
        <v>774</v>
      </c>
      <c r="B132" s="495">
        <v>6114.9</v>
      </c>
      <c r="C132" s="495">
        <v>5151.71</v>
      </c>
      <c r="D132" s="496">
        <v>118.7</v>
      </c>
      <c r="E132" s="497" t="s">
        <v>30</v>
      </c>
    </row>
    <row r="133" spans="1:5">
      <c r="A133" s="494" t="s">
        <v>673</v>
      </c>
      <c r="B133" s="495">
        <v>2657.14</v>
      </c>
      <c r="C133" s="495">
        <v>2459.62</v>
      </c>
      <c r="D133" s="496">
        <v>108</v>
      </c>
      <c r="E133" s="497" t="s">
        <v>30</v>
      </c>
    </row>
    <row r="134" spans="1:5">
      <c r="A134" s="494" t="s">
        <v>775</v>
      </c>
      <c r="B134" s="495">
        <v>3457.76</v>
      </c>
      <c r="C134" s="495">
        <v>2692.09</v>
      </c>
      <c r="D134" s="496">
        <v>128.4</v>
      </c>
      <c r="E134" s="497" t="s">
        <v>30</v>
      </c>
    </row>
    <row r="135" spans="1:5">
      <c r="A135" s="494" t="s">
        <v>776</v>
      </c>
      <c r="B135" s="495">
        <v>5992.51</v>
      </c>
      <c r="C135" s="495">
        <v>6022.67</v>
      </c>
      <c r="D135" s="496">
        <v>99.5</v>
      </c>
      <c r="E135" s="497" t="s">
        <v>30</v>
      </c>
    </row>
    <row r="136" spans="1:5">
      <c r="A136" s="494" t="s">
        <v>777</v>
      </c>
      <c r="B136" s="495">
        <v>3115.26</v>
      </c>
      <c r="C136" s="495">
        <v>3125.57</v>
      </c>
      <c r="D136" s="496">
        <v>99.7</v>
      </c>
      <c r="E136" s="497" t="s">
        <v>30</v>
      </c>
    </row>
    <row r="137" spans="1:5">
      <c r="A137" s="494" t="s">
        <v>778</v>
      </c>
      <c r="B137" s="495">
        <v>2500</v>
      </c>
      <c r="C137" s="495">
        <v>2500</v>
      </c>
      <c r="D137" s="496">
        <v>100</v>
      </c>
      <c r="E137" s="497" t="s">
        <v>30</v>
      </c>
    </row>
    <row r="138" spans="1:5">
      <c r="A138" s="494" t="s">
        <v>779</v>
      </c>
      <c r="B138" s="495">
        <v>377.25</v>
      </c>
      <c r="C138" s="495">
        <v>397.1</v>
      </c>
      <c r="D138" s="496">
        <v>95</v>
      </c>
      <c r="E138" s="497" t="s">
        <v>30</v>
      </c>
    </row>
    <row r="139" spans="1:5">
      <c r="A139" s="494" t="s">
        <v>780</v>
      </c>
      <c r="B139" s="495">
        <v>52204.07</v>
      </c>
      <c r="C139" s="495">
        <v>46909.81</v>
      </c>
      <c r="D139" s="496">
        <v>111.3</v>
      </c>
      <c r="E139" s="497" t="s">
        <v>30</v>
      </c>
    </row>
    <row r="140" spans="1:5" ht="27">
      <c r="A140" s="494" t="s">
        <v>777</v>
      </c>
      <c r="B140" s="495">
        <v>24520.07</v>
      </c>
      <c r="C140" s="495">
        <v>21427.89</v>
      </c>
      <c r="D140" s="496">
        <v>114.4</v>
      </c>
      <c r="E140" s="497" t="s">
        <v>781</v>
      </c>
    </row>
    <row r="141" spans="1:5">
      <c r="A141" s="494" t="s">
        <v>782</v>
      </c>
      <c r="B141" s="495">
        <v>5184</v>
      </c>
      <c r="C141" s="495">
        <v>4981.92</v>
      </c>
      <c r="D141" s="496">
        <v>104.1</v>
      </c>
      <c r="E141" s="497" t="s">
        <v>30</v>
      </c>
    </row>
    <row r="142" spans="1:5">
      <c r="A142" s="494" t="s">
        <v>783</v>
      </c>
      <c r="B142" s="495">
        <v>22500</v>
      </c>
      <c r="C142" s="495">
        <v>20500</v>
      </c>
      <c r="D142" s="496">
        <v>109.8</v>
      </c>
      <c r="E142" s="497" t="s">
        <v>30</v>
      </c>
    </row>
    <row r="143" spans="1:5">
      <c r="A143" s="494" t="s">
        <v>784</v>
      </c>
      <c r="B143" s="495">
        <v>81282.429999999993</v>
      </c>
      <c r="C143" s="495">
        <v>81154.8</v>
      </c>
      <c r="D143" s="496">
        <v>100.2</v>
      </c>
      <c r="E143" s="497" t="s">
        <v>30</v>
      </c>
    </row>
    <row r="144" spans="1:5">
      <c r="A144" s="494" t="s">
        <v>785</v>
      </c>
      <c r="B144" s="495">
        <v>8578.7999999999993</v>
      </c>
      <c r="C144" s="495">
        <v>8714.2999999999993</v>
      </c>
      <c r="D144" s="496">
        <v>98.4</v>
      </c>
      <c r="E144" s="497" t="s">
        <v>30</v>
      </c>
    </row>
    <row r="145" spans="1:5">
      <c r="A145" s="494" t="s">
        <v>786</v>
      </c>
      <c r="B145" s="495">
        <v>72703.63</v>
      </c>
      <c r="C145" s="495">
        <v>72440.5</v>
      </c>
      <c r="D145" s="496">
        <v>100.4</v>
      </c>
      <c r="E145" s="497" t="s">
        <v>30</v>
      </c>
    </row>
    <row r="146" spans="1:5">
      <c r="A146" s="494" t="s">
        <v>787</v>
      </c>
      <c r="B146" s="495">
        <v>22636.43</v>
      </c>
      <c r="C146" s="495">
        <v>21816.54</v>
      </c>
      <c r="D146" s="496">
        <v>103.8</v>
      </c>
      <c r="E146" s="497" t="s">
        <v>30</v>
      </c>
    </row>
    <row r="147" spans="1:5">
      <c r="A147" s="494" t="s">
        <v>777</v>
      </c>
      <c r="B147" s="495">
        <v>2460.41</v>
      </c>
      <c r="C147" s="495">
        <v>2230.94</v>
      </c>
      <c r="D147" s="496">
        <v>110.3</v>
      </c>
      <c r="E147" s="497" t="s">
        <v>30</v>
      </c>
    </row>
    <row r="148" spans="1:5">
      <c r="A148" s="494" t="s">
        <v>788</v>
      </c>
      <c r="B148" s="495">
        <v>4500</v>
      </c>
      <c r="C148" s="495">
        <v>4500</v>
      </c>
      <c r="D148" s="496">
        <v>100</v>
      </c>
      <c r="E148" s="497" t="s">
        <v>30</v>
      </c>
    </row>
    <row r="149" spans="1:5" ht="27">
      <c r="A149" s="494" t="s">
        <v>789</v>
      </c>
      <c r="B149" s="495">
        <v>4798.2299999999996</v>
      </c>
      <c r="C149" s="495">
        <v>4193.83</v>
      </c>
      <c r="D149" s="496">
        <v>114.4</v>
      </c>
      <c r="E149" s="497" t="s">
        <v>790</v>
      </c>
    </row>
    <row r="150" spans="1:5">
      <c r="A150" s="494" t="s">
        <v>791</v>
      </c>
      <c r="B150" s="495">
        <v>10877.79</v>
      </c>
      <c r="C150" s="495">
        <v>10891.77</v>
      </c>
      <c r="D150" s="496">
        <v>99.9</v>
      </c>
      <c r="E150" s="497" t="s">
        <v>30</v>
      </c>
    </row>
    <row r="151" spans="1:5">
      <c r="A151" s="494" t="s">
        <v>792</v>
      </c>
      <c r="B151" s="495">
        <v>8110.36</v>
      </c>
      <c r="C151" s="495">
        <v>7981.02</v>
      </c>
      <c r="D151" s="496">
        <v>101.6</v>
      </c>
      <c r="E151" s="497" t="s">
        <v>30</v>
      </c>
    </row>
    <row r="152" spans="1:5">
      <c r="A152" s="494" t="s">
        <v>793</v>
      </c>
      <c r="B152" s="495">
        <v>4205.8599999999997</v>
      </c>
      <c r="C152" s="495">
        <v>4278.25</v>
      </c>
      <c r="D152" s="496">
        <v>98.3</v>
      </c>
      <c r="E152" s="497" t="s">
        <v>30</v>
      </c>
    </row>
    <row r="153" spans="1:5">
      <c r="A153" s="494" t="s">
        <v>794</v>
      </c>
      <c r="B153" s="495">
        <v>3622.18</v>
      </c>
      <c r="C153" s="495">
        <v>3459.63</v>
      </c>
      <c r="D153" s="496">
        <v>104.7</v>
      </c>
      <c r="E153" s="497" t="s">
        <v>30</v>
      </c>
    </row>
    <row r="154" spans="1:5">
      <c r="A154" s="494" t="s">
        <v>795</v>
      </c>
      <c r="B154" s="495">
        <v>282.32</v>
      </c>
      <c r="C154" s="495">
        <v>243.14</v>
      </c>
      <c r="D154" s="496">
        <v>116.1</v>
      </c>
      <c r="E154" s="497" t="s">
        <v>30</v>
      </c>
    </row>
    <row r="155" spans="1:5">
      <c r="A155" s="494" t="s">
        <v>796</v>
      </c>
      <c r="B155" s="495">
        <v>9912.83</v>
      </c>
      <c r="C155" s="495">
        <v>9205.36</v>
      </c>
      <c r="D155" s="496">
        <v>107.7</v>
      </c>
      <c r="E155" s="497" t="s">
        <v>30</v>
      </c>
    </row>
    <row r="156" spans="1:5">
      <c r="A156" s="494" t="s">
        <v>777</v>
      </c>
      <c r="B156" s="495">
        <v>2539.23</v>
      </c>
      <c r="C156" s="495">
        <v>2513.83</v>
      </c>
      <c r="D156" s="496">
        <v>101</v>
      </c>
      <c r="E156" s="497" t="s">
        <v>30</v>
      </c>
    </row>
    <row r="157" spans="1:5">
      <c r="A157" s="494" t="s">
        <v>797</v>
      </c>
      <c r="B157" s="495">
        <v>622.09</v>
      </c>
      <c r="C157" s="495">
        <v>654.83000000000004</v>
      </c>
      <c r="D157" s="496">
        <v>95</v>
      </c>
      <c r="E157" s="497" t="s">
        <v>30</v>
      </c>
    </row>
    <row r="158" spans="1:5">
      <c r="A158" s="494" t="s">
        <v>798</v>
      </c>
      <c r="B158" s="495">
        <v>181</v>
      </c>
      <c r="C158" s="495">
        <v>180.51</v>
      </c>
      <c r="D158" s="496">
        <v>100.3</v>
      </c>
      <c r="E158" s="497" t="s">
        <v>30</v>
      </c>
    </row>
    <row r="159" spans="1:5">
      <c r="A159" s="494" t="s">
        <v>799</v>
      </c>
      <c r="B159" s="495">
        <v>382.41</v>
      </c>
      <c r="C159" s="495">
        <v>372.53</v>
      </c>
      <c r="D159" s="496">
        <v>102.7</v>
      </c>
      <c r="E159" s="497" t="s">
        <v>30</v>
      </c>
    </row>
    <row r="160" spans="1:5">
      <c r="A160" s="494" t="s">
        <v>800</v>
      </c>
      <c r="B160" s="495">
        <v>681.6</v>
      </c>
      <c r="C160" s="495">
        <v>643.66</v>
      </c>
      <c r="D160" s="496">
        <v>105.9</v>
      </c>
      <c r="E160" s="497" t="s">
        <v>30</v>
      </c>
    </row>
    <row r="161" spans="1:5">
      <c r="A161" s="494" t="s">
        <v>801</v>
      </c>
      <c r="B161" s="495">
        <v>5506.5</v>
      </c>
      <c r="C161" s="495">
        <v>4840</v>
      </c>
      <c r="D161" s="496">
        <v>113.8</v>
      </c>
      <c r="E161" s="497"/>
    </row>
    <row r="162" spans="1:5">
      <c r="A162" s="494" t="s">
        <v>802</v>
      </c>
      <c r="B162" s="495">
        <v>242.44</v>
      </c>
      <c r="C162" s="495">
        <v>157.72999999999999</v>
      </c>
      <c r="D162" s="496">
        <v>153.69999999999999</v>
      </c>
      <c r="E162" s="497" t="s">
        <v>30</v>
      </c>
    </row>
    <row r="163" spans="1:5">
      <c r="A163" s="494" t="s">
        <v>803</v>
      </c>
      <c r="B163" s="495">
        <v>242.44</v>
      </c>
      <c r="C163" s="495">
        <v>157.72999999999999</v>
      </c>
      <c r="D163" s="496">
        <v>153.69999999999999</v>
      </c>
      <c r="E163" s="497" t="s">
        <v>30</v>
      </c>
    </row>
    <row r="164" spans="1:5">
      <c r="A164" s="494" t="s">
        <v>804</v>
      </c>
      <c r="B164" s="495">
        <v>35636.21</v>
      </c>
      <c r="C164" s="495">
        <v>30866.78</v>
      </c>
      <c r="D164" s="496">
        <v>115.5</v>
      </c>
      <c r="E164" s="497" t="s">
        <v>30</v>
      </c>
    </row>
    <row r="165" spans="1:5">
      <c r="A165" s="494" t="s">
        <v>805</v>
      </c>
      <c r="B165" s="495">
        <v>35636.21</v>
      </c>
      <c r="C165" s="495">
        <v>30866.78</v>
      </c>
      <c r="D165" s="496">
        <v>115.5</v>
      </c>
      <c r="E165" s="497" t="s">
        <v>30</v>
      </c>
    </row>
    <row r="166" spans="1:5">
      <c r="A166" s="494" t="s">
        <v>806</v>
      </c>
      <c r="B166" s="495">
        <v>206865.15</v>
      </c>
      <c r="C166" s="495">
        <v>193990.6</v>
      </c>
      <c r="D166" s="496">
        <v>106.6</v>
      </c>
      <c r="E166" s="497" t="s">
        <v>30</v>
      </c>
    </row>
    <row r="167" spans="1:5">
      <c r="A167" s="494" t="s">
        <v>807</v>
      </c>
      <c r="B167" s="495">
        <v>93032.52</v>
      </c>
      <c r="C167" s="495">
        <v>88947.64</v>
      </c>
      <c r="D167" s="496">
        <v>104.6</v>
      </c>
      <c r="E167" s="497" t="s">
        <v>30</v>
      </c>
    </row>
    <row r="168" spans="1:5">
      <c r="A168" s="494" t="s">
        <v>673</v>
      </c>
      <c r="B168" s="495">
        <v>4480.76</v>
      </c>
      <c r="C168" s="495">
        <v>3917.58</v>
      </c>
      <c r="D168" s="496">
        <v>114.4</v>
      </c>
      <c r="E168" s="497" t="s">
        <v>30</v>
      </c>
    </row>
    <row r="169" spans="1:5">
      <c r="A169" s="494" t="s">
        <v>808</v>
      </c>
      <c r="B169" s="495">
        <v>5201.46</v>
      </c>
      <c r="C169" s="495">
        <v>5003.09</v>
      </c>
      <c r="D169" s="496">
        <v>104</v>
      </c>
      <c r="E169" s="497" t="s">
        <v>30</v>
      </c>
    </row>
    <row r="170" spans="1:5">
      <c r="A170" s="494" t="s">
        <v>809</v>
      </c>
      <c r="B170" s="495">
        <v>1207.1300000000001</v>
      </c>
      <c r="C170" s="495">
        <v>1207.1300000000001</v>
      </c>
      <c r="D170" s="496">
        <v>100</v>
      </c>
      <c r="E170" s="497" t="s">
        <v>30</v>
      </c>
    </row>
    <row r="171" spans="1:5">
      <c r="A171" s="494" t="s">
        <v>810</v>
      </c>
      <c r="B171" s="495">
        <v>9108.18</v>
      </c>
      <c r="C171" s="495">
        <v>8296.77</v>
      </c>
      <c r="D171" s="496">
        <v>109.8</v>
      </c>
      <c r="E171" s="497" t="s">
        <v>30</v>
      </c>
    </row>
    <row r="172" spans="1:5">
      <c r="A172" s="494" t="s">
        <v>811</v>
      </c>
      <c r="B172" s="495">
        <v>100</v>
      </c>
      <c r="C172" s="495">
        <v>100</v>
      </c>
      <c r="D172" s="496">
        <v>100</v>
      </c>
      <c r="E172" s="497" t="s">
        <v>30</v>
      </c>
    </row>
    <row r="173" spans="1:5">
      <c r="A173" s="494" t="s">
        <v>812</v>
      </c>
      <c r="B173" s="495">
        <v>647.69000000000005</v>
      </c>
      <c r="C173" s="495">
        <v>573.59</v>
      </c>
      <c r="D173" s="496">
        <v>112.9</v>
      </c>
      <c r="E173" s="497" t="s">
        <v>30</v>
      </c>
    </row>
    <row r="174" spans="1:5">
      <c r="A174" s="494" t="s">
        <v>813</v>
      </c>
      <c r="B174" s="495">
        <v>292.60000000000002</v>
      </c>
      <c r="C174" s="495">
        <v>292.60000000000002</v>
      </c>
      <c r="D174" s="496">
        <v>100</v>
      </c>
      <c r="E174" s="497" t="s">
        <v>30</v>
      </c>
    </row>
    <row r="175" spans="1:5">
      <c r="A175" s="494" t="s">
        <v>814</v>
      </c>
      <c r="B175" s="495">
        <v>3845.32</v>
      </c>
      <c r="C175" s="495">
        <v>3845.32</v>
      </c>
      <c r="D175" s="496">
        <v>100</v>
      </c>
      <c r="E175" s="497" t="s">
        <v>30</v>
      </c>
    </row>
    <row r="176" spans="1:5">
      <c r="A176" s="494" t="s">
        <v>815</v>
      </c>
      <c r="B176" s="495">
        <v>3.43</v>
      </c>
      <c r="C176" s="495">
        <v>3.61</v>
      </c>
      <c r="D176" s="496">
        <v>95</v>
      </c>
      <c r="E176" s="497" t="s">
        <v>30</v>
      </c>
    </row>
    <row r="177" spans="1:5">
      <c r="A177" s="494" t="s">
        <v>816</v>
      </c>
      <c r="B177" s="495">
        <v>17815.05</v>
      </c>
      <c r="C177" s="495">
        <v>16519.55</v>
      </c>
      <c r="D177" s="496">
        <v>107.8</v>
      </c>
      <c r="E177" s="497" t="s">
        <v>30</v>
      </c>
    </row>
    <row r="178" spans="1:5">
      <c r="A178" s="494" t="s">
        <v>817</v>
      </c>
      <c r="B178" s="495">
        <v>450.94</v>
      </c>
      <c r="C178" s="495">
        <v>450.94</v>
      </c>
      <c r="D178" s="496">
        <v>100</v>
      </c>
      <c r="E178" s="497" t="s">
        <v>30</v>
      </c>
    </row>
    <row r="179" spans="1:5">
      <c r="A179" s="494" t="s">
        <v>818</v>
      </c>
      <c r="B179" s="495">
        <v>49879.96</v>
      </c>
      <c r="C179" s="495">
        <v>48737.46</v>
      </c>
      <c r="D179" s="496">
        <v>102.3</v>
      </c>
      <c r="E179" s="497" t="s">
        <v>30</v>
      </c>
    </row>
    <row r="180" spans="1:5">
      <c r="A180" s="494" t="s">
        <v>819</v>
      </c>
      <c r="B180" s="495">
        <v>14413.65</v>
      </c>
      <c r="C180" s="495">
        <v>11853.62</v>
      </c>
      <c r="D180" s="496">
        <v>121.6</v>
      </c>
      <c r="E180" s="497" t="s">
        <v>30</v>
      </c>
    </row>
    <row r="181" spans="1:5" ht="27">
      <c r="A181" s="494" t="s">
        <v>820</v>
      </c>
      <c r="B181" s="495">
        <v>9031.92</v>
      </c>
      <c r="C181" s="495">
        <v>6546.45</v>
      </c>
      <c r="D181" s="496">
        <v>138</v>
      </c>
      <c r="E181" s="497" t="s">
        <v>821</v>
      </c>
    </row>
    <row r="182" spans="1:5">
      <c r="A182" s="494" t="s">
        <v>822</v>
      </c>
      <c r="B182" s="495">
        <v>5269.42</v>
      </c>
      <c r="C182" s="495">
        <v>5196.16</v>
      </c>
      <c r="D182" s="496">
        <v>101.4</v>
      </c>
      <c r="E182" s="497" t="s">
        <v>30</v>
      </c>
    </row>
    <row r="183" spans="1:5">
      <c r="A183" s="494" t="s">
        <v>823</v>
      </c>
      <c r="B183" s="495">
        <v>112.31</v>
      </c>
      <c r="C183" s="495">
        <v>111.01</v>
      </c>
      <c r="D183" s="496">
        <v>101.2</v>
      </c>
      <c r="E183" s="497" t="s">
        <v>30</v>
      </c>
    </row>
    <row r="184" spans="1:5">
      <c r="A184" s="494" t="s">
        <v>824</v>
      </c>
      <c r="B184" s="495">
        <v>22347.919999999998</v>
      </c>
      <c r="C184" s="495">
        <v>16686.82</v>
      </c>
      <c r="D184" s="496">
        <v>133.9</v>
      </c>
      <c r="E184" s="497" t="s">
        <v>30</v>
      </c>
    </row>
    <row r="185" spans="1:5">
      <c r="A185" s="494" t="s">
        <v>673</v>
      </c>
      <c r="B185" s="495">
        <v>1366.24</v>
      </c>
      <c r="C185" s="495">
        <v>1428.38</v>
      </c>
      <c r="D185" s="496">
        <v>95.6</v>
      </c>
      <c r="E185" s="497" t="s">
        <v>30</v>
      </c>
    </row>
    <row r="186" spans="1:5">
      <c r="A186" s="494" t="s">
        <v>683</v>
      </c>
      <c r="B186" s="495">
        <v>90.5</v>
      </c>
      <c r="C186" s="495">
        <v>86.68</v>
      </c>
      <c r="D186" s="496">
        <v>104.4</v>
      </c>
      <c r="E186" s="497" t="s">
        <v>30</v>
      </c>
    </row>
    <row r="187" spans="1:5">
      <c r="A187" s="494" t="s">
        <v>825</v>
      </c>
      <c r="B187" s="495">
        <v>13219.24</v>
      </c>
      <c r="C187" s="495">
        <v>7073.16</v>
      </c>
      <c r="D187" s="496">
        <v>186.9</v>
      </c>
      <c r="E187" s="497" t="s">
        <v>826</v>
      </c>
    </row>
    <row r="188" spans="1:5">
      <c r="A188" s="494" t="s">
        <v>827</v>
      </c>
      <c r="B188" s="495">
        <v>4673.2</v>
      </c>
      <c r="C188" s="495">
        <v>4877.47</v>
      </c>
      <c r="D188" s="496">
        <v>95.8</v>
      </c>
      <c r="E188" s="497" t="s">
        <v>30</v>
      </c>
    </row>
    <row r="189" spans="1:5">
      <c r="A189" s="494" t="s">
        <v>828</v>
      </c>
      <c r="B189" s="495">
        <v>803.66</v>
      </c>
      <c r="C189" s="495">
        <v>1009.86</v>
      </c>
      <c r="D189" s="496">
        <v>79.599999999999994</v>
      </c>
      <c r="E189" s="497" t="s">
        <v>30</v>
      </c>
    </row>
    <row r="190" spans="1:5">
      <c r="A190" s="494" t="s">
        <v>829</v>
      </c>
      <c r="B190" s="495">
        <v>295.08</v>
      </c>
      <c r="C190" s="495">
        <v>311.27</v>
      </c>
      <c r="D190" s="496">
        <v>94.8</v>
      </c>
      <c r="E190" s="497" t="s">
        <v>30</v>
      </c>
    </row>
    <row r="191" spans="1:5">
      <c r="A191" s="494" t="s">
        <v>830</v>
      </c>
      <c r="B191" s="495">
        <v>1900</v>
      </c>
      <c r="C191" s="495">
        <v>1900</v>
      </c>
      <c r="D191" s="496">
        <v>100</v>
      </c>
      <c r="E191" s="497" t="s">
        <v>30</v>
      </c>
    </row>
    <row r="192" spans="1:5">
      <c r="A192" s="494" t="s">
        <v>831</v>
      </c>
      <c r="B192" s="495">
        <v>724.31</v>
      </c>
      <c r="C192" s="495">
        <v>587.07000000000005</v>
      </c>
      <c r="D192" s="496">
        <v>123.4</v>
      </c>
      <c r="E192" s="497" t="s">
        <v>30</v>
      </c>
    </row>
    <row r="193" spans="1:5">
      <c r="A193" s="494" t="s">
        <v>832</v>
      </c>
      <c r="B193" s="495">
        <v>724.31</v>
      </c>
      <c r="C193" s="495">
        <v>587.07000000000005</v>
      </c>
      <c r="D193" s="496">
        <v>123.4</v>
      </c>
      <c r="E193" s="497" t="s">
        <v>30</v>
      </c>
    </row>
    <row r="194" spans="1:5">
      <c r="A194" s="494" t="s">
        <v>833</v>
      </c>
      <c r="B194" s="495">
        <v>24722.13</v>
      </c>
      <c r="C194" s="495">
        <v>19959.79</v>
      </c>
      <c r="D194" s="496">
        <v>123.9</v>
      </c>
      <c r="E194" s="497" t="s">
        <v>30</v>
      </c>
    </row>
    <row r="195" spans="1:5">
      <c r="A195" s="494" t="s">
        <v>673</v>
      </c>
      <c r="B195" s="495">
        <v>557.28</v>
      </c>
      <c r="C195" s="495">
        <v>901.56</v>
      </c>
      <c r="D195" s="496">
        <v>61.8</v>
      </c>
      <c r="E195" s="497" t="s">
        <v>30</v>
      </c>
    </row>
    <row r="196" spans="1:5">
      <c r="A196" s="494" t="s">
        <v>834</v>
      </c>
      <c r="B196" s="495">
        <v>8917.81</v>
      </c>
      <c r="C196" s="495">
        <v>8871.0300000000007</v>
      </c>
      <c r="D196" s="496">
        <v>100.5</v>
      </c>
      <c r="E196" s="497" t="s">
        <v>30</v>
      </c>
    </row>
    <row r="197" spans="1:5" ht="40.5">
      <c r="A197" s="494" t="s">
        <v>835</v>
      </c>
      <c r="B197" s="495">
        <v>15247.04</v>
      </c>
      <c r="C197" s="495">
        <v>10187.200000000001</v>
      </c>
      <c r="D197" s="496">
        <v>149.69999999999999</v>
      </c>
      <c r="E197" s="497" t="s">
        <v>836</v>
      </c>
    </row>
    <row r="198" spans="1:5">
      <c r="A198" s="494" t="s">
        <v>837</v>
      </c>
      <c r="B198" s="495">
        <v>51624.62</v>
      </c>
      <c r="C198" s="495">
        <v>55955.66</v>
      </c>
      <c r="D198" s="496">
        <v>92.3</v>
      </c>
      <c r="E198" s="497" t="s">
        <v>30</v>
      </c>
    </row>
    <row r="199" spans="1:5">
      <c r="A199" s="494" t="s">
        <v>838</v>
      </c>
      <c r="B199" s="495">
        <v>11238.75</v>
      </c>
      <c r="C199" s="495">
        <v>11670.75</v>
      </c>
      <c r="D199" s="496">
        <v>96.3</v>
      </c>
      <c r="E199" s="497" t="s">
        <v>30</v>
      </c>
    </row>
    <row r="200" spans="1:5" ht="27">
      <c r="A200" s="494" t="s">
        <v>839</v>
      </c>
      <c r="B200" s="495">
        <v>15000</v>
      </c>
      <c r="C200" s="495">
        <v>12932.5</v>
      </c>
      <c r="D200" s="496">
        <v>116</v>
      </c>
      <c r="E200" s="497" t="s">
        <v>840</v>
      </c>
    </row>
    <row r="201" spans="1:5">
      <c r="A201" s="494" t="s">
        <v>841</v>
      </c>
      <c r="B201" s="495">
        <v>25385.87</v>
      </c>
      <c r="C201" s="495">
        <v>31352.41</v>
      </c>
      <c r="D201" s="496">
        <v>81</v>
      </c>
      <c r="E201" s="497" t="s">
        <v>30</v>
      </c>
    </row>
    <row r="202" spans="1:5">
      <c r="A202" s="494" t="s">
        <v>842</v>
      </c>
      <c r="B202" s="495">
        <v>263788.34000000003</v>
      </c>
      <c r="C202" s="495">
        <v>253727.9</v>
      </c>
      <c r="D202" s="496">
        <v>104</v>
      </c>
      <c r="E202" s="497" t="s">
        <v>30</v>
      </c>
    </row>
    <row r="203" spans="1:5">
      <c r="A203" s="494" t="s">
        <v>843</v>
      </c>
      <c r="B203" s="495">
        <v>18896.59</v>
      </c>
      <c r="C203" s="495">
        <v>18678.57</v>
      </c>
      <c r="D203" s="496">
        <v>101.2</v>
      </c>
      <c r="E203" s="497" t="s">
        <v>30</v>
      </c>
    </row>
    <row r="204" spans="1:5">
      <c r="A204" s="494" t="s">
        <v>673</v>
      </c>
      <c r="B204" s="495">
        <v>2342.63</v>
      </c>
      <c r="C204" s="495">
        <v>2341.08</v>
      </c>
      <c r="D204" s="496">
        <v>100.1</v>
      </c>
      <c r="E204" s="497" t="s">
        <v>30</v>
      </c>
    </row>
    <row r="205" spans="1:5">
      <c r="A205" s="494" t="s">
        <v>674</v>
      </c>
      <c r="B205" s="495">
        <v>268.39999999999998</v>
      </c>
      <c r="C205" s="495">
        <v>258</v>
      </c>
      <c r="D205" s="496">
        <v>104</v>
      </c>
      <c r="E205" s="497" t="s">
        <v>30</v>
      </c>
    </row>
    <row r="206" spans="1:5">
      <c r="A206" s="494" t="s">
        <v>844</v>
      </c>
      <c r="B206" s="495">
        <v>197.86</v>
      </c>
      <c r="C206" s="495">
        <v>194.83</v>
      </c>
      <c r="D206" s="496">
        <v>101.6</v>
      </c>
      <c r="E206" s="497" t="s">
        <v>30</v>
      </c>
    </row>
    <row r="207" spans="1:5">
      <c r="A207" s="494" t="s">
        <v>845</v>
      </c>
      <c r="B207" s="495">
        <v>299.8</v>
      </c>
      <c r="C207" s="495">
        <v>299.8</v>
      </c>
      <c r="D207" s="496">
        <v>100</v>
      </c>
      <c r="E207" s="497" t="s">
        <v>30</v>
      </c>
    </row>
    <row r="208" spans="1:5">
      <c r="A208" s="494" t="s">
        <v>846</v>
      </c>
      <c r="B208" s="495">
        <v>2126.83</v>
      </c>
      <c r="C208" s="495">
        <v>2128.33</v>
      </c>
      <c r="D208" s="496">
        <v>99.9</v>
      </c>
      <c r="E208" s="497" t="s">
        <v>30</v>
      </c>
    </row>
    <row r="209" spans="1:5">
      <c r="A209" s="494" t="s">
        <v>702</v>
      </c>
      <c r="B209" s="495">
        <v>1666.04</v>
      </c>
      <c r="C209" s="495">
        <v>1472.12</v>
      </c>
      <c r="D209" s="496">
        <v>113.2</v>
      </c>
      <c r="E209" s="497" t="s">
        <v>30</v>
      </c>
    </row>
    <row r="210" spans="1:5">
      <c r="A210" s="494" t="s">
        <v>847</v>
      </c>
      <c r="B210" s="495">
        <v>9524.91</v>
      </c>
      <c r="C210" s="495">
        <v>9524.9</v>
      </c>
      <c r="D210" s="496">
        <v>100</v>
      </c>
      <c r="E210" s="497" t="s">
        <v>30</v>
      </c>
    </row>
    <row r="211" spans="1:5">
      <c r="A211" s="494" t="s">
        <v>848</v>
      </c>
      <c r="B211" s="495">
        <v>145.13</v>
      </c>
      <c r="C211" s="495">
        <v>123.5</v>
      </c>
      <c r="D211" s="496">
        <v>117.5</v>
      </c>
      <c r="E211" s="497" t="s">
        <v>30</v>
      </c>
    </row>
    <row r="212" spans="1:5">
      <c r="A212" s="494" t="s">
        <v>849</v>
      </c>
      <c r="B212" s="495">
        <v>1725.81</v>
      </c>
      <c r="C212" s="495">
        <v>1759.36</v>
      </c>
      <c r="D212" s="496">
        <v>98.1</v>
      </c>
      <c r="E212" s="497" t="s">
        <v>30</v>
      </c>
    </row>
    <row r="213" spans="1:5">
      <c r="A213" s="494" t="s">
        <v>850</v>
      </c>
      <c r="B213" s="495">
        <v>66.260000000000005</v>
      </c>
      <c r="C213" s="495">
        <v>69.75</v>
      </c>
      <c r="D213" s="496">
        <v>95</v>
      </c>
      <c r="E213" s="497" t="s">
        <v>30</v>
      </c>
    </row>
    <row r="214" spans="1:5">
      <c r="A214" s="494" t="s">
        <v>851</v>
      </c>
      <c r="B214" s="495">
        <v>532.91999999999996</v>
      </c>
      <c r="C214" s="495">
        <v>506.9</v>
      </c>
      <c r="D214" s="496">
        <v>105.1</v>
      </c>
      <c r="E214" s="497" t="s">
        <v>30</v>
      </c>
    </row>
    <row r="215" spans="1:5">
      <c r="A215" s="494" t="s">
        <v>852</v>
      </c>
      <c r="B215" s="495">
        <v>7118.27</v>
      </c>
      <c r="C215" s="495">
        <v>7206.71</v>
      </c>
      <c r="D215" s="496">
        <v>98.8</v>
      </c>
      <c r="E215" s="497" t="s">
        <v>30</v>
      </c>
    </row>
    <row r="216" spans="1:5">
      <c r="A216" s="494" t="s">
        <v>673</v>
      </c>
      <c r="B216" s="495">
        <v>2156.98</v>
      </c>
      <c r="C216" s="495">
        <v>2059.04</v>
      </c>
      <c r="D216" s="496">
        <v>104.8</v>
      </c>
      <c r="E216" s="497" t="s">
        <v>30</v>
      </c>
    </row>
    <row r="217" spans="1:5">
      <c r="A217" s="494" t="s">
        <v>853</v>
      </c>
      <c r="B217" s="495">
        <v>1000</v>
      </c>
      <c r="C217" s="495">
        <v>1000</v>
      </c>
      <c r="D217" s="496">
        <v>100</v>
      </c>
      <c r="E217" s="497" t="s">
        <v>30</v>
      </c>
    </row>
    <row r="218" spans="1:5">
      <c r="A218" s="494" t="s">
        <v>854</v>
      </c>
      <c r="B218" s="495">
        <v>3961.29</v>
      </c>
      <c r="C218" s="495">
        <v>4147.67</v>
      </c>
      <c r="D218" s="496">
        <v>95.5</v>
      </c>
      <c r="E218" s="497" t="s">
        <v>30</v>
      </c>
    </row>
    <row r="219" spans="1:5">
      <c r="A219" s="494" t="s">
        <v>855</v>
      </c>
      <c r="B219" s="495">
        <v>190681.38</v>
      </c>
      <c r="C219" s="495">
        <v>189726.7</v>
      </c>
      <c r="D219" s="496">
        <v>100.5</v>
      </c>
      <c r="E219" s="497" t="s">
        <v>30</v>
      </c>
    </row>
    <row r="220" spans="1:5">
      <c r="A220" s="494" t="s">
        <v>856</v>
      </c>
      <c r="B220" s="495">
        <v>12771.49</v>
      </c>
      <c r="C220" s="495">
        <v>11081.36</v>
      </c>
      <c r="D220" s="496">
        <v>115.3</v>
      </c>
      <c r="E220" s="497" t="s">
        <v>30</v>
      </c>
    </row>
    <row r="221" spans="1:5">
      <c r="A221" s="494" t="s">
        <v>857</v>
      </c>
      <c r="B221" s="495">
        <v>13009.73</v>
      </c>
      <c r="C221" s="495">
        <v>12756.7</v>
      </c>
      <c r="D221" s="496">
        <v>102</v>
      </c>
      <c r="E221" s="497" t="s">
        <v>30</v>
      </c>
    </row>
    <row r="222" spans="1:5">
      <c r="A222" s="494" t="s">
        <v>858</v>
      </c>
      <c r="B222" s="495">
        <v>116986.81</v>
      </c>
      <c r="C222" s="495">
        <v>117890.94</v>
      </c>
      <c r="D222" s="496">
        <v>99.2</v>
      </c>
      <c r="E222" s="497" t="s">
        <v>30</v>
      </c>
    </row>
    <row r="223" spans="1:5">
      <c r="A223" s="494" t="s">
        <v>859</v>
      </c>
      <c r="B223" s="495">
        <v>8913.35</v>
      </c>
      <c r="C223" s="495">
        <v>8997.7000000000007</v>
      </c>
      <c r="D223" s="496">
        <v>99.1</v>
      </c>
      <c r="E223" s="497" t="s">
        <v>30</v>
      </c>
    </row>
    <row r="224" spans="1:5">
      <c r="A224" s="494" t="s">
        <v>860</v>
      </c>
      <c r="B224" s="495">
        <v>39000</v>
      </c>
      <c r="C224" s="495">
        <v>39000</v>
      </c>
      <c r="D224" s="496">
        <v>100</v>
      </c>
      <c r="E224" s="497" t="s">
        <v>30</v>
      </c>
    </row>
    <row r="225" spans="1:5">
      <c r="A225" s="494" t="s">
        <v>861</v>
      </c>
      <c r="B225" s="495">
        <v>9794</v>
      </c>
      <c r="C225" s="495">
        <v>8108.8</v>
      </c>
      <c r="D225" s="496">
        <v>120.8</v>
      </c>
      <c r="E225" s="497" t="s">
        <v>30</v>
      </c>
    </row>
    <row r="226" spans="1:5">
      <c r="A226" s="494" t="s">
        <v>862</v>
      </c>
      <c r="B226" s="495">
        <v>6500</v>
      </c>
      <c r="C226" s="495">
        <v>6500</v>
      </c>
      <c r="D226" s="496">
        <v>100</v>
      </c>
      <c r="E226" s="497" t="s">
        <v>30</v>
      </c>
    </row>
    <row r="227" spans="1:5" ht="40.5">
      <c r="A227" s="494" t="s">
        <v>863</v>
      </c>
      <c r="B227" s="495">
        <v>3294</v>
      </c>
      <c r="C227" s="495">
        <v>1608.8</v>
      </c>
      <c r="D227" s="496">
        <v>204.7</v>
      </c>
      <c r="E227" s="497" t="s">
        <v>864</v>
      </c>
    </row>
    <row r="228" spans="1:5">
      <c r="A228" s="494" t="s">
        <v>865</v>
      </c>
      <c r="B228" s="495">
        <v>1373.54</v>
      </c>
      <c r="C228" s="495">
        <v>1246.71</v>
      </c>
      <c r="D228" s="496">
        <v>110.2</v>
      </c>
      <c r="E228" s="497" t="s">
        <v>30</v>
      </c>
    </row>
    <row r="229" spans="1:5">
      <c r="A229" s="494" t="s">
        <v>866</v>
      </c>
      <c r="B229" s="495">
        <v>51.44</v>
      </c>
      <c r="C229" s="495">
        <v>54.15</v>
      </c>
      <c r="D229" s="496">
        <v>95</v>
      </c>
      <c r="E229" s="497" t="s">
        <v>30</v>
      </c>
    </row>
    <row r="230" spans="1:5">
      <c r="A230" s="494" t="s">
        <v>867</v>
      </c>
      <c r="B230" s="495">
        <v>435.1</v>
      </c>
      <c r="C230" s="495">
        <v>420.32</v>
      </c>
      <c r="D230" s="496">
        <v>103.5</v>
      </c>
      <c r="E230" s="497" t="s">
        <v>30</v>
      </c>
    </row>
    <row r="231" spans="1:5" ht="27">
      <c r="A231" s="494" t="s">
        <v>868</v>
      </c>
      <c r="B231" s="495">
        <v>887</v>
      </c>
      <c r="C231" s="495">
        <v>772.24</v>
      </c>
      <c r="D231" s="496">
        <v>114.9</v>
      </c>
      <c r="E231" s="497" t="s">
        <v>869</v>
      </c>
    </row>
    <row r="232" spans="1:5">
      <c r="A232" s="494" t="s">
        <v>870</v>
      </c>
      <c r="B232" s="495">
        <v>13217.94</v>
      </c>
      <c r="C232" s="495">
        <v>12169.15</v>
      </c>
      <c r="D232" s="496">
        <v>108.6</v>
      </c>
      <c r="E232" s="497" t="s">
        <v>30</v>
      </c>
    </row>
    <row r="233" spans="1:5" ht="18.75" customHeight="1">
      <c r="A233" s="494" t="s">
        <v>871</v>
      </c>
      <c r="B233" s="495">
        <v>229.79</v>
      </c>
      <c r="C233" s="495">
        <v>235.9</v>
      </c>
      <c r="D233" s="496">
        <v>97.4</v>
      </c>
      <c r="E233" s="497" t="s">
        <v>30</v>
      </c>
    </row>
    <row r="234" spans="1:5" ht="17.25" customHeight="1">
      <c r="A234" s="494" t="s">
        <v>872</v>
      </c>
      <c r="B234" s="495">
        <v>10335.209999999999</v>
      </c>
      <c r="C234" s="495">
        <v>10343.75</v>
      </c>
      <c r="D234" s="496">
        <v>99.9</v>
      </c>
      <c r="E234" s="497">
        <v>0</v>
      </c>
    </row>
    <row r="235" spans="1:5" ht="27">
      <c r="A235" s="494" t="s">
        <v>873</v>
      </c>
      <c r="B235" s="495">
        <v>2652.94</v>
      </c>
      <c r="C235" s="495">
        <v>1589.5</v>
      </c>
      <c r="D235" s="496">
        <v>166.9</v>
      </c>
      <c r="E235" s="497" t="s">
        <v>874</v>
      </c>
    </row>
    <row r="236" spans="1:5">
      <c r="A236" s="494" t="s">
        <v>875</v>
      </c>
      <c r="B236" s="495">
        <v>4922.26</v>
      </c>
      <c r="C236" s="495">
        <v>1076.0999999999999</v>
      </c>
      <c r="D236" s="496">
        <v>457.4</v>
      </c>
      <c r="E236" s="497" t="s">
        <v>30</v>
      </c>
    </row>
    <row r="237" spans="1:5">
      <c r="A237" s="494" t="s">
        <v>876</v>
      </c>
      <c r="B237" s="495">
        <v>46.87</v>
      </c>
      <c r="C237" s="495">
        <v>45.07</v>
      </c>
      <c r="D237" s="496">
        <v>104</v>
      </c>
      <c r="E237" s="497" t="s">
        <v>30</v>
      </c>
    </row>
    <row r="238" spans="1:5" ht="27">
      <c r="A238" s="494" t="s">
        <v>877</v>
      </c>
      <c r="B238" s="495">
        <v>3850</v>
      </c>
      <c r="C238" s="495">
        <v>0</v>
      </c>
      <c r="D238" s="496" t="s">
        <v>30</v>
      </c>
      <c r="E238" s="497" t="s">
        <v>878</v>
      </c>
    </row>
    <row r="239" spans="1:5">
      <c r="A239" s="494" t="s">
        <v>879</v>
      </c>
      <c r="B239" s="495">
        <v>575.39</v>
      </c>
      <c r="C239" s="495">
        <v>581.03</v>
      </c>
      <c r="D239" s="496">
        <v>99</v>
      </c>
      <c r="E239" s="497" t="s">
        <v>30</v>
      </c>
    </row>
    <row r="240" spans="1:5">
      <c r="A240" s="494" t="s">
        <v>880</v>
      </c>
      <c r="B240" s="495">
        <v>450</v>
      </c>
      <c r="C240" s="495">
        <v>450</v>
      </c>
      <c r="D240" s="496">
        <v>100</v>
      </c>
      <c r="E240" s="497" t="s">
        <v>30</v>
      </c>
    </row>
    <row r="241" spans="1:5">
      <c r="A241" s="494" t="s">
        <v>881</v>
      </c>
      <c r="B241" s="495">
        <v>6851.26</v>
      </c>
      <c r="C241" s="495">
        <v>5434.24</v>
      </c>
      <c r="D241" s="496">
        <v>126.1</v>
      </c>
      <c r="E241" s="497" t="s">
        <v>30</v>
      </c>
    </row>
    <row r="242" spans="1:5">
      <c r="A242" s="494" t="s">
        <v>673</v>
      </c>
      <c r="B242" s="495">
        <v>683</v>
      </c>
      <c r="C242" s="495">
        <v>659</v>
      </c>
      <c r="D242" s="496">
        <v>103.6</v>
      </c>
      <c r="E242" s="497" t="s">
        <v>30</v>
      </c>
    </row>
    <row r="243" spans="1:5">
      <c r="A243" s="494" t="s">
        <v>674</v>
      </c>
      <c r="B243" s="495">
        <v>507.42</v>
      </c>
      <c r="C243" s="495">
        <v>476.53</v>
      </c>
      <c r="D243" s="496">
        <v>106.5</v>
      </c>
      <c r="E243" s="497" t="s">
        <v>30</v>
      </c>
    </row>
    <row r="244" spans="1:5">
      <c r="A244" s="494" t="s">
        <v>882</v>
      </c>
      <c r="B244" s="495">
        <v>675.28</v>
      </c>
      <c r="C244" s="495">
        <v>682.48</v>
      </c>
      <c r="D244" s="496">
        <v>98.9</v>
      </c>
      <c r="E244" s="497">
        <v>0</v>
      </c>
    </row>
    <row r="245" spans="1:5">
      <c r="A245" s="494" t="s">
        <v>883</v>
      </c>
      <c r="B245" s="495">
        <v>1517.98</v>
      </c>
      <c r="C245" s="495">
        <v>1355.48</v>
      </c>
      <c r="D245" s="496">
        <v>112</v>
      </c>
      <c r="E245" s="497" t="s">
        <v>30</v>
      </c>
    </row>
    <row r="246" spans="1:5">
      <c r="A246" s="494" t="s">
        <v>884</v>
      </c>
      <c r="B246" s="495">
        <v>1032.75</v>
      </c>
      <c r="C246" s="495">
        <v>1032.75</v>
      </c>
      <c r="D246" s="496">
        <v>100</v>
      </c>
      <c r="E246" s="497" t="s">
        <v>30</v>
      </c>
    </row>
    <row r="247" spans="1:5" ht="27" customHeight="1">
      <c r="A247" s="494" t="s">
        <v>885</v>
      </c>
      <c r="B247" s="495">
        <v>2434.83</v>
      </c>
      <c r="C247" s="495">
        <v>1228</v>
      </c>
      <c r="D247" s="496">
        <v>198.3</v>
      </c>
      <c r="E247" s="497" t="s">
        <v>886</v>
      </c>
    </row>
    <row r="248" spans="1:5">
      <c r="A248" s="494" t="s">
        <v>887</v>
      </c>
      <c r="B248" s="495">
        <v>1226.8800000000001</v>
      </c>
      <c r="C248" s="495">
        <v>1233.4000000000001</v>
      </c>
      <c r="D248" s="496">
        <v>99.5</v>
      </c>
      <c r="E248" s="497" t="s">
        <v>30</v>
      </c>
    </row>
    <row r="249" spans="1:5">
      <c r="A249" s="494" t="s">
        <v>673</v>
      </c>
      <c r="B249" s="495">
        <v>599.78</v>
      </c>
      <c r="C249" s="495">
        <v>608.22</v>
      </c>
      <c r="D249" s="496">
        <v>98.6</v>
      </c>
      <c r="E249" s="497" t="s">
        <v>30</v>
      </c>
    </row>
    <row r="250" spans="1:5">
      <c r="A250" s="494" t="s">
        <v>674</v>
      </c>
      <c r="B250" s="495">
        <v>542.27</v>
      </c>
      <c r="C250" s="495">
        <v>546.54999999999995</v>
      </c>
      <c r="D250" s="496">
        <v>99.2</v>
      </c>
      <c r="E250" s="497" t="s">
        <v>30</v>
      </c>
    </row>
    <row r="251" spans="1:5" ht="14.25" customHeight="1">
      <c r="A251" s="494" t="s">
        <v>888</v>
      </c>
      <c r="B251" s="495">
        <v>84.83</v>
      </c>
      <c r="C251" s="495">
        <v>78.63</v>
      </c>
      <c r="D251" s="496">
        <v>107.9</v>
      </c>
      <c r="E251" s="497"/>
    </row>
    <row r="252" spans="1:5">
      <c r="A252" s="494" t="s">
        <v>889</v>
      </c>
      <c r="B252" s="495">
        <v>177.8</v>
      </c>
      <c r="C252" s="495">
        <v>186.54</v>
      </c>
      <c r="D252" s="496">
        <v>95.3</v>
      </c>
      <c r="E252" s="497" t="s">
        <v>30</v>
      </c>
    </row>
    <row r="253" spans="1:5">
      <c r="A253" s="494" t="s">
        <v>890</v>
      </c>
      <c r="B253" s="495">
        <v>177.8</v>
      </c>
      <c r="C253" s="495">
        <v>186.54</v>
      </c>
      <c r="D253" s="496">
        <v>95.3</v>
      </c>
      <c r="E253" s="497" t="s">
        <v>30</v>
      </c>
    </row>
    <row r="254" spans="1:5">
      <c r="A254" s="494" t="s">
        <v>891</v>
      </c>
      <c r="B254" s="495">
        <v>2888.17</v>
      </c>
      <c r="C254" s="495">
        <v>2020.77</v>
      </c>
      <c r="D254" s="496">
        <v>142.9</v>
      </c>
      <c r="E254" s="497" t="s">
        <v>30</v>
      </c>
    </row>
    <row r="255" spans="1:5">
      <c r="A255" s="494" t="s">
        <v>673</v>
      </c>
      <c r="B255" s="495">
        <v>736.73</v>
      </c>
      <c r="C255" s="495">
        <v>736.73</v>
      </c>
      <c r="D255" s="496">
        <v>100</v>
      </c>
      <c r="E255" s="497" t="s">
        <v>30</v>
      </c>
    </row>
    <row r="256" spans="1:5">
      <c r="A256" s="494" t="s">
        <v>892</v>
      </c>
      <c r="B256" s="495">
        <v>1000</v>
      </c>
      <c r="C256" s="495">
        <v>1000</v>
      </c>
      <c r="D256" s="496">
        <v>100</v>
      </c>
      <c r="E256" s="497" t="s">
        <v>30</v>
      </c>
    </row>
    <row r="257" spans="1:5">
      <c r="A257" s="494" t="s">
        <v>893</v>
      </c>
      <c r="B257" s="495">
        <v>292.02999999999997</v>
      </c>
      <c r="C257" s="495">
        <v>284.04000000000002</v>
      </c>
      <c r="D257" s="496">
        <v>102.8</v>
      </c>
      <c r="E257" s="497" t="s">
        <v>30</v>
      </c>
    </row>
    <row r="258" spans="1:5" ht="27">
      <c r="A258" s="494" t="s">
        <v>894</v>
      </c>
      <c r="B258" s="495">
        <v>859.41</v>
      </c>
      <c r="C258" s="495">
        <v>0</v>
      </c>
      <c r="D258" s="496" t="s">
        <v>30</v>
      </c>
      <c r="E258" s="497" t="s">
        <v>895</v>
      </c>
    </row>
    <row r="259" spans="1:5">
      <c r="A259" s="494" t="s">
        <v>896</v>
      </c>
      <c r="B259" s="495">
        <v>6640.25</v>
      </c>
      <c r="C259" s="495">
        <v>6640.21</v>
      </c>
      <c r="D259" s="496">
        <v>100</v>
      </c>
      <c r="E259" s="497" t="s">
        <v>30</v>
      </c>
    </row>
    <row r="260" spans="1:5">
      <c r="A260" s="494" t="s">
        <v>897</v>
      </c>
      <c r="B260" s="495">
        <v>6640.25</v>
      </c>
      <c r="C260" s="495">
        <v>6640.21</v>
      </c>
      <c r="D260" s="496">
        <v>100</v>
      </c>
      <c r="E260" s="497" t="s">
        <v>30</v>
      </c>
    </row>
    <row r="261" spans="1:5">
      <c r="A261" s="494" t="s">
        <v>898</v>
      </c>
      <c r="B261" s="495">
        <v>310727.11</v>
      </c>
      <c r="C261" s="495">
        <v>263577.76</v>
      </c>
      <c r="D261" s="496">
        <v>117.9</v>
      </c>
      <c r="E261" s="497" t="s">
        <v>30</v>
      </c>
    </row>
    <row r="262" spans="1:5">
      <c r="A262" s="494" t="s">
        <v>899</v>
      </c>
      <c r="B262" s="495">
        <v>7462.55</v>
      </c>
      <c r="C262" s="495">
        <v>7516.46</v>
      </c>
      <c r="D262" s="496">
        <v>99.3</v>
      </c>
      <c r="E262" s="497" t="s">
        <v>30</v>
      </c>
    </row>
    <row r="263" spans="1:5">
      <c r="A263" s="494" t="s">
        <v>673</v>
      </c>
      <c r="B263" s="495">
        <v>2789.35</v>
      </c>
      <c r="C263" s="495">
        <v>2790.37</v>
      </c>
      <c r="D263" s="496">
        <v>100</v>
      </c>
      <c r="E263" s="497" t="s">
        <v>30</v>
      </c>
    </row>
    <row r="264" spans="1:5">
      <c r="A264" s="494" t="s">
        <v>900</v>
      </c>
      <c r="B264" s="495">
        <v>4673.2</v>
      </c>
      <c r="C264" s="495">
        <v>4726.09</v>
      </c>
      <c r="D264" s="496">
        <v>98.9</v>
      </c>
      <c r="E264" s="497" t="s">
        <v>30</v>
      </c>
    </row>
    <row r="265" spans="1:5">
      <c r="A265" s="494" t="s">
        <v>901</v>
      </c>
      <c r="B265" s="495">
        <v>65096.78</v>
      </c>
      <c r="C265" s="495">
        <v>47298.31</v>
      </c>
      <c r="D265" s="496">
        <v>137.6</v>
      </c>
      <c r="E265" s="497" t="s">
        <v>30</v>
      </c>
    </row>
    <row r="266" spans="1:5" ht="27">
      <c r="A266" s="494" t="s">
        <v>902</v>
      </c>
      <c r="B266" s="495">
        <v>2740</v>
      </c>
      <c r="C266" s="495">
        <v>190</v>
      </c>
      <c r="D266" s="496">
        <v>1442.1</v>
      </c>
      <c r="E266" s="497" t="s">
        <v>903</v>
      </c>
    </row>
    <row r="267" spans="1:5">
      <c r="A267" s="494" t="s">
        <v>904</v>
      </c>
      <c r="B267" s="495">
        <v>1356.78</v>
      </c>
      <c r="C267" s="495">
        <v>1589.31</v>
      </c>
      <c r="D267" s="496">
        <v>85.4</v>
      </c>
      <c r="E267" s="497" t="s">
        <v>30</v>
      </c>
    </row>
    <row r="268" spans="1:5" ht="27">
      <c r="A268" s="494" t="s">
        <v>905</v>
      </c>
      <c r="B268" s="495">
        <v>21000</v>
      </c>
      <c r="C268" s="495">
        <v>5500</v>
      </c>
      <c r="D268" s="496">
        <v>381.8</v>
      </c>
      <c r="E268" s="497" t="s">
        <v>906</v>
      </c>
    </row>
    <row r="269" spans="1:5" ht="27">
      <c r="A269" s="494" t="s">
        <v>907</v>
      </c>
      <c r="B269" s="495">
        <v>0</v>
      </c>
      <c r="C269" s="495">
        <v>2519</v>
      </c>
      <c r="D269" s="496">
        <v>0</v>
      </c>
      <c r="E269" s="497" t="s">
        <v>908</v>
      </c>
    </row>
    <row r="270" spans="1:5">
      <c r="A270" s="494" t="s">
        <v>909</v>
      </c>
      <c r="B270" s="495">
        <v>40000</v>
      </c>
      <c r="C270" s="495">
        <v>37500</v>
      </c>
      <c r="D270" s="496">
        <v>106.7</v>
      </c>
      <c r="E270" s="497" t="s">
        <v>30</v>
      </c>
    </row>
    <row r="271" spans="1:5">
      <c r="A271" s="494" t="s">
        <v>910</v>
      </c>
      <c r="B271" s="495">
        <v>26087.57</v>
      </c>
      <c r="C271" s="495">
        <v>23974.94</v>
      </c>
      <c r="D271" s="496">
        <v>108.8</v>
      </c>
      <c r="E271" s="497" t="s">
        <v>30</v>
      </c>
    </row>
    <row r="272" spans="1:5">
      <c r="A272" s="494" t="s">
        <v>911</v>
      </c>
      <c r="B272" s="495">
        <v>5130.22</v>
      </c>
      <c r="C272" s="495">
        <v>5170.93</v>
      </c>
      <c r="D272" s="496">
        <v>99.2</v>
      </c>
      <c r="E272" s="497" t="s">
        <v>30</v>
      </c>
    </row>
    <row r="273" spans="1:5">
      <c r="A273" s="494" t="s">
        <v>912</v>
      </c>
      <c r="B273" s="495">
        <v>896.86</v>
      </c>
      <c r="C273" s="495">
        <v>868.92</v>
      </c>
      <c r="D273" s="496">
        <v>103.2</v>
      </c>
      <c r="E273" s="497" t="s">
        <v>30</v>
      </c>
    </row>
    <row r="274" spans="1:5">
      <c r="A274" s="494" t="s">
        <v>913</v>
      </c>
      <c r="B274" s="495">
        <v>3903.91</v>
      </c>
      <c r="C274" s="495">
        <v>3080.57</v>
      </c>
      <c r="D274" s="496">
        <v>126.7</v>
      </c>
      <c r="E274" s="497" t="s">
        <v>30</v>
      </c>
    </row>
    <row r="275" spans="1:5" ht="27">
      <c r="A275" s="494" t="s">
        <v>914</v>
      </c>
      <c r="B275" s="495">
        <v>7677.54</v>
      </c>
      <c r="C275" s="495">
        <v>6213.6</v>
      </c>
      <c r="D275" s="496">
        <v>123.6</v>
      </c>
      <c r="E275" s="497" t="s">
        <v>915</v>
      </c>
    </row>
    <row r="276" spans="1:5">
      <c r="A276" s="494" t="s">
        <v>916</v>
      </c>
      <c r="B276" s="495">
        <v>5261.87</v>
      </c>
      <c r="C276" s="495">
        <v>5261.87</v>
      </c>
      <c r="D276" s="496">
        <v>100</v>
      </c>
      <c r="E276" s="497" t="s">
        <v>30</v>
      </c>
    </row>
    <row r="277" spans="1:5">
      <c r="A277" s="494" t="s">
        <v>917</v>
      </c>
      <c r="B277" s="495">
        <v>3217.17</v>
      </c>
      <c r="C277" s="495">
        <v>3379.05</v>
      </c>
      <c r="D277" s="496">
        <v>95.2</v>
      </c>
      <c r="E277" s="497" t="s">
        <v>30</v>
      </c>
    </row>
    <row r="278" spans="1:5">
      <c r="A278" s="494" t="s">
        <v>918</v>
      </c>
      <c r="B278" s="495">
        <v>3500</v>
      </c>
      <c r="C278" s="495">
        <v>2500</v>
      </c>
      <c r="D278" s="496">
        <v>140</v>
      </c>
      <c r="E278" s="497" t="s">
        <v>30</v>
      </c>
    </row>
    <row r="279" spans="1:5">
      <c r="A279" s="494" t="s">
        <v>919</v>
      </c>
      <c r="B279" s="495">
        <v>3500</v>
      </c>
      <c r="C279" s="495">
        <v>2500</v>
      </c>
      <c r="D279" s="496">
        <v>140</v>
      </c>
      <c r="E279" s="497" t="s">
        <v>920</v>
      </c>
    </row>
    <row r="280" spans="1:5">
      <c r="A280" s="494" t="s">
        <v>921</v>
      </c>
      <c r="B280" s="495">
        <v>3059.23</v>
      </c>
      <c r="C280" s="495">
        <v>2779.3</v>
      </c>
      <c r="D280" s="496">
        <v>110.1</v>
      </c>
      <c r="E280" s="497" t="s">
        <v>30</v>
      </c>
    </row>
    <row r="281" spans="1:5">
      <c r="A281" s="494" t="s">
        <v>922</v>
      </c>
      <c r="B281" s="495">
        <v>792.02</v>
      </c>
      <c r="C281" s="495">
        <v>775.09</v>
      </c>
      <c r="D281" s="496">
        <v>102.2</v>
      </c>
      <c r="E281" s="497" t="s">
        <v>30</v>
      </c>
    </row>
    <row r="282" spans="1:5">
      <c r="A282" s="494" t="s">
        <v>923</v>
      </c>
      <c r="B282" s="495">
        <v>1815</v>
      </c>
      <c r="C282" s="495">
        <v>1615</v>
      </c>
      <c r="D282" s="496">
        <v>112.4</v>
      </c>
      <c r="E282" s="497" t="s">
        <v>30</v>
      </c>
    </row>
    <row r="283" spans="1:5">
      <c r="A283" s="494" t="s">
        <v>924</v>
      </c>
      <c r="B283" s="495">
        <v>452.21</v>
      </c>
      <c r="C283" s="495">
        <v>389.21</v>
      </c>
      <c r="D283" s="496">
        <v>116.2</v>
      </c>
      <c r="E283" s="497" t="s">
        <v>30</v>
      </c>
    </row>
    <row r="284" spans="1:5">
      <c r="A284" s="494" t="s">
        <v>925</v>
      </c>
      <c r="B284" s="495">
        <v>105214.5</v>
      </c>
      <c r="C284" s="495">
        <v>88595.4</v>
      </c>
      <c r="D284" s="496">
        <v>118.8</v>
      </c>
      <c r="E284" s="497" t="s">
        <v>30</v>
      </c>
    </row>
    <row r="285" spans="1:5" ht="54">
      <c r="A285" s="494" t="s">
        <v>926</v>
      </c>
      <c r="B285" s="495">
        <v>68014.58</v>
      </c>
      <c r="C285" s="495">
        <v>53106.400000000001</v>
      </c>
      <c r="D285" s="496">
        <v>128.1</v>
      </c>
      <c r="E285" s="497" t="s">
        <v>927</v>
      </c>
    </row>
    <row r="286" spans="1:5">
      <c r="A286" s="494" t="s">
        <v>928</v>
      </c>
      <c r="B286" s="495">
        <v>37199.919999999998</v>
      </c>
      <c r="C286" s="495">
        <v>35489</v>
      </c>
      <c r="D286" s="496">
        <v>104.8</v>
      </c>
      <c r="E286" s="497" t="s">
        <v>30</v>
      </c>
    </row>
    <row r="287" spans="1:5">
      <c r="A287" s="494" t="s">
        <v>929</v>
      </c>
      <c r="B287" s="495">
        <v>3027.34</v>
      </c>
      <c r="C287" s="495">
        <v>2885.67</v>
      </c>
      <c r="D287" s="496">
        <v>104.9</v>
      </c>
      <c r="E287" s="497" t="s">
        <v>30</v>
      </c>
    </row>
    <row r="288" spans="1:5">
      <c r="A288" s="494" t="s">
        <v>673</v>
      </c>
      <c r="B288" s="495">
        <v>714.38</v>
      </c>
      <c r="C288" s="495">
        <v>738.21</v>
      </c>
      <c r="D288" s="496">
        <v>96.8</v>
      </c>
      <c r="E288" s="497" t="s">
        <v>30</v>
      </c>
    </row>
    <row r="289" spans="1:5">
      <c r="A289" s="494" t="s">
        <v>677</v>
      </c>
      <c r="B289" s="495">
        <v>790.23</v>
      </c>
      <c r="C289" s="495">
        <v>762.53</v>
      </c>
      <c r="D289" s="496">
        <v>103.6</v>
      </c>
      <c r="E289" s="497" t="s">
        <v>30</v>
      </c>
    </row>
    <row r="290" spans="1:5">
      <c r="A290" s="494" t="s">
        <v>930</v>
      </c>
      <c r="B290" s="495">
        <v>1522.73</v>
      </c>
      <c r="C290" s="495">
        <v>1384.93</v>
      </c>
      <c r="D290" s="496">
        <v>109.9</v>
      </c>
      <c r="E290" s="497" t="s">
        <v>30</v>
      </c>
    </row>
    <row r="291" spans="1:5">
      <c r="A291" s="494" t="s">
        <v>931</v>
      </c>
      <c r="B291" s="495">
        <v>97279.14</v>
      </c>
      <c r="C291" s="495">
        <v>88027.68</v>
      </c>
      <c r="D291" s="496">
        <v>110.5</v>
      </c>
      <c r="E291" s="497" t="s">
        <v>30</v>
      </c>
    </row>
    <row r="292" spans="1:5">
      <c r="A292" s="494" t="s">
        <v>932</v>
      </c>
      <c r="B292" s="495">
        <v>97279.14</v>
      </c>
      <c r="C292" s="495">
        <v>88027.68</v>
      </c>
      <c r="D292" s="496">
        <v>110.5</v>
      </c>
      <c r="E292" s="497" t="s">
        <v>30</v>
      </c>
    </row>
    <row r="293" spans="1:5">
      <c r="A293" s="494" t="s">
        <v>933</v>
      </c>
      <c r="B293" s="495">
        <v>56447.31</v>
      </c>
      <c r="C293" s="495">
        <v>39330.199999999997</v>
      </c>
      <c r="D293" s="496">
        <v>143.5</v>
      </c>
      <c r="E293" s="497" t="s">
        <v>30</v>
      </c>
    </row>
    <row r="294" spans="1:5">
      <c r="A294" s="494" t="s">
        <v>934</v>
      </c>
      <c r="B294" s="495">
        <v>8361.01</v>
      </c>
      <c r="C294" s="495">
        <v>7321.06</v>
      </c>
      <c r="D294" s="496">
        <v>114.2</v>
      </c>
      <c r="E294" s="497" t="s">
        <v>30</v>
      </c>
    </row>
    <row r="295" spans="1:5">
      <c r="A295" s="494" t="s">
        <v>673</v>
      </c>
      <c r="B295" s="495">
        <v>2017.79</v>
      </c>
      <c r="C295" s="495">
        <v>2017.79</v>
      </c>
      <c r="D295" s="496">
        <v>100</v>
      </c>
      <c r="E295" s="497" t="s">
        <v>30</v>
      </c>
    </row>
    <row r="296" spans="1:5" ht="27">
      <c r="A296" s="494" t="s">
        <v>674</v>
      </c>
      <c r="B296" s="495">
        <v>4900.72</v>
      </c>
      <c r="C296" s="495">
        <v>3868.04</v>
      </c>
      <c r="D296" s="496">
        <v>126.7</v>
      </c>
      <c r="E296" s="497" t="s">
        <v>935</v>
      </c>
    </row>
    <row r="297" spans="1:5">
      <c r="A297" s="494" t="s">
        <v>936</v>
      </c>
      <c r="B297" s="495">
        <v>585.12</v>
      </c>
      <c r="C297" s="495">
        <v>577.85</v>
      </c>
      <c r="D297" s="496">
        <v>101.3</v>
      </c>
      <c r="E297" s="497" t="s">
        <v>30</v>
      </c>
    </row>
    <row r="298" spans="1:5">
      <c r="A298" s="494" t="s">
        <v>937</v>
      </c>
      <c r="B298" s="495">
        <v>857.38</v>
      </c>
      <c r="C298" s="495">
        <v>857.38</v>
      </c>
      <c r="D298" s="496">
        <v>100</v>
      </c>
      <c r="E298" s="497" t="s">
        <v>30</v>
      </c>
    </row>
    <row r="299" spans="1:5">
      <c r="A299" s="494" t="s">
        <v>938</v>
      </c>
      <c r="B299" s="495">
        <v>4540.12</v>
      </c>
      <c r="C299" s="495">
        <v>5661.83</v>
      </c>
      <c r="D299" s="496">
        <v>80.2</v>
      </c>
      <c r="E299" s="497" t="s">
        <v>30</v>
      </c>
    </row>
    <row r="300" spans="1:5">
      <c r="A300" s="494" t="s">
        <v>939</v>
      </c>
      <c r="B300" s="495">
        <v>220.18</v>
      </c>
      <c r="C300" s="495">
        <v>220.18</v>
      </c>
      <c r="D300" s="496">
        <v>100</v>
      </c>
      <c r="E300" s="497" t="s">
        <v>30</v>
      </c>
    </row>
    <row r="301" spans="1:5">
      <c r="A301" s="494" t="s">
        <v>940</v>
      </c>
      <c r="B301" s="495">
        <v>2359.94</v>
      </c>
      <c r="C301" s="495">
        <v>1441.65</v>
      </c>
      <c r="D301" s="496">
        <v>163.69999999999999</v>
      </c>
      <c r="E301" s="497" t="s">
        <v>941</v>
      </c>
    </row>
    <row r="302" spans="1:5" ht="27">
      <c r="A302" s="494" t="s">
        <v>942</v>
      </c>
      <c r="B302" s="495">
        <v>1960</v>
      </c>
      <c r="C302" s="495">
        <v>4000</v>
      </c>
      <c r="D302" s="496">
        <v>49</v>
      </c>
      <c r="E302" s="497" t="s">
        <v>943</v>
      </c>
    </row>
    <row r="303" spans="1:5">
      <c r="A303" s="494" t="s">
        <v>944</v>
      </c>
      <c r="B303" s="495">
        <v>9416.86</v>
      </c>
      <c r="C303" s="495">
        <v>8567.86</v>
      </c>
      <c r="D303" s="496">
        <v>109.9</v>
      </c>
      <c r="E303" s="497" t="s">
        <v>30</v>
      </c>
    </row>
    <row r="304" spans="1:5">
      <c r="A304" s="494" t="s">
        <v>945</v>
      </c>
      <c r="B304" s="495">
        <v>30.73</v>
      </c>
      <c r="C304" s="495">
        <v>30.73</v>
      </c>
      <c r="D304" s="496">
        <v>100</v>
      </c>
      <c r="E304" s="497" t="s">
        <v>30</v>
      </c>
    </row>
    <row r="305" spans="1:5">
      <c r="A305" s="494" t="s">
        <v>946</v>
      </c>
      <c r="B305" s="495">
        <v>8000</v>
      </c>
      <c r="C305" s="495">
        <v>7151</v>
      </c>
      <c r="D305" s="496">
        <v>111.9</v>
      </c>
      <c r="E305" s="497" t="s">
        <v>947</v>
      </c>
    </row>
    <row r="306" spans="1:5">
      <c r="A306" s="494" t="s">
        <v>948</v>
      </c>
      <c r="B306" s="495">
        <v>332.96</v>
      </c>
      <c r="C306" s="495">
        <v>332.96</v>
      </c>
      <c r="D306" s="496">
        <v>100</v>
      </c>
      <c r="E306" s="497" t="s">
        <v>30</v>
      </c>
    </row>
    <row r="307" spans="1:5">
      <c r="A307" s="494" t="s">
        <v>949</v>
      </c>
      <c r="B307" s="495">
        <v>53.17</v>
      </c>
      <c r="C307" s="495">
        <v>53.17</v>
      </c>
      <c r="D307" s="496">
        <v>100</v>
      </c>
      <c r="E307" s="497" t="s">
        <v>30</v>
      </c>
    </row>
    <row r="308" spans="1:5">
      <c r="A308" s="494" t="s">
        <v>950</v>
      </c>
      <c r="B308" s="495">
        <v>1000</v>
      </c>
      <c r="C308" s="495">
        <v>1000</v>
      </c>
      <c r="D308" s="496">
        <v>100</v>
      </c>
      <c r="E308" s="497" t="s">
        <v>30</v>
      </c>
    </row>
    <row r="309" spans="1:5">
      <c r="A309" s="494" t="s">
        <v>951</v>
      </c>
      <c r="B309" s="495">
        <v>14107.45</v>
      </c>
      <c r="C309" s="495">
        <v>14107.45</v>
      </c>
      <c r="D309" s="496">
        <v>100</v>
      </c>
      <c r="E309" s="497" t="s">
        <v>30</v>
      </c>
    </row>
    <row r="310" spans="1:5">
      <c r="A310" s="494" t="s">
        <v>952</v>
      </c>
      <c r="B310" s="495">
        <v>14107.45</v>
      </c>
      <c r="C310" s="495">
        <v>14107.45</v>
      </c>
      <c r="D310" s="496">
        <v>100</v>
      </c>
      <c r="E310" s="497" t="s">
        <v>30</v>
      </c>
    </row>
    <row r="311" spans="1:5">
      <c r="A311" s="494" t="s">
        <v>953</v>
      </c>
      <c r="B311" s="495">
        <v>20021.87</v>
      </c>
      <c r="C311" s="495">
        <v>3672</v>
      </c>
      <c r="D311" s="496">
        <v>545.29999999999995</v>
      </c>
      <c r="E311" s="497" t="s">
        <v>30</v>
      </c>
    </row>
    <row r="312" spans="1:5" ht="27">
      <c r="A312" s="494" t="s">
        <v>954</v>
      </c>
      <c r="B312" s="495">
        <v>18234.02</v>
      </c>
      <c r="C312" s="495">
        <v>1884.15</v>
      </c>
      <c r="D312" s="496">
        <v>967.8</v>
      </c>
      <c r="E312" s="497" t="s">
        <v>955</v>
      </c>
    </row>
    <row r="313" spans="1:5">
      <c r="A313" s="494" t="s">
        <v>956</v>
      </c>
      <c r="B313" s="495">
        <v>1028.94</v>
      </c>
      <c r="C313" s="495">
        <v>1028.94</v>
      </c>
      <c r="D313" s="496">
        <v>100</v>
      </c>
      <c r="E313" s="497" t="s">
        <v>30</v>
      </c>
    </row>
    <row r="314" spans="1:5">
      <c r="A314" s="494" t="s">
        <v>957</v>
      </c>
      <c r="B314" s="495">
        <v>758.91</v>
      </c>
      <c r="C314" s="495">
        <v>758.91</v>
      </c>
      <c r="D314" s="496">
        <v>100</v>
      </c>
      <c r="E314" s="497" t="s">
        <v>30</v>
      </c>
    </row>
    <row r="315" spans="1:5">
      <c r="A315" s="494" t="s">
        <v>958</v>
      </c>
      <c r="B315" s="495">
        <v>9406.32</v>
      </c>
      <c r="C315" s="495">
        <v>9717.44</v>
      </c>
      <c r="D315" s="496">
        <v>96.8</v>
      </c>
      <c r="E315" s="497" t="s">
        <v>30</v>
      </c>
    </row>
    <row r="316" spans="1:5">
      <c r="A316" s="494" t="s">
        <v>959</v>
      </c>
      <c r="B316" s="495">
        <v>9080.8799999999992</v>
      </c>
      <c r="C316" s="495">
        <v>9359.57</v>
      </c>
      <c r="D316" s="496">
        <v>97</v>
      </c>
      <c r="E316" s="497" t="s">
        <v>30</v>
      </c>
    </row>
    <row r="317" spans="1:5">
      <c r="A317" s="494" t="s">
        <v>673</v>
      </c>
      <c r="B317" s="495">
        <v>2313.11</v>
      </c>
      <c r="C317" s="495">
        <v>2377.23</v>
      </c>
      <c r="D317" s="496">
        <v>97.3</v>
      </c>
      <c r="E317" s="497" t="s">
        <v>30</v>
      </c>
    </row>
    <row r="318" spans="1:5">
      <c r="A318" s="494" t="s">
        <v>960</v>
      </c>
      <c r="B318" s="495">
        <v>300.77999999999997</v>
      </c>
      <c r="C318" s="495">
        <v>321.45</v>
      </c>
      <c r="D318" s="496">
        <v>93.6</v>
      </c>
      <c r="E318" s="497" t="s">
        <v>30</v>
      </c>
    </row>
    <row r="319" spans="1:5">
      <c r="A319" s="494" t="s">
        <v>961</v>
      </c>
      <c r="B319" s="495">
        <v>262.14999999999998</v>
      </c>
      <c r="C319" s="495">
        <v>266.74</v>
      </c>
      <c r="D319" s="496">
        <v>98.3</v>
      </c>
      <c r="E319" s="497" t="s">
        <v>30</v>
      </c>
    </row>
    <row r="320" spans="1:5">
      <c r="A320" s="494" t="s">
        <v>962</v>
      </c>
      <c r="B320" s="495">
        <v>1369.04</v>
      </c>
      <c r="C320" s="495">
        <v>1401.54</v>
      </c>
      <c r="D320" s="496">
        <v>97.7</v>
      </c>
      <c r="E320" s="497" t="s">
        <v>30</v>
      </c>
    </row>
    <row r="321" spans="1:5">
      <c r="A321" s="494" t="s">
        <v>963</v>
      </c>
      <c r="B321" s="495">
        <v>2114.21</v>
      </c>
      <c r="C321" s="495">
        <v>2278.1</v>
      </c>
      <c r="D321" s="496">
        <v>92.8</v>
      </c>
      <c r="E321" s="497" t="s">
        <v>30</v>
      </c>
    </row>
    <row r="322" spans="1:5">
      <c r="A322" s="494" t="s">
        <v>964</v>
      </c>
      <c r="B322" s="495">
        <v>2721.59</v>
      </c>
      <c r="C322" s="495">
        <v>2714.51</v>
      </c>
      <c r="D322" s="496">
        <v>100.3</v>
      </c>
      <c r="E322" s="497" t="s">
        <v>30</v>
      </c>
    </row>
    <row r="323" spans="1:5">
      <c r="A323" s="494" t="s">
        <v>965</v>
      </c>
      <c r="B323" s="495">
        <v>299.52999999999997</v>
      </c>
      <c r="C323" s="495">
        <v>330.6</v>
      </c>
      <c r="D323" s="496">
        <v>90.6</v>
      </c>
      <c r="E323" s="497" t="s">
        <v>30</v>
      </c>
    </row>
    <row r="324" spans="1:5">
      <c r="A324" s="494" t="s">
        <v>966</v>
      </c>
      <c r="B324" s="495">
        <v>299.52999999999997</v>
      </c>
      <c r="C324" s="495">
        <v>330.6</v>
      </c>
      <c r="D324" s="496">
        <v>90.6</v>
      </c>
      <c r="E324" s="497" t="s">
        <v>30</v>
      </c>
    </row>
    <row r="325" spans="1:5">
      <c r="A325" s="494" t="s">
        <v>967</v>
      </c>
      <c r="B325" s="495">
        <v>25.91</v>
      </c>
      <c r="C325" s="495">
        <v>27.27</v>
      </c>
      <c r="D325" s="496">
        <v>95</v>
      </c>
      <c r="E325" s="497" t="s">
        <v>30</v>
      </c>
    </row>
    <row r="326" spans="1:5">
      <c r="A326" s="494" t="s">
        <v>968</v>
      </c>
      <c r="B326" s="495">
        <v>25.91</v>
      </c>
      <c r="C326" s="495">
        <v>27.27</v>
      </c>
      <c r="D326" s="496">
        <v>95</v>
      </c>
      <c r="E326" s="497" t="s">
        <v>30</v>
      </c>
    </row>
    <row r="327" spans="1:5">
      <c r="A327" s="494" t="s">
        <v>969</v>
      </c>
      <c r="B327" s="495">
        <v>547320.03</v>
      </c>
      <c r="C327" s="495">
        <v>540651.49</v>
      </c>
      <c r="D327" s="496">
        <v>101.2</v>
      </c>
      <c r="E327" s="497" t="s">
        <v>30</v>
      </c>
    </row>
    <row r="328" spans="1:5">
      <c r="A328" s="494" t="s">
        <v>970</v>
      </c>
      <c r="B328" s="495">
        <v>182663.61</v>
      </c>
      <c r="C328" s="495">
        <v>161739.67000000001</v>
      </c>
      <c r="D328" s="496">
        <v>112.9</v>
      </c>
      <c r="E328" s="497" t="s">
        <v>30</v>
      </c>
    </row>
    <row r="329" spans="1:5">
      <c r="A329" s="494" t="s">
        <v>673</v>
      </c>
      <c r="B329" s="495">
        <v>11227.21</v>
      </c>
      <c r="C329" s="495">
        <v>10867.15</v>
      </c>
      <c r="D329" s="496">
        <v>103.3</v>
      </c>
      <c r="E329" s="497" t="s">
        <v>30</v>
      </c>
    </row>
    <row r="330" spans="1:5">
      <c r="A330" s="494" t="s">
        <v>683</v>
      </c>
      <c r="B330" s="495">
        <v>378.6</v>
      </c>
      <c r="C330" s="495">
        <v>378.6</v>
      </c>
      <c r="D330" s="496">
        <v>100</v>
      </c>
      <c r="E330" s="497">
        <v>0</v>
      </c>
    </row>
    <row r="331" spans="1:5">
      <c r="A331" s="494" t="s">
        <v>677</v>
      </c>
      <c r="B331" s="495">
        <v>8688.7000000000007</v>
      </c>
      <c r="C331" s="495">
        <v>8177.71</v>
      </c>
      <c r="D331" s="496">
        <v>106.2</v>
      </c>
      <c r="E331" s="497" t="s">
        <v>30</v>
      </c>
    </row>
    <row r="332" spans="1:5">
      <c r="A332" s="494" t="s">
        <v>971</v>
      </c>
      <c r="B332" s="495">
        <v>308.58</v>
      </c>
      <c r="C332" s="495">
        <v>294.67</v>
      </c>
      <c r="D332" s="496">
        <v>104.7</v>
      </c>
      <c r="E332" s="497" t="s">
        <v>30</v>
      </c>
    </row>
    <row r="333" spans="1:5">
      <c r="A333" s="494" t="s">
        <v>972</v>
      </c>
      <c r="B333" s="495">
        <v>1110</v>
      </c>
      <c r="C333" s="495">
        <v>1110</v>
      </c>
      <c r="D333" s="496">
        <v>100</v>
      </c>
      <c r="E333" s="497" t="s">
        <v>30</v>
      </c>
    </row>
    <row r="334" spans="1:5">
      <c r="A334" s="494" t="s">
        <v>973</v>
      </c>
      <c r="B334" s="495">
        <v>16759.900000000001</v>
      </c>
      <c r="C334" s="495">
        <v>16759.900000000001</v>
      </c>
      <c r="D334" s="496">
        <v>100</v>
      </c>
      <c r="E334" s="497" t="s">
        <v>30</v>
      </c>
    </row>
    <row r="335" spans="1:5">
      <c r="A335" s="494" t="s">
        <v>974</v>
      </c>
      <c r="B335" s="495">
        <v>6978.5</v>
      </c>
      <c r="C335" s="495">
        <v>6978.5</v>
      </c>
      <c r="D335" s="496">
        <v>100</v>
      </c>
      <c r="E335" s="497" t="s">
        <v>30</v>
      </c>
    </row>
    <row r="336" spans="1:5">
      <c r="A336" s="494" t="s">
        <v>975</v>
      </c>
      <c r="B336" s="495">
        <v>2688.96</v>
      </c>
      <c r="C336" s="495">
        <v>2688.96</v>
      </c>
      <c r="D336" s="496">
        <v>100</v>
      </c>
      <c r="E336" s="497" t="s">
        <v>30</v>
      </c>
    </row>
    <row r="337" spans="1:5">
      <c r="A337" s="494" t="s">
        <v>976</v>
      </c>
      <c r="B337" s="495">
        <v>1127.1199999999999</v>
      </c>
      <c r="C337" s="495">
        <v>1127.1199999999999</v>
      </c>
      <c r="D337" s="496">
        <v>100</v>
      </c>
      <c r="E337" s="497" t="s">
        <v>30</v>
      </c>
    </row>
    <row r="338" spans="1:5">
      <c r="A338" s="494" t="s">
        <v>977</v>
      </c>
      <c r="B338" s="495">
        <v>2000</v>
      </c>
      <c r="C338" s="495">
        <v>2000</v>
      </c>
      <c r="D338" s="496">
        <v>100</v>
      </c>
      <c r="E338" s="497" t="s">
        <v>30</v>
      </c>
    </row>
    <row r="339" spans="1:5">
      <c r="A339" s="494" t="s">
        <v>978</v>
      </c>
      <c r="B339" s="495">
        <v>11068</v>
      </c>
      <c r="C339" s="495">
        <v>11068</v>
      </c>
      <c r="D339" s="496">
        <v>100</v>
      </c>
      <c r="E339" s="497" t="s">
        <v>30</v>
      </c>
    </row>
    <row r="340" spans="1:5">
      <c r="A340" s="494" t="s">
        <v>979</v>
      </c>
      <c r="B340" s="495">
        <v>0</v>
      </c>
      <c r="C340" s="495">
        <v>757.54</v>
      </c>
      <c r="D340" s="496">
        <v>0</v>
      </c>
      <c r="E340" s="497" t="s">
        <v>980</v>
      </c>
    </row>
    <row r="341" spans="1:5" ht="40.5">
      <c r="A341" s="494" t="s">
        <v>981</v>
      </c>
      <c r="B341" s="495">
        <v>120328.04</v>
      </c>
      <c r="C341" s="495">
        <v>99531.520000000004</v>
      </c>
      <c r="D341" s="496">
        <v>120.9</v>
      </c>
      <c r="E341" s="497" t="s">
        <v>982</v>
      </c>
    </row>
    <row r="342" spans="1:5">
      <c r="A342" s="494" t="s">
        <v>983</v>
      </c>
      <c r="B342" s="495">
        <v>101701.75</v>
      </c>
      <c r="C342" s="495">
        <v>90096.639999999999</v>
      </c>
      <c r="D342" s="496">
        <v>112.9</v>
      </c>
      <c r="E342" s="497" t="s">
        <v>30</v>
      </c>
    </row>
    <row r="343" spans="1:5">
      <c r="A343" s="494" t="s">
        <v>673</v>
      </c>
      <c r="B343" s="495">
        <v>10696.8</v>
      </c>
      <c r="C343" s="495">
        <v>10696.8</v>
      </c>
      <c r="D343" s="496">
        <v>100</v>
      </c>
      <c r="E343" s="497" t="s">
        <v>30</v>
      </c>
    </row>
    <row r="344" spans="1:5">
      <c r="A344" s="494" t="s">
        <v>984</v>
      </c>
      <c r="B344" s="495">
        <v>4603.74</v>
      </c>
      <c r="C344" s="495">
        <v>4603.74</v>
      </c>
      <c r="D344" s="496">
        <v>100</v>
      </c>
      <c r="E344" s="497" t="s">
        <v>30</v>
      </c>
    </row>
    <row r="345" spans="1:5" ht="40.5">
      <c r="A345" s="494" t="s">
        <v>985</v>
      </c>
      <c r="B345" s="495">
        <v>35726.269999999997</v>
      </c>
      <c r="C345" s="495">
        <v>27252.639999999999</v>
      </c>
      <c r="D345" s="496">
        <v>131.1</v>
      </c>
      <c r="E345" s="497" t="s">
        <v>986</v>
      </c>
    </row>
    <row r="346" spans="1:5">
      <c r="A346" s="494" t="s">
        <v>987</v>
      </c>
      <c r="B346" s="495">
        <v>480</v>
      </c>
      <c r="C346" s="495">
        <v>480</v>
      </c>
      <c r="D346" s="496">
        <v>100</v>
      </c>
      <c r="E346" s="497" t="s">
        <v>30</v>
      </c>
    </row>
    <row r="347" spans="1:5">
      <c r="A347" s="494" t="s">
        <v>988</v>
      </c>
      <c r="B347" s="495">
        <v>3179</v>
      </c>
      <c r="C347" s="495">
        <v>3179</v>
      </c>
      <c r="D347" s="496">
        <v>100</v>
      </c>
      <c r="E347" s="497" t="s">
        <v>30</v>
      </c>
    </row>
    <row r="348" spans="1:5" ht="27">
      <c r="A348" s="494" t="s">
        <v>989</v>
      </c>
      <c r="B348" s="495">
        <v>5390.45</v>
      </c>
      <c r="C348" s="495">
        <v>2258.9699999999998</v>
      </c>
      <c r="D348" s="496">
        <v>238.6</v>
      </c>
      <c r="E348" s="497" t="s">
        <v>990</v>
      </c>
    </row>
    <row r="349" spans="1:5">
      <c r="A349" s="494" t="s">
        <v>991</v>
      </c>
      <c r="B349" s="495">
        <v>570.6</v>
      </c>
      <c r="C349" s="495">
        <v>570.6</v>
      </c>
      <c r="D349" s="496">
        <v>100</v>
      </c>
      <c r="E349" s="497" t="s">
        <v>30</v>
      </c>
    </row>
    <row r="350" spans="1:5">
      <c r="A350" s="494" t="s">
        <v>992</v>
      </c>
      <c r="B350" s="495">
        <v>56</v>
      </c>
      <c r="C350" s="495">
        <v>56</v>
      </c>
      <c r="D350" s="496">
        <v>100</v>
      </c>
      <c r="E350" s="497" t="s">
        <v>30</v>
      </c>
    </row>
    <row r="351" spans="1:5">
      <c r="A351" s="494" t="s">
        <v>993</v>
      </c>
      <c r="B351" s="495">
        <v>3900</v>
      </c>
      <c r="C351" s="495">
        <v>3900</v>
      </c>
      <c r="D351" s="496">
        <v>100</v>
      </c>
      <c r="E351" s="497" t="s">
        <v>30</v>
      </c>
    </row>
    <row r="352" spans="1:5">
      <c r="A352" s="494" t="s">
        <v>994</v>
      </c>
      <c r="B352" s="495">
        <v>1426</v>
      </c>
      <c r="C352" s="495">
        <v>1426</v>
      </c>
      <c r="D352" s="496">
        <v>100</v>
      </c>
      <c r="E352" s="497" t="s">
        <v>30</v>
      </c>
    </row>
    <row r="353" spans="1:5">
      <c r="A353" s="494" t="s">
        <v>995</v>
      </c>
      <c r="B353" s="495">
        <v>1158.47</v>
      </c>
      <c r="C353" s="495">
        <v>1158.47</v>
      </c>
      <c r="D353" s="496">
        <v>100</v>
      </c>
      <c r="E353" s="497" t="s">
        <v>30</v>
      </c>
    </row>
    <row r="354" spans="1:5">
      <c r="A354" s="494" t="s">
        <v>996</v>
      </c>
      <c r="B354" s="495">
        <v>34514.42</v>
      </c>
      <c r="C354" s="495">
        <v>34514.42</v>
      </c>
      <c r="D354" s="496">
        <v>100</v>
      </c>
      <c r="E354" s="497" t="s">
        <v>30</v>
      </c>
    </row>
    <row r="355" spans="1:5">
      <c r="A355" s="494" t="s">
        <v>997</v>
      </c>
      <c r="B355" s="495">
        <v>130288.67</v>
      </c>
      <c r="C355" s="495">
        <v>165246.18</v>
      </c>
      <c r="D355" s="496">
        <v>78.8</v>
      </c>
      <c r="E355" s="497" t="s">
        <v>30</v>
      </c>
    </row>
    <row r="356" spans="1:5">
      <c r="A356" s="494" t="s">
        <v>673</v>
      </c>
      <c r="B356" s="495">
        <v>7494.07</v>
      </c>
      <c r="C356" s="495">
        <v>7494.07</v>
      </c>
      <c r="D356" s="496">
        <v>100</v>
      </c>
      <c r="E356" s="497" t="s">
        <v>30</v>
      </c>
    </row>
    <row r="357" spans="1:5">
      <c r="A357" s="494" t="s">
        <v>998</v>
      </c>
      <c r="B357" s="495">
        <v>25370.37</v>
      </c>
      <c r="C357" s="495">
        <v>25370.37</v>
      </c>
      <c r="D357" s="496">
        <v>100</v>
      </c>
      <c r="E357" s="497" t="s">
        <v>30</v>
      </c>
    </row>
    <row r="358" spans="1:5" ht="54">
      <c r="A358" s="494" t="s">
        <v>999</v>
      </c>
      <c r="B358" s="495">
        <v>47945.69</v>
      </c>
      <c r="C358" s="495">
        <v>88209.08</v>
      </c>
      <c r="D358" s="496">
        <v>54.4</v>
      </c>
      <c r="E358" s="497" t="s">
        <v>1000</v>
      </c>
    </row>
    <row r="359" spans="1:5">
      <c r="A359" s="494" t="s">
        <v>1001</v>
      </c>
      <c r="B359" s="495">
        <v>8084</v>
      </c>
      <c r="C359" s="495">
        <v>8084</v>
      </c>
      <c r="D359" s="496">
        <v>100</v>
      </c>
      <c r="E359" s="497" t="s">
        <v>30</v>
      </c>
    </row>
    <row r="360" spans="1:5">
      <c r="A360" s="494" t="s">
        <v>1002</v>
      </c>
      <c r="B360" s="495">
        <v>300</v>
      </c>
      <c r="C360" s="495">
        <v>300</v>
      </c>
      <c r="D360" s="496">
        <v>100</v>
      </c>
      <c r="E360" s="497" t="s">
        <v>30</v>
      </c>
    </row>
    <row r="361" spans="1:5">
      <c r="A361" s="494" t="s">
        <v>1003</v>
      </c>
      <c r="B361" s="495">
        <v>4006.89</v>
      </c>
      <c r="C361" s="495">
        <v>3870.01</v>
      </c>
      <c r="D361" s="496">
        <v>103.5</v>
      </c>
      <c r="E361" s="497" t="s">
        <v>30</v>
      </c>
    </row>
    <row r="362" spans="1:5">
      <c r="A362" s="494" t="s">
        <v>1004</v>
      </c>
      <c r="B362" s="495">
        <v>186.4</v>
      </c>
      <c r="C362" s="495">
        <v>186.4</v>
      </c>
      <c r="D362" s="496">
        <v>100</v>
      </c>
      <c r="E362" s="497" t="s">
        <v>30</v>
      </c>
    </row>
    <row r="363" spans="1:5">
      <c r="A363" s="494" t="s">
        <v>1005</v>
      </c>
      <c r="B363" s="495">
        <v>20</v>
      </c>
      <c r="C363" s="495">
        <v>20</v>
      </c>
      <c r="D363" s="496">
        <v>100</v>
      </c>
      <c r="E363" s="497" t="s">
        <v>30</v>
      </c>
    </row>
    <row r="364" spans="1:5">
      <c r="A364" s="494" t="s">
        <v>1006</v>
      </c>
      <c r="B364" s="495">
        <v>1528</v>
      </c>
      <c r="C364" s="495">
        <v>1528</v>
      </c>
      <c r="D364" s="496">
        <v>100</v>
      </c>
      <c r="E364" s="497" t="s">
        <v>30</v>
      </c>
    </row>
    <row r="365" spans="1:5" ht="27">
      <c r="A365" s="494" t="s">
        <v>1007</v>
      </c>
      <c r="B365" s="495">
        <v>31742</v>
      </c>
      <c r="C365" s="495">
        <v>26573</v>
      </c>
      <c r="D365" s="496">
        <v>119.5</v>
      </c>
      <c r="E365" s="497" t="s">
        <v>1008</v>
      </c>
    </row>
    <row r="366" spans="1:5">
      <c r="A366" s="494" t="s">
        <v>1009</v>
      </c>
      <c r="B366" s="495">
        <v>150</v>
      </c>
      <c r="C366" s="495">
        <v>150</v>
      </c>
      <c r="D366" s="496">
        <v>100</v>
      </c>
      <c r="E366" s="497" t="s">
        <v>30</v>
      </c>
    </row>
    <row r="367" spans="1:5">
      <c r="A367" s="494" t="s">
        <v>1010</v>
      </c>
      <c r="B367" s="495">
        <v>128.25</v>
      </c>
      <c r="C367" s="495">
        <v>128.25</v>
      </c>
      <c r="D367" s="496">
        <v>100</v>
      </c>
      <c r="E367" s="497" t="s">
        <v>30</v>
      </c>
    </row>
    <row r="368" spans="1:5">
      <c r="A368" s="494" t="s">
        <v>1011</v>
      </c>
      <c r="B368" s="495">
        <v>3333</v>
      </c>
      <c r="C368" s="495">
        <v>3333</v>
      </c>
      <c r="D368" s="496">
        <v>100</v>
      </c>
      <c r="E368" s="497" t="s">
        <v>30</v>
      </c>
    </row>
    <row r="369" spans="1:5">
      <c r="A369" s="494" t="s">
        <v>1012</v>
      </c>
      <c r="B369" s="495">
        <v>74949.13</v>
      </c>
      <c r="C369" s="495">
        <v>74949.13</v>
      </c>
      <c r="D369" s="496">
        <v>100</v>
      </c>
      <c r="E369" s="497" t="s">
        <v>30</v>
      </c>
    </row>
    <row r="370" spans="1:5">
      <c r="A370" s="494" t="s">
        <v>1013</v>
      </c>
      <c r="B370" s="495">
        <v>600</v>
      </c>
      <c r="C370" s="495">
        <v>600</v>
      </c>
      <c r="D370" s="496">
        <v>100</v>
      </c>
      <c r="E370" s="497" t="s">
        <v>30</v>
      </c>
    </row>
    <row r="371" spans="1:5">
      <c r="A371" s="494" t="s">
        <v>1014</v>
      </c>
      <c r="B371" s="495">
        <v>2526</v>
      </c>
      <c r="C371" s="495">
        <v>2526</v>
      </c>
      <c r="D371" s="496">
        <v>100</v>
      </c>
      <c r="E371" s="497" t="s">
        <v>30</v>
      </c>
    </row>
    <row r="372" spans="1:5">
      <c r="A372" s="494" t="s">
        <v>1015</v>
      </c>
      <c r="B372" s="495">
        <v>71823.13</v>
      </c>
      <c r="C372" s="495">
        <v>71823.13</v>
      </c>
      <c r="D372" s="496">
        <v>100</v>
      </c>
      <c r="E372" s="497" t="s">
        <v>30</v>
      </c>
    </row>
    <row r="373" spans="1:5">
      <c r="A373" s="494" t="s">
        <v>1016</v>
      </c>
      <c r="B373" s="495">
        <v>49927</v>
      </c>
      <c r="C373" s="495">
        <v>40730</v>
      </c>
      <c r="D373" s="496">
        <v>122.6</v>
      </c>
      <c r="E373" s="497" t="s">
        <v>30</v>
      </c>
    </row>
    <row r="374" spans="1:5">
      <c r="A374" s="494" t="s">
        <v>1017</v>
      </c>
      <c r="B374" s="495">
        <v>4000</v>
      </c>
      <c r="C374" s="495">
        <v>4000</v>
      </c>
      <c r="D374" s="496">
        <v>100</v>
      </c>
      <c r="E374" s="497" t="s">
        <v>30</v>
      </c>
    </row>
    <row r="375" spans="1:5" ht="27">
      <c r="A375" s="494" t="s">
        <v>1018</v>
      </c>
      <c r="B375" s="495">
        <v>39527</v>
      </c>
      <c r="C375" s="495">
        <v>30330</v>
      </c>
      <c r="D375" s="496">
        <v>130.30000000000001</v>
      </c>
      <c r="E375" s="497" t="s">
        <v>1019</v>
      </c>
    </row>
    <row r="376" spans="1:5">
      <c r="A376" s="494" t="s">
        <v>1020</v>
      </c>
      <c r="B376" s="495">
        <v>6400</v>
      </c>
      <c r="C376" s="495">
        <v>6400</v>
      </c>
      <c r="D376" s="496">
        <v>100</v>
      </c>
      <c r="E376" s="497" t="s">
        <v>30</v>
      </c>
    </row>
    <row r="377" spans="1:5">
      <c r="A377" s="494" t="s">
        <v>1021</v>
      </c>
      <c r="B377" s="495">
        <v>7789.87</v>
      </c>
      <c r="C377" s="495">
        <v>7889.87</v>
      </c>
      <c r="D377" s="496">
        <v>98.7</v>
      </c>
      <c r="E377" s="497" t="s">
        <v>30</v>
      </c>
    </row>
    <row r="378" spans="1:5">
      <c r="A378" s="494" t="s">
        <v>1022</v>
      </c>
      <c r="B378" s="495">
        <v>7789.87</v>
      </c>
      <c r="C378" s="495">
        <v>7889.87</v>
      </c>
      <c r="D378" s="496">
        <v>98.7</v>
      </c>
      <c r="E378" s="497" t="s">
        <v>30</v>
      </c>
    </row>
    <row r="379" spans="1:5">
      <c r="A379" s="494" t="s">
        <v>1023</v>
      </c>
      <c r="B379" s="495">
        <v>355228.12</v>
      </c>
      <c r="C379" s="495">
        <v>579347.21</v>
      </c>
      <c r="D379" s="496">
        <v>61.3</v>
      </c>
      <c r="E379" s="497" t="s">
        <v>30</v>
      </c>
    </row>
    <row r="380" spans="1:5">
      <c r="A380" s="494" t="s">
        <v>1024</v>
      </c>
      <c r="B380" s="495">
        <v>302277.28999999998</v>
      </c>
      <c r="C380" s="495">
        <v>531690.34</v>
      </c>
      <c r="D380" s="496">
        <v>56.9</v>
      </c>
      <c r="E380" s="497" t="s">
        <v>30</v>
      </c>
    </row>
    <row r="381" spans="1:5">
      <c r="A381" s="494" t="s">
        <v>673</v>
      </c>
      <c r="B381" s="495">
        <v>7339.52</v>
      </c>
      <c r="C381" s="495">
        <v>6770.97</v>
      </c>
      <c r="D381" s="496">
        <v>108.4</v>
      </c>
      <c r="E381" s="497" t="s">
        <v>30</v>
      </c>
    </row>
    <row r="382" spans="1:5" ht="40.5">
      <c r="A382" s="494" t="s">
        <v>1025</v>
      </c>
      <c r="B382" s="495">
        <v>64731.28</v>
      </c>
      <c r="C382" s="495">
        <v>134731.28</v>
      </c>
      <c r="D382" s="496">
        <v>48</v>
      </c>
      <c r="E382" s="497" t="s">
        <v>1026</v>
      </c>
    </row>
    <row r="383" spans="1:5" ht="27">
      <c r="A383" s="494" t="s">
        <v>1027</v>
      </c>
      <c r="B383" s="495">
        <v>33682.01</v>
      </c>
      <c r="C383" s="495">
        <v>187724.32</v>
      </c>
      <c r="D383" s="496">
        <v>17.899999999999999</v>
      </c>
      <c r="E383" s="497" t="s">
        <v>1028</v>
      </c>
    </row>
    <row r="384" spans="1:5">
      <c r="A384" s="494" t="s">
        <v>1029</v>
      </c>
      <c r="B384" s="495">
        <v>3538.11</v>
      </c>
      <c r="C384" s="495">
        <v>3538.11</v>
      </c>
      <c r="D384" s="496">
        <v>100</v>
      </c>
      <c r="E384" s="497" t="s">
        <v>30</v>
      </c>
    </row>
    <row r="385" spans="1:5">
      <c r="A385" s="494" t="s">
        <v>1030</v>
      </c>
      <c r="B385" s="495">
        <v>50000</v>
      </c>
      <c r="C385" s="495">
        <v>50000</v>
      </c>
      <c r="D385" s="496">
        <v>100</v>
      </c>
      <c r="E385" s="497" t="s">
        <v>30</v>
      </c>
    </row>
    <row r="386" spans="1:5">
      <c r="A386" s="494" t="s">
        <v>1031</v>
      </c>
      <c r="B386" s="495">
        <v>2237.6799999999998</v>
      </c>
      <c r="C386" s="495">
        <v>2216.02</v>
      </c>
      <c r="D386" s="496">
        <v>101</v>
      </c>
      <c r="E386" s="497" t="s">
        <v>30</v>
      </c>
    </row>
    <row r="387" spans="1:5" ht="27">
      <c r="A387" s="494" t="s">
        <v>1032</v>
      </c>
      <c r="B387" s="495">
        <v>20742.23</v>
      </c>
      <c r="C387" s="495">
        <v>27298.560000000001</v>
      </c>
      <c r="D387" s="496">
        <v>76</v>
      </c>
      <c r="E387" s="497" t="s">
        <v>1033</v>
      </c>
    </row>
    <row r="388" spans="1:5">
      <c r="A388" s="494" t="s">
        <v>1034</v>
      </c>
      <c r="B388" s="495">
        <v>11836.93</v>
      </c>
      <c r="C388" s="495">
        <v>11290</v>
      </c>
      <c r="D388" s="496">
        <v>104.8</v>
      </c>
      <c r="E388" s="497" t="s">
        <v>30</v>
      </c>
    </row>
    <row r="389" spans="1:5">
      <c r="A389" s="494" t="s">
        <v>1035</v>
      </c>
      <c r="B389" s="495">
        <v>504.45</v>
      </c>
      <c r="C389" s="495">
        <v>456</v>
      </c>
      <c r="D389" s="496">
        <v>110.6</v>
      </c>
      <c r="E389" s="497" t="s">
        <v>30</v>
      </c>
    </row>
    <row r="390" spans="1:5">
      <c r="A390" s="494" t="s">
        <v>1036</v>
      </c>
      <c r="B390" s="495">
        <v>85.98</v>
      </c>
      <c r="C390" s="495">
        <v>85.98</v>
      </c>
      <c r="D390" s="496">
        <v>100</v>
      </c>
      <c r="E390" s="497" t="s">
        <v>30</v>
      </c>
    </row>
    <row r="391" spans="1:5">
      <c r="A391" s="494" t="s">
        <v>1037</v>
      </c>
      <c r="B391" s="495">
        <v>107579.1</v>
      </c>
      <c r="C391" s="495">
        <v>107579.1</v>
      </c>
      <c r="D391" s="496">
        <v>100</v>
      </c>
      <c r="E391" s="497" t="s">
        <v>30</v>
      </c>
    </row>
    <row r="392" spans="1:5">
      <c r="A392" s="494" t="s">
        <v>1038</v>
      </c>
      <c r="B392" s="495">
        <v>51532.66</v>
      </c>
      <c r="C392" s="495">
        <v>46516.85</v>
      </c>
      <c r="D392" s="496">
        <v>110.8</v>
      </c>
      <c r="E392" s="497" t="s">
        <v>30</v>
      </c>
    </row>
    <row r="393" spans="1:5">
      <c r="A393" s="494" t="s">
        <v>673</v>
      </c>
      <c r="B393" s="495">
        <v>725.33</v>
      </c>
      <c r="C393" s="495">
        <v>685.28</v>
      </c>
      <c r="D393" s="496">
        <v>105.8</v>
      </c>
      <c r="E393" s="497" t="s">
        <v>30</v>
      </c>
    </row>
    <row r="394" spans="1:5">
      <c r="A394" s="494" t="s">
        <v>674</v>
      </c>
      <c r="B394" s="495">
        <v>142.33000000000001</v>
      </c>
      <c r="C394" s="495">
        <v>149.82</v>
      </c>
      <c r="D394" s="496">
        <v>95</v>
      </c>
      <c r="E394" s="497" t="s">
        <v>30</v>
      </c>
    </row>
    <row r="395" spans="1:5">
      <c r="A395" s="494" t="s">
        <v>1039</v>
      </c>
      <c r="B395" s="495">
        <v>1665</v>
      </c>
      <c r="C395" s="495">
        <v>1581.75</v>
      </c>
      <c r="D395" s="496">
        <v>105.3</v>
      </c>
      <c r="E395" s="497" t="s">
        <v>30</v>
      </c>
    </row>
    <row r="396" spans="1:5">
      <c r="A396" s="494" t="s">
        <v>1040</v>
      </c>
      <c r="B396" s="495">
        <v>49000</v>
      </c>
      <c r="C396" s="495">
        <v>44100</v>
      </c>
      <c r="D396" s="496">
        <v>111.1</v>
      </c>
      <c r="E396" s="497" t="s">
        <v>30</v>
      </c>
    </row>
    <row r="397" spans="1:5">
      <c r="A397" s="494" t="s">
        <v>1041</v>
      </c>
      <c r="B397" s="495">
        <v>225.63</v>
      </c>
      <c r="C397" s="495">
        <v>237.5</v>
      </c>
      <c r="D397" s="496">
        <v>95</v>
      </c>
      <c r="E397" s="497" t="s">
        <v>30</v>
      </c>
    </row>
    <row r="398" spans="1:5">
      <c r="A398" s="494" t="s">
        <v>1042</v>
      </c>
      <c r="B398" s="495">
        <v>225.63</v>
      </c>
      <c r="C398" s="495">
        <v>237.5</v>
      </c>
      <c r="D398" s="496">
        <v>95</v>
      </c>
      <c r="E398" s="497" t="s">
        <v>30</v>
      </c>
    </row>
    <row r="399" spans="1:5">
      <c r="A399" s="494" t="s">
        <v>1043</v>
      </c>
      <c r="B399" s="495">
        <v>956.28</v>
      </c>
      <c r="C399" s="495">
        <v>902.52</v>
      </c>
      <c r="D399" s="496">
        <v>106</v>
      </c>
      <c r="E399" s="497" t="s">
        <v>30</v>
      </c>
    </row>
    <row r="400" spans="1:5">
      <c r="A400" s="494" t="s">
        <v>1044</v>
      </c>
      <c r="B400" s="495">
        <v>956.28</v>
      </c>
      <c r="C400" s="495">
        <v>902.52</v>
      </c>
      <c r="D400" s="496">
        <v>106</v>
      </c>
      <c r="E400" s="497" t="s">
        <v>30</v>
      </c>
    </row>
    <row r="401" spans="1:5">
      <c r="A401" s="494" t="s">
        <v>1045</v>
      </c>
      <c r="B401" s="495">
        <v>235722.27</v>
      </c>
      <c r="C401" s="495">
        <v>203556.05</v>
      </c>
      <c r="D401" s="496">
        <v>115.8</v>
      </c>
      <c r="E401" s="497" t="s">
        <v>30</v>
      </c>
    </row>
    <row r="402" spans="1:5">
      <c r="A402" s="494" t="s">
        <v>1046</v>
      </c>
      <c r="B402" s="495">
        <v>48111.839999999997</v>
      </c>
      <c r="C402" s="495">
        <v>45032.26</v>
      </c>
      <c r="D402" s="496">
        <v>106.8</v>
      </c>
      <c r="E402" s="497" t="s">
        <v>30</v>
      </c>
    </row>
    <row r="403" spans="1:5">
      <c r="A403" s="494" t="s">
        <v>673</v>
      </c>
      <c r="B403" s="495">
        <v>2.63</v>
      </c>
      <c r="C403" s="495">
        <v>0</v>
      </c>
      <c r="D403" s="496" t="s">
        <v>30</v>
      </c>
      <c r="E403" s="497" t="s">
        <v>30</v>
      </c>
    </row>
    <row r="404" spans="1:5">
      <c r="A404" s="494" t="s">
        <v>1047</v>
      </c>
      <c r="B404" s="495">
        <v>9042.57</v>
      </c>
      <c r="C404" s="495">
        <v>8525.11</v>
      </c>
      <c r="D404" s="496">
        <v>106.1</v>
      </c>
      <c r="E404" s="497" t="s">
        <v>30</v>
      </c>
    </row>
    <row r="405" spans="1:5">
      <c r="A405" s="494" t="s">
        <v>1048</v>
      </c>
      <c r="B405" s="495">
        <v>39066.639999999999</v>
      </c>
      <c r="C405" s="495">
        <v>36507.15</v>
      </c>
      <c r="D405" s="496">
        <v>107</v>
      </c>
      <c r="E405" s="497" t="s">
        <v>30</v>
      </c>
    </row>
    <row r="406" spans="1:5">
      <c r="A406" s="494" t="s">
        <v>1049</v>
      </c>
      <c r="B406" s="495">
        <v>3831.31</v>
      </c>
      <c r="C406" s="495">
        <v>3925.61</v>
      </c>
      <c r="D406" s="496">
        <v>97.6</v>
      </c>
      <c r="E406" s="497" t="s">
        <v>30</v>
      </c>
    </row>
    <row r="407" spans="1:5">
      <c r="A407" s="494" t="s">
        <v>673</v>
      </c>
      <c r="B407" s="495">
        <v>3422.8</v>
      </c>
      <c r="C407" s="495">
        <v>3525.05</v>
      </c>
      <c r="D407" s="496">
        <v>97.1</v>
      </c>
      <c r="E407" s="497" t="s">
        <v>30</v>
      </c>
    </row>
    <row r="408" spans="1:5">
      <c r="A408" s="494" t="s">
        <v>674</v>
      </c>
      <c r="B408" s="495">
        <v>105.68</v>
      </c>
      <c r="C408" s="495">
        <v>102.58</v>
      </c>
      <c r="D408" s="496">
        <v>103</v>
      </c>
      <c r="E408" s="497" t="s">
        <v>30</v>
      </c>
    </row>
    <row r="409" spans="1:5">
      <c r="A409" s="494" t="s">
        <v>1050</v>
      </c>
      <c r="B409" s="495">
        <v>98.27</v>
      </c>
      <c r="C409" s="495">
        <v>98.27</v>
      </c>
      <c r="D409" s="496">
        <v>100</v>
      </c>
      <c r="E409" s="497" t="s">
        <v>30</v>
      </c>
    </row>
    <row r="410" spans="1:5">
      <c r="A410" s="494" t="s">
        <v>1051</v>
      </c>
      <c r="B410" s="495">
        <v>99.34</v>
      </c>
      <c r="C410" s="495">
        <v>97.35</v>
      </c>
      <c r="D410" s="496">
        <v>102</v>
      </c>
      <c r="E410" s="497" t="s">
        <v>30</v>
      </c>
    </row>
    <row r="411" spans="1:5">
      <c r="A411" s="494" t="s">
        <v>1052</v>
      </c>
      <c r="B411" s="495">
        <v>105.22</v>
      </c>
      <c r="C411" s="495">
        <v>102.36</v>
      </c>
      <c r="D411" s="496">
        <v>102.8</v>
      </c>
      <c r="E411" s="497" t="s">
        <v>30</v>
      </c>
    </row>
    <row r="412" spans="1:5">
      <c r="A412" s="494" t="s">
        <v>1053</v>
      </c>
      <c r="B412" s="495">
        <v>140.76</v>
      </c>
      <c r="C412" s="495">
        <v>93.51</v>
      </c>
      <c r="D412" s="496">
        <v>150.5</v>
      </c>
      <c r="E412" s="497" t="s">
        <v>30</v>
      </c>
    </row>
    <row r="413" spans="1:5">
      <c r="A413" s="494" t="s">
        <v>673</v>
      </c>
      <c r="B413" s="495">
        <v>110.76</v>
      </c>
      <c r="C413" s="495">
        <v>93.51</v>
      </c>
      <c r="D413" s="496">
        <v>118.4</v>
      </c>
      <c r="E413" s="497" t="s">
        <v>30</v>
      </c>
    </row>
    <row r="414" spans="1:5">
      <c r="A414" s="494" t="s">
        <v>1054</v>
      </c>
      <c r="B414" s="495">
        <v>30</v>
      </c>
      <c r="C414" s="495">
        <v>0</v>
      </c>
      <c r="D414" s="496" t="s">
        <v>30</v>
      </c>
      <c r="E414" s="497" t="s">
        <v>30</v>
      </c>
    </row>
    <row r="415" spans="1:5">
      <c r="A415" s="494" t="s">
        <v>1055</v>
      </c>
      <c r="B415" s="495">
        <v>14807.82</v>
      </c>
      <c r="C415" s="495">
        <v>15201.01</v>
      </c>
      <c r="D415" s="496">
        <v>97.4</v>
      </c>
      <c r="E415" s="497" t="s">
        <v>30</v>
      </c>
    </row>
    <row r="416" spans="1:5">
      <c r="A416" s="494" t="s">
        <v>673</v>
      </c>
      <c r="B416" s="495">
        <v>828.77</v>
      </c>
      <c r="C416" s="495">
        <v>835.58</v>
      </c>
      <c r="D416" s="496">
        <v>99.2</v>
      </c>
      <c r="E416" s="497" t="s">
        <v>30</v>
      </c>
    </row>
    <row r="417" spans="1:5">
      <c r="A417" s="494" t="s">
        <v>1056</v>
      </c>
      <c r="B417" s="495">
        <v>1406.79</v>
      </c>
      <c r="C417" s="495">
        <v>1400.61</v>
      </c>
      <c r="D417" s="496">
        <v>100.4</v>
      </c>
      <c r="E417" s="497" t="s">
        <v>30</v>
      </c>
    </row>
    <row r="418" spans="1:5">
      <c r="A418" s="494" t="s">
        <v>1057</v>
      </c>
      <c r="B418" s="495">
        <v>91.8</v>
      </c>
      <c r="C418" s="495">
        <v>91.8</v>
      </c>
      <c r="D418" s="496">
        <v>100</v>
      </c>
      <c r="E418" s="497" t="s">
        <v>30</v>
      </c>
    </row>
    <row r="419" spans="1:5">
      <c r="A419" s="494" t="s">
        <v>1058</v>
      </c>
      <c r="B419" s="495">
        <v>10137.75</v>
      </c>
      <c r="C419" s="495">
        <v>10459.870000000001</v>
      </c>
      <c r="D419" s="496">
        <v>96.9</v>
      </c>
      <c r="E419" s="497" t="s">
        <v>30</v>
      </c>
    </row>
    <row r="420" spans="1:5">
      <c r="A420" s="494" t="s">
        <v>1059</v>
      </c>
      <c r="B420" s="495">
        <v>2342.71</v>
      </c>
      <c r="C420" s="495">
        <v>2413.15</v>
      </c>
      <c r="D420" s="496">
        <v>97.1</v>
      </c>
      <c r="E420" s="497" t="s">
        <v>30</v>
      </c>
    </row>
    <row r="421" spans="1:5">
      <c r="A421" s="494" t="s">
        <v>1060</v>
      </c>
      <c r="B421" s="495">
        <v>3370.01</v>
      </c>
      <c r="C421" s="495">
        <v>3382.1</v>
      </c>
      <c r="D421" s="496">
        <v>99.6</v>
      </c>
      <c r="E421" s="497" t="s">
        <v>30</v>
      </c>
    </row>
    <row r="422" spans="1:5">
      <c r="A422" s="494" t="s">
        <v>673</v>
      </c>
      <c r="B422" s="495">
        <v>2607.65</v>
      </c>
      <c r="C422" s="495">
        <v>2620.9</v>
      </c>
      <c r="D422" s="496">
        <v>99.5</v>
      </c>
      <c r="E422" s="497" t="s">
        <v>30</v>
      </c>
    </row>
    <row r="423" spans="1:5">
      <c r="A423" s="494" t="s">
        <v>1061</v>
      </c>
      <c r="B423" s="495">
        <v>762.36</v>
      </c>
      <c r="C423" s="495">
        <v>761.2</v>
      </c>
      <c r="D423" s="496">
        <v>100.2</v>
      </c>
      <c r="E423" s="497" t="s">
        <v>30</v>
      </c>
    </row>
    <row r="424" spans="1:5">
      <c r="A424" s="494" t="s">
        <v>1062</v>
      </c>
      <c r="B424" s="495">
        <v>6907.29</v>
      </c>
      <c r="C424" s="495">
        <v>6908</v>
      </c>
      <c r="D424" s="496">
        <v>100</v>
      </c>
      <c r="E424" s="497" t="s">
        <v>30</v>
      </c>
    </row>
    <row r="425" spans="1:5">
      <c r="A425" s="494" t="s">
        <v>674</v>
      </c>
      <c r="B425" s="495">
        <v>83.21</v>
      </c>
      <c r="C425" s="495">
        <v>83.21</v>
      </c>
      <c r="D425" s="496">
        <v>100</v>
      </c>
      <c r="E425" s="497" t="s">
        <v>30</v>
      </c>
    </row>
    <row r="426" spans="1:5">
      <c r="A426" s="494" t="s">
        <v>1063</v>
      </c>
      <c r="B426" s="495">
        <v>6500</v>
      </c>
      <c r="C426" s="495">
        <v>6500</v>
      </c>
      <c r="D426" s="496">
        <v>100</v>
      </c>
      <c r="E426" s="497" t="s">
        <v>30</v>
      </c>
    </row>
    <row r="427" spans="1:5">
      <c r="A427" s="494" t="s">
        <v>1064</v>
      </c>
      <c r="B427" s="495">
        <v>324.08</v>
      </c>
      <c r="C427" s="495">
        <v>324.79000000000002</v>
      </c>
      <c r="D427" s="496">
        <v>99.8</v>
      </c>
      <c r="E427" s="497" t="s">
        <v>30</v>
      </c>
    </row>
    <row r="428" spans="1:5">
      <c r="A428" s="494" t="s">
        <v>1065</v>
      </c>
      <c r="B428" s="495">
        <v>158553.24</v>
      </c>
      <c r="C428" s="495">
        <v>129013.56</v>
      </c>
      <c r="D428" s="496">
        <v>122.9</v>
      </c>
      <c r="E428" s="497" t="s">
        <v>30</v>
      </c>
    </row>
    <row r="429" spans="1:5" ht="36" customHeight="1">
      <c r="A429" s="494" t="s">
        <v>1066</v>
      </c>
      <c r="B429" s="495">
        <v>111094</v>
      </c>
      <c r="C429" s="495">
        <v>83294</v>
      </c>
      <c r="D429" s="496">
        <v>133.4</v>
      </c>
      <c r="E429" s="497" t="s">
        <v>1067</v>
      </c>
    </row>
    <row r="430" spans="1:5">
      <c r="A430" s="494" t="s">
        <v>1068</v>
      </c>
      <c r="B430" s="495">
        <v>47459.24</v>
      </c>
      <c r="C430" s="495">
        <v>45719.56</v>
      </c>
      <c r="D430" s="496">
        <v>103.8</v>
      </c>
      <c r="E430" s="497" t="s">
        <v>30</v>
      </c>
    </row>
    <row r="431" spans="1:5">
      <c r="A431" s="494" t="s">
        <v>1069</v>
      </c>
      <c r="B431" s="495">
        <v>145875.29999999999</v>
      </c>
      <c r="C431" s="495">
        <v>143702.89000000001</v>
      </c>
      <c r="D431" s="496">
        <v>101.5</v>
      </c>
      <c r="E431" s="497" t="s">
        <v>30</v>
      </c>
    </row>
    <row r="432" spans="1:5">
      <c r="A432" s="494" t="s">
        <v>1070</v>
      </c>
      <c r="B432" s="495">
        <v>5966.25</v>
      </c>
      <c r="C432" s="495">
        <v>5685.21</v>
      </c>
      <c r="D432" s="496">
        <v>104.9</v>
      </c>
      <c r="E432" s="497" t="s">
        <v>30</v>
      </c>
    </row>
    <row r="433" spans="1:5">
      <c r="A433" s="494" t="s">
        <v>683</v>
      </c>
      <c r="B433" s="495">
        <v>646.88</v>
      </c>
      <c r="C433" s="495">
        <v>657.94</v>
      </c>
      <c r="D433" s="496">
        <v>98.3</v>
      </c>
      <c r="E433" s="497" t="s">
        <v>30</v>
      </c>
    </row>
    <row r="434" spans="1:5">
      <c r="A434" s="494" t="s">
        <v>1071</v>
      </c>
      <c r="B434" s="495">
        <v>5319.37</v>
      </c>
      <c r="C434" s="495">
        <v>5027.2700000000004</v>
      </c>
      <c r="D434" s="496">
        <v>105.8</v>
      </c>
      <c r="E434" s="497" t="s">
        <v>30</v>
      </c>
    </row>
    <row r="435" spans="1:5">
      <c r="A435" s="494" t="s">
        <v>1072</v>
      </c>
      <c r="B435" s="495">
        <v>139631.94</v>
      </c>
      <c r="C435" s="495">
        <v>137802.15</v>
      </c>
      <c r="D435" s="496">
        <v>101.3</v>
      </c>
      <c r="E435" s="497" t="s">
        <v>30</v>
      </c>
    </row>
    <row r="436" spans="1:5">
      <c r="A436" s="494" t="s">
        <v>1073</v>
      </c>
      <c r="B436" s="495">
        <v>139631.94</v>
      </c>
      <c r="C436" s="495">
        <v>137802.15</v>
      </c>
      <c r="D436" s="496">
        <v>101.3</v>
      </c>
      <c r="E436" s="497" t="s">
        <v>30</v>
      </c>
    </row>
    <row r="437" spans="1:5">
      <c r="A437" s="494" t="s">
        <v>1074</v>
      </c>
      <c r="B437" s="495">
        <v>277.11</v>
      </c>
      <c r="C437" s="495">
        <v>215.53</v>
      </c>
      <c r="D437" s="496">
        <v>128.6</v>
      </c>
      <c r="E437" s="497" t="s">
        <v>30</v>
      </c>
    </row>
    <row r="438" spans="1:5" ht="36" customHeight="1">
      <c r="A438" s="494" t="s">
        <v>1075</v>
      </c>
      <c r="B438" s="495">
        <v>277.11</v>
      </c>
      <c r="C438" s="495">
        <v>215.53</v>
      </c>
      <c r="D438" s="496">
        <v>128.6</v>
      </c>
      <c r="E438" s="497" t="s">
        <v>1076</v>
      </c>
    </row>
    <row r="439" spans="1:5">
      <c r="A439" s="494" t="s">
        <v>1077</v>
      </c>
      <c r="B439" s="495">
        <v>22005.35</v>
      </c>
      <c r="C439" s="495">
        <v>21024.98</v>
      </c>
      <c r="D439" s="496">
        <v>104.7</v>
      </c>
      <c r="E439" s="497" t="s">
        <v>30</v>
      </c>
    </row>
    <row r="440" spans="1:5">
      <c r="A440" s="494" t="s">
        <v>1078</v>
      </c>
      <c r="B440" s="495">
        <v>734.55</v>
      </c>
      <c r="C440" s="495">
        <v>659.33</v>
      </c>
      <c r="D440" s="496">
        <v>111.4</v>
      </c>
      <c r="E440" s="497" t="s">
        <v>30</v>
      </c>
    </row>
    <row r="441" spans="1:5">
      <c r="A441" s="494" t="s">
        <v>673</v>
      </c>
      <c r="B441" s="495">
        <v>734.55</v>
      </c>
      <c r="C441" s="495">
        <v>659.33</v>
      </c>
      <c r="D441" s="496">
        <v>111.4</v>
      </c>
      <c r="E441" s="497" t="s">
        <v>30</v>
      </c>
    </row>
    <row r="442" spans="1:5">
      <c r="A442" s="494" t="s">
        <v>1079</v>
      </c>
      <c r="B442" s="495">
        <v>505.8</v>
      </c>
      <c r="C442" s="495">
        <v>115.65</v>
      </c>
      <c r="D442" s="496">
        <v>437.4</v>
      </c>
      <c r="E442" s="497" t="s">
        <v>30</v>
      </c>
    </row>
    <row r="443" spans="1:5" ht="36" customHeight="1">
      <c r="A443" s="494" t="s">
        <v>1080</v>
      </c>
      <c r="B443" s="495">
        <v>505.8</v>
      </c>
      <c r="C443" s="495">
        <v>115.65</v>
      </c>
      <c r="D443" s="496">
        <v>437.4</v>
      </c>
      <c r="E443" s="497" t="s">
        <v>1081</v>
      </c>
    </row>
    <row r="444" spans="1:5">
      <c r="A444" s="494" t="s">
        <v>1082</v>
      </c>
      <c r="B444" s="495">
        <v>19165</v>
      </c>
      <c r="C444" s="495">
        <v>18650</v>
      </c>
      <c r="D444" s="496">
        <v>102.8</v>
      </c>
      <c r="E444" s="497" t="s">
        <v>30</v>
      </c>
    </row>
    <row r="445" spans="1:5">
      <c r="A445" s="494" t="s">
        <v>1083</v>
      </c>
      <c r="B445" s="495">
        <v>1600</v>
      </c>
      <c r="C445" s="495">
        <v>1600</v>
      </c>
      <c r="D445" s="496">
        <v>100</v>
      </c>
      <c r="E445" s="497" t="s">
        <v>30</v>
      </c>
    </row>
    <row r="446" spans="1:5">
      <c r="A446" s="494" t="s">
        <v>1084</v>
      </c>
      <c r="B446" s="495">
        <v>53981.37</v>
      </c>
      <c r="C446" s="495">
        <v>44995.83</v>
      </c>
      <c r="D446" s="496">
        <v>120</v>
      </c>
      <c r="E446" s="497" t="s">
        <v>30</v>
      </c>
    </row>
    <row r="447" spans="1:5">
      <c r="A447" s="494" t="s">
        <v>1085</v>
      </c>
      <c r="B447" s="495">
        <v>46865.56</v>
      </c>
      <c r="C447" s="495">
        <v>42140.69</v>
      </c>
      <c r="D447" s="496">
        <v>111.2</v>
      </c>
      <c r="E447" s="497" t="s">
        <v>30</v>
      </c>
    </row>
    <row r="448" spans="1:5">
      <c r="A448" s="494" t="s">
        <v>673</v>
      </c>
      <c r="B448" s="495">
        <v>4804.53</v>
      </c>
      <c r="C448" s="495">
        <v>4804.53</v>
      </c>
      <c r="D448" s="496">
        <v>100</v>
      </c>
      <c r="E448" s="497" t="s">
        <v>30</v>
      </c>
    </row>
    <row r="449" spans="1:5">
      <c r="A449" s="494" t="s">
        <v>674</v>
      </c>
      <c r="B449" s="495">
        <v>1758.98</v>
      </c>
      <c r="C449" s="495">
        <v>1758.98</v>
      </c>
      <c r="D449" s="496">
        <v>100</v>
      </c>
      <c r="E449" s="497" t="s">
        <v>30</v>
      </c>
    </row>
    <row r="450" spans="1:5" ht="36" customHeight="1">
      <c r="A450" s="494" t="s">
        <v>1086</v>
      </c>
      <c r="B450" s="495">
        <v>5494.92</v>
      </c>
      <c r="C450" s="495">
        <v>1494.41</v>
      </c>
      <c r="D450" s="496">
        <v>367.7</v>
      </c>
      <c r="E450" s="497" t="s">
        <v>1087</v>
      </c>
    </row>
    <row r="451" spans="1:5">
      <c r="A451" s="494" t="s">
        <v>1088</v>
      </c>
      <c r="B451" s="495">
        <v>380</v>
      </c>
      <c r="C451" s="495">
        <v>380</v>
      </c>
      <c r="D451" s="496">
        <v>100</v>
      </c>
      <c r="E451" s="497" t="s">
        <v>30</v>
      </c>
    </row>
    <row r="452" spans="1:5">
      <c r="A452" s="494" t="s">
        <v>1089</v>
      </c>
      <c r="B452" s="495">
        <v>285</v>
      </c>
      <c r="C452" s="495">
        <v>285</v>
      </c>
      <c r="D452" s="496">
        <v>100</v>
      </c>
      <c r="E452" s="497" t="s">
        <v>30</v>
      </c>
    </row>
    <row r="453" spans="1:5">
      <c r="A453" s="494" t="s">
        <v>1090</v>
      </c>
      <c r="B453" s="495">
        <v>2429</v>
      </c>
      <c r="C453" s="495">
        <v>2429</v>
      </c>
      <c r="D453" s="496">
        <v>100</v>
      </c>
      <c r="E453" s="497" t="s">
        <v>30</v>
      </c>
    </row>
    <row r="454" spans="1:5">
      <c r="A454" s="494" t="s">
        <v>1091</v>
      </c>
      <c r="B454" s="495">
        <v>1250</v>
      </c>
      <c r="C454" s="495">
        <v>1187.5</v>
      </c>
      <c r="D454" s="496">
        <v>105.3</v>
      </c>
      <c r="E454" s="497" t="s">
        <v>30</v>
      </c>
    </row>
    <row r="455" spans="1:5">
      <c r="A455" s="494" t="s">
        <v>1092</v>
      </c>
      <c r="B455" s="495">
        <v>6677.51</v>
      </c>
      <c r="C455" s="495">
        <v>6015.65</v>
      </c>
      <c r="D455" s="496">
        <v>111</v>
      </c>
      <c r="E455" s="497" t="s">
        <v>30</v>
      </c>
    </row>
    <row r="456" spans="1:5">
      <c r="A456" s="494" t="s">
        <v>1093</v>
      </c>
      <c r="B456" s="495">
        <v>3351.76</v>
      </c>
      <c r="C456" s="495">
        <v>3351.76</v>
      </c>
      <c r="D456" s="496">
        <v>100</v>
      </c>
      <c r="E456" s="497" t="s">
        <v>30</v>
      </c>
    </row>
    <row r="457" spans="1:5">
      <c r="A457" s="494" t="s">
        <v>677</v>
      </c>
      <c r="B457" s="495">
        <v>7896.43</v>
      </c>
      <c r="C457" s="495">
        <v>7896.43</v>
      </c>
      <c r="D457" s="496">
        <v>100</v>
      </c>
      <c r="E457" s="497" t="s">
        <v>30</v>
      </c>
    </row>
    <row r="458" spans="1:5">
      <c r="A458" s="494" t="s">
        <v>1094</v>
      </c>
      <c r="B458" s="495">
        <v>12537.43</v>
      </c>
      <c r="C458" s="495">
        <v>12537.43</v>
      </c>
      <c r="D458" s="496">
        <v>100</v>
      </c>
      <c r="E458" s="497" t="s">
        <v>30</v>
      </c>
    </row>
    <row r="459" spans="1:5">
      <c r="A459" s="494" t="s">
        <v>1095</v>
      </c>
      <c r="B459" s="495">
        <v>7115.81</v>
      </c>
      <c r="C459" s="495">
        <v>2855.14</v>
      </c>
      <c r="D459" s="496">
        <v>249.2</v>
      </c>
      <c r="E459" s="497" t="s">
        <v>30</v>
      </c>
    </row>
    <row r="460" spans="1:5">
      <c r="A460" s="494" t="s">
        <v>673</v>
      </c>
      <c r="B460" s="495">
        <v>496.04</v>
      </c>
      <c r="C460" s="495">
        <v>486.72</v>
      </c>
      <c r="D460" s="496">
        <v>101.9</v>
      </c>
      <c r="E460" s="497" t="s">
        <v>30</v>
      </c>
    </row>
    <row r="461" spans="1:5">
      <c r="A461" s="494" t="s">
        <v>1096</v>
      </c>
      <c r="B461" s="495">
        <v>1570.43</v>
      </c>
      <c r="C461" s="495">
        <v>1500.81</v>
      </c>
      <c r="D461" s="496">
        <v>104.6</v>
      </c>
      <c r="E461" s="497" t="s">
        <v>30</v>
      </c>
    </row>
    <row r="462" spans="1:5" ht="36" customHeight="1">
      <c r="A462" s="494" t="s">
        <v>1097</v>
      </c>
      <c r="B462" s="495">
        <v>5049.34</v>
      </c>
      <c r="C462" s="495">
        <v>867.61</v>
      </c>
      <c r="D462" s="496">
        <v>582</v>
      </c>
      <c r="E462" s="497" t="s">
        <v>1098</v>
      </c>
    </row>
    <row r="463" spans="1:5">
      <c r="A463" s="494" t="s">
        <v>1099</v>
      </c>
      <c r="B463" s="495">
        <v>137732.44</v>
      </c>
      <c r="C463" s="495">
        <v>103722.84</v>
      </c>
      <c r="D463" s="496">
        <v>132.80000000000001</v>
      </c>
      <c r="E463" s="497" t="s">
        <v>30</v>
      </c>
    </row>
    <row r="464" spans="1:5">
      <c r="A464" s="494" t="s">
        <v>1100</v>
      </c>
      <c r="B464" s="495">
        <v>19200</v>
      </c>
      <c r="C464" s="495">
        <v>0</v>
      </c>
      <c r="D464" s="496" t="s">
        <v>30</v>
      </c>
      <c r="E464" s="497" t="s">
        <v>30</v>
      </c>
    </row>
    <row r="465" spans="1:5" ht="36" customHeight="1">
      <c r="A465" s="494" t="s">
        <v>1101</v>
      </c>
      <c r="B465" s="495">
        <v>19200</v>
      </c>
      <c r="C465" s="495">
        <v>0</v>
      </c>
      <c r="D465" s="496" t="s">
        <v>30</v>
      </c>
      <c r="E465" s="497" t="s">
        <v>1102</v>
      </c>
    </row>
    <row r="466" spans="1:5">
      <c r="A466" s="494" t="s">
        <v>1103</v>
      </c>
      <c r="B466" s="495">
        <v>118532.44</v>
      </c>
      <c r="C466" s="495">
        <v>103722.84</v>
      </c>
      <c r="D466" s="496">
        <v>114.3</v>
      </c>
      <c r="E466" s="497" t="s">
        <v>30</v>
      </c>
    </row>
    <row r="467" spans="1:5">
      <c r="A467" s="494" t="s">
        <v>1104</v>
      </c>
      <c r="B467" s="495">
        <v>99384.01</v>
      </c>
      <c r="C467" s="495">
        <v>85416.94</v>
      </c>
      <c r="D467" s="496">
        <v>116.4</v>
      </c>
      <c r="E467" s="497" t="s">
        <v>30</v>
      </c>
    </row>
    <row r="468" spans="1:5">
      <c r="A468" s="494" t="s">
        <v>1105</v>
      </c>
      <c r="B468" s="495">
        <v>19148.43</v>
      </c>
      <c r="C468" s="495">
        <v>18305.900000000001</v>
      </c>
      <c r="D468" s="496">
        <v>104.6</v>
      </c>
      <c r="E468" s="497" t="s">
        <v>30</v>
      </c>
    </row>
    <row r="469" spans="1:5">
      <c r="A469" s="494" t="s">
        <v>1106</v>
      </c>
      <c r="B469" s="495">
        <v>102611.04</v>
      </c>
      <c r="C469" s="495">
        <v>102599.57</v>
      </c>
      <c r="D469" s="496">
        <v>100</v>
      </c>
      <c r="E469" s="497" t="s">
        <v>30</v>
      </c>
    </row>
    <row r="470" spans="1:5">
      <c r="A470" s="494" t="s">
        <v>1107</v>
      </c>
      <c r="B470" s="495">
        <v>98954.52</v>
      </c>
      <c r="C470" s="495">
        <v>98992.2</v>
      </c>
      <c r="D470" s="496">
        <v>100</v>
      </c>
      <c r="E470" s="497" t="s">
        <v>30</v>
      </c>
    </row>
    <row r="471" spans="1:5">
      <c r="A471" s="494" t="s">
        <v>673</v>
      </c>
      <c r="B471" s="495">
        <v>1056.81</v>
      </c>
      <c r="C471" s="495">
        <v>1024.51</v>
      </c>
      <c r="D471" s="496">
        <v>103.2</v>
      </c>
      <c r="E471" s="497" t="s">
        <v>30</v>
      </c>
    </row>
    <row r="472" spans="1:5">
      <c r="A472" s="494" t="s">
        <v>674</v>
      </c>
      <c r="B472" s="495">
        <v>10.72</v>
      </c>
      <c r="C472" s="495">
        <v>11.05</v>
      </c>
      <c r="D472" s="496">
        <v>97</v>
      </c>
      <c r="E472" s="497" t="s">
        <v>30</v>
      </c>
    </row>
    <row r="473" spans="1:5">
      <c r="A473" s="494" t="s">
        <v>1108</v>
      </c>
      <c r="B473" s="495">
        <v>521.99</v>
      </c>
      <c r="C473" s="495">
        <v>535.97</v>
      </c>
      <c r="D473" s="496">
        <v>97.4</v>
      </c>
      <c r="E473" s="497" t="s">
        <v>30</v>
      </c>
    </row>
    <row r="474" spans="1:5">
      <c r="A474" s="494" t="s">
        <v>1109</v>
      </c>
      <c r="B474" s="495">
        <v>2300</v>
      </c>
      <c r="C474" s="495">
        <v>2301.25</v>
      </c>
      <c r="D474" s="496">
        <v>99.9</v>
      </c>
      <c r="E474" s="497" t="s">
        <v>30</v>
      </c>
    </row>
    <row r="475" spans="1:5">
      <c r="A475" s="494" t="s">
        <v>1110</v>
      </c>
      <c r="B475" s="495">
        <v>86180</v>
      </c>
      <c r="C475" s="495">
        <v>86180</v>
      </c>
      <c r="D475" s="496">
        <v>100</v>
      </c>
      <c r="E475" s="497" t="s">
        <v>30</v>
      </c>
    </row>
    <row r="476" spans="1:5">
      <c r="A476" s="494" t="s">
        <v>677</v>
      </c>
      <c r="B476" s="495">
        <v>10</v>
      </c>
      <c r="C476" s="495">
        <v>10.17</v>
      </c>
      <c r="D476" s="496">
        <v>98.3</v>
      </c>
      <c r="E476" s="497" t="s">
        <v>30</v>
      </c>
    </row>
    <row r="477" spans="1:5">
      <c r="A477" s="494" t="s">
        <v>1111</v>
      </c>
      <c r="B477" s="495">
        <v>8875</v>
      </c>
      <c r="C477" s="495">
        <v>8929.25</v>
      </c>
      <c r="D477" s="496">
        <v>99.4</v>
      </c>
      <c r="E477" s="497" t="s">
        <v>30</v>
      </c>
    </row>
    <row r="478" spans="1:5">
      <c r="A478" s="494" t="s">
        <v>1112</v>
      </c>
      <c r="B478" s="495">
        <v>856.52</v>
      </c>
      <c r="C478" s="495">
        <v>807.37</v>
      </c>
      <c r="D478" s="496">
        <v>106.1</v>
      </c>
      <c r="E478" s="497" t="s">
        <v>30</v>
      </c>
    </row>
    <row r="479" spans="1:5">
      <c r="A479" s="494" t="s">
        <v>1113</v>
      </c>
      <c r="B479" s="495">
        <v>173.04</v>
      </c>
      <c r="C479" s="495">
        <v>179.18</v>
      </c>
      <c r="D479" s="496">
        <v>96.6</v>
      </c>
      <c r="E479" s="497" t="s">
        <v>30</v>
      </c>
    </row>
    <row r="480" spans="1:5">
      <c r="A480" s="494" t="s">
        <v>677</v>
      </c>
      <c r="B480" s="495">
        <v>95.84</v>
      </c>
      <c r="C480" s="495">
        <v>96.22</v>
      </c>
      <c r="D480" s="496">
        <v>99.6</v>
      </c>
      <c r="E480" s="497" t="s">
        <v>30</v>
      </c>
    </row>
    <row r="481" spans="1:5">
      <c r="A481" s="494" t="s">
        <v>1114</v>
      </c>
      <c r="B481" s="495">
        <v>587.64</v>
      </c>
      <c r="C481" s="495">
        <v>531.97</v>
      </c>
      <c r="D481" s="496">
        <v>110.5</v>
      </c>
      <c r="E481" s="497" t="s">
        <v>30</v>
      </c>
    </row>
    <row r="482" spans="1:5">
      <c r="A482" s="494" t="s">
        <v>1115</v>
      </c>
      <c r="B482" s="495">
        <v>1000</v>
      </c>
      <c r="C482" s="495">
        <v>1000</v>
      </c>
      <c r="D482" s="496">
        <v>100</v>
      </c>
      <c r="E482" s="497" t="s">
        <v>30</v>
      </c>
    </row>
    <row r="483" spans="1:5">
      <c r="A483" s="494" t="s">
        <v>1116</v>
      </c>
      <c r="B483" s="495">
        <v>34312.81</v>
      </c>
      <c r="C483" s="495">
        <v>26684.67</v>
      </c>
      <c r="D483" s="496">
        <v>128.6</v>
      </c>
      <c r="E483" s="497" t="s">
        <v>30</v>
      </c>
    </row>
    <row r="484" spans="1:5">
      <c r="A484" s="494" t="s">
        <v>1117</v>
      </c>
      <c r="B484" s="495">
        <v>10095.91</v>
      </c>
      <c r="C484" s="495">
        <v>6384.84</v>
      </c>
      <c r="D484" s="496">
        <v>158.1</v>
      </c>
      <c r="E484" s="497" t="s">
        <v>30</v>
      </c>
    </row>
    <row r="485" spans="1:5">
      <c r="A485" s="494" t="s">
        <v>1118</v>
      </c>
      <c r="B485" s="495">
        <v>3480.84</v>
      </c>
      <c r="C485" s="495">
        <v>3557.52</v>
      </c>
      <c r="D485" s="496">
        <v>97.8</v>
      </c>
      <c r="E485" s="497" t="s">
        <v>30</v>
      </c>
    </row>
    <row r="486" spans="1:5" ht="19.5" customHeight="1">
      <c r="A486" s="494" t="s">
        <v>1119</v>
      </c>
      <c r="B486" s="495">
        <v>1330283.47</v>
      </c>
      <c r="C486" s="495">
        <v>1277280.05</v>
      </c>
      <c r="D486" s="496">
        <v>104.1</v>
      </c>
      <c r="E486" s="497" t="s">
        <v>30</v>
      </c>
    </row>
    <row r="487" spans="1:5" ht="19.5" customHeight="1">
      <c r="A487" s="494" t="s">
        <v>1120</v>
      </c>
      <c r="B487" s="495">
        <v>15555.67</v>
      </c>
      <c r="C487" s="495">
        <v>16542.97</v>
      </c>
      <c r="D487" s="496">
        <v>94</v>
      </c>
      <c r="E487" s="497" t="s">
        <v>30</v>
      </c>
    </row>
    <row r="488" spans="1:5" ht="33.75" customHeight="1">
      <c r="A488" s="494" t="s">
        <v>1121</v>
      </c>
      <c r="B488" s="495">
        <v>15555.67</v>
      </c>
      <c r="C488" s="495">
        <v>16542.97</v>
      </c>
      <c r="D488" s="496">
        <v>94</v>
      </c>
      <c r="E488" s="497" t="s">
        <v>1122</v>
      </c>
    </row>
    <row r="489" spans="1:5" ht="18" customHeight="1">
      <c r="B489">
        <v>0</v>
      </c>
      <c r="C489">
        <v>0</v>
      </c>
    </row>
    <row r="490" spans="1:5" ht="48" customHeight="1">
      <c r="A490" s="946" t="s">
        <v>1123</v>
      </c>
      <c r="B490" s="946"/>
      <c r="C490" s="946"/>
      <c r="D490" s="946"/>
      <c r="E490" s="946"/>
    </row>
  </sheetData>
  <autoFilter ref="A5:E490"/>
  <mergeCells count="2">
    <mergeCell ref="A2:E2"/>
    <mergeCell ref="A490:E490"/>
  </mergeCells>
  <phoneticPr fontId="132" type="noConversion"/>
  <printOptions horizontalCentered="1"/>
  <pageMargins left="0.35416666666666702" right="0.235416666666667" top="0.43263888888888902" bottom="0.43263888888888902" header="0.31388888888888899" footer="0.15625"/>
  <pageSetup paperSize="9" scale="87" firstPageNumber="21" fitToHeight="0" orientation="portrait" useFirstPageNumber="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Zeros="0" view="pageBreakPreview" zoomScaleNormal="100" zoomScaleSheetLayoutView="100" workbookViewId="0">
      <selection activeCell="B15" sqref="B15"/>
    </sheetView>
  </sheetViews>
  <sheetFormatPr defaultColWidth="9" defaultRowHeight="11.25"/>
  <cols>
    <col min="1" max="1" width="37.625" style="477" customWidth="1"/>
    <col min="2" max="2" width="11.125" style="477" customWidth="1"/>
    <col min="3" max="3" width="14.875" style="477" customWidth="1"/>
    <col min="4" max="4" width="15.5" style="477" customWidth="1"/>
    <col min="5" max="208" width="9" style="477"/>
    <col min="209" max="209" width="20.125" style="477" customWidth="1"/>
    <col min="210" max="210" width="9.625" style="477" customWidth="1"/>
    <col min="211" max="211" width="8.625" style="477" customWidth="1"/>
    <col min="212" max="212" width="8.875" style="477" customWidth="1"/>
    <col min="213" max="215" width="7.625" style="477" customWidth="1"/>
    <col min="216" max="216" width="8.125" style="477" customWidth="1"/>
    <col min="217" max="217" width="7.625" style="477" customWidth="1"/>
    <col min="218" max="218" width="9" style="477" customWidth="1"/>
    <col min="219" max="464" width="9" style="477"/>
    <col min="465" max="465" width="20.125" style="477" customWidth="1"/>
    <col min="466" max="466" width="9.625" style="477" customWidth="1"/>
    <col min="467" max="467" width="8.625" style="477" customWidth="1"/>
    <col min="468" max="468" width="8.875" style="477" customWidth="1"/>
    <col min="469" max="471" width="7.625" style="477" customWidth="1"/>
    <col min="472" max="472" width="8.125" style="477" customWidth="1"/>
    <col min="473" max="473" width="7.625" style="477" customWidth="1"/>
    <col min="474" max="474" width="9" style="477" customWidth="1"/>
    <col min="475" max="720" width="9" style="477"/>
    <col min="721" max="721" width="20.125" style="477" customWidth="1"/>
    <col min="722" max="722" width="9.625" style="477" customWidth="1"/>
    <col min="723" max="723" width="8.625" style="477" customWidth="1"/>
    <col min="724" max="724" width="8.875" style="477" customWidth="1"/>
    <col min="725" max="727" width="7.625" style="477" customWidth="1"/>
    <col min="728" max="728" width="8.125" style="477" customWidth="1"/>
    <col min="729" max="729" width="7.625" style="477" customWidth="1"/>
    <col min="730" max="730" width="9" style="477" customWidth="1"/>
    <col min="731" max="976" width="9" style="477"/>
    <col min="977" max="977" width="20.125" style="477" customWidth="1"/>
    <col min="978" max="978" width="9.625" style="477" customWidth="1"/>
    <col min="979" max="979" width="8.625" style="477" customWidth="1"/>
    <col min="980" max="980" width="8.875" style="477" customWidth="1"/>
    <col min="981" max="983" width="7.625" style="477" customWidth="1"/>
    <col min="984" max="984" width="8.125" style="477" customWidth="1"/>
    <col min="985" max="985" width="7.625" style="477" customWidth="1"/>
    <col min="986" max="986" width="9" style="477" customWidth="1"/>
    <col min="987" max="1232" width="9" style="477"/>
    <col min="1233" max="1233" width="20.125" style="477" customWidth="1"/>
    <col min="1234" max="1234" width="9.625" style="477" customWidth="1"/>
    <col min="1235" max="1235" width="8.625" style="477" customWidth="1"/>
    <col min="1236" max="1236" width="8.875" style="477" customWidth="1"/>
    <col min="1237" max="1239" width="7.625" style="477" customWidth="1"/>
    <col min="1240" max="1240" width="8.125" style="477" customWidth="1"/>
    <col min="1241" max="1241" width="7.625" style="477" customWidth="1"/>
    <col min="1242" max="1242" width="9" style="477" customWidth="1"/>
    <col min="1243" max="1488" width="9" style="477"/>
    <col min="1489" max="1489" width="20.125" style="477" customWidth="1"/>
    <col min="1490" max="1490" width="9.625" style="477" customWidth="1"/>
    <col min="1491" max="1491" width="8.625" style="477" customWidth="1"/>
    <col min="1492" max="1492" width="8.875" style="477" customWidth="1"/>
    <col min="1493" max="1495" width="7.625" style="477" customWidth="1"/>
    <col min="1496" max="1496" width="8.125" style="477" customWidth="1"/>
    <col min="1497" max="1497" width="7.625" style="477" customWidth="1"/>
    <col min="1498" max="1498" width="9" style="477" customWidth="1"/>
    <col min="1499" max="1744" width="9" style="477"/>
    <col min="1745" max="1745" width="20.125" style="477" customWidth="1"/>
    <col min="1746" max="1746" width="9.625" style="477" customWidth="1"/>
    <col min="1747" max="1747" width="8.625" style="477" customWidth="1"/>
    <col min="1748" max="1748" width="8.875" style="477" customWidth="1"/>
    <col min="1749" max="1751" width="7.625" style="477" customWidth="1"/>
    <col min="1752" max="1752" width="8.125" style="477" customWidth="1"/>
    <col min="1753" max="1753" width="7.625" style="477" customWidth="1"/>
    <col min="1754" max="1754" width="9" style="477" customWidth="1"/>
    <col min="1755" max="2000" width="9" style="477"/>
    <col min="2001" max="2001" width="20.125" style="477" customWidth="1"/>
    <col min="2002" max="2002" width="9.625" style="477" customWidth="1"/>
    <col min="2003" max="2003" width="8.625" style="477" customWidth="1"/>
    <col min="2004" max="2004" width="8.875" style="477" customWidth="1"/>
    <col min="2005" max="2007" width="7.625" style="477" customWidth="1"/>
    <col min="2008" max="2008" width="8.125" style="477" customWidth="1"/>
    <col min="2009" max="2009" width="7.625" style="477" customWidth="1"/>
    <col min="2010" max="2010" width="9" style="477" customWidth="1"/>
    <col min="2011" max="2256" width="9" style="477"/>
    <col min="2257" max="2257" width="20.125" style="477" customWidth="1"/>
    <col min="2258" max="2258" width="9.625" style="477" customWidth="1"/>
    <col min="2259" max="2259" width="8.625" style="477" customWidth="1"/>
    <col min="2260" max="2260" width="8.875" style="477" customWidth="1"/>
    <col min="2261" max="2263" width="7.625" style="477" customWidth="1"/>
    <col min="2264" max="2264" width="8.125" style="477" customWidth="1"/>
    <col min="2265" max="2265" width="7.625" style="477" customWidth="1"/>
    <col min="2266" max="2266" width="9" style="477" customWidth="1"/>
    <col min="2267" max="2512" width="9" style="477"/>
    <col min="2513" max="2513" width="20.125" style="477" customWidth="1"/>
    <col min="2514" max="2514" width="9.625" style="477" customWidth="1"/>
    <col min="2515" max="2515" width="8.625" style="477" customWidth="1"/>
    <col min="2516" max="2516" width="8.875" style="477" customWidth="1"/>
    <col min="2517" max="2519" width="7.625" style="477" customWidth="1"/>
    <col min="2520" max="2520" width="8.125" style="477" customWidth="1"/>
    <col min="2521" max="2521" width="7.625" style="477" customWidth="1"/>
    <col min="2522" max="2522" width="9" style="477" customWidth="1"/>
    <col min="2523" max="2768" width="9" style="477"/>
    <col min="2769" max="2769" width="20.125" style="477" customWidth="1"/>
    <col min="2770" max="2770" width="9.625" style="477" customWidth="1"/>
    <col min="2771" max="2771" width="8.625" style="477" customWidth="1"/>
    <col min="2772" max="2772" width="8.875" style="477" customWidth="1"/>
    <col min="2773" max="2775" width="7.625" style="477" customWidth="1"/>
    <col min="2776" max="2776" width="8.125" style="477" customWidth="1"/>
    <col min="2777" max="2777" width="7.625" style="477" customWidth="1"/>
    <col min="2778" max="2778" width="9" style="477" customWidth="1"/>
    <col min="2779" max="3024" width="9" style="477"/>
    <col min="3025" max="3025" width="20.125" style="477" customWidth="1"/>
    <col min="3026" max="3026" width="9.625" style="477" customWidth="1"/>
    <col min="3027" max="3027" width="8.625" style="477" customWidth="1"/>
    <col min="3028" max="3028" width="8.875" style="477" customWidth="1"/>
    <col min="3029" max="3031" width="7.625" style="477" customWidth="1"/>
    <col min="3032" max="3032" width="8.125" style="477" customWidth="1"/>
    <col min="3033" max="3033" width="7.625" style="477" customWidth="1"/>
    <col min="3034" max="3034" width="9" style="477" customWidth="1"/>
    <col min="3035" max="3280" width="9" style="477"/>
    <col min="3281" max="3281" width="20.125" style="477" customWidth="1"/>
    <col min="3282" max="3282" width="9.625" style="477" customWidth="1"/>
    <col min="3283" max="3283" width="8.625" style="477" customWidth="1"/>
    <col min="3284" max="3284" width="8.875" style="477" customWidth="1"/>
    <col min="3285" max="3287" width="7.625" style="477" customWidth="1"/>
    <col min="3288" max="3288" width="8.125" style="477" customWidth="1"/>
    <col min="3289" max="3289" width="7.625" style="477" customWidth="1"/>
    <col min="3290" max="3290" width="9" style="477" customWidth="1"/>
    <col min="3291" max="3536" width="9" style="477"/>
    <col min="3537" max="3537" width="20.125" style="477" customWidth="1"/>
    <col min="3538" max="3538" width="9.625" style="477" customWidth="1"/>
    <col min="3539" max="3539" width="8.625" style="477" customWidth="1"/>
    <col min="3540" max="3540" width="8.875" style="477" customWidth="1"/>
    <col min="3541" max="3543" width="7.625" style="477" customWidth="1"/>
    <col min="3544" max="3544" width="8.125" style="477" customWidth="1"/>
    <col min="3545" max="3545" width="7.625" style="477" customWidth="1"/>
    <col min="3546" max="3546" width="9" style="477" customWidth="1"/>
    <col min="3547" max="3792" width="9" style="477"/>
    <col min="3793" max="3793" width="20.125" style="477" customWidth="1"/>
    <col min="3794" max="3794" width="9.625" style="477" customWidth="1"/>
    <col min="3795" max="3795" width="8.625" style="477" customWidth="1"/>
    <col min="3796" max="3796" width="8.875" style="477" customWidth="1"/>
    <col min="3797" max="3799" width="7.625" style="477" customWidth="1"/>
    <col min="3800" max="3800" width="8.125" style="477" customWidth="1"/>
    <col min="3801" max="3801" width="7.625" style="477" customWidth="1"/>
    <col min="3802" max="3802" width="9" style="477" customWidth="1"/>
    <col min="3803" max="4048" width="9" style="477"/>
    <col min="4049" max="4049" width="20.125" style="477" customWidth="1"/>
    <col min="4050" max="4050" width="9.625" style="477" customWidth="1"/>
    <col min="4051" max="4051" width="8.625" style="477" customWidth="1"/>
    <col min="4052" max="4052" width="8.875" style="477" customWidth="1"/>
    <col min="4053" max="4055" width="7.625" style="477" customWidth="1"/>
    <col min="4056" max="4056" width="8.125" style="477" customWidth="1"/>
    <col min="4057" max="4057" width="7.625" style="477" customWidth="1"/>
    <col min="4058" max="4058" width="9" style="477" customWidth="1"/>
    <col min="4059" max="4304" width="9" style="477"/>
    <col min="4305" max="4305" width="20.125" style="477" customWidth="1"/>
    <col min="4306" max="4306" width="9.625" style="477" customWidth="1"/>
    <col min="4307" max="4307" width="8.625" style="477" customWidth="1"/>
    <col min="4308" max="4308" width="8.875" style="477" customWidth="1"/>
    <col min="4309" max="4311" width="7.625" style="477" customWidth="1"/>
    <col min="4312" max="4312" width="8.125" style="477" customWidth="1"/>
    <col min="4313" max="4313" width="7.625" style="477" customWidth="1"/>
    <col min="4314" max="4314" width="9" style="477" customWidth="1"/>
    <col min="4315" max="4560" width="9" style="477"/>
    <col min="4561" max="4561" width="20.125" style="477" customWidth="1"/>
    <col min="4562" max="4562" width="9.625" style="477" customWidth="1"/>
    <col min="4563" max="4563" width="8.625" style="477" customWidth="1"/>
    <col min="4564" max="4564" width="8.875" style="477" customWidth="1"/>
    <col min="4565" max="4567" width="7.625" style="477" customWidth="1"/>
    <col min="4568" max="4568" width="8.125" style="477" customWidth="1"/>
    <col min="4569" max="4569" width="7.625" style="477" customWidth="1"/>
    <col min="4570" max="4570" width="9" style="477" customWidth="1"/>
    <col min="4571" max="4816" width="9" style="477"/>
    <col min="4817" max="4817" width="20.125" style="477" customWidth="1"/>
    <col min="4818" max="4818" width="9.625" style="477" customWidth="1"/>
    <col min="4819" max="4819" width="8.625" style="477" customWidth="1"/>
    <col min="4820" max="4820" width="8.875" style="477" customWidth="1"/>
    <col min="4821" max="4823" width="7.625" style="477" customWidth="1"/>
    <col min="4824" max="4824" width="8.125" style="477" customWidth="1"/>
    <col min="4825" max="4825" width="7.625" style="477" customWidth="1"/>
    <col min="4826" max="4826" width="9" style="477" customWidth="1"/>
    <col min="4827" max="5072" width="9" style="477"/>
    <col min="5073" max="5073" width="20.125" style="477" customWidth="1"/>
    <col min="5074" max="5074" width="9.625" style="477" customWidth="1"/>
    <col min="5075" max="5075" width="8.625" style="477" customWidth="1"/>
    <col min="5076" max="5076" width="8.875" style="477" customWidth="1"/>
    <col min="5077" max="5079" width="7.625" style="477" customWidth="1"/>
    <col min="5080" max="5080" width="8.125" style="477" customWidth="1"/>
    <col min="5081" max="5081" width="7.625" style="477" customWidth="1"/>
    <col min="5082" max="5082" width="9" style="477" customWidth="1"/>
    <col min="5083" max="5328" width="9" style="477"/>
    <col min="5329" max="5329" width="20.125" style="477" customWidth="1"/>
    <col min="5330" max="5330" width="9.625" style="477" customWidth="1"/>
    <col min="5331" max="5331" width="8.625" style="477" customWidth="1"/>
    <col min="5332" max="5332" width="8.875" style="477" customWidth="1"/>
    <col min="5333" max="5335" width="7.625" style="477" customWidth="1"/>
    <col min="5336" max="5336" width="8.125" style="477" customWidth="1"/>
    <col min="5337" max="5337" width="7.625" style="477" customWidth="1"/>
    <col min="5338" max="5338" width="9" style="477" customWidth="1"/>
    <col min="5339" max="5584" width="9" style="477"/>
    <col min="5585" max="5585" width="20.125" style="477" customWidth="1"/>
    <col min="5586" max="5586" width="9.625" style="477" customWidth="1"/>
    <col min="5587" max="5587" width="8.625" style="477" customWidth="1"/>
    <col min="5588" max="5588" width="8.875" style="477" customWidth="1"/>
    <col min="5589" max="5591" width="7.625" style="477" customWidth="1"/>
    <col min="5592" max="5592" width="8.125" style="477" customWidth="1"/>
    <col min="5593" max="5593" width="7.625" style="477" customWidth="1"/>
    <col min="5594" max="5594" width="9" style="477" customWidth="1"/>
    <col min="5595" max="5840" width="9" style="477"/>
    <col min="5841" max="5841" width="20.125" style="477" customWidth="1"/>
    <col min="5842" max="5842" width="9.625" style="477" customWidth="1"/>
    <col min="5843" max="5843" width="8.625" style="477" customWidth="1"/>
    <col min="5844" max="5844" width="8.875" style="477" customWidth="1"/>
    <col min="5845" max="5847" width="7.625" style="477" customWidth="1"/>
    <col min="5848" max="5848" width="8.125" style="477" customWidth="1"/>
    <col min="5849" max="5849" width="7.625" style="477" customWidth="1"/>
    <col min="5850" max="5850" width="9" style="477" customWidth="1"/>
    <col min="5851" max="6096" width="9" style="477"/>
    <col min="6097" max="6097" width="20.125" style="477" customWidth="1"/>
    <col min="6098" max="6098" width="9.625" style="477" customWidth="1"/>
    <col min="6099" max="6099" width="8.625" style="477" customWidth="1"/>
    <col min="6100" max="6100" width="8.875" style="477" customWidth="1"/>
    <col min="6101" max="6103" width="7.625" style="477" customWidth="1"/>
    <col min="6104" max="6104" width="8.125" style="477" customWidth="1"/>
    <col min="6105" max="6105" width="7.625" style="477" customWidth="1"/>
    <col min="6106" max="6106" width="9" style="477" customWidth="1"/>
    <col min="6107" max="6352" width="9" style="477"/>
    <col min="6353" max="6353" width="20.125" style="477" customWidth="1"/>
    <col min="6354" max="6354" width="9.625" style="477" customWidth="1"/>
    <col min="6355" max="6355" width="8.625" style="477" customWidth="1"/>
    <col min="6356" max="6356" width="8.875" style="477" customWidth="1"/>
    <col min="6357" max="6359" width="7.625" style="477" customWidth="1"/>
    <col min="6360" max="6360" width="8.125" style="477" customWidth="1"/>
    <col min="6361" max="6361" width="7.625" style="477" customWidth="1"/>
    <col min="6362" max="6362" width="9" style="477" customWidth="1"/>
    <col min="6363" max="6608" width="9" style="477"/>
    <col min="6609" max="6609" width="20.125" style="477" customWidth="1"/>
    <col min="6610" max="6610" width="9.625" style="477" customWidth="1"/>
    <col min="6611" max="6611" width="8.625" style="477" customWidth="1"/>
    <col min="6612" max="6612" width="8.875" style="477" customWidth="1"/>
    <col min="6613" max="6615" width="7.625" style="477" customWidth="1"/>
    <col min="6616" max="6616" width="8.125" style="477" customWidth="1"/>
    <col min="6617" max="6617" width="7.625" style="477" customWidth="1"/>
    <col min="6618" max="6618" width="9" style="477" customWidth="1"/>
    <col min="6619" max="6864" width="9" style="477"/>
    <col min="6865" max="6865" width="20.125" style="477" customWidth="1"/>
    <col min="6866" max="6866" width="9.625" style="477" customWidth="1"/>
    <col min="6867" max="6867" width="8.625" style="477" customWidth="1"/>
    <col min="6868" max="6868" width="8.875" style="477" customWidth="1"/>
    <col min="6869" max="6871" width="7.625" style="477" customWidth="1"/>
    <col min="6872" max="6872" width="8.125" style="477" customWidth="1"/>
    <col min="6873" max="6873" width="7.625" style="477" customWidth="1"/>
    <col min="6874" max="6874" width="9" style="477" customWidth="1"/>
    <col min="6875" max="7120" width="9" style="477"/>
    <col min="7121" max="7121" width="20.125" style="477" customWidth="1"/>
    <col min="7122" max="7122" width="9.625" style="477" customWidth="1"/>
    <col min="7123" max="7123" width="8.625" style="477" customWidth="1"/>
    <col min="7124" max="7124" width="8.875" style="477" customWidth="1"/>
    <col min="7125" max="7127" width="7.625" style="477" customWidth="1"/>
    <col min="7128" max="7128" width="8.125" style="477" customWidth="1"/>
    <col min="7129" max="7129" width="7.625" style="477" customWidth="1"/>
    <col min="7130" max="7130" width="9" style="477" customWidth="1"/>
    <col min="7131" max="7376" width="9" style="477"/>
    <col min="7377" max="7377" width="20.125" style="477" customWidth="1"/>
    <col min="7378" max="7378" width="9.625" style="477" customWidth="1"/>
    <col min="7379" max="7379" width="8.625" style="477" customWidth="1"/>
    <col min="7380" max="7380" width="8.875" style="477" customWidth="1"/>
    <col min="7381" max="7383" width="7.625" style="477" customWidth="1"/>
    <col min="7384" max="7384" width="8.125" style="477" customWidth="1"/>
    <col min="7385" max="7385" width="7.625" style="477" customWidth="1"/>
    <col min="7386" max="7386" width="9" style="477" customWidth="1"/>
    <col min="7387" max="7632" width="9" style="477"/>
    <col min="7633" max="7633" width="20.125" style="477" customWidth="1"/>
    <col min="7634" max="7634" width="9.625" style="477" customWidth="1"/>
    <col min="7635" max="7635" width="8.625" style="477" customWidth="1"/>
    <col min="7636" max="7636" width="8.875" style="477" customWidth="1"/>
    <col min="7637" max="7639" width="7.625" style="477" customWidth="1"/>
    <col min="7640" max="7640" width="8.125" style="477" customWidth="1"/>
    <col min="7641" max="7641" width="7.625" style="477" customWidth="1"/>
    <col min="7642" max="7642" width="9" style="477" customWidth="1"/>
    <col min="7643" max="7888" width="9" style="477"/>
    <col min="7889" max="7889" width="20.125" style="477" customWidth="1"/>
    <col min="7890" max="7890" width="9.625" style="477" customWidth="1"/>
    <col min="7891" max="7891" width="8.625" style="477" customWidth="1"/>
    <col min="7892" max="7892" width="8.875" style="477" customWidth="1"/>
    <col min="7893" max="7895" width="7.625" style="477" customWidth="1"/>
    <col min="7896" max="7896" width="8.125" style="477" customWidth="1"/>
    <col min="7897" max="7897" width="7.625" style="477" customWidth="1"/>
    <col min="7898" max="7898" width="9" style="477" customWidth="1"/>
    <col min="7899" max="8144" width="9" style="477"/>
    <col min="8145" max="8145" width="20.125" style="477" customWidth="1"/>
    <col min="8146" max="8146" width="9.625" style="477" customWidth="1"/>
    <col min="8147" max="8147" width="8.625" style="477" customWidth="1"/>
    <col min="8148" max="8148" width="8.875" style="477" customWidth="1"/>
    <col min="8149" max="8151" width="7.625" style="477" customWidth="1"/>
    <col min="8152" max="8152" width="8.125" style="477" customWidth="1"/>
    <col min="8153" max="8153" width="7.625" style="477" customWidth="1"/>
    <col min="8154" max="8154" width="9" style="477" customWidth="1"/>
    <col min="8155" max="8400" width="9" style="477"/>
    <col min="8401" max="8401" width="20.125" style="477" customWidth="1"/>
    <col min="8402" max="8402" width="9.625" style="477" customWidth="1"/>
    <col min="8403" max="8403" width="8.625" style="477" customWidth="1"/>
    <col min="8404" max="8404" width="8.875" style="477" customWidth="1"/>
    <col min="8405" max="8407" width="7.625" style="477" customWidth="1"/>
    <col min="8408" max="8408" width="8.125" style="477" customWidth="1"/>
    <col min="8409" max="8409" width="7.625" style="477" customWidth="1"/>
    <col min="8410" max="8410" width="9" style="477" customWidth="1"/>
    <col min="8411" max="8656" width="9" style="477"/>
    <col min="8657" max="8657" width="20.125" style="477" customWidth="1"/>
    <col min="8658" max="8658" width="9.625" style="477" customWidth="1"/>
    <col min="8659" max="8659" width="8.625" style="477" customWidth="1"/>
    <col min="8660" max="8660" width="8.875" style="477" customWidth="1"/>
    <col min="8661" max="8663" width="7.625" style="477" customWidth="1"/>
    <col min="8664" max="8664" width="8.125" style="477" customWidth="1"/>
    <col min="8665" max="8665" width="7.625" style="477" customWidth="1"/>
    <col min="8666" max="8666" width="9" style="477" customWidth="1"/>
    <col min="8667" max="8912" width="9" style="477"/>
    <col min="8913" max="8913" width="20.125" style="477" customWidth="1"/>
    <col min="8914" max="8914" width="9.625" style="477" customWidth="1"/>
    <col min="8915" max="8915" width="8.625" style="477" customWidth="1"/>
    <col min="8916" max="8916" width="8.875" style="477" customWidth="1"/>
    <col min="8917" max="8919" width="7.625" style="477" customWidth="1"/>
    <col min="8920" max="8920" width="8.125" style="477" customWidth="1"/>
    <col min="8921" max="8921" width="7.625" style="477" customWidth="1"/>
    <col min="8922" max="8922" width="9" style="477" customWidth="1"/>
    <col min="8923" max="9168" width="9" style="477"/>
    <col min="9169" max="9169" width="20.125" style="477" customWidth="1"/>
    <col min="9170" max="9170" width="9.625" style="477" customWidth="1"/>
    <col min="9171" max="9171" width="8.625" style="477" customWidth="1"/>
    <col min="9172" max="9172" width="8.875" style="477" customWidth="1"/>
    <col min="9173" max="9175" width="7.625" style="477" customWidth="1"/>
    <col min="9176" max="9176" width="8.125" style="477" customWidth="1"/>
    <col min="9177" max="9177" width="7.625" style="477" customWidth="1"/>
    <col min="9178" max="9178" width="9" style="477" customWidth="1"/>
    <col min="9179" max="9424" width="9" style="477"/>
    <col min="9425" max="9425" width="20.125" style="477" customWidth="1"/>
    <col min="9426" max="9426" width="9.625" style="477" customWidth="1"/>
    <col min="9427" max="9427" width="8.625" style="477" customWidth="1"/>
    <col min="9428" max="9428" width="8.875" style="477" customWidth="1"/>
    <col min="9429" max="9431" width="7.625" style="477" customWidth="1"/>
    <col min="9432" max="9432" width="8.125" style="477" customWidth="1"/>
    <col min="9433" max="9433" width="7.625" style="477" customWidth="1"/>
    <col min="9434" max="9434" width="9" style="477" customWidth="1"/>
    <col min="9435" max="9680" width="9" style="477"/>
    <col min="9681" max="9681" width="20.125" style="477" customWidth="1"/>
    <col min="9682" max="9682" width="9.625" style="477" customWidth="1"/>
    <col min="9683" max="9683" width="8.625" style="477" customWidth="1"/>
    <col min="9684" max="9684" width="8.875" style="477" customWidth="1"/>
    <col min="9685" max="9687" width="7.625" style="477" customWidth="1"/>
    <col min="9688" max="9688" width="8.125" style="477" customWidth="1"/>
    <col min="9689" max="9689" width="7.625" style="477" customWidth="1"/>
    <col min="9690" max="9690" width="9" style="477" customWidth="1"/>
    <col min="9691" max="9936" width="9" style="477"/>
    <col min="9937" max="9937" width="20.125" style="477" customWidth="1"/>
    <col min="9938" max="9938" width="9.625" style="477" customWidth="1"/>
    <col min="9939" max="9939" width="8.625" style="477" customWidth="1"/>
    <col min="9940" max="9940" width="8.875" style="477" customWidth="1"/>
    <col min="9941" max="9943" width="7.625" style="477" customWidth="1"/>
    <col min="9944" max="9944" width="8.125" style="477" customWidth="1"/>
    <col min="9945" max="9945" width="7.625" style="477" customWidth="1"/>
    <col min="9946" max="9946" width="9" style="477" customWidth="1"/>
    <col min="9947" max="10192" width="9" style="477"/>
    <col min="10193" max="10193" width="20.125" style="477" customWidth="1"/>
    <col min="10194" max="10194" width="9.625" style="477" customWidth="1"/>
    <col min="10195" max="10195" width="8.625" style="477" customWidth="1"/>
    <col min="10196" max="10196" width="8.875" style="477" customWidth="1"/>
    <col min="10197" max="10199" width="7.625" style="477" customWidth="1"/>
    <col min="10200" max="10200" width="8.125" style="477" customWidth="1"/>
    <col min="10201" max="10201" width="7.625" style="477" customWidth="1"/>
    <col min="10202" max="10202" width="9" style="477" customWidth="1"/>
    <col min="10203" max="10448" width="9" style="477"/>
    <col min="10449" max="10449" width="20.125" style="477" customWidth="1"/>
    <col min="10450" max="10450" width="9.625" style="477" customWidth="1"/>
    <col min="10451" max="10451" width="8.625" style="477" customWidth="1"/>
    <col min="10452" max="10452" width="8.875" style="477" customWidth="1"/>
    <col min="10453" max="10455" width="7.625" style="477" customWidth="1"/>
    <col min="10456" max="10456" width="8.125" style="477" customWidth="1"/>
    <col min="10457" max="10457" width="7.625" style="477" customWidth="1"/>
    <col min="10458" max="10458" width="9" style="477" customWidth="1"/>
    <col min="10459" max="10704" width="9" style="477"/>
    <col min="10705" max="10705" width="20.125" style="477" customWidth="1"/>
    <col min="10706" max="10706" width="9.625" style="477" customWidth="1"/>
    <col min="10707" max="10707" width="8.625" style="477" customWidth="1"/>
    <col min="10708" max="10708" width="8.875" style="477" customWidth="1"/>
    <col min="10709" max="10711" width="7.625" style="477" customWidth="1"/>
    <col min="10712" max="10712" width="8.125" style="477" customWidth="1"/>
    <col min="10713" max="10713" width="7.625" style="477" customWidth="1"/>
    <col min="10714" max="10714" width="9" style="477" customWidth="1"/>
    <col min="10715" max="10960" width="9" style="477"/>
    <col min="10961" max="10961" width="20.125" style="477" customWidth="1"/>
    <col min="10962" max="10962" width="9.625" style="477" customWidth="1"/>
    <col min="10963" max="10963" width="8.625" style="477" customWidth="1"/>
    <col min="10964" max="10964" width="8.875" style="477" customWidth="1"/>
    <col min="10965" max="10967" width="7.625" style="477" customWidth="1"/>
    <col min="10968" max="10968" width="8.125" style="477" customWidth="1"/>
    <col min="10969" max="10969" width="7.625" style="477" customWidth="1"/>
    <col min="10970" max="10970" width="9" style="477" customWidth="1"/>
    <col min="10971" max="11216" width="9" style="477"/>
    <col min="11217" max="11217" width="20.125" style="477" customWidth="1"/>
    <col min="11218" max="11218" width="9.625" style="477" customWidth="1"/>
    <col min="11219" max="11219" width="8.625" style="477" customWidth="1"/>
    <col min="11220" max="11220" width="8.875" style="477" customWidth="1"/>
    <col min="11221" max="11223" width="7.625" style="477" customWidth="1"/>
    <col min="11224" max="11224" width="8.125" style="477" customWidth="1"/>
    <col min="11225" max="11225" width="7.625" style="477" customWidth="1"/>
    <col min="11226" max="11226" width="9" style="477" customWidth="1"/>
    <col min="11227" max="11472" width="9" style="477"/>
    <col min="11473" max="11473" width="20.125" style="477" customWidth="1"/>
    <col min="11474" max="11474" width="9.625" style="477" customWidth="1"/>
    <col min="11475" max="11475" width="8.625" style="477" customWidth="1"/>
    <col min="11476" max="11476" width="8.875" style="477" customWidth="1"/>
    <col min="11477" max="11479" width="7.625" style="477" customWidth="1"/>
    <col min="11480" max="11480" width="8.125" style="477" customWidth="1"/>
    <col min="11481" max="11481" width="7.625" style="477" customWidth="1"/>
    <col min="11482" max="11482" width="9" style="477" customWidth="1"/>
    <col min="11483" max="11728" width="9" style="477"/>
    <col min="11729" max="11729" width="20.125" style="477" customWidth="1"/>
    <col min="11730" max="11730" width="9.625" style="477" customWidth="1"/>
    <col min="11731" max="11731" width="8.625" style="477" customWidth="1"/>
    <col min="11732" max="11732" width="8.875" style="477" customWidth="1"/>
    <col min="11733" max="11735" width="7.625" style="477" customWidth="1"/>
    <col min="11736" max="11736" width="8.125" style="477" customWidth="1"/>
    <col min="11737" max="11737" width="7.625" style="477" customWidth="1"/>
    <col min="11738" max="11738" width="9" style="477" customWidth="1"/>
    <col min="11739" max="11984" width="9" style="477"/>
    <col min="11985" max="11985" width="20.125" style="477" customWidth="1"/>
    <col min="11986" max="11986" width="9.625" style="477" customWidth="1"/>
    <col min="11987" max="11987" width="8.625" style="477" customWidth="1"/>
    <col min="11988" max="11988" width="8.875" style="477" customWidth="1"/>
    <col min="11989" max="11991" width="7.625" style="477" customWidth="1"/>
    <col min="11992" max="11992" width="8.125" style="477" customWidth="1"/>
    <col min="11993" max="11993" width="7.625" style="477" customWidth="1"/>
    <col min="11994" max="11994" width="9" style="477" customWidth="1"/>
    <col min="11995" max="12240" width="9" style="477"/>
    <col min="12241" max="12241" width="20.125" style="477" customWidth="1"/>
    <col min="12242" max="12242" width="9.625" style="477" customWidth="1"/>
    <col min="12243" max="12243" width="8.625" style="477" customWidth="1"/>
    <col min="12244" max="12244" width="8.875" style="477" customWidth="1"/>
    <col min="12245" max="12247" width="7.625" style="477" customWidth="1"/>
    <col min="12248" max="12248" width="8.125" style="477" customWidth="1"/>
    <col min="12249" max="12249" width="7.625" style="477" customWidth="1"/>
    <col min="12250" max="12250" width="9" style="477" customWidth="1"/>
    <col min="12251" max="12496" width="9" style="477"/>
    <col min="12497" max="12497" width="20.125" style="477" customWidth="1"/>
    <col min="12498" max="12498" width="9.625" style="477" customWidth="1"/>
    <col min="12499" max="12499" width="8.625" style="477" customWidth="1"/>
    <col min="12500" max="12500" width="8.875" style="477" customWidth="1"/>
    <col min="12501" max="12503" width="7.625" style="477" customWidth="1"/>
    <col min="12504" max="12504" width="8.125" style="477" customWidth="1"/>
    <col min="12505" max="12505" width="7.625" style="477" customWidth="1"/>
    <col min="12506" max="12506" width="9" style="477" customWidth="1"/>
    <col min="12507" max="12752" width="9" style="477"/>
    <col min="12753" max="12753" width="20.125" style="477" customWidth="1"/>
    <col min="12754" max="12754" width="9.625" style="477" customWidth="1"/>
    <col min="12755" max="12755" width="8.625" style="477" customWidth="1"/>
    <col min="12756" max="12756" width="8.875" style="477" customWidth="1"/>
    <col min="12757" max="12759" width="7.625" style="477" customWidth="1"/>
    <col min="12760" max="12760" width="8.125" style="477" customWidth="1"/>
    <col min="12761" max="12761" width="7.625" style="477" customWidth="1"/>
    <col min="12762" max="12762" width="9" style="477" customWidth="1"/>
    <col min="12763" max="13008" width="9" style="477"/>
    <col min="13009" max="13009" width="20.125" style="477" customWidth="1"/>
    <col min="13010" max="13010" width="9.625" style="477" customWidth="1"/>
    <col min="13011" max="13011" width="8.625" style="477" customWidth="1"/>
    <col min="13012" max="13012" width="8.875" style="477" customWidth="1"/>
    <col min="13013" max="13015" width="7.625" style="477" customWidth="1"/>
    <col min="13016" max="13016" width="8.125" style="477" customWidth="1"/>
    <col min="13017" max="13017" width="7.625" style="477" customWidth="1"/>
    <col min="13018" max="13018" width="9" style="477" customWidth="1"/>
    <col min="13019" max="13264" width="9" style="477"/>
    <col min="13265" max="13265" width="20.125" style="477" customWidth="1"/>
    <col min="13266" max="13266" width="9.625" style="477" customWidth="1"/>
    <col min="13267" max="13267" width="8.625" style="477" customWidth="1"/>
    <col min="13268" max="13268" width="8.875" style="477" customWidth="1"/>
    <col min="13269" max="13271" width="7.625" style="477" customWidth="1"/>
    <col min="13272" max="13272" width="8.125" style="477" customWidth="1"/>
    <col min="13273" max="13273" width="7.625" style="477" customWidth="1"/>
    <col min="13274" max="13274" width="9" style="477" customWidth="1"/>
    <col min="13275" max="13520" width="9" style="477"/>
    <col min="13521" max="13521" width="20.125" style="477" customWidth="1"/>
    <col min="13522" max="13522" width="9.625" style="477" customWidth="1"/>
    <col min="13523" max="13523" width="8.625" style="477" customWidth="1"/>
    <col min="13524" max="13524" width="8.875" style="477" customWidth="1"/>
    <col min="13525" max="13527" width="7.625" style="477" customWidth="1"/>
    <col min="13528" max="13528" width="8.125" style="477" customWidth="1"/>
    <col min="13529" max="13529" width="7.625" style="477" customWidth="1"/>
    <col min="13530" max="13530" width="9" style="477" customWidth="1"/>
    <col min="13531" max="13776" width="9" style="477"/>
    <col min="13777" max="13777" width="20.125" style="477" customWidth="1"/>
    <col min="13778" max="13778" width="9.625" style="477" customWidth="1"/>
    <col min="13779" max="13779" width="8.625" style="477" customWidth="1"/>
    <col min="13780" max="13780" width="8.875" style="477" customWidth="1"/>
    <col min="13781" max="13783" width="7.625" style="477" customWidth="1"/>
    <col min="13784" max="13784" width="8.125" style="477" customWidth="1"/>
    <col min="13785" max="13785" width="7.625" style="477" customWidth="1"/>
    <col min="13786" max="13786" width="9" style="477" customWidth="1"/>
    <col min="13787" max="14032" width="9" style="477"/>
    <col min="14033" max="14033" width="20.125" style="477" customWidth="1"/>
    <col min="14034" max="14034" width="9.625" style="477" customWidth="1"/>
    <col min="14035" max="14035" width="8.625" style="477" customWidth="1"/>
    <col min="14036" max="14036" width="8.875" style="477" customWidth="1"/>
    <col min="14037" max="14039" width="7.625" style="477" customWidth="1"/>
    <col min="14040" max="14040" width="8.125" style="477" customWidth="1"/>
    <col min="14041" max="14041" width="7.625" style="477" customWidth="1"/>
    <col min="14042" max="14042" width="9" style="477" customWidth="1"/>
    <col min="14043" max="14288" width="9" style="477"/>
    <col min="14289" max="14289" width="20.125" style="477" customWidth="1"/>
    <col min="14290" max="14290" width="9.625" style="477" customWidth="1"/>
    <col min="14291" max="14291" width="8.625" style="477" customWidth="1"/>
    <col min="14292" max="14292" width="8.875" style="477" customWidth="1"/>
    <col min="14293" max="14295" width="7.625" style="477" customWidth="1"/>
    <col min="14296" max="14296" width="8.125" style="477" customWidth="1"/>
    <col min="14297" max="14297" width="7.625" style="477" customWidth="1"/>
    <col min="14298" max="14298" width="9" style="477" customWidth="1"/>
    <col min="14299" max="14544" width="9" style="477"/>
    <col min="14545" max="14545" width="20.125" style="477" customWidth="1"/>
    <col min="14546" max="14546" width="9.625" style="477" customWidth="1"/>
    <col min="14547" max="14547" width="8.625" style="477" customWidth="1"/>
    <col min="14548" max="14548" width="8.875" style="477" customWidth="1"/>
    <col min="14549" max="14551" width="7.625" style="477" customWidth="1"/>
    <col min="14552" max="14552" width="8.125" style="477" customWidth="1"/>
    <col min="14553" max="14553" width="7.625" style="477" customWidth="1"/>
    <col min="14554" max="14554" width="9" style="477" customWidth="1"/>
    <col min="14555" max="14800" width="9" style="477"/>
    <col min="14801" max="14801" width="20.125" style="477" customWidth="1"/>
    <col min="14802" max="14802" width="9.625" style="477" customWidth="1"/>
    <col min="14803" max="14803" width="8.625" style="477" customWidth="1"/>
    <col min="14804" max="14804" width="8.875" style="477" customWidth="1"/>
    <col min="14805" max="14807" width="7.625" style="477" customWidth="1"/>
    <col min="14808" max="14808" width="8.125" style="477" customWidth="1"/>
    <col min="14809" max="14809" width="7.625" style="477" customWidth="1"/>
    <col min="14810" max="14810" width="9" style="477" customWidth="1"/>
    <col min="14811" max="15056" width="9" style="477"/>
    <col min="15057" max="15057" width="20.125" style="477" customWidth="1"/>
    <col min="15058" max="15058" width="9.625" style="477" customWidth="1"/>
    <col min="15059" max="15059" width="8.625" style="477" customWidth="1"/>
    <col min="15060" max="15060" width="8.875" style="477" customWidth="1"/>
    <col min="15061" max="15063" width="7.625" style="477" customWidth="1"/>
    <col min="15064" max="15064" width="8.125" style="477" customWidth="1"/>
    <col min="15065" max="15065" width="7.625" style="477" customWidth="1"/>
    <col min="15066" max="15066" width="9" style="477" customWidth="1"/>
    <col min="15067" max="15312" width="9" style="477"/>
    <col min="15313" max="15313" width="20.125" style="477" customWidth="1"/>
    <col min="15314" max="15314" width="9.625" style="477" customWidth="1"/>
    <col min="15315" max="15315" width="8.625" style="477" customWidth="1"/>
    <col min="15316" max="15316" width="8.875" style="477" customWidth="1"/>
    <col min="15317" max="15319" width="7.625" style="477" customWidth="1"/>
    <col min="15320" max="15320" width="8.125" style="477" customWidth="1"/>
    <col min="15321" max="15321" width="7.625" style="477" customWidth="1"/>
    <col min="15322" max="15322" width="9" style="477" customWidth="1"/>
    <col min="15323" max="15568" width="9" style="477"/>
    <col min="15569" max="15569" width="20.125" style="477" customWidth="1"/>
    <col min="15570" max="15570" width="9.625" style="477" customWidth="1"/>
    <col min="15571" max="15571" width="8.625" style="477" customWidth="1"/>
    <col min="15572" max="15572" width="8.875" style="477" customWidth="1"/>
    <col min="15573" max="15575" width="7.625" style="477" customWidth="1"/>
    <col min="15576" max="15576" width="8.125" style="477" customWidth="1"/>
    <col min="15577" max="15577" width="7.625" style="477" customWidth="1"/>
    <col min="15578" max="15578" width="9" style="477" customWidth="1"/>
    <col min="15579" max="15824" width="9" style="477"/>
    <col min="15825" max="15825" width="20.125" style="477" customWidth="1"/>
    <col min="15826" max="15826" width="9.625" style="477" customWidth="1"/>
    <col min="15827" max="15827" width="8.625" style="477" customWidth="1"/>
    <col min="15828" max="15828" width="8.875" style="477" customWidth="1"/>
    <col min="15829" max="15831" width="7.625" style="477" customWidth="1"/>
    <col min="15832" max="15832" width="8.125" style="477" customWidth="1"/>
    <col min="15833" max="15833" width="7.625" style="477" customWidth="1"/>
    <col min="15834" max="15834" width="9" style="477" customWidth="1"/>
    <col min="15835" max="16080" width="9" style="477"/>
    <col min="16081" max="16081" width="20.125" style="477" customWidth="1"/>
    <col min="16082" max="16082" width="9.625" style="477" customWidth="1"/>
    <col min="16083" max="16083" width="8.625" style="477" customWidth="1"/>
    <col min="16084" max="16084" width="8.875" style="477" customWidth="1"/>
    <col min="16085" max="16087" width="7.625" style="477" customWidth="1"/>
    <col min="16088" max="16088" width="8.125" style="477" customWidth="1"/>
    <col min="16089" max="16089" width="7.625" style="477" customWidth="1"/>
    <col min="16090" max="16090" width="9" style="477" customWidth="1"/>
    <col min="16091" max="16384" width="9" style="477"/>
  </cols>
  <sheetData>
    <row r="1" spans="1:4" ht="23.1" customHeight="1">
      <c r="A1" s="478" t="s">
        <v>1124</v>
      </c>
    </row>
    <row r="2" spans="1:4" s="476" customFormat="1" ht="32.450000000000003" customHeight="1">
      <c r="A2" s="947" t="s">
        <v>2496</v>
      </c>
      <c r="B2" s="948"/>
      <c r="C2" s="948"/>
      <c r="D2" s="948"/>
    </row>
    <row r="3" spans="1:4" ht="23.45" customHeight="1">
      <c r="D3" s="479" t="s">
        <v>2</v>
      </c>
    </row>
    <row r="4" spans="1:4" ht="39.75" customHeight="1">
      <c r="A4" s="480" t="s">
        <v>562</v>
      </c>
      <c r="B4" s="171" t="s">
        <v>599</v>
      </c>
      <c r="C4" s="22" t="s">
        <v>669</v>
      </c>
      <c r="D4" s="22" t="s">
        <v>632</v>
      </c>
    </row>
    <row r="5" spans="1:4" ht="24.6" customHeight="1">
      <c r="A5" s="481" t="s">
        <v>244</v>
      </c>
      <c r="B5" s="482">
        <v>6361800</v>
      </c>
      <c r="C5" s="482">
        <v>6225000</v>
      </c>
      <c r="D5" s="466">
        <v>102.2</v>
      </c>
    </row>
    <row r="6" spans="1:4" ht="24.6" customHeight="1">
      <c r="A6" s="483" t="s">
        <v>1125</v>
      </c>
      <c r="B6" s="484">
        <v>804591.66</v>
      </c>
      <c r="C6" s="484">
        <v>686950.68</v>
      </c>
      <c r="D6" s="484">
        <v>117.1</v>
      </c>
    </row>
    <row r="7" spans="1:4" ht="24.6" customHeight="1">
      <c r="A7" s="483" t="s">
        <v>1126</v>
      </c>
      <c r="B7" s="484">
        <v>1138879</v>
      </c>
      <c r="C7" s="484">
        <v>1277708.3600000001</v>
      </c>
      <c r="D7" s="484">
        <v>89.1</v>
      </c>
    </row>
    <row r="8" spans="1:4" ht="24.6" customHeight="1">
      <c r="A8" s="483" t="s">
        <v>1127</v>
      </c>
      <c r="B8" s="484">
        <v>273797.84000000003</v>
      </c>
      <c r="C8" s="484">
        <v>430282.68</v>
      </c>
      <c r="D8" s="484">
        <v>63.6</v>
      </c>
    </row>
    <row r="9" spans="1:4" ht="24.6" customHeight="1">
      <c r="A9" s="483" t="s">
        <v>1128</v>
      </c>
      <c r="B9" s="484">
        <v>65543.98</v>
      </c>
      <c r="C9" s="484">
        <v>64688.01</v>
      </c>
      <c r="D9" s="484">
        <v>101.3</v>
      </c>
    </row>
    <row r="10" spans="1:4" ht="24.6" customHeight="1">
      <c r="A10" s="483" t="s">
        <v>1129</v>
      </c>
      <c r="B10" s="484">
        <v>1253253.1299999999</v>
      </c>
      <c r="C10" s="484">
        <v>1224234.48</v>
      </c>
      <c r="D10" s="484">
        <v>102.4</v>
      </c>
    </row>
    <row r="11" spans="1:4" ht="24.6" customHeight="1">
      <c r="A11" s="483" t="s">
        <v>1130</v>
      </c>
      <c r="B11" s="484">
        <v>120307.07</v>
      </c>
      <c r="C11" s="484">
        <v>110491.61</v>
      </c>
      <c r="D11" s="484">
        <v>108.9</v>
      </c>
    </row>
    <row r="12" spans="1:4" ht="24.6" customHeight="1">
      <c r="A12" s="483" t="s">
        <v>1131</v>
      </c>
      <c r="B12" s="484">
        <v>406694.21</v>
      </c>
      <c r="C12" s="484">
        <v>319498.19</v>
      </c>
      <c r="D12" s="484">
        <v>127.3</v>
      </c>
    </row>
    <row r="13" spans="1:4" ht="24.6" customHeight="1">
      <c r="A13" s="483" t="s">
        <v>1132</v>
      </c>
      <c r="B13" s="484">
        <v>325687.55</v>
      </c>
      <c r="C13" s="484">
        <v>267267</v>
      </c>
      <c r="D13" s="484">
        <v>121.9</v>
      </c>
    </row>
    <row r="14" spans="1:4" ht="24.6" customHeight="1">
      <c r="A14" s="483" t="s">
        <v>1133</v>
      </c>
      <c r="B14" s="484">
        <v>154982.31</v>
      </c>
      <c r="C14" s="484">
        <v>129220.99</v>
      </c>
      <c r="D14" s="484">
        <v>119.9</v>
      </c>
    </row>
    <row r="15" spans="1:4" ht="24.6" customHeight="1">
      <c r="A15" s="483" t="s">
        <v>1134</v>
      </c>
      <c r="B15" s="484">
        <v>0</v>
      </c>
      <c r="C15" s="484">
        <v>0</v>
      </c>
      <c r="D15" s="484" t="s">
        <v>30</v>
      </c>
    </row>
    <row r="16" spans="1:4" ht="24.6" customHeight="1">
      <c r="A16" s="483" t="s">
        <v>1135</v>
      </c>
      <c r="B16" s="484">
        <v>93008.75</v>
      </c>
      <c r="C16" s="484">
        <v>88325.38</v>
      </c>
      <c r="D16" s="484">
        <v>105.3</v>
      </c>
    </row>
    <row r="17" spans="1:4" ht="24.6" customHeight="1">
      <c r="A17" s="483" t="s">
        <v>1136</v>
      </c>
      <c r="B17" s="484">
        <v>0</v>
      </c>
      <c r="C17" s="484">
        <v>0</v>
      </c>
      <c r="D17" s="484" t="s">
        <v>30</v>
      </c>
    </row>
    <row r="18" spans="1:4" ht="24.6" customHeight="1">
      <c r="A18" s="483" t="s">
        <v>1137</v>
      </c>
      <c r="B18" s="484">
        <v>0</v>
      </c>
      <c r="C18" s="484">
        <v>0</v>
      </c>
      <c r="D18" s="484" t="s">
        <v>30</v>
      </c>
    </row>
    <row r="19" spans="1:4" ht="24.6" customHeight="1">
      <c r="A19" s="483" t="s">
        <v>1138</v>
      </c>
      <c r="B19" s="484">
        <v>0</v>
      </c>
      <c r="C19" s="484">
        <v>0</v>
      </c>
      <c r="D19" s="484" t="s">
        <v>30</v>
      </c>
    </row>
    <row r="20" spans="1:4" ht="24.6" customHeight="1">
      <c r="A20" s="483" t="s">
        <v>1139</v>
      </c>
      <c r="B20" s="484">
        <v>1725054.5</v>
      </c>
      <c r="C20" s="484">
        <v>1626332.62</v>
      </c>
      <c r="D20" s="484">
        <v>106.1</v>
      </c>
    </row>
    <row r="21" spans="1:4" ht="45.75" customHeight="1">
      <c r="A21" s="949"/>
      <c r="B21" s="949"/>
      <c r="C21" s="949"/>
      <c r="D21" s="949"/>
    </row>
    <row r="22" spans="1:4" ht="22.15" customHeight="1"/>
    <row r="23" spans="1:4" ht="22.15" customHeight="1"/>
    <row r="24" spans="1:4" ht="22.15" customHeight="1"/>
    <row r="25" spans="1:4" ht="22.15" customHeight="1"/>
    <row r="26" spans="1:4" ht="22.15" customHeight="1"/>
  </sheetData>
  <mergeCells count="2">
    <mergeCell ref="A2:D2"/>
    <mergeCell ref="A21:D21"/>
  </mergeCells>
  <phoneticPr fontId="132" type="noConversion"/>
  <printOptions horizontalCentered="1"/>
  <pageMargins left="0.70763888888888904" right="0.70763888888888904" top="0.74791666666666701" bottom="0.74791666666666701" header="0.31388888888888899" footer="0.31388888888888899"/>
  <pageSetup paperSize="9" firstPageNumber="36" orientation="portrait" useFirstPageNumber="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4"/>
  <sheetViews>
    <sheetView showZeros="0" view="pageBreakPreview" zoomScale="85" zoomScaleNormal="100" zoomScaleSheetLayoutView="85" workbookViewId="0">
      <selection activeCell="B15" sqref="B15"/>
    </sheetView>
  </sheetViews>
  <sheetFormatPr defaultColWidth="9" defaultRowHeight="11.25"/>
  <cols>
    <col min="1" max="1" width="35.625" style="459" customWidth="1"/>
    <col min="2" max="2" width="16.625" style="459" customWidth="1"/>
    <col min="3" max="3" width="16.25" style="459" customWidth="1"/>
    <col min="4" max="4" width="16.625" style="459" customWidth="1"/>
    <col min="5" max="5" width="23.25" style="459" customWidth="1"/>
    <col min="6" max="16384" width="9" style="459"/>
  </cols>
  <sheetData>
    <row r="1" spans="1:5" ht="18.600000000000001" customHeight="1">
      <c r="A1" s="460" t="s">
        <v>1140</v>
      </c>
    </row>
    <row r="2" spans="1:5" s="457" customFormat="1" ht="21">
      <c r="A2" s="950" t="s">
        <v>2497</v>
      </c>
      <c r="B2" s="951"/>
      <c r="C2" s="951"/>
      <c r="D2" s="951"/>
    </row>
    <row r="3" spans="1:5" ht="21" customHeight="1">
      <c r="A3" s="461"/>
      <c r="D3" s="462" t="s">
        <v>2</v>
      </c>
    </row>
    <row r="4" spans="1:5" ht="39" customHeight="1">
      <c r="A4" s="463" t="s">
        <v>562</v>
      </c>
      <c r="B4" s="171" t="s">
        <v>599</v>
      </c>
      <c r="C4" s="22" t="s">
        <v>669</v>
      </c>
      <c r="D4" s="22" t="s">
        <v>632</v>
      </c>
    </row>
    <row r="5" spans="1:5" ht="22.15" customHeight="1">
      <c r="A5" s="464" t="s">
        <v>1141</v>
      </c>
      <c r="B5" s="465">
        <v>1930194.48</v>
      </c>
      <c r="C5" s="465">
        <v>1712283.75</v>
      </c>
      <c r="D5" s="466">
        <v>112.7</v>
      </c>
      <c r="E5" s="467">
        <v>0</v>
      </c>
    </row>
    <row r="6" spans="1:5" s="458" customFormat="1" ht="16.350000000000001" customHeight="1">
      <c r="A6" s="468" t="s">
        <v>1125</v>
      </c>
      <c r="B6" s="469">
        <v>756507.15</v>
      </c>
      <c r="C6" s="469">
        <v>685170.78</v>
      </c>
      <c r="D6" s="470">
        <v>110.4</v>
      </c>
      <c r="E6" s="467">
        <v>0</v>
      </c>
    </row>
    <row r="7" spans="1:5" ht="16.350000000000001" customHeight="1">
      <c r="A7" s="471" t="s">
        <v>1142</v>
      </c>
      <c r="B7" s="472">
        <v>447906.06</v>
      </c>
      <c r="C7" s="472">
        <v>417598.38</v>
      </c>
      <c r="D7" s="473">
        <v>107.3</v>
      </c>
      <c r="E7" s="467">
        <v>0</v>
      </c>
    </row>
    <row r="8" spans="1:5" ht="16.350000000000001" customHeight="1">
      <c r="A8" s="471" t="s">
        <v>1143</v>
      </c>
      <c r="B8" s="472">
        <v>127983.61</v>
      </c>
      <c r="C8" s="472">
        <v>133937.04999999999</v>
      </c>
      <c r="D8" s="473">
        <v>95.6</v>
      </c>
      <c r="E8" s="467">
        <v>0</v>
      </c>
    </row>
    <row r="9" spans="1:5" ht="16.350000000000001" customHeight="1">
      <c r="A9" s="471" t="s">
        <v>1144</v>
      </c>
      <c r="B9" s="472">
        <v>71579.16</v>
      </c>
      <c r="C9" s="472">
        <v>73628.05</v>
      </c>
      <c r="D9" s="473">
        <v>97.2</v>
      </c>
      <c r="E9" s="467">
        <v>0</v>
      </c>
    </row>
    <row r="10" spans="1:5" ht="16.350000000000001" customHeight="1">
      <c r="A10" s="471" t="s">
        <v>1145</v>
      </c>
      <c r="B10" s="472">
        <v>109038.32</v>
      </c>
      <c r="C10" s="472">
        <v>60007.3</v>
      </c>
      <c r="D10" s="473">
        <v>181.7</v>
      </c>
      <c r="E10" s="467">
        <v>0</v>
      </c>
    </row>
    <row r="11" spans="1:5" s="458" customFormat="1" ht="16.350000000000001" customHeight="1">
      <c r="A11" s="468" t="s">
        <v>1126</v>
      </c>
      <c r="B11" s="469">
        <v>187225.34</v>
      </c>
      <c r="C11" s="469">
        <v>190423.04000000001</v>
      </c>
      <c r="D11" s="470">
        <v>98.3</v>
      </c>
      <c r="E11" s="467">
        <v>0</v>
      </c>
    </row>
    <row r="12" spans="1:5" ht="16.350000000000001" customHeight="1">
      <c r="A12" s="471" t="s">
        <v>1146</v>
      </c>
      <c r="B12" s="472">
        <v>93204.13</v>
      </c>
      <c r="C12" s="472">
        <v>100426.33</v>
      </c>
      <c r="D12" s="473">
        <v>92.8</v>
      </c>
      <c r="E12" s="467">
        <v>0</v>
      </c>
    </row>
    <row r="13" spans="1:5" ht="16.350000000000001" customHeight="1">
      <c r="A13" s="471" t="s">
        <v>1147</v>
      </c>
      <c r="B13" s="472">
        <v>1232.07</v>
      </c>
      <c r="C13" s="472">
        <v>2326.9899999999998</v>
      </c>
      <c r="D13" s="473">
        <v>52.9</v>
      </c>
      <c r="E13" s="467">
        <v>0</v>
      </c>
    </row>
    <row r="14" spans="1:5" ht="16.350000000000001" customHeight="1">
      <c r="A14" s="471" t="s">
        <v>1148</v>
      </c>
      <c r="B14" s="472">
        <v>5851.59</v>
      </c>
      <c r="C14" s="472">
        <v>10888.27</v>
      </c>
      <c r="D14" s="473">
        <v>53.7</v>
      </c>
      <c r="E14" s="467">
        <v>0</v>
      </c>
    </row>
    <row r="15" spans="1:5" ht="16.350000000000001" customHeight="1">
      <c r="A15" s="471" t="s">
        <v>1149</v>
      </c>
      <c r="B15" s="472">
        <v>709.89</v>
      </c>
      <c r="C15" s="472">
        <v>1098.28</v>
      </c>
      <c r="D15" s="473">
        <v>64.599999999999994</v>
      </c>
      <c r="E15" s="467">
        <v>0</v>
      </c>
    </row>
    <row r="16" spans="1:5" ht="16.350000000000001" customHeight="1">
      <c r="A16" s="471" t="s">
        <v>1150</v>
      </c>
      <c r="B16" s="472">
        <v>17452</v>
      </c>
      <c r="C16" s="472">
        <v>15523.46</v>
      </c>
      <c r="D16" s="473">
        <v>112.4</v>
      </c>
      <c r="E16" s="467">
        <v>0</v>
      </c>
    </row>
    <row r="17" spans="1:5" ht="16.350000000000001" customHeight="1">
      <c r="A17" s="471" t="s">
        <v>1151</v>
      </c>
      <c r="B17" s="472">
        <v>2872.03</v>
      </c>
      <c r="C17" s="472">
        <v>3081.2</v>
      </c>
      <c r="D17" s="473">
        <v>93.2</v>
      </c>
      <c r="E17" s="467">
        <v>0</v>
      </c>
    </row>
    <row r="18" spans="1:5" ht="16.350000000000001" customHeight="1">
      <c r="A18" s="471" t="s">
        <v>1152</v>
      </c>
      <c r="B18" s="472">
        <v>1719.66</v>
      </c>
      <c r="C18" s="472">
        <v>2039.96</v>
      </c>
      <c r="D18" s="473">
        <v>84.3</v>
      </c>
      <c r="E18" s="467">
        <v>0</v>
      </c>
    </row>
    <row r="19" spans="1:5" ht="16.350000000000001" customHeight="1">
      <c r="A19" s="471" t="s">
        <v>1153</v>
      </c>
      <c r="B19" s="472">
        <v>7733.58</v>
      </c>
      <c r="C19" s="472">
        <v>7856.04</v>
      </c>
      <c r="D19" s="473">
        <v>98.4</v>
      </c>
      <c r="E19" s="467">
        <v>0</v>
      </c>
    </row>
    <row r="20" spans="1:5" ht="16.350000000000001" customHeight="1">
      <c r="A20" s="471" t="s">
        <v>1154</v>
      </c>
      <c r="B20" s="472">
        <v>8518.56</v>
      </c>
      <c r="C20" s="472">
        <v>8174.35</v>
      </c>
      <c r="D20" s="473">
        <v>104.2</v>
      </c>
      <c r="E20" s="467">
        <v>0</v>
      </c>
    </row>
    <row r="21" spans="1:5" ht="16.350000000000001" customHeight="1">
      <c r="A21" s="471" t="s">
        <v>1155</v>
      </c>
      <c r="B21" s="472">
        <v>47931.83</v>
      </c>
      <c r="C21" s="472">
        <v>38093.160000000003</v>
      </c>
      <c r="D21" s="473">
        <v>125.8</v>
      </c>
      <c r="E21" s="467">
        <v>0</v>
      </c>
    </row>
    <row r="22" spans="1:5" s="458" customFormat="1" ht="16.350000000000001" customHeight="1">
      <c r="A22" s="468" t="s">
        <v>1127</v>
      </c>
      <c r="B22" s="469">
        <v>4153.46</v>
      </c>
      <c r="C22" s="469">
        <v>3637.52</v>
      </c>
      <c r="D22" s="470">
        <v>114.2</v>
      </c>
      <c r="E22" s="467">
        <v>0</v>
      </c>
    </row>
    <row r="23" spans="1:5" ht="16.350000000000001" customHeight="1">
      <c r="A23" s="471" t="s">
        <v>1156</v>
      </c>
      <c r="B23" s="472">
        <v>482.1</v>
      </c>
      <c r="C23" s="472">
        <v>499.39</v>
      </c>
      <c r="D23" s="473">
        <v>96.5</v>
      </c>
      <c r="E23" s="467">
        <v>0</v>
      </c>
    </row>
    <row r="24" spans="1:5" ht="16.350000000000001" customHeight="1">
      <c r="A24" s="471" t="s">
        <v>1157</v>
      </c>
      <c r="B24" s="472">
        <v>2392.12</v>
      </c>
      <c r="C24" s="472">
        <v>2505.4499999999998</v>
      </c>
      <c r="D24" s="473">
        <v>95.5</v>
      </c>
      <c r="E24" s="467">
        <v>0</v>
      </c>
    </row>
    <row r="25" spans="1:5" ht="16.350000000000001" customHeight="1">
      <c r="A25" s="471" t="s">
        <v>1158</v>
      </c>
      <c r="B25" s="472">
        <v>353</v>
      </c>
      <c r="C25" s="472">
        <v>345</v>
      </c>
      <c r="D25" s="473">
        <v>102.3</v>
      </c>
      <c r="E25" s="467">
        <v>0</v>
      </c>
    </row>
    <row r="26" spans="1:5" ht="16.350000000000001" customHeight="1">
      <c r="A26" s="471" t="s">
        <v>1159</v>
      </c>
      <c r="B26" s="472">
        <v>926.24</v>
      </c>
      <c r="C26" s="472">
        <v>1047.68</v>
      </c>
      <c r="D26" s="473">
        <v>88.4</v>
      </c>
      <c r="E26" s="467">
        <v>0</v>
      </c>
    </row>
    <row r="27" spans="1:5" s="458" customFormat="1" ht="16.350000000000001" customHeight="1">
      <c r="A27" s="468" t="s">
        <v>1128</v>
      </c>
      <c r="B27" s="469">
        <v>915.82</v>
      </c>
      <c r="C27" s="469">
        <v>1259.75</v>
      </c>
      <c r="D27" s="470">
        <v>72.7</v>
      </c>
      <c r="E27" s="467">
        <v>0</v>
      </c>
    </row>
    <row r="28" spans="1:5" ht="16.350000000000001" customHeight="1">
      <c r="A28" s="471" t="s">
        <v>1160</v>
      </c>
      <c r="B28" s="472">
        <v>0</v>
      </c>
      <c r="C28" s="472">
        <v>5</v>
      </c>
      <c r="D28" s="473">
        <v>0</v>
      </c>
      <c r="E28" s="467">
        <v>0</v>
      </c>
    </row>
    <row r="29" spans="1:5" ht="16.350000000000001" customHeight="1">
      <c r="A29" s="471" t="s">
        <v>1156</v>
      </c>
      <c r="B29" s="472">
        <v>118</v>
      </c>
      <c r="C29" s="472">
        <v>123</v>
      </c>
      <c r="D29" s="473">
        <v>95.9</v>
      </c>
      <c r="E29" s="467">
        <v>0</v>
      </c>
    </row>
    <row r="30" spans="1:5" ht="16.350000000000001" customHeight="1">
      <c r="A30" s="471" t="s">
        <v>1157</v>
      </c>
      <c r="B30" s="472">
        <v>697.82</v>
      </c>
      <c r="C30" s="472">
        <v>697.04</v>
      </c>
      <c r="D30" s="473">
        <v>100.1</v>
      </c>
      <c r="E30" s="467">
        <v>0</v>
      </c>
    </row>
    <row r="31" spans="1:5" ht="16.350000000000001" customHeight="1">
      <c r="A31" s="471" t="s">
        <v>1158</v>
      </c>
      <c r="B31" s="472">
        <v>100</v>
      </c>
      <c r="C31" s="472">
        <v>589.71</v>
      </c>
      <c r="D31" s="473">
        <v>17</v>
      </c>
      <c r="E31" s="467">
        <v>0</v>
      </c>
    </row>
    <row r="32" spans="1:5" s="458" customFormat="1" ht="16.350000000000001" customHeight="1">
      <c r="A32" s="468" t="s">
        <v>1129</v>
      </c>
      <c r="B32" s="469">
        <v>907438.38</v>
      </c>
      <c r="C32" s="469">
        <v>732381.14</v>
      </c>
      <c r="D32" s="470">
        <v>123.9</v>
      </c>
      <c r="E32" s="467">
        <v>0</v>
      </c>
    </row>
    <row r="33" spans="1:5" ht="16.350000000000001" customHeight="1">
      <c r="A33" s="471" t="s">
        <v>1161</v>
      </c>
      <c r="B33" s="472">
        <v>676092.32</v>
      </c>
      <c r="C33" s="472">
        <v>462816.52</v>
      </c>
      <c r="D33" s="473">
        <v>146.1</v>
      </c>
      <c r="E33" s="467">
        <v>0</v>
      </c>
    </row>
    <row r="34" spans="1:5" ht="16.350000000000001" customHeight="1">
      <c r="A34" s="471" t="s">
        <v>1162</v>
      </c>
      <c r="B34" s="472">
        <v>231346.06</v>
      </c>
      <c r="C34" s="472">
        <v>269564.62</v>
      </c>
      <c r="D34" s="473">
        <v>85.8</v>
      </c>
      <c r="E34" s="467">
        <v>0</v>
      </c>
    </row>
    <row r="35" spans="1:5" s="458" customFormat="1" ht="16.350000000000001" customHeight="1">
      <c r="A35" s="468" t="s">
        <v>1130</v>
      </c>
      <c r="B35" s="469">
        <v>36727.800000000003</v>
      </c>
      <c r="C35" s="469">
        <v>66560.399999999994</v>
      </c>
      <c r="D35" s="470">
        <v>55.2</v>
      </c>
      <c r="E35" s="467">
        <v>0</v>
      </c>
    </row>
    <row r="36" spans="1:5" ht="16.350000000000001" customHeight="1">
      <c r="A36" s="471" t="s">
        <v>1163</v>
      </c>
      <c r="B36" s="472">
        <v>35664.93</v>
      </c>
      <c r="C36" s="472">
        <v>61148.59</v>
      </c>
      <c r="D36" s="473">
        <v>58.3</v>
      </c>
      <c r="E36" s="467">
        <v>0</v>
      </c>
    </row>
    <row r="37" spans="1:5" ht="16.350000000000001" customHeight="1">
      <c r="A37" s="471" t="s">
        <v>1164</v>
      </c>
      <c r="B37" s="472">
        <v>1062.8699999999999</v>
      </c>
      <c r="C37" s="472">
        <v>5411.81</v>
      </c>
      <c r="D37" s="473">
        <v>19.600000000000001</v>
      </c>
      <c r="E37" s="467">
        <v>0</v>
      </c>
    </row>
    <row r="38" spans="1:5" s="458" customFormat="1" ht="16.350000000000001" customHeight="1">
      <c r="A38" s="468" t="s">
        <v>1165</v>
      </c>
      <c r="B38" s="469">
        <v>37226.53</v>
      </c>
      <c r="C38" s="469">
        <v>32851.120000000003</v>
      </c>
      <c r="D38" s="470">
        <v>113.3</v>
      </c>
      <c r="E38" s="467">
        <v>0</v>
      </c>
    </row>
    <row r="39" spans="1:5" ht="16.350000000000001" customHeight="1">
      <c r="A39" s="471" t="s">
        <v>1166</v>
      </c>
      <c r="B39" s="472">
        <v>4284.01</v>
      </c>
      <c r="C39" s="472">
        <v>2618.84</v>
      </c>
      <c r="D39" s="473">
        <v>163.6</v>
      </c>
      <c r="E39" s="467">
        <v>0</v>
      </c>
    </row>
    <row r="40" spans="1:5" ht="16.350000000000001" customHeight="1">
      <c r="A40" s="471" t="s">
        <v>1167</v>
      </c>
      <c r="B40" s="472">
        <v>1973.75</v>
      </c>
      <c r="C40" s="472">
        <v>1900.61</v>
      </c>
      <c r="D40" s="473">
        <v>103.8</v>
      </c>
      <c r="E40" s="467">
        <v>0</v>
      </c>
    </row>
    <row r="41" spans="1:5" ht="16.350000000000001" customHeight="1">
      <c r="A41" s="471" t="s">
        <v>1168</v>
      </c>
      <c r="B41" s="472">
        <v>14.55</v>
      </c>
      <c r="C41" s="472">
        <v>0</v>
      </c>
      <c r="D41" s="473" t="s">
        <v>30</v>
      </c>
      <c r="E41" s="467">
        <v>0</v>
      </c>
    </row>
    <row r="42" spans="1:5" ht="16.350000000000001" customHeight="1">
      <c r="A42" s="471" t="s">
        <v>1169</v>
      </c>
      <c r="B42" s="472">
        <v>25839.66</v>
      </c>
      <c r="C42" s="472">
        <v>23777</v>
      </c>
      <c r="D42" s="473">
        <v>108.7</v>
      </c>
      <c r="E42" s="467">
        <v>0</v>
      </c>
    </row>
    <row r="43" spans="1:5" ht="16.350000000000001" customHeight="1">
      <c r="A43" s="471" t="s">
        <v>1170</v>
      </c>
      <c r="B43" s="472">
        <v>5114.5600000000004</v>
      </c>
      <c r="C43" s="472">
        <v>4554.67</v>
      </c>
      <c r="D43" s="473">
        <v>112.3</v>
      </c>
      <c r="E43" s="467">
        <v>0</v>
      </c>
    </row>
    <row r="44" spans="1:5" ht="24" customHeight="1">
      <c r="A44" s="474"/>
      <c r="B44" s="475"/>
      <c r="C44" s="475"/>
      <c r="D44" s="475"/>
    </row>
  </sheetData>
  <autoFilter ref="A5:D43"/>
  <mergeCells count="1">
    <mergeCell ref="A2:D2"/>
  </mergeCells>
  <phoneticPr fontId="132" type="noConversion"/>
  <pageMargins left="0.70763888888888904" right="0.70763888888888904" top="0.74791666666666701" bottom="0.51180555555555596" header="0.31388888888888899" footer="0.235416666666667"/>
  <pageSetup paperSize="9" scale="96" firstPageNumber="37" fitToHeight="0" orientation="portrait" useFirstPageNumber="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57"/>
  <sheetViews>
    <sheetView view="pageBreakPreview" zoomScaleNormal="100" zoomScaleSheetLayoutView="100" workbookViewId="0">
      <selection activeCell="B15" sqref="B15"/>
    </sheetView>
  </sheetViews>
  <sheetFormatPr defaultColWidth="9" defaultRowHeight="14.25"/>
  <cols>
    <col min="1" max="1" width="61" customWidth="1"/>
    <col min="2" max="2" width="22.875" customWidth="1"/>
  </cols>
  <sheetData>
    <row r="1" spans="1:2">
      <c r="A1" s="71" t="s">
        <v>1171</v>
      </c>
    </row>
    <row r="2" spans="1:2" s="67" customFormat="1" ht="29.1" customHeight="1">
      <c r="A2" s="952" t="s">
        <v>2498</v>
      </c>
      <c r="B2" s="953"/>
    </row>
    <row r="3" spans="1:2" ht="15" customHeight="1">
      <c r="A3" s="448"/>
      <c r="B3" s="74" t="s">
        <v>1172</v>
      </c>
    </row>
    <row r="4" spans="1:2" ht="24" customHeight="1">
      <c r="A4" s="449" t="s">
        <v>540</v>
      </c>
      <c r="B4" s="450" t="s">
        <v>6</v>
      </c>
    </row>
    <row r="5" spans="1:2" s="89" customFormat="1" ht="16.7" customHeight="1">
      <c r="A5" s="451" t="s">
        <v>1173</v>
      </c>
      <c r="B5" s="451">
        <v>739400</v>
      </c>
    </row>
    <row r="6" spans="1:2" ht="16.7" customHeight="1">
      <c r="A6" s="841" t="s">
        <v>2503</v>
      </c>
      <c r="B6" s="453">
        <v>633300</v>
      </c>
    </row>
    <row r="7" spans="1:2" ht="16.7" customHeight="1">
      <c r="A7" s="452" t="s">
        <v>323</v>
      </c>
      <c r="B7" s="453">
        <v>106100</v>
      </c>
    </row>
    <row r="8" spans="1:2" s="89" customFormat="1" ht="16.7" customHeight="1">
      <c r="A8" s="451" t="s">
        <v>332</v>
      </c>
      <c r="B8" s="451">
        <v>10176708</v>
      </c>
    </row>
    <row r="9" spans="1:2" ht="16.7" customHeight="1">
      <c r="A9" s="452" t="s">
        <v>334</v>
      </c>
      <c r="B9" s="453">
        <v>646463</v>
      </c>
    </row>
    <row r="10" spans="1:2" ht="16.7" customHeight="1">
      <c r="A10" s="452" t="s">
        <v>335</v>
      </c>
      <c r="B10" s="453">
        <v>1699366</v>
      </c>
    </row>
    <row r="11" spans="1:2" ht="16.7" customHeight="1">
      <c r="A11" s="452" t="s">
        <v>1174</v>
      </c>
      <c r="B11" s="453">
        <v>240518</v>
      </c>
    </row>
    <row r="12" spans="1:2" ht="16.7" customHeight="1">
      <c r="A12" s="452" t="s">
        <v>1175</v>
      </c>
      <c r="B12" s="453">
        <v>764428</v>
      </c>
    </row>
    <row r="13" spans="1:2" ht="16.7" customHeight="1">
      <c r="A13" s="452" t="s">
        <v>1176</v>
      </c>
      <c r="B13" s="453">
        <v>262512</v>
      </c>
    </row>
    <row r="14" spans="1:2" ht="16.7" customHeight="1">
      <c r="A14" s="452" t="s">
        <v>1177</v>
      </c>
      <c r="B14" s="453">
        <v>2900</v>
      </c>
    </row>
    <row r="15" spans="1:2" ht="16.7" customHeight="1">
      <c r="A15" s="452" t="s">
        <v>1178</v>
      </c>
      <c r="B15" s="453">
        <v>7300</v>
      </c>
    </row>
    <row r="16" spans="1:2" ht="16.7" customHeight="1">
      <c r="A16" s="454" t="s">
        <v>1179</v>
      </c>
      <c r="B16" s="453">
        <v>5130</v>
      </c>
    </row>
    <row r="17" spans="1:2" ht="16.7" customHeight="1">
      <c r="A17" s="454" t="s">
        <v>1180</v>
      </c>
      <c r="B17" s="453">
        <v>444600</v>
      </c>
    </row>
    <row r="18" spans="1:2" ht="16.7" customHeight="1">
      <c r="A18" s="454" t="s">
        <v>1181</v>
      </c>
      <c r="B18" s="453">
        <v>5154428</v>
      </c>
    </row>
    <row r="19" spans="1:2" ht="16.7" customHeight="1">
      <c r="A19" s="454" t="s">
        <v>1182</v>
      </c>
      <c r="B19" s="455">
        <v>949063</v>
      </c>
    </row>
    <row r="20" spans="1:2" s="89" customFormat="1" ht="16.7" customHeight="1">
      <c r="A20" s="451" t="s">
        <v>157</v>
      </c>
      <c r="B20" s="451">
        <v>730435</v>
      </c>
    </row>
    <row r="21" spans="1:2" ht="16.7" customHeight="1">
      <c r="A21" s="452" t="s">
        <v>158</v>
      </c>
      <c r="B21" s="453">
        <v>3231</v>
      </c>
    </row>
    <row r="22" spans="1:2" ht="16.7" customHeight="1">
      <c r="A22" s="452" t="s">
        <v>1183</v>
      </c>
      <c r="B22" s="453">
        <v>1000</v>
      </c>
    </row>
    <row r="23" spans="1:2" ht="16.7" customHeight="1">
      <c r="A23" s="452" t="s">
        <v>1184</v>
      </c>
      <c r="B23" s="453">
        <v>2231</v>
      </c>
    </row>
    <row r="24" spans="1:2" ht="16.7" customHeight="1">
      <c r="A24" s="452" t="s">
        <v>163</v>
      </c>
      <c r="B24" s="453">
        <v>3582</v>
      </c>
    </row>
    <row r="25" spans="1:2" ht="16.7" customHeight="1">
      <c r="A25" s="452" t="s">
        <v>1185</v>
      </c>
      <c r="B25" s="453">
        <v>3582</v>
      </c>
    </row>
    <row r="26" spans="1:2" ht="16.7" customHeight="1">
      <c r="A26" s="452" t="s">
        <v>1186</v>
      </c>
      <c r="B26" s="453">
        <v>22967</v>
      </c>
    </row>
    <row r="27" spans="1:2" ht="16.7" customHeight="1">
      <c r="A27" s="452" t="s">
        <v>1185</v>
      </c>
      <c r="B27" s="453">
        <v>22967</v>
      </c>
    </row>
    <row r="28" spans="1:2" ht="16.7" customHeight="1">
      <c r="A28" s="452" t="s">
        <v>1187</v>
      </c>
      <c r="B28" s="453">
        <v>283066</v>
      </c>
    </row>
    <row r="29" spans="1:2" ht="16.7" customHeight="1">
      <c r="A29" s="452" t="s">
        <v>1188</v>
      </c>
      <c r="B29" s="453">
        <v>75500</v>
      </c>
    </row>
    <row r="30" spans="1:2" ht="16.7" customHeight="1">
      <c r="A30" s="452" t="s">
        <v>1189</v>
      </c>
      <c r="B30" s="453">
        <v>5750</v>
      </c>
    </row>
    <row r="31" spans="1:2" ht="16.7" customHeight="1">
      <c r="A31" s="452" t="s">
        <v>1190</v>
      </c>
      <c r="B31" s="453">
        <v>60000</v>
      </c>
    </row>
    <row r="32" spans="1:2" ht="16.7" customHeight="1">
      <c r="A32" s="452" t="s">
        <v>1191</v>
      </c>
      <c r="B32" s="453">
        <v>7000</v>
      </c>
    </row>
    <row r="33" spans="1:2" ht="16.7" customHeight="1">
      <c r="A33" s="452" t="s">
        <v>1192</v>
      </c>
      <c r="B33" s="453">
        <v>20000</v>
      </c>
    </row>
    <row r="34" spans="1:2" ht="16.7" customHeight="1">
      <c r="A34" s="452" t="s">
        <v>1193</v>
      </c>
      <c r="B34" s="453">
        <v>50000</v>
      </c>
    </row>
    <row r="35" spans="1:2" ht="16.7" customHeight="1">
      <c r="A35" s="452" t="s">
        <v>1194</v>
      </c>
      <c r="B35" s="453">
        <v>40000</v>
      </c>
    </row>
    <row r="36" spans="1:2" ht="16.7" customHeight="1">
      <c r="A36" s="452" t="s">
        <v>1184</v>
      </c>
      <c r="B36" s="453">
        <v>24816</v>
      </c>
    </row>
    <row r="37" spans="1:2" ht="16.7" customHeight="1">
      <c r="A37" s="452" t="s">
        <v>1195</v>
      </c>
      <c r="B37" s="453">
        <v>9910</v>
      </c>
    </row>
    <row r="38" spans="1:2" ht="16.7" customHeight="1">
      <c r="A38" s="452" t="s">
        <v>1196</v>
      </c>
      <c r="B38" s="453">
        <v>3750</v>
      </c>
    </row>
    <row r="39" spans="1:2" ht="16.7" customHeight="1">
      <c r="A39" s="452" t="s">
        <v>1197</v>
      </c>
      <c r="B39" s="453">
        <v>2660</v>
      </c>
    </row>
    <row r="40" spans="1:2" ht="16.7" customHeight="1">
      <c r="A40" s="452" t="s">
        <v>1198</v>
      </c>
      <c r="B40" s="453">
        <v>3500</v>
      </c>
    </row>
    <row r="41" spans="1:2" ht="16.7" customHeight="1">
      <c r="A41" s="452" t="s">
        <v>1199</v>
      </c>
      <c r="B41" s="453">
        <v>248161</v>
      </c>
    </row>
    <row r="42" spans="1:2" ht="16.7" customHeight="1">
      <c r="A42" s="452" t="s">
        <v>1200</v>
      </c>
      <c r="B42" s="453">
        <v>200</v>
      </c>
    </row>
    <row r="43" spans="1:2" ht="16.7" customHeight="1">
      <c r="A43" s="452" t="s">
        <v>1201</v>
      </c>
      <c r="B43" s="453">
        <v>70000</v>
      </c>
    </row>
    <row r="44" spans="1:2" ht="16.7" customHeight="1">
      <c r="A44" s="452" t="s">
        <v>1202</v>
      </c>
      <c r="B44" s="453">
        <v>38150</v>
      </c>
    </row>
    <row r="45" spans="1:2" ht="16.7" customHeight="1">
      <c r="A45" s="452" t="s">
        <v>1203</v>
      </c>
      <c r="B45" s="453">
        <v>54000</v>
      </c>
    </row>
    <row r="46" spans="1:2" ht="16.7" customHeight="1">
      <c r="A46" s="452" t="s">
        <v>1184</v>
      </c>
      <c r="B46" s="453">
        <v>85811</v>
      </c>
    </row>
    <row r="47" spans="1:2" ht="16.7" customHeight="1">
      <c r="A47" s="452" t="s">
        <v>1204</v>
      </c>
      <c r="B47" s="453">
        <v>43781</v>
      </c>
    </row>
    <row r="48" spans="1:2" ht="16.7" customHeight="1">
      <c r="A48" s="452" t="s">
        <v>1185</v>
      </c>
      <c r="B48" s="453">
        <v>43781</v>
      </c>
    </row>
    <row r="49" spans="1:2" ht="16.7" customHeight="1">
      <c r="A49" s="452" t="s">
        <v>1205</v>
      </c>
      <c r="B49" s="453">
        <v>19348</v>
      </c>
    </row>
    <row r="50" spans="1:2" ht="16.7" customHeight="1">
      <c r="A50" s="452" t="s">
        <v>1185</v>
      </c>
      <c r="B50" s="453">
        <v>19348</v>
      </c>
    </row>
    <row r="51" spans="1:2" ht="16.7" customHeight="1">
      <c r="A51" s="452" t="s">
        <v>1206</v>
      </c>
      <c r="B51" s="453">
        <v>96389</v>
      </c>
    </row>
    <row r="52" spans="1:2" ht="16.7" customHeight="1">
      <c r="A52" s="452" t="s">
        <v>1207</v>
      </c>
      <c r="B52" s="453">
        <v>2043</v>
      </c>
    </row>
    <row r="53" spans="1:2" ht="16.7" customHeight="1">
      <c r="A53" s="452" t="s">
        <v>1208</v>
      </c>
      <c r="B53" s="453">
        <v>16600</v>
      </c>
    </row>
    <row r="54" spans="1:2" ht="16.7" customHeight="1">
      <c r="A54" s="452" t="s">
        <v>1209</v>
      </c>
      <c r="B54" s="453">
        <v>62746</v>
      </c>
    </row>
    <row r="55" spans="1:2" ht="16.7" customHeight="1">
      <c r="A55" s="452" t="s">
        <v>1210</v>
      </c>
      <c r="B55" s="453">
        <v>15000</v>
      </c>
    </row>
    <row r="56" spans="1:2" s="89" customFormat="1" ht="16.7" customHeight="1">
      <c r="A56" s="456" t="s">
        <v>558</v>
      </c>
      <c r="B56" s="451">
        <v>11646543</v>
      </c>
    </row>
    <row r="57" spans="1:2" ht="45" customHeight="1">
      <c r="A57" s="954"/>
      <c r="B57" s="954"/>
    </row>
  </sheetData>
  <autoFilter ref="A4:B56"/>
  <mergeCells count="2">
    <mergeCell ref="A2:B2"/>
    <mergeCell ref="A57:B57"/>
  </mergeCells>
  <phoneticPr fontId="132" type="noConversion"/>
  <printOptions horizontalCentered="1"/>
  <pageMargins left="0.70763888888888904" right="0.70763888888888904" top="0.74791666666666701" bottom="0.59027777777777801" header="0.31388888888888899" footer="0.31388888888888899"/>
  <pageSetup paperSize="9" scale="97" firstPageNumber="38" fitToHeight="0" orientation="portrait" useFirstPageNumber="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N40"/>
  <sheetViews>
    <sheetView showZeros="0" view="pageBreakPreview" topLeftCell="A19" zoomScale="85" zoomScaleNormal="100" zoomScaleSheetLayoutView="85" workbookViewId="0">
      <selection activeCell="F17" sqref="F17"/>
    </sheetView>
  </sheetViews>
  <sheetFormatPr defaultColWidth="9.875" defaultRowHeight="13.5"/>
  <cols>
    <col min="1" max="1" width="33" style="687" customWidth="1"/>
    <col min="2" max="4" width="17.125" style="687" customWidth="1"/>
    <col min="5" max="5" width="11.625" style="687" customWidth="1"/>
    <col min="6" max="16384" width="9.875" style="687"/>
  </cols>
  <sheetData>
    <row r="2" spans="1:14" s="790" customFormat="1" ht="32.25" customHeight="1">
      <c r="A2" s="842" t="s">
        <v>48</v>
      </c>
      <c r="B2" s="842"/>
      <c r="C2" s="842"/>
      <c r="D2" s="842"/>
      <c r="H2" s="790" t="s">
        <v>49</v>
      </c>
    </row>
    <row r="3" spans="1:14" s="790" customFormat="1" ht="21" customHeight="1">
      <c r="A3" s="690"/>
      <c r="B3" s="793"/>
      <c r="C3" s="793"/>
      <c r="D3" s="794" t="s">
        <v>2</v>
      </c>
      <c r="L3" s="790" t="s">
        <v>2</v>
      </c>
    </row>
    <row r="4" spans="1:14" s="791" customFormat="1" ht="18.75" customHeight="1">
      <c r="A4" s="855" t="s">
        <v>50</v>
      </c>
      <c r="B4" s="857" t="s">
        <v>5</v>
      </c>
      <c r="C4" s="853" t="s">
        <v>51</v>
      </c>
      <c r="D4" s="853"/>
    </row>
    <row r="5" spans="1:14" s="791" customFormat="1" ht="21" customHeight="1">
      <c r="A5" s="856"/>
      <c r="B5" s="858"/>
      <c r="C5" s="795" t="s">
        <v>52</v>
      </c>
      <c r="D5" s="795" t="s">
        <v>9</v>
      </c>
      <c r="H5" s="791" t="s">
        <v>11</v>
      </c>
      <c r="I5" s="791" t="s">
        <v>12</v>
      </c>
      <c r="J5" s="791" t="s">
        <v>5</v>
      </c>
      <c r="K5" s="791" t="s">
        <v>13</v>
      </c>
      <c r="L5" s="791" t="s">
        <v>14</v>
      </c>
      <c r="M5" s="791" t="s">
        <v>53</v>
      </c>
    </row>
    <row r="6" spans="1:14" s="792" customFormat="1" ht="22.5" customHeight="1">
      <c r="A6" s="796" t="s">
        <v>54</v>
      </c>
      <c r="B6" s="797">
        <f>J6</f>
        <v>4362373</v>
      </c>
      <c r="C6" s="797">
        <f>B6-E6</f>
        <v>553927</v>
      </c>
      <c r="D6" s="798">
        <f>C6/E6*100</f>
        <v>14.5446988089105</v>
      </c>
      <c r="E6" s="799">
        <v>3808446</v>
      </c>
      <c r="F6" s="792">
        <f>E6/10000</f>
        <v>380.84460000000001</v>
      </c>
      <c r="G6" s="791"/>
      <c r="H6" s="791" t="s">
        <v>54</v>
      </c>
      <c r="I6" s="791">
        <v>3414500</v>
      </c>
      <c r="J6" s="791">
        <v>4362373</v>
      </c>
      <c r="K6" s="791">
        <v>127.8</v>
      </c>
      <c r="L6" s="791">
        <v>114.5</v>
      </c>
      <c r="M6" s="791">
        <v>3808446</v>
      </c>
      <c r="N6" s="791"/>
    </row>
    <row r="7" spans="1:14" s="792" customFormat="1" ht="22.5" customHeight="1">
      <c r="A7" s="796" t="s">
        <v>55</v>
      </c>
      <c r="B7" s="797">
        <f t="shared" ref="B7:B28" si="0">J7</f>
        <v>55688</v>
      </c>
      <c r="C7" s="797">
        <f t="shared" ref="C7:C28" si="1">B7-E7</f>
        <v>4279</v>
      </c>
      <c r="D7" s="798">
        <f t="shared" ref="D7:D28" si="2">C7/E7*100</f>
        <v>8.3234453111322892</v>
      </c>
      <c r="E7" s="799">
        <v>51409</v>
      </c>
      <c r="F7" s="792">
        <f t="shared" ref="F7:F28" si="3">E7/10000</f>
        <v>5.1409000000000002</v>
      </c>
      <c r="H7" s="792" t="s">
        <v>55</v>
      </c>
      <c r="I7" s="792">
        <v>0</v>
      </c>
      <c r="J7" s="792">
        <v>55688</v>
      </c>
      <c r="K7" s="792" t="s">
        <v>30</v>
      </c>
      <c r="L7" s="792">
        <v>108.3</v>
      </c>
      <c r="M7" s="792">
        <v>51409</v>
      </c>
    </row>
    <row r="8" spans="1:14" s="792" customFormat="1" ht="22.5" customHeight="1">
      <c r="A8" s="796" t="s">
        <v>56</v>
      </c>
      <c r="B8" s="797">
        <f t="shared" si="0"/>
        <v>3362775</v>
      </c>
      <c r="C8" s="797">
        <f t="shared" si="1"/>
        <v>62570</v>
      </c>
      <c r="D8" s="798">
        <f t="shared" si="2"/>
        <v>1.89594282779403</v>
      </c>
      <c r="E8" s="799">
        <v>3300205</v>
      </c>
      <c r="F8" s="792">
        <f t="shared" si="3"/>
        <v>330.02050000000003</v>
      </c>
      <c r="H8" s="792" t="s">
        <v>56</v>
      </c>
      <c r="I8" s="792">
        <v>2734900</v>
      </c>
      <c r="J8" s="792">
        <v>3362775</v>
      </c>
      <c r="K8" s="792">
        <v>123</v>
      </c>
      <c r="L8" s="792">
        <v>101.9</v>
      </c>
      <c r="M8" s="792">
        <v>3300205</v>
      </c>
    </row>
    <row r="9" spans="1:14" s="792" customFormat="1" ht="22.5" customHeight="1">
      <c r="A9" s="796" t="s">
        <v>57</v>
      </c>
      <c r="B9" s="797">
        <f t="shared" si="0"/>
        <v>9230607</v>
      </c>
      <c r="C9" s="797">
        <f t="shared" si="1"/>
        <v>808542</v>
      </c>
      <c r="D9" s="798">
        <f t="shared" si="2"/>
        <v>9.6002821160843599</v>
      </c>
      <c r="E9" s="799">
        <v>8422065</v>
      </c>
      <c r="F9" s="792">
        <f t="shared" si="3"/>
        <v>842.20650000000001</v>
      </c>
      <c r="H9" s="792" t="s">
        <v>57</v>
      </c>
      <c r="I9" s="792">
        <v>7489300</v>
      </c>
      <c r="J9" s="792">
        <v>9230607</v>
      </c>
      <c r="K9" s="792">
        <v>123.3</v>
      </c>
      <c r="L9" s="792">
        <v>109.6</v>
      </c>
      <c r="M9" s="792">
        <v>8422065</v>
      </c>
    </row>
    <row r="10" spans="1:14" s="792" customFormat="1" ht="22.5" customHeight="1">
      <c r="A10" s="796" t="s">
        <v>58</v>
      </c>
      <c r="B10" s="797">
        <f t="shared" si="0"/>
        <v>1168430</v>
      </c>
      <c r="C10" s="797">
        <f t="shared" si="1"/>
        <v>174016</v>
      </c>
      <c r="D10" s="798">
        <f t="shared" si="2"/>
        <v>17.499351376790798</v>
      </c>
      <c r="E10" s="799">
        <v>994414</v>
      </c>
      <c r="F10" s="792">
        <f t="shared" si="3"/>
        <v>99.441400000000002</v>
      </c>
      <c r="H10" s="792" t="s">
        <v>58</v>
      </c>
      <c r="I10" s="792">
        <v>764900</v>
      </c>
      <c r="J10" s="792">
        <v>1168430</v>
      </c>
      <c r="K10" s="792">
        <v>152.80000000000001</v>
      </c>
      <c r="L10" s="792">
        <v>117.5</v>
      </c>
      <c r="M10" s="792">
        <v>994414</v>
      </c>
    </row>
    <row r="11" spans="1:14" s="792" customFormat="1" ht="22.5" customHeight="1">
      <c r="A11" s="796" t="s">
        <v>59</v>
      </c>
      <c r="B11" s="797">
        <f t="shared" si="0"/>
        <v>832515</v>
      </c>
      <c r="C11" s="797">
        <f t="shared" si="1"/>
        <v>-40891</v>
      </c>
      <c r="D11" s="798">
        <f t="shared" si="2"/>
        <v>-4.68178601933122</v>
      </c>
      <c r="E11" s="799">
        <v>873406</v>
      </c>
      <c r="F11" s="792">
        <f t="shared" si="3"/>
        <v>87.340599999999995</v>
      </c>
      <c r="H11" s="792" t="s">
        <v>59</v>
      </c>
      <c r="I11" s="792">
        <v>690300</v>
      </c>
      <c r="J11" s="792">
        <v>832515</v>
      </c>
      <c r="K11" s="792">
        <v>120.6</v>
      </c>
      <c r="L11" s="792">
        <v>95.3</v>
      </c>
      <c r="M11" s="792">
        <v>873406</v>
      </c>
    </row>
    <row r="12" spans="1:14" s="792" customFormat="1" ht="22.5" customHeight="1">
      <c r="A12" s="796" t="s">
        <v>60</v>
      </c>
      <c r="B12" s="797">
        <f t="shared" si="0"/>
        <v>4686442</v>
      </c>
      <c r="C12" s="797">
        <f t="shared" si="1"/>
        <v>740861</v>
      </c>
      <c r="D12" s="798">
        <f t="shared" si="2"/>
        <v>18.776981134083901</v>
      </c>
      <c r="E12" s="799">
        <v>3945581</v>
      </c>
      <c r="F12" s="792">
        <f t="shared" si="3"/>
        <v>394.55810000000002</v>
      </c>
      <c r="H12" s="792" t="s">
        <v>60</v>
      </c>
      <c r="I12" s="792">
        <v>3598800</v>
      </c>
      <c r="J12" s="792">
        <v>4686442</v>
      </c>
      <c r="K12" s="792">
        <v>130.19999999999999</v>
      </c>
      <c r="L12" s="792">
        <v>118.8</v>
      </c>
      <c r="M12" s="792">
        <v>3945581</v>
      </c>
    </row>
    <row r="13" spans="1:14" s="792" customFormat="1" ht="22.5" customHeight="1">
      <c r="A13" s="796" t="s">
        <v>61</v>
      </c>
      <c r="B13" s="797">
        <f t="shared" si="0"/>
        <v>4438400</v>
      </c>
      <c r="C13" s="797">
        <f t="shared" si="1"/>
        <v>234044</v>
      </c>
      <c r="D13" s="798">
        <f t="shared" si="2"/>
        <v>5.5667027245076302</v>
      </c>
      <c r="E13" s="799">
        <v>4204356</v>
      </c>
      <c r="F13" s="792">
        <f t="shared" si="3"/>
        <v>420.43560000000002</v>
      </c>
      <c r="H13" s="792" t="s">
        <v>61</v>
      </c>
      <c r="I13" s="792">
        <v>3714500</v>
      </c>
      <c r="J13" s="792">
        <v>4438400</v>
      </c>
      <c r="K13" s="792">
        <v>119.5</v>
      </c>
      <c r="L13" s="792">
        <v>105.6</v>
      </c>
      <c r="M13" s="792">
        <v>4204356</v>
      </c>
    </row>
    <row r="14" spans="1:14" s="792" customFormat="1" ht="22.5" customHeight="1">
      <c r="A14" s="796" t="s">
        <v>62</v>
      </c>
      <c r="B14" s="797">
        <f t="shared" si="0"/>
        <v>1261853</v>
      </c>
      <c r="C14" s="797">
        <f t="shared" si="1"/>
        <v>55372</v>
      </c>
      <c r="D14" s="798">
        <f t="shared" si="2"/>
        <v>4.5895459605248696</v>
      </c>
      <c r="E14" s="799">
        <v>1206481</v>
      </c>
      <c r="F14" s="792">
        <f t="shared" si="3"/>
        <v>120.6481</v>
      </c>
      <c r="H14" s="792" t="s">
        <v>62</v>
      </c>
      <c r="I14" s="792">
        <v>1057200</v>
      </c>
      <c r="J14" s="792">
        <v>1261853</v>
      </c>
      <c r="K14" s="792">
        <v>119.4</v>
      </c>
      <c r="L14" s="792">
        <v>104.6</v>
      </c>
      <c r="M14" s="792">
        <v>1206481</v>
      </c>
    </row>
    <row r="15" spans="1:14" s="792" customFormat="1" ht="22.5" customHeight="1">
      <c r="A15" s="796" t="s">
        <v>63</v>
      </c>
      <c r="B15" s="797">
        <f t="shared" si="0"/>
        <v>6562058</v>
      </c>
      <c r="C15" s="797">
        <f t="shared" si="1"/>
        <v>-718744</v>
      </c>
      <c r="D15" s="798">
        <f t="shared" si="2"/>
        <v>-9.8717696209840593</v>
      </c>
      <c r="E15" s="799">
        <v>7280802</v>
      </c>
      <c r="F15" s="792">
        <f t="shared" si="3"/>
        <v>728.08019999999999</v>
      </c>
      <c r="H15" s="792" t="s">
        <v>63</v>
      </c>
      <c r="I15" s="792">
        <v>7299700</v>
      </c>
      <c r="J15" s="792">
        <v>6562058</v>
      </c>
      <c r="K15" s="792">
        <v>89.9</v>
      </c>
      <c r="L15" s="792">
        <v>90.1</v>
      </c>
      <c r="M15" s="792">
        <v>7280802</v>
      </c>
    </row>
    <row r="16" spans="1:14" s="792" customFormat="1" ht="22.5" customHeight="1">
      <c r="A16" s="796" t="s">
        <v>64</v>
      </c>
      <c r="B16" s="797">
        <f t="shared" si="0"/>
        <v>4280397</v>
      </c>
      <c r="C16" s="797">
        <f t="shared" si="1"/>
        <v>-196616</v>
      </c>
      <c r="D16" s="798">
        <f t="shared" si="2"/>
        <v>-4.3916781121698802</v>
      </c>
      <c r="E16" s="799">
        <v>4477013</v>
      </c>
      <c r="F16" s="792">
        <f t="shared" si="3"/>
        <v>447.7013</v>
      </c>
      <c r="H16" s="792" t="s">
        <v>64</v>
      </c>
      <c r="I16" s="792">
        <v>3559200</v>
      </c>
      <c r="J16" s="792">
        <v>4280397</v>
      </c>
      <c r="K16" s="792">
        <v>120.3</v>
      </c>
      <c r="L16" s="792">
        <v>95.6</v>
      </c>
      <c r="M16" s="792">
        <v>4477013</v>
      </c>
    </row>
    <row r="17" spans="1:14" s="792" customFormat="1" ht="22.5" customHeight="1">
      <c r="A17" s="796" t="s">
        <v>65</v>
      </c>
      <c r="B17" s="797">
        <f t="shared" si="0"/>
        <v>2462700</v>
      </c>
      <c r="C17" s="797">
        <f t="shared" si="1"/>
        <v>-174105</v>
      </c>
      <c r="D17" s="798">
        <f t="shared" si="2"/>
        <v>-6.6028773458788201</v>
      </c>
      <c r="E17" s="799">
        <v>2636805</v>
      </c>
      <c r="F17" s="792">
        <f t="shared" si="3"/>
        <v>263.68049999999999</v>
      </c>
      <c r="H17" s="792" t="s">
        <v>65</v>
      </c>
      <c r="I17" s="792">
        <v>2503700</v>
      </c>
      <c r="J17" s="792">
        <v>2462700</v>
      </c>
      <c r="K17" s="792">
        <v>98.4</v>
      </c>
      <c r="L17" s="792">
        <v>93.4</v>
      </c>
      <c r="M17" s="792">
        <v>2636805</v>
      </c>
    </row>
    <row r="18" spans="1:14" s="792" customFormat="1" ht="22.5" customHeight="1">
      <c r="A18" s="796" t="s">
        <v>66</v>
      </c>
      <c r="B18" s="797">
        <f t="shared" si="0"/>
        <v>1692331</v>
      </c>
      <c r="C18" s="797">
        <f t="shared" si="1"/>
        <v>-36460</v>
      </c>
      <c r="D18" s="798">
        <f t="shared" si="2"/>
        <v>-2.1089883045434599</v>
      </c>
      <c r="E18" s="799">
        <v>1728791</v>
      </c>
      <c r="F18" s="792">
        <f t="shared" si="3"/>
        <v>172.87909999999999</v>
      </c>
      <c r="H18" s="792" t="s">
        <v>66</v>
      </c>
      <c r="I18" s="792">
        <v>1459700</v>
      </c>
      <c r="J18" s="792">
        <v>1692331</v>
      </c>
      <c r="K18" s="792">
        <v>115.9</v>
      </c>
      <c r="L18" s="792">
        <v>97.9</v>
      </c>
      <c r="M18" s="792">
        <v>1728791</v>
      </c>
    </row>
    <row r="19" spans="1:14" s="792" customFormat="1" ht="22.5" customHeight="1">
      <c r="A19" s="796" t="s">
        <v>67</v>
      </c>
      <c r="B19" s="797">
        <f t="shared" si="0"/>
        <v>676725</v>
      </c>
      <c r="C19" s="797">
        <f t="shared" si="1"/>
        <v>-1339</v>
      </c>
      <c r="D19" s="798">
        <f t="shared" si="2"/>
        <v>-0.197473984756601</v>
      </c>
      <c r="E19" s="799">
        <v>678064</v>
      </c>
      <c r="F19" s="792">
        <f t="shared" si="3"/>
        <v>67.806399999999996</v>
      </c>
      <c r="H19" s="792" t="s">
        <v>67</v>
      </c>
      <c r="I19" s="792">
        <v>460600</v>
      </c>
      <c r="J19" s="792">
        <v>676725</v>
      </c>
      <c r="K19" s="792">
        <v>146.9</v>
      </c>
      <c r="L19" s="792">
        <v>99.8</v>
      </c>
      <c r="M19" s="792">
        <v>678064</v>
      </c>
    </row>
    <row r="20" spans="1:14" s="792" customFormat="1" ht="22.5" customHeight="1">
      <c r="A20" s="800" t="s">
        <v>68</v>
      </c>
      <c r="B20" s="797">
        <f t="shared" si="0"/>
        <v>64805</v>
      </c>
      <c r="C20" s="797">
        <f t="shared" si="1"/>
        <v>-73199</v>
      </c>
      <c r="D20" s="798">
        <f t="shared" si="2"/>
        <v>-53.041216196632</v>
      </c>
      <c r="E20" s="799">
        <v>138004</v>
      </c>
      <c r="F20" s="792">
        <f t="shared" si="3"/>
        <v>13.8004</v>
      </c>
      <c r="H20" s="792" t="s">
        <v>68</v>
      </c>
      <c r="I20" s="792">
        <v>0</v>
      </c>
      <c r="J20" s="792">
        <v>64805</v>
      </c>
      <c r="K20" s="792" t="s">
        <v>30</v>
      </c>
      <c r="L20" s="792">
        <v>47</v>
      </c>
      <c r="M20" s="792">
        <v>138004</v>
      </c>
    </row>
    <row r="21" spans="1:14" s="792" customFormat="1" ht="22.5" customHeight="1">
      <c r="A21" s="800" t="s">
        <v>69</v>
      </c>
      <c r="B21" s="797">
        <f t="shared" si="0"/>
        <v>47217</v>
      </c>
      <c r="C21" s="797">
        <f t="shared" si="1"/>
        <v>-5630</v>
      </c>
      <c r="D21" s="798">
        <f t="shared" si="2"/>
        <v>-10.653395651598</v>
      </c>
      <c r="E21" s="799">
        <v>52847</v>
      </c>
      <c r="F21" s="792">
        <f t="shared" si="3"/>
        <v>5.2847</v>
      </c>
      <c r="H21" s="792" t="s">
        <v>69</v>
      </c>
      <c r="I21" s="792">
        <v>0</v>
      </c>
      <c r="J21" s="792">
        <v>47217</v>
      </c>
      <c r="K21" s="792" t="s">
        <v>30</v>
      </c>
      <c r="L21" s="792">
        <v>89.3</v>
      </c>
      <c r="M21" s="792">
        <v>52847</v>
      </c>
    </row>
    <row r="22" spans="1:14" s="792" customFormat="1" ht="22.5" customHeight="1">
      <c r="A22" s="796" t="s">
        <v>70</v>
      </c>
      <c r="B22" s="797">
        <f t="shared" si="0"/>
        <v>529430</v>
      </c>
      <c r="C22" s="797">
        <f t="shared" si="1"/>
        <v>43401</v>
      </c>
      <c r="D22" s="798">
        <f t="shared" si="2"/>
        <v>8.9297140705595801</v>
      </c>
      <c r="E22" s="792">
        <v>486029</v>
      </c>
      <c r="F22" s="792">
        <f>F28-SUM(F6:F21)</f>
        <v>304.28280000000001</v>
      </c>
      <c r="H22" s="792" t="s">
        <v>70</v>
      </c>
      <c r="I22" s="792">
        <v>451700</v>
      </c>
      <c r="J22" s="792">
        <v>529430</v>
      </c>
      <c r="K22" s="792">
        <v>117.2</v>
      </c>
      <c r="L22" s="792">
        <v>108.9</v>
      </c>
      <c r="M22" s="792">
        <v>486029</v>
      </c>
    </row>
    <row r="23" spans="1:14" s="792" customFormat="1" ht="22.5" customHeight="1">
      <c r="A23" s="796" t="s">
        <v>71</v>
      </c>
      <c r="B23" s="797">
        <f t="shared" si="0"/>
        <v>870456</v>
      </c>
      <c r="C23" s="797">
        <f t="shared" si="1"/>
        <v>-45480</v>
      </c>
      <c r="D23" s="798">
        <f t="shared" si="2"/>
        <v>-4.9654124305628304</v>
      </c>
      <c r="E23" s="792">
        <v>915936</v>
      </c>
      <c r="H23" s="792" t="s">
        <v>71</v>
      </c>
      <c r="I23" s="792">
        <v>780600</v>
      </c>
      <c r="J23" s="792">
        <v>870456</v>
      </c>
      <c r="K23" s="792">
        <v>111.5</v>
      </c>
      <c r="L23" s="792">
        <v>95</v>
      </c>
      <c r="M23" s="792">
        <v>915936</v>
      </c>
    </row>
    <row r="24" spans="1:14" s="792" customFormat="1" ht="22.5" customHeight="1">
      <c r="A24" s="796" t="s">
        <v>72</v>
      </c>
      <c r="B24" s="797">
        <f t="shared" si="0"/>
        <v>220006</v>
      </c>
      <c r="C24" s="797">
        <f t="shared" si="1"/>
        <v>-30143</v>
      </c>
      <c r="D24" s="798">
        <f t="shared" si="2"/>
        <v>-12.050018189159299</v>
      </c>
      <c r="E24" s="792">
        <v>250149</v>
      </c>
      <c r="H24" s="792" t="s">
        <v>72</v>
      </c>
      <c r="I24" s="792">
        <v>236500</v>
      </c>
      <c r="J24" s="792">
        <v>220006</v>
      </c>
      <c r="K24" s="792">
        <v>93</v>
      </c>
      <c r="L24" s="792">
        <v>87.9</v>
      </c>
      <c r="M24" s="792">
        <v>250149</v>
      </c>
    </row>
    <row r="25" spans="1:14" s="792" customFormat="1" ht="22.5" customHeight="1">
      <c r="A25" s="796" t="s">
        <v>73</v>
      </c>
      <c r="B25" s="797">
        <f t="shared" si="0"/>
        <v>608958</v>
      </c>
      <c r="C25" s="797">
        <f t="shared" si="1"/>
        <v>-135806</v>
      </c>
      <c r="D25" s="798">
        <f t="shared" si="2"/>
        <v>-18.234769672003502</v>
      </c>
      <c r="E25" s="792">
        <v>744764</v>
      </c>
      <c r="H25" s="792" t="s">
        <v>73</v>
      </c>
      <c r="I25" s="792">
        <v>1727600</v>
      </c>
      <c r="J25" s="792">
        <v>608958</v>
      </c>
      <c r="K25" s="792">
        <v>35.200000000000003</v>
      </c>
      <c r="L25" s="792">
        <v>81.8</v>
      </c>
      <c r="M25" s="792">
        <v>744764</v>
      </c>
    </row>
    <row r="26" spans="1:14" s="792" customFormat="1" ht="22.5" customHeight="1">
      <c r="A26" s="796" t="s">
        <v>74</v>
      </c>
      <c r="B26" s="797">
        <f t="shared" si="0"/>
        <v>948697</v>
      </c>
      <c r="C26" s="797">
        <f t="shared" si="1"/>
        <v>312285</v>
      </c>
      <c r="D26" s="798">
        <f t="shared" si="2"/>
        <v>49.069627851140503</v>
      </c>
      <c r="E26" s="792">
        <v>636412</v>
      </c>
      <c r="H26" s="687" t="s">
        <v>74</v>
      </c>
      <c r="I26" s="687">
        <v>0</v>
      </c>
      <c r="J26" s="687">
        <v>948697</v>
      </c>
      <c r="K26" s="687" t="s">
        <v>30</v>
      </c>
      <c r="L26" s="687">
        <v>149.1</v>
      </c>
      <c r="M26" s="687">
        <v>636412</v>
      </c>
    </row>
    <row r="27" spans="1:14" s="792" customFormat="1" ht="22.5" customHeight="1">
      <c r="A27" s="796" t="s">
        <v>75</v>
      </c>
      <c r="B27" s="797">
        <f t="shared" si="0"/>
        <v>3859</v>
      </c>
      <c r="C27" s="797">
        <f t="shared" si="1"/>
        <v>-5679</v>
      </c>
      <c r="D27" s="798">
        <f t="shared" si="2"/>
        <v>-59.540784231495103</v>
      </c>
      <c r="E27" s="792">
        <v>9538</v>
      </c>
      <c r="H27" s="687" t="s">
        <v>75</v>
      </c>
      <c r="I27" s="687">
        <v>0</v>
      </c>
      <c r="J27" s="687">
        <v>3859</v>
      </c>
      <c r="K27" s="687" t="s">
        <v>30</v>
      </c>
      <c r="L27" s="687">
        <v>40.5</v>
      </c>
      <c r="M27" s="687">
        <v>9538</v>
      </c>
    </row>
    <row r="28" spans="1:14" s="792" customFormat="1" ht="22.5" customHeight="1">
      <c r="A28" s="801" t="s">
        <v>76</v>
      </c>
      <c r="B28" s="802">
        <f t="shared" si="0"/>
        <v>48366722</v>
      </c>
      <c r="C28" s="803">
        <f t="shared" si="1"/>
        <v>1525205</v>
      </c>
      <c r="D28" s="804">
        <f t="shared" si="2"/>
        <v>3.2560965094277399</v>
      </c>
      <c r="E28" s="799">
        <v>46841517</v>
      </c>
      <c r="F28" s="792">
        <f t="shared" si="3"/>
        <v>4684.1517000000003</v>
      </c>
      <c r="H28" s="687" t="s">
        <v>77</v>
      </c>
      <c r="I28" s="687">
        <v>41943700</v>
      </c>
      <c r="J28" s="687">
        <v>48366722</v>
      </c>
      <c r="K28" s="687">
        <v>115.3</v>
      </c>
      <c r="L28" s="687">
        <v>103.3</v>
      </c>
      <c r="M28" s="687">
        <v>46841517</v>
      </c>
    </row>
    <row r="29" spans="1:14" s="792" customFormat="1" ht="153.75" customHeight="1">
      <c r="A29" s="854" t="s">
        <v>78</v>
      </c>
      <c r="B29" s="854"/>
      <c r="C29" s="854"/>
      <c r="D29" s="854"/>
      <c r="H29" s="687" t="s">
        <v>79</v>
      </c>
      <c r="I29" s="687"/>
      <c r="J29" s="687"/>
      <c r="K29" s="687"/>
      <c r="L29" s="687"/>
      <c r="M29" s="687"/>
    </row>
    <row r="30" spans="1:14">
      <c r="G30" s="792"/>
      <c r="H30" s="687" t="s">
        <v>80</v>
      </c>
      <c r="N30" s="792"/>
    </row>
    <row r="31" spans="1:14">
      <c r="H31" s="687" t="s">
        <v>81</v>
      </c>
      <c r="N31" s="792"/>
    </row>
    <row r="32" spans="1:14">
      <c r="H32" s="687" t="s">
        <v>82</v>
      </c>
    </row>
    <row r="33" spans="8:8">
      <c r="H33" s="687" t="s">
        <v>83</v>
      </c>
    </row>
    <row r="34" spans="8:8">
      <c r="H34" s="687" t="s">
        <v>84</v>
      </c>
    </row>
    <row r="35" spans="8:8">
      <c r="H35" s="687" t="s">
        <v>85</v>
      </c>
    </row>
    <row r="36" spans="8:8">
      <c r="H36" s="687" t="s">
        <v>86</v>
      </c>
    </row>
    <row r="37" spans="8:8">
      <c r="H37" s="687" t="s">
        <v>87</v>
      </c>
    </row>
    <row r="38" spans="8:8">
      <c r="H38" s="687" t="s">
        <v>88</v>
      </c>
    </row>
    <row r="39" spans="8:8">
      <c r="H39" s="687" t="s">
        <v>89</v>
      </c>
    </row>
    <row r="40" spans="8:8" ht="409.5">
      <c r="H40" s="805" t="s">
        <v>90</v>
      </c>
    </row>
  </sheetData>
  <mergeCells count="5">
    <mergeCell ref="A2:D2"/>
    <mergeCell ref="C4:D4"/>
    <mergeCell ref="A29:D29"/>
    <mergeCell ref="A4:A5"/>
    <mergeCell ref="B4:B5"/>
  </mergeCells>
  <phoneticPr fontId="132" type="noConversion"/>
  <printOptions horizontalCentered="1"/>
  <pageMargins left="0.51180555555555596" right="0.59027777777777801" top="0.74791666666666701" bottom="0.74791666666666701" header="0.31388888888888899" footer="0.31388888888888899"/>
  <pageSetup paperSize="9" scale="91" firstPageNumber="2" orientation="portrait" useFirstPageNumber="1" r:id="rId1"/>
  <headerFooter alignWithMargins="0">
    <oddFooter>&amp;C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K17"/>
  <sheetViews>
    <sheetView showZeros="0" view="pageBreakPreview" zoomScale="85" zoomScaleNormal="100" zoomScaleSheetLayoutView="85" workbookViewId="0">
      <selection activeCell="B15" sqref="B15"/>
    </sheetView>
  </sheetViews>
  <sheetFormatPr defaultColWidth="9" defaultRowHeight="14.25"/>
  <cols>
    <col min="1" max="1" width="19.875" style="105" customWidth="1"/>
    <col min="2" max="2" width="17.25" style="105" customWidth="1"/>
    <col min="3" max="3" width="14.125" style="105" customWidth="1"/>
    <col min="4" max="4" width="17.375" style="105" customWidth="1"/>
    <col min="5" max="5" width="15" style="105" customWidth="1"/>
    <col min="6" max="16384" width="9" style="105"/>
  </cols>
  <sheetData>
    <row r="1" spans="1:16365">
      <c r="A1" s="71" t="s">
        <v>1211</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1"/>
      <c r="IX1" s="71"/>
      <c r="IY1" s="71"/>
      <c r="IZ1" s="71"/>
      <c r="JA1" s="71"/>
      <c r="JB1" s="71"/>
      <c r="JC1" s="71"/>
      <c r="JD1" s="71"/>
      <c r="JE1" s="71"/>
      <c r="JF1" s="71"/>
      <c r="JG1" s="71"/>
      <c r="JH1" s="71"/>
      <c r="JI1" s="71"/>
      <c r="JJ1" s="71"/>
      <c r="JK1" s="71"/>
      <c r="JL1" s="71"/>
      <c r="JM1" s="71"/>
      <c r="JN1" s="71"/>
      <c r="JO1" s="71"/>
      <c r="JP1" s="71"/>
      <c r="JQ1" s="71"/>
      <c r="JR1" s="71"/>
      <c r="JS1" s="71"/>
      <c r="JT1" s="71"/>
      <c r="JU1" s="71"/>
      <c r="JV1" s="71"/>
      <c r="JW1" s="71"/>
      <c r="JX1" s="71"/>
      <c r="JY1" s="71"/>
      <c r="JZ1" s="71"/>
      <c r="KA1" s="71"/>
      <c r="KB1" s="71"/>
      <c r="KC1" s="71"/>
      <c r="KD1" s="71"/>
      <c r="KE1" s="71"/>
      <c r="KF1" s="71"/>
      <c r="KG1" s="71"/>
      <c r="KH1" s="71"/>
      <c r="KI1" s="71"/>
      <c r="KJ1" s="71"/>
      <c r="KK1" s="71"/>
      <c r="KL1" s="71"/>
      <c r="KM1" s="71"/>
      <c r="KN1" s="71"/>
      <c r="KO1" s="71"/>
      <c r="KP1" s="71"/>
      <c r="KQ1" s="71"/>
      <c r="KR1" s="71"/>
      <c r="KS1" s="71"/>
      <c r="KT1" s="71"/>
      <c r="KU1" s="71"/>
      <c r="KV1" s="71"/>
      <c r="KW1" s="71"/>
      <c r="KX1" s="71"/>
      <c r="KY1" s="71"/>
      <c r="KZ1" s="71"/>
      <c r="LA1" s="71"/>
      <c r="LB1" s="71"/>
      <c r="LC1" s="71"/>
      <c r="LD1" s="71"/>
      <c r="LE1" s="71"/>
      <c r="LF1" s="71"/>
      <c r="LG1" s="71"/>
      <c r="LH1" s="71"/>
      <c r="LI1" s="71"/>
      <c r="LJ1" s="71"/>
      <c r="LK1" s="71"/>
      <c r="LL1" s="71"/>
      <c r="LM1" s="71"/>
      <c r="LN1" s="71"/>
      <c r="LO1" s="71"/>
      <c r="LP1" s="71"/>
      <c r="LQ1" s="71"/>
      <c r="LR1" s="71"/>
      <c r="LS1" s="71"/>
      <c r="LT1" s="71"/>
      <c r="LU1" s="71"/>
      <c r="LV1" s="71"/>
      <c r="LW1" s="71"/>
      <c r="LX1" s="71"/>
      <c r="LY1" s="71"/>
      <c r="LZ1" s="71"/>
      <c r="MA1" s="71"/>
      <c r="MB1" s="71"/>
      <c r="MC1" s="71"/>
      <c r="MD1" s="71"/>
      <c r="ME1" s="71"/>
      <c r="MF1" s="71"/>
      <c r="MG1" s="71"/>
      <c r="MH1" s="71"/>
      <c r="MI1" s="71"/>
      <c r="MJ1" s="71"/>
      <c r="MK1" s="71"/>
      <c r="ML1" s="71"/>
      <c r="MM1" s="71"/>
      <c r="MN1" s="71"/>
      <c r="MO1" s="71"/>
      <c r="MP1" s="71"/>
      <c r="MQ1" s="71"/>
      <c r="MR1" s="71"/>
      <c r="MS1" s="71"/>
      <c r="MT1" s="71"/>
      <c r="MU1" s="71"/>
      <c r="MV1" s="71"/>
      <c r="MW1" s="71"/>
      <c r="MX1" s="71"/>
      <c r="MY1" s="71"/>
      <c r="MZ1" s="71"/>
      <c r="NA1" s="71"/>
      <c r="NB1" s="71"/>
      <c r="NC1" s="71"/>
      <c r="ND1" s="71"/>
      <c r="NE1" s="71"/>
      <c r="NF1" s="71"/>
      <c r="NG1" s="71"/>
      <c r="NH1" s="71"/>
      <c r="NI1" s="71"/>
      <c r="NJ1" s="71"/>
      <c r="NK1" s="71"/>
      <c r="NL1" s="71"/>
      <c r="NM1" s="71"/>
      <c r="NN1" s="71"/>
      <c r="NO1" s="71"/>
      <c r="NP1" s="71"/>
      <c r="NQ1" s="71"/>
      <c r="NR1" s="71"/>
      <c r="NS1" s="71"/>
      <c r="NT1" s="71"/>
      <c r="NU1" s="71"/>
      <c r="NV1" s="71"/>
      <c r="NW1" s="71"/>
      <c r="NX1" s="71"/>
      <c r="NY1" s="71"/>
      <c r="NZ1" s="71"/>
      <c r="OA1" s="71"/>
      <c r="OB1" s="71"/>
      <c r="OC1" s="71"/>
      <c r="OD1" s="71"/>
      <c r="OE1" s="71"/>
      <c r="OF1" s="71"/>
      <c r="OG1" s="71"/>
      <c r="OH1" s="71"/>
      <c r="OI1" s="71"/>
      <c r="OJ1" s="71"/>
      <c r="OK1" s="71"/>
      <c r="OL1" s="71"/>
      <c r="OM1" s="71"/>
      <c r="ON1" s="71"/>
      <c r="OO1" s="71"/>
      <c r="OP1" s="71"/>
      <c r="OQ1" s="71"/>
      <c r="OR1" s="71"/>
      <c r="OS1" s="71"/>
      <c r="OT1" s="71"/>
      <c r="OU1" s="71"/>
      <c r="OV1" s="71"/>
      <c r="OW1" s="71"/>
      <c r="OX1" s="71"/>
      <c r="OY1" s="71"/>
      <c r="OZ1" s="71"/>
      <c r="PA1" s="71"/>
      <c r="PB1" s="71"/>
      <c r="PC1" s="71"/>
      <c r="PD1" s="71"/>
      <c r="PE1" s="71"/>
      <c r="PF1" s="71"/>
      <c r="PG1" s="71"/>
      <c r="PH1" s="71"/>
      <c r="PI1" s="71"/>
      <c r="PJ1" s="71"/>
      <c r="PK1" s="71"/>
      <c r="PL1" s="71"/>
      <c r="PM1" s="71"/>
      <c r="PN1" s="71"/>
      <c r="PO1" s="71"/>
      <c r="PP1" s="71"/>
      <c r="PQ1" s="71"/>
      <c r="PR1" s="71"/>
      <c r="PS1" s="71"/>
      <c r="PT1" s="71"/>
      <c r="PU1" s="71"/>
      <c r="PV1" s="71"/>
      <c r="PW1" s="71"/>
      <c r="PX1" s="71"/>
      <c r="PY1" s="71"/>
      <c r="PZ1" s="71"/>
      <c r="QA1" s="71"/>
      <c r="QB1" s="71"/>
      <c r="QC1" s="71"/>
      <c r="QD1" s="71"/>
      <c r="QE1" s="71"/>
      <c r="QF1" s="71"/>
      <c r="QG1" s="71"/>
      <c r="QH1" s="71"/>
      <c r="QI1" s="71"/>
      <c r="QJ1" s="71"/>
      <c r="QK1" s="71"/>
      <c r="QL1" s="71"/>
      <c r="QM1" s="71"/>
      <c r="QN1" s="71"/>
      <c r="QO1" s="71"/>
      <c r="QP1" s="71"/>
      <c r="QQ1" s="71"/>
      <c r="QR1" s="71"/>
      <c r="QS1" s="71"/>
      <c r="QT1" s="71"/>
      <c r="QU1" s="71"/>
      <c r="QV1" s="71"/>
      <c r="QW1" s="71"/>
      <c r="QX1" s="71"/>
      <c r="QY1" s="71"/>
      <c r="QZ1" s="71"/>
      <c r="RA1" s="71"/>
      <c r="RB1" s="71"/>
      <c r="RC1" s="71"/>
      <c r="RD1" s="71"/>
      <c r="RE1" s="71"/>
      <c r="RF1" s="71"/>
      <c r="RG1" s="71"/>
      <c r="RH1" s="71"/>
      <c r="RI1" s="71"/>
      <c r="RJ1" s="71"/>
      <c r="RK1" s="71"/>
      <c r="RL1" s="71"/>
      <c r="RM1" s="71"/>
      <c r="RN1" s="71"/>
      <c r="RO1" s="71"/>
      <c r="RP1" s="71"/>
      <c r="RQ1" s="71"/>
      <c r="RR1" s="71"/>
      <c r="RS1" s="71"/>
      <c r="RT1" s="71"/>
      <c r="RU1" s="71"/>
      <c r="RV1" s="71"/>
      <c r="RW1" s="71"/>
      <c r="RX1" s="71"/>
      <c r="RY1" s="71"/>
      <c r="RZ1" s="71"/>
      <c r="SA1" s="71"/>
      <c r="SB1" s="71"/>
      <c r="SC1" s="71"/>
      <c r="SD1" s="71"/>
      <c r="SE1" s="71"/>
      <c r="SF1" s="71"/>
      <c r="SG1" s="71"/>
      <c r="SH1" s="71"/>
      <c r="SI1" s="71"/>
      <c r="SJ1" s="71"/>
      <c r="SK1" s="71"/>
      <c r="SL1" s="71"/>
      <c r="SM1" s="71"/>
      <c r="SN1" s="71"/>
      <c r="SO1" s="71"/>
      <c r="SP1" s="71"/>
      <c r="SQ1" s="71"/>
      <c r="SR1" s="71"/>
      <c r="SS1" s="71"/>
      <c r="ST1" s="71"/>
      <c r="SU1" s="71"/>
      <c r="SV1" s="71"/>
      <c r="SW1" s="71"/>
      <c r="SX1" s="71"/>
      <c r="SY1" s="71"/>
      <c r="SZ1" s="71"/>
      <c r="TA1" s="71"/>
      <c r="TB1" s="71"/>
      <c r="TC1" s="71"/>
      <c r="TD1" s="71"/>
      <c r="TE1" s="71"/>
      <c r="TF1" s="71"/>
      <c r="TG1" s="71"/>
      <c r="TH1" s="71"/>
      <c r="TI1" s="71"/>
      <c r="TJ1" s="71"/>
      <c r="TK1" s="71"/>
      <c r="TL1" s="71"/>
      <c r="TM1" s="71"/>
      <c r="TN1" s="71"/>
      <c r="TO1" s="71"/>
      <c r="TP1" s="71"/>
      <c r="TQ1" s="71"/>
      <c r="TR1" s="71"/>
      <c r="TS1" s="71"/>
      <c r="TT1" s="71"/>
      <c r="TU1" s="71"/>
      <c r="TV1" s="71"/>
      <c r="TW1" s="71"/>
      <c r="TX1" s="71"/>
      <c r="TY1" s="71"/>
      <c r="TZ1" s="71"/>
      <c r="UA1" s="71"/>
      <c r="UB1" s="71"/>
      <c r="UC1" s="71"/>
      <c r="UD1" s="71"/>
      <c r="UE1" s="71"/>
      <c r="UF1" s="71"/>
      <c r="UG1" s="71"/>
      <c r="UH1" s="71"/>
      <c r="UI1" s="71"/>
      <c r="UJ1" s="71"/>
      <c r="UK1" s="71"/>
      <c r="UL1" s="71"/>
      <c r="UM1" s="71"/>
      <c r="UN1" s="71"/>
      <c r="UO1" s="71"/>
      <c r="UP1" s="71"/>
      <c r="UQ1" s="71"/>
      <c r="UR1" s="71"/>
      <c r="US1" s="71"/>
      <c r="UT1" s="71"/>
      <c r="UU1" s="71"/>
      <c r="UV1" s="71"/>
      <c r="UW1" s="71"/>
      <c r="UX1" s="71"/>
      <c r="UY1" s="71"/>
      <c r="UZ1" s="71"/>
      <c r="VA1" s="71"/>
      <c r="VB1" s="71"/>
      <c r="VC1" s="71"/>
      <c r="VD1" s="71"/>
      <c r="VE1" s="71"/>
      <c r="VF1" s="71"/>
      <c r="VG1" s="71"/>
      <c r="VH1" s="71"/>
      <c r="VI1" s="71"/>
      <c r="VJ1" s="71"/>
      <c r="VK1" s="71"/>
      <c r="VL1" s="71"/>
      <c r="VM1" s="71"/>
      <c r="VN1" s="71"/>
      <c r="VO1" s="71"/>
      <c r="VP1" s="71"/>
      <c r="VQ1" s="71"/>
      <c r="VR1" s="71"/>
      <c r="VS1" s="71"/>
      <c r="VT1" s="71"/>
      <c r="VU1" s="71"/>
      <c r="VV1" s="71"/>
      <c r="VW1" s="71"/>
      <c r="VX1" s="71"/>
      <c r="VY1" s="71"/>
      <c r="VZ1" s="71"/>
      <c r="WA1" s="71"/>
      <c r="WB1" s="71"/>
      <c r="WC1" s="71"/>
      <c r="WD1" s="71"/>
      <c r="WE1" s="71"/>
      <c r="WF1" s="71"/>
      <c r="WG1" s="71"/>
      <c r="WH1" s="71"/>
      <c r="WI1" s="71"/>
      <c r="WJ1" s="71"/>
      <c r="WK1" s="71"/>
      <c r="WL1" s="71"/>
      <c r="WM1" s="71"/>
      <c r="WN1" s="71"/>
      <c r="WO1" s="71"/>
      <c r="WP1" s="71"/>
      <c r="WQ1" s="71"/>
      <c r="WR1" s="71"/>
      <c r="WS1" s="71"/>
      <c r="WT1" s="71"/>
      <c r="WU1" s="71"/>
      <c r="WV1" s="71"/>
      <c r="WW1" s="71"/>
      <c r="WX1" s="71"/>
      <c r="WY1" s="71"/>
      <c r="WZ1" s="71"/>
      <c r="XA1" s="71"/>
      <c r="XB1" s="71"/>
      <c r="XC1" s="71"/>
      <c r="XD1" s="71"/>
      <c r="XE1" s="71"/>
      <c r="XF1" s="71"/>
      <c r="XG1" s="71"/>
      <c r="XH1" s="71"/>
      <c r="XI1" s="71"/>
      <c r="XJ1" s="71"/>
      <c r="XK1" s="71"/>
      <c r="XL1" s="71"/>
      <c r="XM1" s="71"/>
      <c r="XN1" s="71"/>
      <c r="XO1" s="71"/>
      <c r="XP1" s="71"/>
      <c r="XQ1" s="71"/>
      <c r="XR1" s="71"/>
      <c r="XS1" s="71"/>
      <c r="XT1" s="71"/>
      <c r="XU1" s="71"/>
      <c r="XV1" s="71"/>
      <c r="XW1" s="71"/>
      <c r="XX1" s="71"/>
      <c r="XY1" s="71"/>
      <c r="XZ1" s="71"/>
      <c r="YA1" s="71"/>
      <c r="YB1" s="71"/>
      <c r="YC1" s="71"/>
      <c r="YD1" s="71"/>
      <c r="YE1" s="71"/>
      <c r="YF1" s="71"/>
      <c r="YG1" s="71"/>
      <c r="YH1" s="71"/>
      <c r="YI1" s="71"/>
      <c r="YJ1" s="71"/>
      <c r="YK1" s="71"/>
      <c r="YL1" s="71"/>
      <c r="YM1" s="71"/>
      <c r="YN1" s="71"/>
      <c r="YO1" s="71"/>
      <c r="YP1" s="71"/>
      <c r="YQ1" s="71"/>
      <c r="YR1" s="71"/>
      <c r="YS1" s="71"/>
      <c r="YT1" s="71"/>
      <c r="YU1" s="71"/>
      <c r="YV1" s="71"/>
      <c r="YW1" s="71"/>
      <c r="YX1" s="71"/>
      <c r="YY1" s="71"/>
      <c r="YZ1" s="71"/>
      <c r="ZA1" s="71"/>
      <c r="ZB1" s="71"/>
      <c r="ZC1" s="71"/>
      <c r="ZD1" s="71"/>
      <c r="ZE1" s="71"/>
      <c r="ZF1" s="71"/>
      <c r="ZG1" s="71"/>
      <c r="ZH1" s="71"/>
      <c r="ZI1" s="71"/>
      <c r="ZJ1" s="71"/>
      <c r="ZK1" s="71"/>
      <c r="ZL1" s="71"/>
      <c r="ZM1" s="71"/>
      <c r="ZN1" s="71"/>
      <c r="ZO1" s="71"/>
      <c r="ZP1" s="71"/>
      <c r="ZQ1" s="71"/>
      <c r="ZR1" s="71"/>
      <c r="ZS1" s="71"/>
      <c r="ZT1" s="71"/>
      <c r="ZU1" s="71"/>
      <c r="ZV1" s="71"/>
      <c r="ZW1" s="71"/>
      <c r="ZX1" s="71"/>
      <c r="ZY1" s="71"/>
      <c r="ZZ1" s="71"/>
      <c r="AAA1" s="71"/>
      <c r="AAB1" s="71"/>
      <c r="AAC1" s="71"/>
      <c r="AAD1" s="71"/>
      <c r="AAE1" s="71"/>
      <c r="AAF1" s="71"/>
      <c r="AAG1" s="71"/>
      <c r="AAH1" s="71"/>
      <c r="AAI1" s="71"/>
      <c r="AAJ1" s="71"/>
      <c r="AAK1" s="71"/>
      <c r="AAL1" s="71"/>
      <c r="AAM1" s="71"/>
      <c r="AAN1" s="71"/>
      <c r="AAO1" s="71"/>
      <c r="AAP1" s="71"/>
      <c r="AAQ1" s="71"/>
      <c r="AAR1" s="71"/>
      <c r="AAS1" s="71"/>
      <c r="AAT1" s="71"/>
      <c r="AAU1" s="71"/>
      <c r="AAV1" s="71"/>
      <c r="AAW1" s="71"/>
      <c r="AAX1" s="71"/>
      <c r="AAY1" s="71"/>
      <c r="AAZ1" s="71"/>
      <c r="ABA1" s="71"/>
      <c r="ABB1" s="71"/>
      <c r="ABC1" s="71"/>
      <c r="ABD1" s="71"/>
      <c r="ABE1" s="71"/>
      <c r="ABF1" s="71"/>
      <c r="ABG1" s="71"/>
      <c r="ABH1" s="71"/>
      <c r="ABI1" s="71"/>
      <c r="ABJ1" s="71"/>
      <c r="ABK1" s="71"/>
      <c r="ABL1" s="71"/>
      <c r="ABM1" s="71"/>
      <c r="ABN1" s="71"/>
      <c r="ABO1" s="71"/>
      <c r="ABP1" s="71"/>
      <c r="ABQ1" s="71"/>
      <c r="ABR1" s="71"/>
      <c r="ABS1" s="71"/>
      <c r="ABT1" s="71"/>
      <c r="ABU1" s="71"/>
      <c r="ABV1" s="71"/>
      <c r="ABW1" s="71"/>
      <c r="ABX1" s="71"/>
      <c r="ABY1" s="71"/>
      <c r="ABZ1" s="71"/>
      <c r="ACA1" s="71"/>
      <c r="ACB1" s="71"/>
      <c r="ACC1" s="71"/>
      <c r="ACD1" s="71"/>
      <c r="ACE1" s="71"/>
      <c r="ACF1" s="71"/>
      <c r="ACG1" s="71"/>
      <c r="ACH1" s="71"/>
      <c r="ACI1" s="71"/>
      <c r="ACJ1" s="71"/>
      <c r="ACK1" s="71"/>
      <c r="ACL1" s="71"/>
      <c r="ACM1" s="71"/>
      <c r="ACN1" s="71"/>
      <c r="ACO1" s="71"/>
      <c r="ACP1" s="71"/>
      <c r="ACQ1" s="71"/>
      <c r="ACR1" s="71"/>
      <c r="ACS1" s="71"/>
      <c r="ACT1" s="71"/>
      <c r="ACU1" s="71"/>
      <c r="ACV1" s="71"/>
      <c r="ACW1" s="71"/>
      <c r="ACX1" s="71"/>
      <c r="ACY1" s="71"/>
      <c r="ACZ1" s="71"/>
      <c r="ADA1" s="71"/>
      <c r="ADB1" s="71"/>
      <c r="ADC1" s="71"/>
      <c r="ADD1" s="71"/>
      <c r="ADE1" s="71"/>
      <c r="ADF1" s="71"/>
      <c r="ADG1" s="71"/>
      <c r="ADH1" s="71"/>
      <c r="ADI1" s="71"/>
      <c r="ADJ1" s="71"/>
      <c r="ADK1" s="71"/>
      <c r="ADL1" s="71"/>
      <c r="ADM1" s="71"/>
      <c r="ADN1" s="71"/>
      <c r="ADO1" s="71"/>
      <c r="ADP1" s="71"/>
      <c r="ADQ1" s="71"/>
      <c r="ADR1" s="71"/>
      <c r="ADS1" s="71"/>
      <c r="ADT1" s="71"/>
      <c r="ADU1" s="71"/>
      <c r="ADV1" s="71"/>
      <c r="ADW1" s="71"/>
      <c r="ADX1" s="71"/>
      <c r="ADY1" s="71"/>
      <c r="ADZ1" s="71"/>
      <c r="AEA1" s="71"/>
      <c r="AEB1" s="71"/>
      <c r="AEC1" s="71"/>
      <c r="AED1" s="71"/>
      <c r="AEE1" s="71"/>
      <c r="AEF1" s="71"/>
      <c r="AEG1" s="71"/>
      <c r="AEH1" s="71"/>
      <c r="AEI1" s="71"/>
      <c r="AEJ1" s="71"/>
      <c r="AEK1" s="71"/>
      <c r="AEL1" s="71"/>
      <c r="AEM1" s="71"/>
      <c r="AEN1" s="71"/>
      <c r="AEO1" s="71"/>
      <c r="AEP1" s="71"/>
      <c r="AEQ1" s="71"/>
      <c r="AER1" s="71"/>
      <c r="AES1" s="71"/>
      <c r="AET1" s="71"/>
      <c r="AEU1" s="71"/>
      <c r="AEV1" s="71"/>
      <c r="AEW1" s="71"/>
      <c r="AEX1" s="71"/>
      <c r="AEY1" s="71"/>
      <c r="AEZ1" s="71"/>
      <c r="AFA1" s="71"/>
      <c r="AFB1" s="71"/>
      <c r="AFC1" s="71"/>
      <c r="AFD1" s="71"/>
      <c r="AFE1" s="71"/>
      <c r="AFF1" s="71"/>
      <c r="AFG1" s="71"/>
      <c r="AFH1" s="71"/>
      <c r="AFI1" s="71"/>
      <c r="AFJ1" s="71"/>
      <c r="AFK1" s="71"/>
      <c r="AFL1" s="71"/>
      <c r="AFM1" s="71"/>
      <c r="AFN1" s="71"/>
      <c r="AFO1" s="71"/>
      <c r="AFP1" s="71"/>
      <c r="AFQ1" s="71"/>
      <c r="AFR1" s="71"/>
      <c r="AFS1" s="71"/>
      <c r="AFT1" s="71"/>
      <c r="AFU1" s="71"/>
      <c r="AFV1" s="71"/>
      <c r="AFW1" s="71"/>
      <c r="AFX1" s="71"/>
      <c r="AFY1" s="71"/>
      <c r="AFZ1" s="71"/>
      <c r="AGA1" s="71"/>
      <c r="AGB1" s="71"/>
      <c r="AGC1" s="71"/>
      <c r="AGD1" s="71"/>
      <c r="AGE1" s="71"/>
      <c r="AGF1" s="71"/>
      <c r="AGG1" s="71"/>
      <c r="AGH1" s="71"/>
      <c r="AGI1" s="71"/>
      <c r="AGJ1" s="71"/>
      <c r="AGK1" s="71"/>
      <c r="AGL1" s="71"/>
      <c r="AGM1" s="71"/>
      <c r="AGN1" s="71"/>
      <c r="AGO1" s="71"/>
      <c r="AGP1" s="71"/>
      <c r="AGQ1" s="71"/>
      <c r="AGR1" s="71"/>
      <c r="AGS1" s="71"/>
      <c r="AGT1" s="71"/>
      <c r="AGU1" s="71"/>
      <c r="AGV1" s="71"/>
      <c r="AGW1" s="71"/>
      <c r="AGX1" s="71"/>
      <c r="AGY1" s="71"/>
      <c r="AGZ1" s="71"/>
      <c r="AHA1" s="71"/>
      <c r="AHB1" s="71"/>
      <c r="AHC1" s="71"/>
      <c r="AHD1" s="71"/>
      <c r="AHE1" s="71"/>
      <c r="AHF1" s="71"/>
      <c r="AHG1" s="71"/>
      <c r="AHH1" s="71"/>
      <c r="AHI1" s="71"/>
      <c r="AHJ1" s="71"/>
      <c r="AHK1" s="71"/>
      <c r="AHL1" s="71"/>
      <c r="AHM1" s="71"/>
      <c r="AHN1" s="71"/>
      <c r="AHO1" s="71"/>
      <c r="AHP1" s="71"/>
      <c r="AHQ1" s="71"/>
      <c r="AHR1" s="71"/>
      <c r="AHS1" s="71"/>
      <c r="AHT1" s="71"/>
      <c r="AHU1" s="71"/>
      <c r="AHV1" s="71"/>
      <c r="AHW1" s="71"/>
      <c r="AHX1" s="71"/>
      <c r="AHY1" s="71"/>
      <c r="AHZ1" s="71"/>
      <c r="AIA1" s="71"/>
      <c r="AIB1" s="71"/>
      <c r="AIC1" s="71"/>
      <c r="AID1" s="71"/>
      <c r="AIE1" s="71"/>
      <c r="AIF1" s="71"/>
      <c r="AIG1" s="71"/>
      <c r="AIH1" s="71"/>
      <c r="AII1" s="71"/>
      <c r="AIJ1" s="71"/>
      <c r="AIK1" s="71"/>
      <c r="AIL1" s="71"/>
      <c r="AIM1" s="71"/>
      <c r="AIN1" s="71"/>
      <c r="AIO1" s="71"/>
      <c r="AIP1" s="71"/>
      <c r="AIQ1" s="71"/>
      <c r="AIR1" s="71"/>
      <c r="AIS1" s="71"/>
      <c r="AIT1" s="71"/>
      <c r="AIU1" s="71"/>
      <c r="AIV1" s="71"/>
      <c r="AIW1" s="71"/>
      <c r="AIX1" s="71"/>
      <c r="AIY1" s="71"/>
      <c r="AIZ1" s="71"/>
      <c r="AJA1" s="71"/>
      <c r="AJB1" s="71"/>
      <c r="AJC1" s="71"/>
      <c r="AJD1" s="71"/>
      <c r="AJE1" s="71"/>
      <c r="AJF1" s="71"/>
      <c r="AJG1" s="71"/>
      <c r="AJH1" s="71"/>
      <c r="AJI1" s="71"/>
      <c r="AJJ1" s="71"/>
      <c r="AJK1" s="71"/>
      <c r="AJL1" s="71"/>
      <c r="AJM1" s="71"/>
      <c r="AJN1" s="71"/>
      <c r="AJO1" s="71"/>
      <c r="AJP1" s="71"/>
      <c r="AJQ1" s="71"/>
      <c r="AJR1" s="71"/>
      <c r="AJS1" s="71"/>
      <c r="AJT1" s="71"/>
      <c r="AJU1" s="71"/>
      <c r="AJV1" s="71"/>
      <c r="AJW1" s="71"/>
      <c r="AJX1" s="71"/>
      <c r="AJY1" s="71"/>
      <c r="AJZ1" s="71"/>
      <c r="AKA1" s="71"/>
      <c r="AKB1" s="71"/>
      <c r="AKC1" s="71"/>
      <c r="AKD1" s="71"/>
      <c r="AKE1" s="71"/>
      <c r="AKF1" s="71"/>
      <c r="AKG1" s="71"/>
      <c r="AKH1" s="71"/>
      <c r="AKI1" s="71"/>
      <c r="AKJ1" s="71"/>
      <c r="AKK1" s="71"/>
      <c r="AKL1" s="71"/>
      <c r="AKM1" s="71"/>
      <c r="AKN1" s="71"/>
      <c r="AKO1" s="71"/>
      <c r="AKP1" s="71"/>
      <c r="AKQ1" s="71"/>
      <c r="AKR1" s="71"/>
      <c r="AKS1" s="71"/>
      <c r="AKT1" s="71"/>
      <c r="AKU1" s="71"/>
      <c r="AKV1" s="71"/>
      <c r="AKW1" s="71"/>
      <c r="AKX1" s="71"/>
      <c r="AKY1" s="71"/>
      <c r="AKZ1" s="71"/>
      <c r="ALA1" s="71"/>
      <c r="ALB1" s="71"/>
      <c r="ALC1" s="71"/>
      <c r="ALD1" s="71"/>
      <c r="ALE1" s="71"/>
      <c r="ALF1" s="71"/>
      <c r="ALG1" s="71"/>
      <c r="ALH1" s="71"/>
      <c r="ALI1" s="71"/>
      <c r="ALJ1" s="71"/>
      <c r="ALK1" s="71"/>
      <c r="ALL1" s="71"/>
      <c r="ALM1" s="71"/>
      <c r="ALN1" s="71"/>
      <c r="ALO1" s="71"/>
      <c r="ALP1" s="71"/>
      <c r="ALQ1" s="71"/>
      <c r="ALR1" s="71"/>
      <c r="ALS1" s="71"/>
      <c r="ALT1" s="71"/>
      <c r="ALU1" s="71"/>
      <c r="ALV1" s="71"/>
      <c r="ALW1" s="71"/>
      <c r="ALX1" s="71"/>
      <c r="ALY1" s="71"/>
      <c r="ALZ1" s="71"/>
      <c r="AMA1" s="71"/>
      <c r="AMB1" s="71"/>
      <c r="AMC1" s="71"/>
      <c r="AMD1" s="71"/>
      <c r="AME1" s="71"/>
      <c r="AMF1" s="71"/>
      <c r="AMG1" s="71"/>
      <c r="AMH1" s="71"/>
      <c r="AMI1" s="71"/>
      <c r="AMJ1" s="71"/>
      <c r="AMK1" s="71"/>
      <c r="AML1" s="71"/>
      <c r="AMM1" s="71"/>
      <c r="AMN1" s="71"/>
      <c r="AMO1" s="71"/>
      <c r="AMP1" s="71"/>
      <c r="AMQ1" s="71"/>
      <c r="AMR1" s="71"/>
      <c r="AMS1" s="71"/>
      <c r="AMT1" s="71"/>
      <c r="AMU1" s="71"/>
      <c r="AMV1" s="71"/>
      <c r="AMW1" s="71"/>
      <c r="AMX1" s="71"/>
      <c r="AMY1" s="71"/>
      <c r="AMZ1" s="71"/>
      <c r="ANA1" s="71"/>
      <c r="ANB1" s="71"/>
      <c r="ANC1" s="71"/>
      <c r="AND1" s="71"/>
      <c r="ANE1" s="71"/>
      <c r="ANF1" s="71"/>
      <c r="ANG1" s="71"/>
      <c r="ANH1" s="71"/>
      <c r="ANI1" s="71"/>
      <c r="ANJ1" s="71"/>
      <c r="ANK1" s="71"/>
      <c r="ANL1" s="71"/>
      <c r="ANM1" s="71"/>
      <c r="ANN1" s="71"/>
      <c r="ANO1" s="71"/>
      <c r="ANP1" s="71"/>
      <c r="ANQ1" s="71"/>
      <c r="ANR1" s="71"/>
      <c r="ANS1" s="71"/>
      <c r="ANT1" s="71"/>
      <c r="ANU1" s="71"/>
      <c r="ANV1" s="71"/>
      <c r="ANW1" s="71"/>
      <c r="ANX1" s="71"/>
      <c r="ANY1" s="71"/>
      <c r="ANZ1" s="71"/>
      <c r="AOA1" s="71"/>
      <c r="AOB1" s="71"/>
      <c r="AOC1" s="71"/>
      <c r="AOD1" s="71"/>
      <c r="AOE1" s="71"/>
      <c r="AOF1" s="71"/>
      <c r="AOG1" s="71"/>
      <c r="AOH1" s="71"/>
      <c r="AOI1" s="71"/>
      <c r="AOJ1" s="71"/>
      <c r="AOK1" s="71"/>
      <c r="AOL1" s="71"/>
      <c r="AOM1" s="71"/>
      <c r="AON1" s="71"/>
      <c r="AOO1" s="71"/>
      <c r="AOP1" s="71"/>
      <c r="AOQ1" s="71"/>
      <c r="AOR1" s="71"/>
      <c r="AOS1" s="71"/>
      <c r="AOT1" s="71"/>
      <c r="AOU1" s="71"/>
      <c r="AOV1" s="71"/>
      <c r="AOW1" s="71"/>
      <c r="AOX1" s="71"/>
      <c r="AOY1" s="71"/>
      <c r="AOZ1" s="71"/>
      <c r="APA1" s="71"/>
      <c r="APB1" s="71"/>
      <c r="APC1" s="71"/>
      <c r="APD1" s="71"/>
      <c r="APE1" s="71"/>
      <c r="APF1" s="71"/>
      <c r="APG1" s="71"/>
      <c r="APH1" s="71"/>
      <c r="API1" s="71"/>
      <c r="APJ1" s="71"/>
      <c r="APK1" s="71"/>
      <c r="APL1" s="71"/>
      <c r="APM1" s="71"/>
      <c r="APN1" s="71"/>
      <c r="APO1" s="71"/>
      <c r="APP1" s="71"/>
      <c r="APQ1" s="71"/>
      <c r="APR1" s="71"/>
      <c r="APS1" s="71"/>
      <c r="APT1" s="71"/>
      <c r="APU1" s="71"/>
      <c r="APV1" s="71"/>
      <c r="APW1" s="71"/>
      <c r="APX1" s="71"/>
      <c r="APY1" s="71"/>
      <c r="APZ1" s="71"/>
      <c r="AQA1" s="71"/>
      <c r="AQB1" s="71"/>
      <c r="AQC1" s="71"/>
      <c r="AQD1" s="71"/>
      <c r="AQE1" s="71"/>
      <c r="AQF1" s="71"/>
      <c r="AQG1" s="71"/>
      <c r="AQH1" s="71"/>
      <c r="AQI1" s="71"/>
      <c r="AQJ1" s="71"/>
      <c r="AQK1" s="71"/>
      <c r="AQL1" s="71"/>
      <c r="AQM1" s="71"/>
      <c r="AQN1" s="71"/>
      <c r="AQO1" s="71"/>
      <c r="AQP1" s="71"/>
      <c r="AQQ1" s="71"/>
      <c r="AQR1" s="71"/>
      <c r="AQS1" s="71"/>
      <c r="AQT1" s="71"/>
      <c r="AQU1" s="71"/>
      <c r="AQV1" s="71"/>
      <c r="AQW1" s="71"/>
      <c r="AQX1" s="71"/>
      <c r="AQY1" s="71"/>
      <c r="AQZ1" s="71"/>
      <c r="ARA1" s="71"/>
      <c r="ARB1" s="71"/>
      <c r="ARC1" s="71"/>
      <c r="ARD1" s="71"/>
      <c r="ARE1" s="71"/>
      <c r="ARF1" s="71"/>
      <c r="ARG1" s="71"/>
      <c r="ARH1" s="71"/>
      <c r="ARI1" s="71"/>
      <c r="ARJ1" s="71"/>
      <c r="ARK1" s="71"/>
      <c r="ARL1" s="71"/>
      <c r="ARM1" s="71"/>
      <c r="ARN1" s="71"/>
      <c r="ARO1" s="71"/>
      <c r="ARP1" s="71"/>
      <c r="ARQ1" s="71"/>
      <c r="ARR1" s="71"/>
      <c r="ARS1" s="71"/>
      <c r="ART1" s="71"/>
      <c r="ARU1" s="71"/>
      <c r="ARV1" s="71"/>
      <c r="ARW1" s="71"/>
      <c r="ARX1" s="71"/>
      <c r="ARY1" s="71"/>
      <c r="ARZ1" s="71"/>
      <c r="ASA1" s="71"/>
      <c r="ASB1" s="71"/>
      <c r="ASC1" s="71"/>
      <c r="ASD1" s="71"/>
      <c r="ASE1" s="71"/>
      <c r="ASF1" s="71"/>
      <c r="ASG1" s="71"/>
      <c r="ASH1" s="71"/>
      <c r="ASI1" s="71"/>
      <c r="ASJ1" s="71"/>
      <c r="ASK1" s="71"/>
      <c r="ASL1" s="71"/>
      <c r="ASM1" s="71"/>
      <c r="ASN1" s="71"/>
      <c r="ASO1" s="71"/>
      <c r="ASP1" s="71"/>
      <c r="ASQ1" s="71"/>
      <c r="ASR1" s="71"/>
      <c r="ASS1" s="71"/>
      <c r="AST1" s="71"/>
      <c r="ASU1" s="71"/>
      <c r="ASV1" s="71"/>
      <c r="ASW1" s="71"/>
      <c r="ASX1" s="71"/>
      <c r="ASY1" s="71"/>
      <c r="ASZ1" s="71"/>
      <c r="ATA1" s="71"/>
      <c r="ATB1" s="71"/>
      <c r="ATC1" s="71"/>
      <c r="ATD1" s="71"/>
      <c r="ATE1" s="71"/>
      <c r="ATF1" s="71"/>
      <c r="ATG1" s="71"/>
      <c r="ATH1" s="71"/>
      <c r="ATI1" s="71"/>
      <c r="ATJ1" s="71"/>
      <c r="ATK1" s="71"/>
      <c r="ATL1" s="71"/>
      <c r="ATM1" s="71"/>
      <c r="ATN1" s="71"/>
      <c r="ATO1" s="71"/>
      <c r="ATP1" s="71"/>
      <c r="ATQ1" s="71"/>
      <c r="ATR1" s="71"/>
      <c r="ATS1" s="71"/>
      <c r="ATT1" s="71"/>
      <c r="ATU1" s="71"/>
      <c r="ATV1" s="71"/>
      <c r="ATW1" s="71"/>
      <c r="ATX1" s="71"/>
      <c r="ATY1" s="71"/>
      <c r="ATZ1" s="71"/>
      <c r="AUA1" s="71"/>
      <c r="AUB1" s="71"/>
      <c r="AUC1" s="71"/>
      <c r="AUD1" s="71"/>
      <c r="AUE1" s="71"/>
      <c r="AUF1" s="71"/>
      <c r="AUG1" s="71"/>
      <c r="AUH1" s="71"/>
      <c r="AUI1" s="71"/>
      <c r="AUJ1" s="71"/>
      <c r="AUK1" s="71"/>
      <c r="AUL1" s="71"/>
      <c r="AUM1" s="71"/>
      <c r="AUN1" s="71"/>
      <c r="AUO1" s="71"/>
      <c r="AUP1" s="71"/>
      <c r="AUQ1" s="71"/>
      <c r="AUR1" s="71"/>
      <c r="AUS1" s="71"/>
      <c r="AUT1" s="71"/>
      <c r="AUU1" s="71"/>
      <c r="AUV1" s="71"/>
      <c r="AUW1" s="71"/>
      <c r="AUX1" s="71"/>
      <c r="AUY1" s="71"/>
      <c r="AUZ1" s="71"/>
      <c r="AVA1" s="71"/>
      <c r="AVB1" s="71"/>
      <c r="AVC1" s="71"/>
      <c r="AVD1" s="71"/>
      <c r="AVE1" s="71"/>
      <c r="AVF1" s="71"/>
      <c r="AVG1" s="71"/>
      <c r="AVH1" s="71"/>
      <c r="AVI1" s="71"/>
      <c r="AVJ1" s="71"/>
      <c r="AVK1" s="71"/>
      <c r="AVL1" s="71"/>
      <c r="AVM1" s="71"/>
      <c r="AVN1" s="71"/>
      <c r="AVO1" s="71"/>
      <c r="AVP1" s="71"/>
      <c r="AVQ1" s="71"/>
      <c r="AVR1" s="71"/>
      <c r="AVS1" s="71"/>
      <c r="AVT1" s="71"/>
      <c r="AVU1" s="71"/>
      <c r="AVV1" s="71"/>
      <c r="AVW1" s="71"/>
      <c r="AVX1" s="71"/>
      <c r="AVY1" s="71"/>
      <c r="AVZ1" s="71"/>
      <c r="AWA1" s="71"/>
      <c r="AWB1" s="71"/>
      <c r="AWC1" s="71"/>
      <c r="AWD1" s="71"/>
      <c r="AWE1" s="71"/>
      <c r="AWF1" s="71"/>
      <c r="AWG1" s="71"/>
      <c r="AWH1" s="71"/>
      <c r="AWI1" s="71"/>
      <c r="AWJ1" s="71"/>
      <c r="AWK1" s="71"/>
      <c r="AWL1" s="71"/>
      <c r="AWM1" s="71"/>
      <c r="AWN1" s="71"/>
      <c r="AWO1" s="71"/>
      <c r="AWP1" s="71"/>
      <c r="AWQ1" s="71"/>
      <c r="AWR1" s="71"/>
      <c r="AWS1" s="71"/>
      <c r="AWT1" s="71"/>
      <c r="AWU1" s="71"/>
      <c r="AWV1" s="71"/>
      <c r="AWW1" s="71"/>
      <c r="AWX1" s="71"/>
      <c r="AWY1" s="71"/>
      <c r="AWZ1" s="71"/>
      <c r="AXA1" s="71"/>
      <c r="AXB1" s="71"/>
      <c r="AXC1" s="71"/>
      <c r="AXD1" s="71"/>
      <c r="AXE1" s="71"/>
      <c r="AXF1" s="71"/>
      <c r="AXG1" s="71"/>
      <c r="AXH1" s="71"/>
      <c r="AXI1" s="71"/>
      <c r="AXJ1" s="71"/>
      <c r="AXK1" s="71"/>
      <c r="AXL1" s="71"/>
      <c r="AXM1" s="71"/>
      <c r="AXN1" s="71"/>
      <c r="AXO1" s="71"/>
      <c r="AXP1" s="71"/>
      <c r="AXQ1" s="71"/>
      <c r="AXR1" s="71"/>
      <c r="AXS1" s="71"/>
      <c r="AXT1" s="71"/>
      <c r="AXU1" s="71"/>
      <c r="AXV1" s="71"/>
      <c r="AXW1" s="71"/>
      <c r="AXX1" s="71"/>
      <c r="AXY1" s="71"/>
      <c r="AXZ1" s="71"/>
      <c r="AYA1" s="71"/>
      <c r="AYB1" s="71"/>
      <c r="AYC1" s="71"/>
      <c r="AYD1" s="71"/>
      <c r="AYE1" s="71"/>
      <c r="AYF1" s="71"/>
      <c r="AYG1" s="71"/>
      <c r="AYH1" s="71"/>
      <c r="AYI1" s="71"/>
      <c r="AYJ1" s="71"/>
      <c r="AYK1" s="71"/>
      <c r="AYL1" s="71"/>
      <c r="AYM1" s="71"/>
      <c r="AYN1" s="71"/>
      <c r="AYO1" s="71"/>
      <c r="AYP1" s="71"/>
      <c r="AYQ1" s="71"/>
      <c r="AYR1" s="71"/>
      <c r="AYS1" s="71"/>
      <c r="AYT1" s="71"/>
      <c r="AYU1" s="71"/>
      <c r="AYV1" s="71"/>
      <c r="AYW1" s="71"/>
      <c r="AYX1" s="71"/>
      <c r="AYY1" s="71"/>
      <c r="AYZ1" s="71"/>
      <c r="AZA1" s="71"/>
      <c r="AZB1" s="71"/>
      <c r="AZC1" s="71"/>
      <c r="AZD1" s="71"/>
      <c r="AZE1" s="71"/>
      <c r="AZF1" s="71"/>
      <c r="AZG1" s="71"/>
      <c r="AZH1" s="71"/>
      <c r="AZI1" s="71"/>
      <c r="AZJ1" s="71"/>
      <c r="AZK1" s="71"/>
      <c r="AZL1" s="71"/>
      <c r="AZM1" s="71"/>
      <c r="AZN1" s="71"/>
      <c r="AZO1" s="71"/>
      <c r="AZP1" s="71"/>
      <c r="AZQ1" s="71"/>
      <c r="AZR1" s="71"/>
      <c r="AZS1" s="71"/>
      <c r="AZT1" s="71"/>
      <c r="AZU1" s="71"/>
      <c r="AZV1" s="71"/>
      <c r="AZW1" s="71"/>
      <c r="AZX1" s="71"/>
      <c r="AZY1" s="71"/>
      <c r="AZZ1" s="71"/>
      <c r="BAA1" s="71"/>
      <c r="BAB1" s="71"/>
      <c r="BAC1" s="71"/>
      <c r="BAD1" s="71"/>
      <c r="BAE1" s="71"/>
      <c r="BAF1" s="71"/>
      <c r="BAG1" s="71"/>
      <c r="BAH1" s="71"/>
      <c r="BAI1" s="71"/>
      <c r="BAJ1" s="71"/>
      <c r="BAK1" s="71"/>
      <c r="BAL1" s="71"/>
      <c r="BAM1" s="71"/>
      <c r="BAN1" s="71"/>
      <c r="BAO1" s="71"/>
      <c r="BAP1" s="71"/>
      <c r="BAQ1" s="71"/>
      <c r="BAR1" s="71"/>
      <c r="BAS1" s="71"/>
      <c r="BAT1" s="71"/>
      <c r="BAU1" s="71"/>
      <c r="BAV1" s="71"/>
      <c r="BAW1" s="71"/>
      <c r="BAX1" s="71"/>
      <c r="BAY1" s="71"/>
      <c r="BAZ1" s="71"/>
      <c r="BBA1" s="71"/>
      <c r="BBB1" s="71"/>
      <c r="BBC1" s="71"/>
      <c r="BBD1" s="71"/>
      <c r="BBE1" s="71"/>
      <c r="BBF1" s="71"/>
      <c r="BBG1" s="71"/>
      <c r="BBH1" s="71"/>
      <c r="BBI1" s="71"/>
      <c r="BBJ1" s="71"/>
      <c r="BBK1" s="71"/>
      <c r="BBL1" s="71"/>
      <c r="BBM1" s="71"/>
      <c r="BBN1" s="71"/>
      <c r="BBO1" s="71"/>
      <c r="BBP1" s="71"/>
      <c r="BBQ1" s="71"/>
      <c r="BBR1" s="71"/>
      <c r="BBS1" s="71"/>
      <c r="BBT1" s="71"/>
      <c r="BBU1" s="71"/>
      <c r="BBV1" s="71"/>
      <c r="BBW1" s="71"/>
      <c r="BBX1" s="71"/>
      <c r="BBY1" s="71"/>
      <c r="BBZ1" s="71"/>
      <c r="BCA1" s="71"/>
      <c r="BCB1" s="71"/>
      <c r="BCC1" s="71"/>
      <c r="BCD1" s="71"/>
      <c r="BCE1" s="71"/>
      <c r="BCF1" s="71"/>
      <c r="BCG1" s="71"/>
      <c r="BCH1" s="71"/>
      <c r="BCI1" s="71"/>
      <c r="BCJ1" s="71"/>
      <c r="BCK1" s="71"/>
      <c r="BCL1" s="71"/>
      <c r="BCM1" s="71"/>
      <c r="BCN1" s="71"/>
      <c r="BCO1" s="71"/>
      <c r="BCP1" s="71"/>
      <c r="BCQ1" s="71"/>
      <c r="BCR1" s="71"/>
      <c r="BCS1" s="71"/>
      <c r="BCT1" s="71"/>
      <c r="BCU1" s="71"/>
      <c r="BCV1" s="71"/>
      <c r="BCW1" s="71"/>
      <c r="BCX1" s="71"/>
      <c r="BCY1" s="71"/>
      <c r="BCZ1" s="71"/>
      <c r="BDA1" s="71"/>
      <c r="BDB1" s="71"/>
      <c r="BDC1" s="71"/>
      <c r="BDD1" s="71"/>
      <c r="BDE1" s="71"/>
      <c r="BDF1" s="71"/>
      <c r="BDG1" s="71"/>
      <c r="BDH1" s="71"/>
      <c r="BDI1" s="71"/>
      <c r="BDJ1" s="71"/>
      <c r="BDK1" s="71"/>
      <c r="BDL1" s="71"/>
      <c r="BDM1" s="71"/>
      <c r="BDN1" s="71"/>
      <c r="BDO1" s="71"/>
      <c r="BDP1" s="71"/>
      <c r="BDQ1" s="71"/>
      <c r="BDR1" s="71"/>
      <c r="BDS1" s="71"/>
      <c r="BDT1" s="71"/>
      <c r="BDU1" s="71"/>
      <c r="BDV1" s="71"/>
      <c r="BDW1" s="71"/>
      <c r="BDX1" s="71"/>
      <c r="BDY1" s="71"/>
      <c r="BDZ1" s="71"/>
      <c r="BEA1" s="71"/>
      <c r="BEB1" s="71"/>
      <c r="BEC1" s="71"/>
      <c r="BED1" s="71"/>
      <c r="BEE1" s="71"/>
      <c r="BEF1" s="71"/>
      <c r="BEG1" s="71"/>
      <c r="BEH1" s="71"/>
      <c r="BEI1" s="71"/>
      <c r="BEJ1" s="71"/>
      <c r="BEK1" s="71"/>
      <c r="BEL1" s="71"/>
      <c r="BEM1" s="71"/>
      <c r="BEN1" s="71"/>
      <c r="BEO1" s="71"/>
      <c r="BEP1" s="71"/>
      <c r="BEQ1" s="71"/>
      <c r="BER1" s="71"/>
      <c r="BES1" s="71"/>
      <c r="BET1" s="71"/>
      <c r="BEU1" s="71"/>
      <c r="BEV1" s="71"/>
      <c r="BEW1" s="71"/>
      <c r="BEX1" s="71"/>
      <c r="BEY1" s="71"/>
      <c r="BEZ1" s="71"/>
      <c r="BFA1" s="71"/>
      <c r="BFB1" s="71"/>
      <c r="BFC1" s="71"/>
      <c r="BFD1" s="71"/>
      <c r="BFE1" s="71"/>
      <c r="BFF1" s="71"/>
      <c r="BFG1" s="71"/>
      <c r="BFH1" s="71"/>
      <c r="BFI1" s="71"/>
      <c r="BFJ1" s="71"/>
      <c r="BFK1" s="71"/>
      <c r="BFL1" s="71"/>
      <c r="BFM1" s="71"/>
      <c r="BFN1" s="71"/>
      <c r="BFO1" s="71"/>
      <c r="BFP1" s="71"/>
      <c r="BFQ1" s="71"/>
      <c r="BFR1" s="71"/>
      <c r="BFS1" s="71"/>
      <c r="BFT1" s="71"/>
      <c r="BFU1" s="71"/>
      <c r="BFV1" s="71"/>
      <c r="BFW1" s="71"/>
      <c r="BFX1" s="71"/>
      <c r="BFY1" s="71"/>
      <c r="BFZ1" s="71"/>
      <c r="BGA1" s="71"/>
      <c r="BGB1" s="71"/>
      <c r="BGC1" s="71"/>
      <c r="BGD1" s="71"/>
      <c r="BGE1" s="71"/>
      <c r="BGF1" s="71"/>
      <c r="BGG1" s="71"/>
      <c r="BGH1" s="71"/>
      <c r="BGI1" s="71"/>
      <c r="BGJ1" s="71"/>
      <c r="BGK1" s="71"/>
      <c r="BGL1" s="71"/>
      <c r="BGM1" s="71"/>
      <c r="BGN1" s="71"/>
      <c r="BGO1" s="71"/>
      <c r="BGP1" s="71"/>
      <c r="BGQ1" s="71"/>
      <c r="BGR1" s="71"/>
      <c r="BGS1" s="71"/>
      <c r="BGT1" s="71"/>
      <c r="BGU1" s="71"/>
      <c r="BGV1" s="71"/>
      <c r="BGW1" s="71"/>
      <c r="BGX1" s="71"/>
      <c r="BGY1" s="71"/>
      <c r="BGZ1" s="71"/>
      <c r="BHA1" s="71"/>
      <c r="BHB1" s="71"/>
      <c r="BHC1" s="71"/>
      <c r="BHD1" s="71"/>
      <c r="BHE1" s="71"/>
      <c r="BHF1" s="71"/>
      <c r="BHG1" s="71"/>
      <c r="BHH1" s="71"/>
      <c r="BHI1" s="71"/>
      <c r="BHJ1" s="71"/>
      <c r="BHK1" s="71"/>
      <c r="BHL1" s="71"/>
      <c r="BHM1" s="71"/>
      <c r="BHN1" s="71"/>
      <c r="BHO1" s="71"/>
      <c r="BHP1" s="71"/>
      <c r="BHQ1" s="71"/>
      <c r="BHR1" s="71"/>
      <c r="BHS1" s="71"/>
      <c r="BHT1" s="71"/>
      <c r="BHU1" s="71"/>
      <c r="BHV1" s="71"/>
      <c r="BHW1" s="71"/>
      <c r="BHX1" s="71"/>
      <c r="BHY1" s="71"/>
      <c r="BHZ1" s="71"/>
      <c r="BIA1" s="71"/>
      <c r="BIB1" s="71"/>
      <c r="BIC1" s="71"/>
      <c r="BID1" s="71"/>
      <c r="BIE1" s="71"/>
      <c r="BIF1" s="71"/>
      <c r="BIG1" s="71"/>
      <c r="BIH1" s="71"/>
      <c r="BII1" s="71"/>
      <c r="BIJ1" s="71"/>
      <c r="BIK1" s="71"/>
      <c r="BIL1" s="71"/>
      <c r="BIM1" s="71"/>
      <c r="BIN1" s="71"/>
      <c r="BIO1" s="71"/>
      <c r="BIP1" s="71"/>
      <c r="BIQ1" s="71"/>
      <c r="BIR1" s="71"/>
      <c r="BIS1" s="71"/>
      <c r="BIT1" s="71"/>
      <c r="BIU1" s="71"/>
      <c r="BIV1" s="71"/>
      <c r="BIW1" s="71"/>
      <c r="BIX1" s="71"/>
      <c r="BIY1" s="71"/>
      <c r="BIZ1" s="71"/>
      <c r="BJA1" s="71"/>
      <c r="BJB1" s="71"/>
      <c r="BJC1" s="71"/>
      <c r="BJD1" s="71"/>
      <c r="BJE1" s="71"/>
      <c r="BJF1" s="71"/>
      <c r="BJG1" s="71"/>
      <c r="BJH1" s="71"/>
      <c r="BJI1" s="71"/>
      <c r="BJJ1" s="71"/>
      <c r="BJK1" s="71"/>
      <c r="BJL1" s="71"/>
      <c r="BJM1" s="71"/>
      <c r="BJN1" s="71"/>
      <c r="BJO1" s="71"/>
      <c r="BJP1" s="71"/>
      <c r="BJQ1" s="71"/>
      <c r="BJR1" s="71"/>
      <c r="BJS1" s="71"/>
      <c r="BJT1" s="71"/>
      <c r="BJU1" s="71"/>
      <c r="BJV1" s="71"/>
      <c r="BJW1" s="71"/>
      <c r="BJX1" s="71"/>
      <c r="BJY1" s="71"/>
      <c r="BJZ1" s="71"/>
      <c r="BKA1" s="71"/>
      <c r="BKB1" s="71"/>
      <c r="BKC1" s="71"/>
      <c r="BKD1" s="71"/>
      <c r="BKE1" s="71"/>
      <c r="BKF1" s="71"/>
      <c r="BKG1" s="71"/>
      <c r="BKH1" s="71"/>
      <c r="BKI1" s="71"/>
      <c r="BKJ1" s="71"/>
      <c r="BKK1" s="71"/>
      <c r="BKL1" s="71"/>
      <c r="BKM1" s="71"/>
      <c r="BKN1" s="71"/>
      <c r="BKO1" s="71"/>
      <c r="BKP1" s="71"/>
      <c r="BKQ1" s="71"/>
      <c r="BKR1" s="71"/>
      <c r="BKS1" s="71"/>
      <c r="BKT1" s="71"/>
      <c r="BKU1" s="71"/>
      <c r="BKV1" s="71"/>
      <c r="BKW1" s="71"/>
      <c r="BKX1" s="71"/>
      <c r="BKY1" s="71"/>
      <c r="BKZ1" s="71"/>
      <c r="BLA1" s="71"/>
      <c r="BLB1" s="71"/>
      <c r="BLC1" s="71"/>
      <c r="BLD1" s="71"/>
      <c r="BLE1" s="71"/>
      <c r="BLF1" s="71"/>
      <c r="BLG1" s="71"/>
      <c r="BLH1" s="71"/>
      <c r="BLI1" s="71"/>
      <c r="BLJ1" s="71"/>
      <c r="BLK1" s="71"/>
      <c r="BLL1" s="71"/>
      <c r="BLM1" s="71"/>
      <c r="BLN1" s="71"/>
      <c r="BLO1" s="71"/>
      <c r="BLP1" s="71"/>
      <c r="BLQ1" s="71"/>
      <c r="BLR1" s="71"/>
      <c r="BLS1" s="71"/>
      <c r="BLT1" s="71"/>
      <c r="BLU1" s="71"/>
      <c r="BLV1" s="71"/>
      <c r="BLW1" s="71"/>
      <c r="BLX1" s="71"/>
      <c r="BLY1" s="71"/>
      <c r="BLZ1" s="71"/>
      <c r="BMA1" s="71"/>
      <c r="BMB1" s="71"/>
      <c r="BMC1" s="71"/>
      <c r="BMD1" s="71"/>
      <c r="BME1" s="71"/>
      <c r="BMF1" s="71"/>
      <c r="BMG1" s="71"/>
      <c r="BMH1" s="71"/>
      <c r="BMI1" s="71"/>
      <c r="BMJ1" s="71"/>
      <c r="BMK1" s="71"/>
      <c r="BML1" s="71"/>
      <c r="BMM1" s="71"/>
      <c r="BMN1" s="71"/>
      <c r="BMO1" s="71"/>
      <c r="BMP1" s="71"/>
      <c r="BMQ1" s="71"/>
      <c r="BMR1" s="71"/>
      <c r="BMS1" s="71"/>
      <c r="BMT1" s="71"/>
      <c r="BMU1" s="71"/>
      <c r="BMV1" s="71"/>
      <c r="BMW1" s="71"/>
      <c r="BMX1" s="71"/>
      <c r="BMY1" s="71"/>
      <c r="BMZ1" s="71"/>
      <c r="BNA1" s="71"/>
      <c r="BNB1" s="71"/>
      <c r="BNC1" s="71"/>
      <c r="BND1" s="71"/>
      <c r="BNE1" s="71"/>
      <c r="BNF1" s="71"/>
      <c r="BNG1" s="71"/>
      <c r="BNH1" s="71"/>
      <c r="BNI1" s="71"/>
      <c r="BNJ1" s="71"/>
      <c r="BNK1" s="71"/>
      <c r="BNL1" s="71"/>
      <c r="BNM1" s="71"/>
      <c r="BNN1" s="71"/>
      <c r="BNO1" s="71"/>
      <c r="BNP1" s="71"/>
      <c r="BNQ1" s="71"/>
      <c r="BNR1" s="71"/>
      <c r="BNS1" s="71"/>
      <c r="BNT1" s="71"/>
      <c r="BNU1" s="71"/>
      <c r="BNV1" s="71"/>
      <c r="BNW1" s="71"/>
      <c r="BNX1" s="71"/>
      <c r="BNY1" s="71"/>
      <c r="BNZ1" s="71"/>
      <c r="BOA1" s="71"/>
      <c r="BOB1" s="71"/>
      <c r="BOC1" s="71"/>
      <c r="BOD1" s="71"/>
      <c r="BOE1" s="71"/>
      <c r="BOF1" s="71"/>
      <c r="BOG1" s="71"/>
      <c r="BOH1" s="71"/>
      <c r="BOI1" s="71"/>
      <c r="BOJ1" s="71"/>
      <c r="BOK1" s="71"/>
      <c r="BOL1" s="71"/>
      <c r="BOM1" s="71"/>
      <c r="BON1" s="71"/>
      <c r="BOO1" s="71"/>
      <c r="BOP1" s="71"/>
      <c r="BOQ1" s="71"/>
      <c r="BOR1" s="71"/>
      <c r="BOS1" s="71"/>
      <c r="BOT1" s="71"/>
      <c r="BOU1" s="71"/>
      <c r="BOV1" s="71"/>
      <c r="BOW1" s="71"/>
      <c r="BOX1" s="71"/>
      <c r="BOY1" s="71"/>
      <c r="BOZ1" s="71"/>
      <c r="BPA1" s="71"/>
      <c r="BPB1" s="71"/>
      <c r="BPC1" s="71"/>
      <c r="BPD1" s="71"/>
      <c r="BPE1" s="71"/>
      <c r="BPF1" s="71"/>
      <c r="BPG1" s="71"/>
      <c r="BPH1" s="71"/>
      <c r="BPI1" s="71"/>
      <c r="BPJ1" s="71"/>
      <c r="BPK1" s="71"/>
      <c r="BPL1" s="71"/>
      <c r="BPM1" s="71"/>
      <c r="BPN1" s="71"/>
      <c r="BPO1" s="71"/>
      <c r="BPP1" s="71"/>
      <c r="BPQ1" s="71"/>
      <c r="BPR1" s="71"/>
      <c r="BPS1" s="71"/>
      <c r="BPT1" s="71"/>
      <c r="BPU1" s="71"/>
      <c r="BPV1" s="71"/>
      <c r="BPW1" s="71"/>
      <c r="BPX1" s="71"/>
      <c r="BPY1" s="71"/>
      <c r="BPZ1" s="71"/>
      <c r="BQA1" s="71"/>
      <c r="BQB1" s="71"/>
      <c r="BQC1" s="71"/>
      <c r="BQD1" s="71"/>
      <c r="BQE1" s="71"/>
      <c r="BQF1" s="71"/>
      <c r="BQG1" s="71"/>
      <c r="BQH1" s="71"/>
      <c r="BQI1" s="71"/>
      <c r="BQJ1" s="71"/>
      <c r="BQK1" s="71"/>
      <c r="BQL1" s="71"/>
      <c r="BQM1" s="71"/>
      <c r="BQN1" s="71"/>
      <c r="BQO1" s="71"/>
      <c r="BQP1" s="71"/>
      <c r="BQQ1" s="71"/>
      <c r="BQR1" s="71"/>
      <c r="BQS1" s="71"/>
      <c r="BQT1" s="71"/>
      <c r="BQU1" s="71"/>
      <c r="BQV1" s="71"/>
      <c r="BQW1" s="71"/>
      <c r="BQX1" s="71"/>
      <c r="BQY1" s="71"/>
      <c r="BQZ1" s="71"/>
      <c r="BRA1" s="71"/>
      <c r="BRB1" s="71"/>
      <c r="BRC1" s="71"/>
      <c r="BRD1" s="71"/>
      <c r="BRE1" s="71"/>
      <c r="BRF1" s="71"/>
      <c r="BRG1" s="71"/>
      <c r="BRH1" s="71"/>
      <c r="BRI1" s="71"/>
      <c r="BRJ1" s="71"/>
      <c r="BRK1" s="71"/>
      <c r="BRL1" s="71"/>
      <c r="BRM1" s="71"/>
      <c r="BRN1" s="71"/>
      <c r="BRO1" s="71"/>
      <c r="BRP1" s="71"/>
      <c r="BRQ1" s="71"/>
      <c r="BRR1" s="71"/>
      <c r="BRS1" s="71"/>
      <c r="BRT1" s="71"/>
      <c r="BRU1" s="71"/>
      <c r="BRV1" s="71"/>
      <c r="BRW1" s="71"/>
      <c r="BRX1" s="71"/>
      <c r="BRY1" s="71"/>
      <c r="BRZ1" s="71"/>
      <c r="BSA1" s="71"/>
      <c r="BSB1" s="71"/>
      <c r="BSC1" s="71"/>
      <c r="BSD1" s="71"/>
      <c r="BSE1" s="71"/>
      <c r="BSF1" s="71"/>
      <c r="BSG1" s="71"/>
      <c r="BSH1" s="71"/>
      <c r="BSI1" s="71"/>
      <c r="BSJ1" s="71"/>
      <c r="BSK1" s="71"/>
      <c r="BSL1" s="71"/>
      <c r="BSM1" s="71"/>
      <c r="BSN1" s="71"/>
      <c r="BSO1" s="71"/>
      <c r="BSP1" s="71"/>
      <c r="BSQ1" s="71"/>
      <c r="BSR1" s="71"/>
      <c r="BSS1" s="71"/>
      <c r="BST1" s="71"/>
      <c r="BSU1" s="71"/>
      <c r="BSV1" s="71"/>
      <c r="BSW1" s="71"/>
      <c r="BSX1" s="71"/>
      <c r="BSY1" s="71"/>
      <c r="BSZ1" s="71"/>
      <c r="BTA1" s="71"/>
      <c r="BTB1" s="71"/>
      <c r="BTC1" s="71"/>
      <c r="BTD1" s="71"/>
      <c r="BTE1" s="71"/>
      <c r="BTF1" s="71"/>
      <c r="BTG1" s="71"/>
      <c r="BTH1" s="71"/>
      <c r="BTI1" s="71"/>
      <c r="BTJ1" s="71"/>
      <c r="BTK1" s="71"/>
      <c r="BTL1" s="71"/>
      <c r="BTM1" s="71"/>
      <c r="BTN1" s="71"/>
      <c r="BTO1" s="71"/>
      <c r="BTP1" s="71"/>
      <c r="BTQ1" s="71"/>
      <c r="BTR1" s="71"/>
      <c r="BTS1" s="71"/>
      <c r="BTT1" s="71"/>
      <c r="BTU1" s="71"/>
      <c r="BTV1" s="71"/>
      <c r="BTW1" s="71"/>
      <c r="BTX1" s="71"/>
      <c r="BTY1" s="71"/>
      <c r="BTZ1" s="71"/>
      <c r="BUA1" s="71"/>
      <c r="BUB1" s="71"/>
      <c r="BUC1" s="71"/>
      <c r="BUD1" s="71"/>
      <c r="BUE1" s="71"/>
      <c r="BUF1" s="71"/>
      <c r="BUG1" s="71"/>
      <c r="BUH1" s="71"/>
      <c r="BUI1" s="71"/>
      <c r="BUJ1" s="71"/>
      <c r="BUK1" s="71"/>
      <c r="BUL1" s="71"/>
      <c r="BUM1" s="71"/>
      <c r="BUN1" s="71"/>
      <c r="BUO1" s="71"/>
      <c r="BUP1" s="71"/>
      <c r="BUQ1" s="71"/>
      <c r="BUR1" s="71"/>
      <c r="BUS1" s="71"/>
      <c r="BUT1" s="71"/>
      <c r="BUU1" s="71"/>
      <c r="BUV1" s="71"/>
      <c r="BUW1" s="71"/>
      <c r="BUX1" s="71"/>
      <c r="BUY1" s="71"/>
      <c r="BUZ1" s="71"/>
      <c r="BVA1" s="71"/>
      <c r="BVB1" s="71"/>
      <c r="BVC1" s="71"/>
      <c r="BVD1" s="71"/>
      <c r="BVE1" s="71"/>
      <c r="BVF1" s="71"/>
      <c r="BVG1" s="71"/>
      <c r="BVH1" s="71"/>
      <c r="BVI1" s="71"/>
      <c r="BVJ1" s="71"/>
      <c r="BVK1" s="71"/>
      <c r="BVL1" s="71"/>
      <c r="BVM1" s="71"/>
      <c r="BVN1" s="71"/>
      <c r="BVO1" s="71"/>
      <c r="BVP1" s="71"/>
      <c r="BVQ1" s="71"/>
      <c r="BVR1" s="71"/>
      <c r="BVS1" s="71"/>
      <c r="BVT1" s="71"/>
      <c r="BVU1" s="71"/>
      <c r="BVV1" s="71"/>
      <c r="BVW1" s="71"/>
      <c r="BVX1" s="71"/>
      <c r="BVY1" s="71"/>
      <c r="BVZ1" s="71"/>
      <c r="BWA1" s="71"/>
      <c r="BWB1" s="71"/>
      <c r="BWC1" s="71"/>
      <c r="BWD1" s="71"/>
      <c r="BWE1" s="71"/>
      <c r="BWF1" s="71"/>
      <c r="BWG1" s="71"/>
      <c r="BWH1" s="71"/>
      <c r="BWI1" s="71"/>
      <c r="BWJ1" s="71"/>
      <c r="BWK1" s="71"/>
      <c r="BWL1" s="71"/>
      <c r="BWM1" s="71"/>
      <c r="BWN1" s="71"/>
      <c r="BWO1" s="71"/>
      <c r="BWP1" s="71"/>
      <c r="BWQ1" s="71"/>
      <c r="BWR1" s="71"/>
      <c r="BWS1" s="71"/>
      <c r="BWT1" s="71"/>
      <c r="BWU1" s="71"/>
      <c r="BWV1" s="71"/>
      <c r="BWW1" s="71"/>
      <c r="BWX1" s="71"/>
      <c r="BWY1" s="71"/>
      <c r="BWZ1" s="71"/>
      <c r="BXA1" s="71"/>
      <c r="BXB1" s="71"/>
      <c r="BXC1" s="71"/>
      <c r="BXD1" s="71"/>
      <c r="BXE1" s="71"/>
      <c r="BXF1" s="71"/>
      <c r="BXG1" s="71"/>
      <c r="BXH1" s="71"/>
      <c r="BXI1" s="71"/>
      <c r="BXJ1" s="71"/>
      <c r="BXK1" s="71"/>
      <c r="BXL1" s="71"/>
      <c r="BXM1" s="71"/>
      <c r="BXN1" s="71"/>
      <c r="BXO1" s="71"/>
      <c r="BXP1" s="71"/>
      <c r="BXQ1" s="71"/>
      <c r="BXR1" s="71"/>
      <c r="BXS1" s="71"/>
      <c r="BXT1" s="71"/>
      <c r="BXU1" s="71"/>
      <c r="BXV1" s="71"/>
      <c r="BXW1" s="71"/>
      <c r="BXX1" s="71"/>
      <c r="BXY1" s="71"/>
      <c r="BXZ1" s="71"/>
      <c r="BYA1" s="71"/>
      <c r="BYB1" s="71"/>
      <c r="BYC1" s="71"/>
      <c r="BYD1" s="71"/>
      <c r="BYE1" s="71"/>
      <c r="BYF1" s="71"/>
      <c r="BYG1" s="71"/>
      <c r="BYH1" s="71"/>
      <c r="BYI1" s="71"/>
      <c r="BYJ1" s="71"/>
      <c r="BYK1" s="71"/>
      <c r="BYL1" s="71"/>
      <c r="BYM1" s="71"/>
      <c r="BYN1" s="71"/>
      <c r="BYO1" s="71"/>
      <c r="BYP1" s="71"/>
      <c r="BYQ1" s="71"/>
      <c r="BYR1" s="71"/>
      <c r="BYS1" s="71"/>
      <c r="BYT1" s="71"/>
      <c r="BYU1" s="71"/>
      <c r="BYV1" s="71"/>
      <c r="BYW1" s="71"/>
      <c r="BYX1" s="71"/>
      <c r="BYY1" s="71"/>
      <c r="BYZ1" s="71"/>
      <c r="BZA1" s="71"/>
      <c r="BZB1" s="71"/>
      <c r="BZC1" s="71"/>
      <c r="BZD1" s="71"/>
      <c r="BZE1" s="71"/>
      <c r="BZF1" s="71"/>
      <c r="BZG1" s="71"/>
      <c r="BZH1" s="71"/>
      <c r="BZI1" s="71"/>
      <c r="BZJ1" s="71"/>
      <c r="BZK1" s="71"/>
      <c r="BZL1" s="71"/>
      <c r="BZM1" s="71"/>
      <c r="BZN1" s="71"/>
      <c r="BZO1" s="71"/>
      <c r="BZP1" s="71"/>
      <c r="BZQ1" s="71"/>
      <c r="BZR1" s="71"/>
      <c r="BZS1" s="71"/>
      <c r="BZT1" s="71"/>
      <c r="BZU1" s="71"/>
      <c r="BZV1" s="71"/>
      <c r="BZW1" s="71"/>
      <c r="BZX1" s="71"/>
      <c r="BZY1" s="71"/>
      <c r="BZZ1" s="71"/>
      <c r="CAA1" s="71"/>
      <c r="CAB1" s="71"/>
      <c r="CAC1" s="71"/>
      <c r="CAD1" s="71"/>
      <c r="CAE1" s="71"/>
      <c r="CAF1" s="71"/>
      <c r="CAG1" s="71"/>
      <c r="CAH1" s="71"/>
      <c r="CAI1" s="71"/>
      <c r="CAJ1" s="71"/>
      <c r="CAK1" s="71"/>
      <c r="CAL1" s="71"/>
      <c r="CAM1" s="71"/>
      <c r="CAN1" s="71"/>
      <c r="CAO1" s="71"/>
      <c r="CAP1" s="71"/>
      <c r="CAQ1" s="71"/>
      <c r="CAR1" s="71"/>
      <c r="CAS1" s="71"/>
      <c r="CAT1" s="71"/>
      <c r="CAU1" s="71"/>
      <c r="CAV1" s="71"/>
      <c r="CAW1" s="71"/>
      <c r="CAX1" s="71"/>
      <c r="CAY1" s="71"/>
      <c r="CAZ1" s="71"/>
      <c r="CBA1" s="71"/>
      <c r="CBB1" s="71"/>
      <c r="CBC1" s="71"/>
      <c r="CBD1" s="71"/>
      <c r="CBE1" s="71"/>
      <c r="CBF1" s="71"/>
      <c r="CBG1" s="71"/>
      <c r="CBH1" s="71"/>
      <c r="CBI1" s="71"/>
      <c r="CBJ1" s="71"/>
      <c r="CBK1" s="71"/>
      <c r="CBL1" s="71"/>
      <c r="CBM1" s="71"/>
      <c r="CBN1" s="71"/>
      <c r="CBO1" s="71"/>
      <c r="CBP1" s="71"/>
      <c r="CBQ1" s="71"/>
      <c r="CBR1" s="71"/>
      <c r="CBS1" s="71"/>
      <c r="CBT1" s="71"/>
      <c r="CBU1" s="71"/>
      <c r="CBV1" s="71"/>
      <c r="CBW1" s="71"/>
      <c r="CBX1" s="71"/>
      <c r="CBY1" s="71"/>
      <c r="CBZ1" s="71"/>
      <c r="CCA1" s="71"/>
      <c r="CCB1" s="71"/>
      <c r="CCC1" s="71"/>
      <c r="CCD1" s="71"/>
      <c r="CCE1" s="71"/>
      <c r="CCF1" s="71"/>
      <c r="CCG1" s="71"/>
      <c r="CCH1" s="71"/>
      <c r="CCI1" s="71"/>
      <c r="CCJ1" s="71"/>
      <c r="CCK1" s="71"/>
      <c r="CCL1" s="71"/>
      <c r="CCM1" s="71"/>
      <c r="CCN1" s="71"/>
      <c r="CCO1" s="71"/>
      <c r="CCP1" s="71"/>
      <c r="CCQ1" s="71"/>
      <c r="CCR1" s="71"/>
      <c r="CCS1" s="71"/>
      <c r="CCT1" s="71"/>
      <c r="CCU1" s="71"/>
      <c r="CCV1" s="71"/>
      <c r="CCW1" s="71"/>
      <c r="CCX1" s="71"/>
      <c r="CCY1" s="71"/>
      <c r="CCZ1" s="71"/>
      <c r="CDA1" s="71"/>
      <c r="CDB1" s="71"/>
      <c r="CDC1" s="71"/>
      <c r="CDD1" s="71"/>
      <c r="CDE1" s="71"/>
      <c r="CDF1" s="71"/>
      <c r="CDG1" s="71"/>
      <c r="CDH1" s="71"/>
      <c r="CDI1" s="71"/>
      <c r="CDJ1" s="71"/>
      <c r="CDK1" s="71"/>
      <c r="CDL1" s="71"/>
      <c r="CDM1" s="71"/>
      <c r="CDN1" s="71"/>
      <c r="CDO1" s="71"/>
      <c r="CDP1" s="71"/>
      <c r="CDQ1" s="71"/>
      <c r="CDR1" s="71"/>
      <c r="CDS1" s="71"/>
      <c r="CDT1" s="71"/>
      <c r="CDU1" s="71"/>
      <c r="CDV1" s="71"/>
      <c r="CDW1" s="71"/>
      <c r="CDX1" s="71"/>
      <c r="CDY1" s="71"/>
      <c r="CDZ1" s="71"/>
      <c r="CEA1" s="71"/>
      <c r="CEB1" s="71"/>
      <c r="CEC1" s="71"/>
      <c r="CED1" s="71"/>
      <c r="CEE1" s="71"/>
      <c r="CEF1" s="71"/>
      <c r="CEG1" s="71"/>
      <c r="CEH1" s="71"/>
      <c r="CEI1" s="71"/>
      <c r="CEJ1" s="71"/>
      <c r="CEK1" s="71"/>
      <c r="CEL1" s="71"/>
      <c r="CEM1" s="71"/>
      <c r="CEN1" s="71"/>
      <c r="CEO1" s="71"/>
      <c r="CEP1" s="71"/>
      <c r="CEQ1" s="71"/>
      <c r="CER1" s="71"/>
      <c r="CES1" s="71"/>
      <c r="CET1" s="71"/>
      <c r="CEU1" s="71"/>
      <c r="CEV1" s="71"/>
      <c r="CEW1" s="71"/>
      <c r="CEX1" s="71"/>
      <c r="CEY1" s="71"/>
      <c r="CEZ1" s="71"/>
      <c r="CFA1" s="71"/>
      <c r="CFB1" s="71"/>
      <c r="CFC1" s="71"/>
      <c r="CFD1" s="71"/>
      <c r="CFE1" s="71"/>
      <c r="CFF1" s="71"/>
      <c r="CFG1" s="71"/>
      <c r="CFH1" s="71"/>
      <c r="CFI1" s="71"/>
      <c r="CFJ1" s="71"/>
      <c r="CFK1" s="71"/>
      <c r="CFL1" s="71"/>
      <c r="CFM1" s="71"/>
      <c r="CFN1" s="71"/>
      <c r="CFO1" s="71"/>
      <c r="CFP1" s="71"/>
      <c r="CFQ1" s="71"/>
      <c r="CFR1" s="71"/>
      <c r="CFS1" s="71"/>
      <c r="CFT1" s="71"/>
      <c r="CFU1" s="71"/>
      <c r="CFV1" s="71"/>
      <c r="CFW1" s="71"/>
      <c r="CFX1" s="71"/>
      <c r="CFY1" s="71"/>
      <c r="CFZ1" s="71"/>
      <c r="CGA1" s="71"/>
      <c r="CGB1" s="71"/>
      <c r="CGC1" s="71"/>
      <c r="CGD1" s="71"/>
      <c r="CGE1" s="71"/>
      <c r="CGF1" s="71"/>
      <c r="CGG1" s="71"/>
      <c r="CGH1" s="71"/>
      <c r="CGI1" s="71"/>
      <c r="CGJ1" s="71"/>
      <c r="CGK1" s="71"/>
      <c r="CGL1" s="71"/>
      <c r="CGM1" s="71"/>
      <c r="CGN1" s="71"/>
      <c r="CGO1" s="71"/>
      <c r="CGP1" s="71"/>
      <c r="CGQ1" s="71"/>
      <c r="CGR1" s="71"/>
      <c r="CGS1" s="71"/>
      <c r="CGT1" s="71"/>
      <c r="CGU1" s="71"/>
      <c r="CGV1" s="71"/>
      <c r="CGW1" s="71"/>
      <c r="CGX1" s="71"/>
      <c r="CGY1" s="71"/>
      <c r="CGZ1" s="71"/>
      <c r="CHA1" s="71"/>
      <c r="CHB1" s="71"/>
      <c r="CHC1" s="71"/>
      <c r="CHD1" s="71"/>
      <c r="CHE1" s="71"/>
      <c r="CHF1" s="71"/>
      <c r="CHG1" s="71"/>
      <c r="CHH1" s="71"/>
      <c r="CHI1" s="71"/>
      <c r="CHJ1" s="71"/>
      <c r="CHK1" s="71"/>
      <c r="CHL1" s="71"/>
      <c r="CHM1" s="71"/>
      <c r="CHN1" s="71"/>
      <c r="CHO1" s="71"/>
      <c r="CHP1" s="71"/>
      <c r="CHQ1" s="71"/>
      <c r="CHR1" s="71"/>
      <c r="CHS1" s="71"/>
      <c r="CHT1" s="71"/>
      <c r="CHU1" s="71"/>
      <c r="CHV1" s="71"/>
      <c r="CHW1" s="71"/>
      <c r="CHX1" s="71"/>
      <c r="CHY1" s="71"/>
      <c r="CHZ1" s="71"/>
      <c r="CIA1" s="71"/>
      <c r="CIB1" s="71"/>
      <c r="CIC1" s="71"/>
      <c r="CID1" s="71"/>
      <c r="CIE1" s="71"/>
      <c r="CIF1" s="71"/>
      <c r="CIG1" s="71"/>
      <c r="CIH1" s="71"/>
      <c r="CII1" s="71"/>
      <c r="CIJ1" s="71"/>
      <c r="CIK1" s="71"/>
      <c r="CIL1" s="71"/>
      <c r="CIM1" s="71"/>
      <c r="CIN1" s="71"/>
      <c r="CIO1" s="71"/>
      <c r="CIP1" s="71"/>
      <c r="CIQ1" s="71"/>
      <c r="CIR1" s="71"/>
      <c r="CIS1" s="71"/>
      <c r="CIT1" s="71"/>
      <c r="CIU1" s="71"/>
      <c r="CIV1" s="71"/>
      <c r="CIW1" s="71"/>
      <c r="CIX1" s="71"/>
      <c r="CIY1" s="71"/>
      <c r="CIZ1" s="71"/>
      <c r="CJA1" s="71"/>
      <c r="CJB1" s="71"/>
      <c r="CJC1" s="71"/>
      <c r="CJD1" s="71"/>
      <c r="CJE1" s="71"/>
      <c r="CJF1" s="71"/>
      <c r="CJG1" s="71"/>
      <c r="CJH1" s="71"/>
      <c r="CJI1" s="71"/>
      <c r="CJJ1" s="71"/>
      <c r="CJK1" s="71"/>
      <c r="CJL1" s="71"/>
      <c r="CJM1" s="71"/>
      <c r="CJN1" s="71"/>
      <c r="CJO1" s="71"/>
      <c r="CJP1" s="71"/>
      <c r="CJQ1" s="71"/>
      <c r="CJR1" s="71"/>
      <c r="CJS1" s="71"/>
      <c r="CJT1" s="71"/>
      <c r="CJU1" s="71"/>
      <c r="CJV1" s="71"/>
      <c r="CJW1" s="71"/>
      <c r="CJX1" s="71"/>
      <c r="CJY1" s="71"/>
      <c r="CJZ1" s="71"/>
      <c r="CKA1" s="71"/>
      <c r="CKB1" s="71"/>
      <c r="CKC1" s="71"/>
      <c r="CKD1" s="71"/>
      <c r="CKE1" s="71"/>
      <c r="CKF1" s="71"/>
      <c r="CKG1" s="71"/>
      <c r="CKH1" s="71"/>
      <c r="CKI1" s="71"/>
      <c r="CKJ1" s="71"/>
      <c r="CKK1" s="71"/>
      <c r="CKL1" s="71"/>
      <c r="CKM1" s="71"/>
      <c r="CKN1" s="71"/>
      <c r="CKO1" s="71"/>
      <c r="CKP1" s="71"/>
      <c r="CKQ1" s="71"/>
      <c r="CKR1" s="71"/>
      <c r="CKS1" s="71"/>
      <c r="CKT1" s="71"/>
      <c r="CKU1" s="71"/>
      <c r="CKV1" s="71"/>
      <c r="CKW1" s="71"/>
      <c r="CKX1" s="71"/>
      <c r="CKY1" s="71"/>
      <c r="CKZ1" s="71"/>
      <c r="CLA1" s="71"/>
      <c r="CLB1" s="71"/>
      <c r="CLC1" s="71"/>
      <c r="CLD1" s="71"/>
      <c r="CLE1" s="71"/>
      <c r="CLF1" s="71"/>
      <c r="CLG1" s="71"/>
      <c r="CLH1" s="71"/>
      <c r="CLI1" s="71"/>
      <c r="CLJ1" s="71"/>
      <c r="CLK1" s="71"/>
      <c r="CLL1" s="71"/>
      <c r="CLM1" s="71"/>
      <c r="CLN1" s="71"/>
      <c r="CLO1" s="71"/>
      <c r="CLP1" s="71"/>
      <c r="CLQ1" s="71"/>
      <c r="CLR1" s="71"/>
      <c r="CLS1" s="71"/>
      <c r="CLT1" s="71"/>
      <c r="CLU1" s="71"/>
      <c r="CLV1" s="71"/>
      <c r="CLW1" s="71"/>
      <c r="CLX1" s="71"/>
      <c r="CLY1" s="71"/>
      <c r="CLZ1" s="71"/>
      <c r="CMA1" s="71"/>
      <c r="CMB1" s="71"/>
      <c r="CMC1" s="71"/>
      <c r="CMD1" s="71"/>
      <c r="CME1" s="71"/>
      <c r="CMF1" s="71"/>
      <c r="CMG1" s="71"/>
      <c r="CMH1" s="71"/>
      <c r="CMI1" s="71"/>
      <c r="CMJ1" s="71"/>
      <c r="CMK1" s="71"/>
      <c r="CML1" s="71"/>
      <c r="CMM1" s="71"/>
      <c r="CMN1" s="71"/>
      <c r="CMO1" s="71"/>
      <c r="CMP1" s="71"/>
      <c r="CMQ1" s="71"/>
      <c r="CMR1" s="71"/>
      <c r="CMS1" s="71"/>
      <c r="CMT1" s="71"/>
      <c r="CMU1" s="71"/>
      <c r="CMV1" s="71"/>
      <c r="CMW1" s="71"/>
      <c r="CMX1" s="71"/>
      <c r="CMY1" s="71"/>
      <c r="CMZ1" s="71"/>
      <c r="CNA1" s="71"/>
      <c r="CNB1" s="71"/>
      <c r="CNC1" s="71"/>
      <c r="CND1" s="71"/>
      <c r="CNE1" s="71"/>
      <c r="CNF1" s="71"/>
      <c r="CNG1" s="71"/>
      <c r="CNH1" s="71"/>
      <c r="CNI1" s="71"/>
      <c r="CNJ1" s="71"/>
      <c r="CNK1" s="71"/>
      <c r="CNL1" s="71"/>
      <c r="CNM1" s="71"/>
      <c r="CNN1" s="71"/>
      <c r="CNO1" s="71"/>
      <c r="CNP1" s="71"/>
      <c r="CNQ1" s="71"/>
      <c r="CNR1" s="71"/>
      <c r="CNS1" s="71"/>
      <c r="CNT1" s="71"/>
      <c r="CNU1" s="71"/>
      <c r="CNV1" s="71"/>
      <c r="CNW1" s="71"/>
      <c r="CNX1" s="71"/>
      <c r="CNY1" s="71"/>
      <c r="CNZ1" s="71"/>
      <c r="COA1" s="71"/>
      <c r="COB1" s="71"/>
      <c r="COC1" s="71"/>
      <c r="COD1" s="71"/>
      <c r="COE1" s="71"/>
      <c r="COF1" s="71"/>
      <c r="COG1" s="71"/>
      <c r="COH1" s="71"/>
      <c r="COI1" s="71"/>
      <c r="COJ1" s="71"/>
      <c r="COK1" s="71"/>
      <c r="COL1" s="71"/>
      <c r="COM1" s="71"/>
      <c r="CON1" s="71"/>
      <c r="COO1" s="71"/>
      <c r="COP1" s="71"/>
      <c r="COQ1" s="71"/>
      <c r="COR1" s="71"/>
      <c r="COS1" s="71"/>
      <c r="COT1" s="71"/>
      <c r="COU1" s="71"/>
      <c r="COV1" s="71"/>
      <c r="COW1" s="71"/>
      <c r="COX1" s="71"/>
      <c r="COY1" s="71"/>
      <c r="COZ1" s="71"/>
      <c r="CPA1" s="71"/>
      <c r="CPB1" s="71"/>
      <c r="CPC1" s="71"/>
      <c r="CPD1" s="71"/>
      <c r="CPE1" s="71"/>
      <c r="CPF1" s="71"/>
      <c r="CPG1" s="71"/>
      <c r="CPH1" s="71"/>
      <c r="CPI1" s="71"/>
      <c r="CPJ1" s="71"/>
      <c r="CPK1" s="71"/>
      <c r="CPL1" s="71"/>
      <c r="CPM1" s="71"/>
      <c r="CPN1" s="71"/>
      <c r="CPO1" s="71"/>
      <c r="CPP1" s="71"/>
      <c r="CPQ1" s="71"/>
      <c r="CPR1" s="71"/>
      <c r="CPS1" s="71"/>
      <c r="CPT1" s="71"/>
      <c r="CPU1" s="71"/>
      <c r="CPV1" s="71"/>
      <c r="CPW1" s="71"/>
      <c r="CPX1" s="71"/>
      <c r="CPY1" s="71"/>
      <c r="CPZ1" s="71"/>
      <c r="CQA1" s="71"/>
      <c r="CQB1" s="71"/>
      <c r="CQC1" s="71"/>
      <c r="CQD1" s="71"/>
      <c r="CQE1" s="71"/>
      <c r="CQF1" s="71"/>
      <c r="CQG1" s="71"/>
      <c r="CQH1" s="71"/>
      <c r="CQI1" s="71"/>
      <c r="CQJ1" s="71"/>
      <c r="CQK1" s="71"/>
      <c r="CQL1" s="71"/>
      <c r="CQM1" s="71"/>
      <c r="CQN1" s="71"/>
      <c r="CQO1" s="71"/>
      <c r="CQP1" s="71"/>
      <c r="CQQ1" s="71"/>
      <c r="CQR1" s="71"/>
      <c r="CQS1" s="71"/>
      <c r="CQT1" s="71"/>
      <c r="CQU1" s="71"/>
      <c r="CQV1" s="71"/>
      <c r="CQW1" s="71"/>
      <c r="CQX1" s="71"/>
      <c r="CQY1" s="71"/>
      <c r="CQZ1" s="71"/>
      <c r="CRA1" s="71"/>
      <c r="CRB1" s="71"/>
      <c r="CRC1" s="71"/>
      <c r="CRD1" s="71"/>
      <c r="CRE1" s="71"/>
      <c r="CRF1" s="71"/>
      <c r="CRG1" s="71"/>
      <c r="CRH1" s="71"/>
      <c r="CRI1" s="71"/>
      <c r="CRJ1" s="71"/>
      <c r="CRK1" s="71"/>
      <c r="CRL1" s="71"/>
      <c r="CRM1" s="71"/>
      <c r="CRN1" s="71"/>
      <c r="CRO1" s="71"/>
      <c r="CRP1" s="71"/>
      <c r="CRQ1" s="71"/>
      <c r="CRR1" s="71"/>
      <c r="CRS1" s="71"/>
      <c r="CRT1" s="71"/>
      <c r="CRU1" s="71"/>
      <c r="CRV1" s="71"/>
      <c r="CRW1" s="71"/>
      <c r="CRX1" s="71"/>
      <c r="CRY1" s="71"/>
      <c r="CRZ1" s="71"/>
      <c r="CSA1" s="71"/>
      <c r="CSB1" s="71"/>
      <c r="CSC1" s="71"/>
      <c r="CSD1" s="71"/>
      <c r="CSE1" s="71"/>
      <c r="CSF1" s="71"/>
      <c r="CSG1" s="71"/>
      <c r="CSH1" s="71"/>
      <c r="CSI1" s="71"/>
      <c r="CSJ1" s="71"/>
      <c r="CSK1" s="71"/>
      <c r="CSL1" s="71"/>
      <c r="CSM1" s="71"/>
      <c r="CSN1" s="71"/>
      <c r="CSO1" s="71"/>
      <c r="CSP1" s="71"/>
      <c r="CSQ1" s="71"/>
      <c r="CSR1" s="71"/>
      <c r="CSS1" s="71"/>
      <c r="CST1" s="71"/>
      <c r="CSU1" s="71"/>
      <c r="CSV1" s="71"/>
      <c r="CSW1" s="71"/>
      <c r="CSX1" s="71"/>
      <c r="CSY1" s="71"/>
      <c r="CSZ1" s="71"/>
      <c r="CTA1" s="71"/>
      <c r="CTB1" s="71"/>
      <c r="CTC1" s="71"/>
      <c r="CTD1" s="71"/>
      <c r="CTE1" s="71"/>
      <c r="CTF1" s="71"/>
      <c r="CTG1" s="71"/>
      <c r="CTH1" s="71"/>
      <c r="CTI1" s="71"/>
      <c r="CTJ1" s="71"/>
      <c r="CTK1" s="71"/>
      <c r="CTL1" s="71"/>
      <c r="CTM1" s="71"/>
      <c r="CTN1" s="71"/>
      <c r="CTO1" s="71"/>
      <c r="CTP1" s="71"/>
      <c r="CTQ1" s="71"/>
      <c r="CTR1" s="71"/>
      <c r="CTS1" s="71"/>
      <c r="CTT1" s="71"/>
      <c r="CTU1" s="71"/>
      <c r="CTV1" s="71"/>
      <c r="CTW1" s="71"/>
      <c r="CTX1" s="71"/>
      <c r="CTY1" s="71"/>
      <c r="CTZ1" s="71"/>
      <c r="CUA1" s="71"/>
      <c r="CUB1" s="71"/>
      <c r="CUC1" s="71"/>
      <c r="CUD1" s="71"/>
      <c r="CUE1" s="71"/>
      <c r="CUF1" s="71"/>
      <c r="CUG1" s="71"/>
      <c r="CUH1" s="71"/>
      <c r="CUI1" s="71"/>
      <c r="CUJ1" s="71"/>
      <c r="CUK1" s="71"/>
      <c r="CUL1" s="71"/>
      <c r="CUM1" s="71"/>
      <c r="CUN1" s="71"/>
      <c r="CUO1" s="71"/>
      <c r="CUP1" s="71"/>
      <c r="CUQ1" s="71"/>
      <c r="CUR1" s="71"/>
      <c r="CUS1" s="71"/>
      <c r="CUT1" s="71"/>
      <c r="CUU1" s="71"/>
      <c r="CUV1" s="71"/>
      <c r="CUW1" s="71"/>
      <c r="CUX1" s="71"/>
      <c r="CUY1" s="71"/>
      <c r="CUZ1" s="71"/>
      <c r="CVA1" s="71"/>
      <c r="CVB1" s="71"/>
      <c r="CVC1" s="71"/>
      <c r="CVD1" s="71"/>
      <c r="CVE1" s="71"/>
      <c r="CVF1" s="71"/>
      <c r="CVG1" s="71"/>
      <c r="CVH1" s="71"/>
      <c r="CVI1" s="71"/>
      <c r="CVJ1" s="71"/>
      <c r="CVK1" s="71"/>
      <c r="CVL1" s="71"/>
      <c r="CVM1" s="71"/>
      <c r="CVN1" s="71"/>
      <c r="CVO1" s="71"/>
      <c r="CVP1" s="71"/>
      <c r="CVQ1" s="71"/>
      <c r="CVR1" s="71"/>
      <c r="CVS1" s="71"/>
      <c r="CVT1" s="71"/>
      <c r="CVU1" s="71"/>
      <c r="CVV1" s="71"/>
      <c r="CVW1" s="71"/>
      <c r="CVX1" s="71"/>
      <c r="CVY1" s="71"/>
      <c r="CVZ1" s="71"/>
      <c r="CWA1" s="71"/>
      <c r="CWB1" s="71"/>
      <c r="CWC1" s="71"/>
      <c r="CWD1" s="71"/>
      <c r="CWE1" s="71"/>
      <c r="CWF1" s="71"/>
      <c r="CWG1" s="71"/>
      <c r="CWH1" s="71"/>
      <c r="CWI1" s="71"/>
      <c r="CWJ1" s="71"/>
      <c r="CWK1" s="71"/>
      <c r="CWL1" s="71"/>
      <c r="CWM1" s="71"/>
      <c r="CWN1" s="71"/>
      <c r="CWO1" s="71"/>
      <c r="CWP1" s="71"/>
      <c r="CWQ1" s="71"/>
      <c r="CWR1" s="71"/>
      <c r="CWS1" s="71"/>
      <c r="CWT1" s="71"/>
      <c r="CWU1" s="71"/>
      <c r="CWV1" s="71"/>
      <c r="CWW1" s="71"/>
      <c r="CWX1" s="71"/>
      <c r="CWY1" s="71"/>
      <c r="CWZ1" s="71"/>
      <c r="CXA1" s="71"/>
      <c r="CXB1" s="71"/>
      <c r="CXC1" s="71"/>
      <c r="CXD1" s="71"/>
      <c r="CXE1" s="71"/>
      <c r="CXF1" s="71"/>
      <c r="CXG1" s="71"/>
      <c r="CXH1" s="71"/>
      <c r="CXI1" s="71"/>
      <c r="CXJ1" s="71"/>
      <c r="CXK1" s="71"/>
      <c r="CXL1" s="71"/>
      <c r="CXM1" s="71"/>
      <c r="CXN1" s="71"/>
      <c r="CXO1" s="71"/>
      <c r="CXP1" s="71"/>
      <c r="CXQ1" s="71"/>
      <c r="CXR1" s="71"/>
      <c r="CXS1" s="71"/>
      <c r="CXT1" s="71"/>
      <c r="CXU1" s="71"/>
      <c r="CXV1" s="71"/>
      <c r="CXW1" s="71"/>
      <c r="CXX1" s="71"/>
      <c r="CXY1" s="71"/>
      <c r="CXZ1" s="71"/>
      <c r="CYA1" s="71"/>
      <c r="CYB1" s="71"/>
      <c r="CYC1" s="71"/>
      <c r="CYD1" s="71"/>
      <c r="CYE1" s="71"/>
      <c r="CYF1" s="71"/>
      <c r="CYG1" s="71"/>
      <c r="CYH1" s="71"/>
      <c r="CYI1" s="71"/>
      <c r="CYJ1" s="71"/>
      <c r="CYK1" s="71"/>
      <c r="CYL1" s="71"/>
      <c r="CYM1" s="71"/>
      <c r="CYN1" s="71"/>
      <c r="CYO1" s="71"/>
      <c r="CYP1" s="71"/>
      <c r="CYQ1" s="71"/>
      <c r="CYR1" s="71"/>
      <c r="CYS1" s="71"/>
      <c r="CYT1" s="71"/>
      <c r="CYU1" s="71"/>
      <c r="CYV1" s="71"/>
      <c r="CYW1" s="71"/>
      <c r="CYX1" s="71"/>
      <c r="CYY1" s="71"/>
      <c r="CYZ1" s="71"/>
      <c r="CZA1" s="71"/>
      <c r="CZB1" s="71"/>
      <c r="CZC1" s="71"/>
      <c r="CZD1" s="71"/>
      <c r="CZE1" s="71"/>
      <c r="CZF1" s="71"/>
      <c r="CZG1" s="71"/>
      <c r="CZH1" s="71"/>
      <c r="CZI1" s="71"/>
      <c r="CZJ1" s="71"/>
      <c r="CZK1" s="71"/>
      <c r="CZL1" s="71"/>
      <c r="CZM1" s="71"/>
      <c r="CZN1" s="71"/>
      <c r="CZO1" s="71"/>
      <c r="CZP1" s="71"/>
      <c r="CZQ1" s="71"/>
      <c r="CZR1" s="71"/>
      <c r="CZS1" s="71"/>
      <c r="CZT1" s="71"/>
      <c r="CZU1" s="71"/>
      <c r="CZV1" s="71"/>
      <c r="CZW1" s="71"/>
      <c r="CZX1" s="71"/>
      <c r="CZY1" s="71"/>
      <c r="CZZ1" s="71"/>
      <c r="DAA1" s="71"/>
      <c r="DAB1" s="71"/>
      <c r="DAC1" s="71"/>
      <c r="DAD1" s="71"/>
      <c r="DAE1" s="71"/>
      <c r="DAF1" s="71"/>
      <c r="DAG1" s="71"/>
      <c r="DAH1" s="71"/>
      <c r="DAI1" s="71"/>
      <c r="DAJ1" s="71"/>
      <c r="DAK1" s="71"/>
      <c r="DAL1" s="71"/>
      <c r="DAM1" s="71"/>
      <c r="DAN1" s="71"/>
      <c r="DAO1" s="71"/>
      <c r="DAP1" s="71"/>
      <c r="DAQ1" s="71"/>
      <c r="DAR1" s="71"/>
      <c r="DAS1" s="71"/>
      <c r="DAT1" s="71"/>
      <c r="DAU1" s="71"/>
      <c r="DAV1" s="71"/>
      <c r="DAW1" s="71"/>
      <c r="DAX1" s="71"/>
      <c r="DAY1" s="71"/>
      <c r="DAZ1" s="71"/>
      <c r="DBA1" s="71"/>
      <c r="DBB1" s="71"/>
      <c r="DBC1" s="71"/>
      <c r="DBD1" s="71"/>
      <c r="DBE1" s="71"/>
      <c r="DBF1" s="71"/>
      <c r="DBG1" s="71"/>
      <c r="DBH1" s="71"/>
      <c r="DBI1" s="71"/>
      <c r="DBJ1" s="71"/>
      <c r="DBK1" s="71"/>
      <c r="DBL1" s="71"/>
      <c r="DBM1" s="71"/>
      <c r="DBN1" s="71"/>
      <c r="DBO1" s="71"/>
      <c r="DBP1" s="71"/>
      <c r="DBQ1" s="71"/>
      <c r="DBR1" s="71"/>
      <c r="DBS1" s="71"/>
      <c r="DBT1" s="71"/>
      <c r="DBU1" s="71"/>
      <c r="DBV1" s="71"/>
      <c r="DBW1" s="71"/>
      <c r="DBX1" s="71"/>
      <c r="DBY1" s="71"/>
      <c r="DBZ1" s="71"/>
      <c r="DCA1" s="71"/>
      <c r="DCB1" s="71"/>
      <c r="DCC1" s="71"/>
      <c r="DCD1" s="71"/>
      <c r="DCE1" s="71"/>
      <c r="DCF1" s="71"/>
      <c r="DCG1" s="71"/>
      <c r="DCH1" s="71"/>
      <c r="DCI1" s="71"/>
      <c r="DCJ1" s="71"/>
      <c r="DCK1" s="71"/>
      <c r="DCL1" s="71"/>
      <c r="DCM1" s="71"/>
      <c r="DCN1" s="71"/>
      <c r="DCO1" s="71"/>
      <c r="DCP1" s="71"/>
      <c r="DCQ1" s="71"/>
      <c r="DCR1" s="71"/>
      <c r="DCS1" s="71"/>
      <c r="DCT1" s="71"/>
      <c r="DCU1" s="71"/>
      <c r="DCV1" s="71"/>
      <c r="DCW1" s="71"/>
      <c r="DCX1" s="71"/>
      <c r="DCY1" s="71"/>
      <c r="DCZ1" s="71"/>
      <c r="DDA1" s="71"/>
      <c r="DDB1" s="71"/>
      <c r="DDC1" s="71"/>
      <c r="DDD1" s="71"/>
      <c r="DDE1" s="71"/>
      <c r="DDF1" s="71"/>
      <c r="DDG1" s="71"/>
      <c r="DDH1" s="71"/>
      <c r="DDI1" s="71"/>
      <c r="DDJ1" s="71"/>
      <c r="DDK1" s="71"/>
      <c r="DDL1" s="71"/>
      <c r="DDM1" s="71"/>
      <c r="DDN1" s="71"/>
      <c r="DDO1" s="71"/>
      <c r="DDP1" s="71"/>
      <c r="DDQ1" s="71"/>
      <c r="DDR1" s="71"/>
      <c r="DDS1" s="71"/>
      <c r="DDT1" s="71"/>
      <c r="DDU1" s="71"/>
      <c r="DDV1" s="71"/>
      <c r="DDW1" s="71"/>
      <c r="DDX1" s="71"/>
      <c r="DDY1" s="71"/>
      <c r="DDZ1" s="71"/>
      <c r="DEA1" s="71"/>
      <c r="DEB1" s="71"/>
      <c r="DEC1" s="71"/>
      <c r="DED1" s="71"/>
      <c r="DEE1" s="71"/>
      <c r="DEF1" s="71"/>
      <c r="DEG1" s="71"/>
      <c r="DEH1" s="71"/>
      <c r="DEI1" s="71"/>
      <c r="DEJ1" s="71"/>
      <c r="DEK1" s="71"/>
      <c r="DEL1" s="71"/>
      <c r="DEM1" s="71"/>
      <c r="DEN1" s="71"/>
      <c r="DEO1" s="71"/>
      <c r="DEP1" s="71"/>
      <c r="DEQ1" s="71"/>
      <c r="DER1" s="71"/>
      <c r="DES1" s="71"/>
      <c r="DET1" s="71"/>
      <c r="DEU1" s="71"/>
      <c r="DEV1" s="71"/>
      <c r="DEW1" s="71"/>
      <c r="DEX1" s="71"/>
      <c r="DEY1" s="71"/>
      <c r="DEZ1" s="71"/>
      <c r="DFA1" s="71"/>
      <c r="DFB1" s="71"/>
      <c r="DFC1" s="71"/>
      <c r="DFD1" s="71"/>
      <c r="DFE1" s="71"/>
      <c r="DFF1" s="71"/>
      <c r="DFG1" s="71"/>
      <c r="DFH1" s="71"/>
      <c r="DFI1" s="71"/>
      <c r="DFJ1" s="71"/>
      <c r="DFK1" s="71"/>
      <c r="DFL1" s="71"/>
      <c r="DFM1" s="71"/>
      <c r="DFN1" s="71"/>
      <c r="DFO1" s="71"/>
      <c r="DFP1" s="71"/>
      <c r="DFQ1" s="71"/>
      <c r="DFR1" s="71"/>
      <c r="DFS1" s="71"/>
      <c r="DFT1" s="71"/>
      <c r="DFU1" s="71"/>
      <c r="DFV1" s="71"/>
      <c r="DFW1" s="71"/>
      <c r="DFX1" s="71"/>
      <c r="DFY1" s="71"/>
      <c r="DFZ1" s="71"/>
      <c r="DGA1" s="71"/>
      <c r="DGB1" s="71"/>
      <c r="DGC1" s="71"/>
      <c r="DGD1" s="71"/>
      <c r="DGE1" s="71"/>
      <c r="DGF1" s="71"/>
      <c r="DGG1" s="71"/>
      <c r="DGH1" s="71"/>
      <c r="DGI1" s="71"/>
      <c r="DGJ1" s="71"/>
      <c r="DGK1" s="71"/>
      <c r="DGL1" s="71"/>
      <c r="DGM1" s="71"/>
      <c r="DGN1" s="71"/>
      <c r="DGO1" s="71"/>
      <c r="DGP1" s="71"/>
      <c r="DGQ1" s="71"/>
      <c r="DGR1" s="71"/>
      <c r="DGS1" s="71"/>
      <c r="DGT1" s="71"/>
      <c r="DGU1" s="71"/>
      <c r="DGV1" s="71"/>
      <c r="DGW1" s="71"/>
      <c r="DGX1" s="71"/>
      <c r="DGY1" s="71"/>
      <c r="DGZ1" s="71"/>
      <c r="DHA1" s="71"/>
      <c r="DHB1" s="71"/>
      <c r="DHC1" s="71"/>
      <c r="DHD1" s="71"/>
      <c r="DHE1" s="71"/>
      <c r="DHF1" s="71"/>
      <c r="DHG1" s="71"/>
      <c r="DHH1" s="71"/>
      <c r="DHI1" s="71"/>
      <c r="DHJ1" s="71"/>
      <c r="DHK1" s="71"/>
      <c r="DHL1" s="71"/>
      <c r="DHM1" s="71"/>
      <c r="DHN1" s="71"/>
      <c r="DHO1" s="71"/>
      <c r="DHP1" s="71"/>
      <c r="DHQ1" s="71"/>
      <c r="DHR1" s="71"/>
      <c r="DHS1" s="71"/>
      <c r="DHT1" s="71"/>
      <c r="DHU1" s="71"/>
      <c r="DHV1" s="71"/>
      <c r="DHW1" s="71"/>
      <c r="DHX1" s="71"/>
      <c r="DHY1" s="71"/>
      <c r="DHZ1" s="71"/>
      <c r="DIA1" s="71"/>
      <c r="DIB1" s="71"/>
      <c r="DIC1" s="71"/>
      <c r="DID1" s="71"/>
      <c r="DIE1" s="71"/>
      <c r="DIF1" s="71"/>
      <c r="DIG1" s="71"/>
      <c r="DIH1" s="71"/>
      <c r="DII1" s="71"/>
      <c r="DIJ1" s="71"/>
      <c r="DIK1" s="71"/>
      <c r="DIL1" s="71"/>
      <c r="DIM1" s="71"/>
      <c r="DIN1" s="71"/>
      <c r="DIO1" s="71"/>
      <c r="DIP1" s="71"/>
      <c r="DIQ1" s="71"/>
      <c r="DIR1" s="71"/>
      <c r="DIS1" s="71"/>
      <c r="DIT1" s="71"/>
      <c r="DIU1" s="71"/>
      <c r="DIV1" s="71"/>
      <c r="DIW1" s="71"/>
      <c r="DIX1" s="71"/>
      <c r="DIY1" s="71"/>
      <c r="DIZ1" s="71"/>
      <c r="DJA1" s="71"/>
      <c r="DJB1" s="71"/>
      <c r="DJC1" s="71"/>
      <c r="DJD1" s="71"/>
      <c r="DJE1" s="71"/>
      <c r="DJF1" s="71"/>
      <c r="DJG1" s="71"/>
      <c r="DJH1" s="71"/>
      <c r="DJI1" s="71"/>
      <c r="DJJ1" s="71"/>
      <c r="DJK1" s="71"/>
      <c r="DJL1" s="71"/>
      <c r="DJM1" s="71"/>
      <c r="DJN1" s="71"/>
      <c r="DJO1" s="71"/>
      <c r="DJP1" s="71"/>
      <c r="DJQ1" s="71"/>
      <c r="DJR1" s="71"/>
      <c r="DJS1" s="71"/>
      <c r="DJT1" s="71"/>
      <c r="DJU1" s="71"/>
      <c r="DJV1" s="71"/>
      <c r="DJW1" s="71"/>
      <c r="DJX1" s="71"/>
      <c r="DJY1" s="71"/>
      <c r="DJZ1" s="71"/>
      <c r="DKA1" s="71"/>
      <c r="DKB1" s="71"/>
      <c r="DKC1" s="71"/>
      <c r="DKD1" s="71"/>
      <c r="DKE1" s="71"/>
      <c r="DKF1" s="71"/>
      <c r="DKG1" s="71"/>
      <c r="DKH1" s="71"/>
      <c r="DKI1" s="71"/>
      <c r="DKJ1" s="71"/>
      <c r="DKK1" s="71"/>
      <c r="DKL1" s="71"/>
      <c r="DKM1" s="71"/>
      <c r="DKN1" s="71"/>
      <c r="DKO1" s="71"/>
      <c r="DKP1" s="71"/>
      <c r="DKQ1" s="71"/>
      <c r="DKR1" s="71"/>
      <c r="DKS1" s="71"/>
      <c r="DKT1" s="71"/>
      <c r="DKU1" s="71"/>
      <c r="DKV1" s="71"/>
      <c r="DKW1" s="71"/>
      <c r="DKX1" s="71"/>
      <c r="DKY1" s="71"/>
      <c r="DKZ1" s="71"/>
      <c r="DLA1" s="71"/>
      <c r="DLB1" s="71"/>
      <c r="DLC1" s="71"/>
      <c r="DLD1" s="71"/>
      <c r="DLE1" s="71"/>
      <c r="DLF1" s="71"/>
      <c r="DLG1" s="71"/>
      <c r="DLH1" s="71"/>
      <c r="DLI1" s="71"/>
      <c r="DLJ1" s="71"/>
      <c r="DLK1" s="71"/>
      <c r="DLL1" s="71"/>
      <c r="DLM1" s="71"/>
      <c r="DLN1" s="71"/>
      <c r="DLO1" s="71"/>
      <c r="DLP1" s="71"/>
      <c r="DLQ1" s="71"/>
      <c r="DLR1" s="71"/>
      <c r="DLS1" s="71"/>
      <c r="DLT1" s="71"/>
      <c r="DLU1" s="71"/>
      <c r="DLV1" s="71"/>
      <c r="DLW1" s="71"/>
      <c r="DLX1" s="71"/>
      <c r="DLY1" s="71"/>
      <c r="DLZ1" s="71"/>
      <c r="DMA1" s="71"/>
      <c r="DMB1" s="71"/>
      <c r="DMC1" s="71"/>
      <c r="DMD1" s="71"/>
      <c r="DME1" s="71"/>
      <c r="DMF1" s="71"/>
      <c r="DMG1" s="71"/>
      <c r="DMH1" s="71"/>
      <c r="DMI1" s="71"/>
      <c r="DMJ1" s="71"/>
      <c r="DMK1" s="71"/>
      <c r="DML1" s="71"/>
      <c r="DMM1" s="71"/>
      <c r="DMN1" s="71"/>
      <c r="DMO1" s="71"/>
      <c r="DMP1" s="71"/>
      <c r="DMQ1" s="71"/>
      <c r="DMR1" s="71"/>
      <c r="DMS1" s="71"/>
      <c r="DMT1" s="71"/>
      <c r="DMU1" s="71"/>
      <c r="DMV1" s="71"/>
      <c r="DMW1" s="71"/>
      <c r="DMX1" s="71"/>
      <c r="DMY1" s="71"/>
      <c r="DMZ1" s="71"/>
      <c r="DNA1" s="71"/>
      <c r="DNB1" s="71"/>
      <c r="DNC1" s="71"/>
      <c r="DND1" s="71"/>
      <c r="DNE1" s="71"/>
      <c r="DNF1" s="71"/>
      <c r="DNG1" s="71"/>
      <c r="DNH1" s="71"/>
      <c r="DNI1" s="71"/>
      <c r="DNJ1" s="71"/>
      <c r="DNK1" s="71"/>
      <c r="DNL1" s="71"/>
      <c r="DNM1" s="71"/>
      <c r="DNN1" s="71"/>
      <c r="DNO1" s="71"/>
      <c r="DNP1" s="71"/>
      <c r="DNQ1" s="71"/>
      <c r="DNR1" s="71"/>
      <c r="DNS1" s="71"/>
      <c r="DNT1" s="71"/>
      <c r="DNU1" s="71"/>
      <c r="DNV1" s="71"/>
      <c r="DNW1" s="71"/>
      <c r="DNX1" s="71"/>
      <c r="DNY1" s="71"/>
      <c r="DNZ1" s="71"/>
      <c r="DOA1" s="71"/>
      <c r="DOB1" s="71"/>
      <c r="DOC1" s="71"/>
      <c r="DOD1" s="71"/>
      <c r="DOE1" s="71"/>
      <c r="DOF1" s="71"/>
      <c r="DOG1" s="71"/>
      <c r="DOH1" s="71"/>
      <c r="DOI1" s="71"/>
      <c r="DOJ1" s="71"/>
      <c r="DOK1" s="71"/>
      <c r="DOL1" s="71"/>
      <c r="DOM1" s="71"/>
      <c r="DON1" s="71"/>
      <c r="DOO1" s="71"/>
      <c r="DOP1" s="71"/>
      <c r="DOQ1" s="71"/>
      <c r="DOR1" s="71"/>
      <c r="DOS1" s="71"/>
      <c r="DOT1" s="71"/>
      <c r="DOU1" s="71"/>
      <c r="DOV1" s="71"/>
      <c r="DOW1" s="71"/>
      <c r="DOX1" s="71"/>
      <c r="DOY1" s="71"/>
      <c r="DOZ1" s="71"/>
      <c r="DPA1" s="71"/>
      <c r="DPB1" s="71"/>
      <c r="DPC1" s="71"/>
      <c r="DPD1" s="71"/>
      <c r="DPE1" s="71"/>
      <c r="DPF1" s="71"/>
      <c r="DPG1" s="71"/>
      <c r="DPH1" s="71"/>
      <c r="DPI1" s="71"/>
      <c r="DPJ1" s="71"/>
      <c r="DPK1" s="71"/>
      <c r="DPL1" s="71"/>
      <c r="DPM1" s="71"/>
      <c r="DPN1" s="71"/>
      <c r="DPO1" s="71"/>
      <c r="DPP1" s="71"/>
      <c r="DPQ1" s="71"/>
      <c r="DPR1" s="71"/>
      <c r="DPS1" s="71"/>
      <c r="DPT1" s="71"/>
      <c r="DPU1" s="71"/>
      <c r="DPV1" s="71"/>
      <c r="DPW1" s="71"/>
      <c r="DPX1" s="71"/>
      <c r="DPY1" s="71"/>
      <c r="DPZ1" s="71"/>
      <c r="DQA1" s="71"/>
      <c r="DQB1" s="71"/>
      <c r="DQC1" s="71"/>
      <c r="DQD1" s="71"/>
      <c r="DQE1" s="71"/>
      <c r="DQF1" s="71"/>
      <c r="DQG1" s="71"/>
      <c r="DQH1" s="71"/>
      <c r="DQI1" s="71"/>
      <c r="DQJ1" s="71"/>
      <c r="DQK1" s="71"/>
      <c r="DQL1" s="71"/>
      <c r="DQM1" s="71"/>
      <c r="DQN1" s="71"/>
      <c r="DQO1" s="71"/>
      <c r="DQP1" s="71"/>
      <c r="DQQ1" s="71"/>
      <c r="DQR1" s="71"/>
      <c r="DQS1" s="71"/>
      <c r="DQT1" s="71"/>
      <c r="DQU1" s="71"/>
      <c r="DQV1" s="71"/>
      <c r="DQW1" s="71"/>
      <c r="DQX1" s="71"/>
      <c r="DQY1" s="71"/>
      <c r="DQZ1" s="71"/>
      <c r="DRA1" s="71"/>
      <c r="DRB1" s="71"/>
      <c r="DRC1" s="71"/>
      <c r="DRD1" s="71"/>
      <c r="DRE1" s="71"/>
      <c r="DRF1" s="71"/>
      <c r="DRG1" s="71"/>
      <c r="DRH1" s="71"/>
      <c r="DRI1" s="71"/>
      <c r="DRJ1" s="71"/>
      <c r="DRK1" s="71"/>
      <c r="DRL1" s="71"/>
      <c r="DRM1" s="71"/>
      <c r="DRN1" s="71"/>
      <c r="DRO1" s="71"/>
      <c r="DRP1" s="71"/>
      <c r="DRQ1" s="71"/>
      <c r="DRR1" s="71"/>
      <c r="DRS1" s="71"/>
      <c r="DRT1" s="71"/>
      <c r="DRU1" s="71"/>
      <c r="DRV1" s="71"/>
      <c r="DRW1" s="71"/>
      <c r="DRX1" s="71"/>
      <c r="DRY1" s="71"/>
      <c r="DRZ1" s="71"/>
      <c r="DSA1" s="71"/>
      <c r="DSB1" s="71"/>
      <c r="DSC1" s="71"/>
      <c r="DSD1" s="71"/>
      <c r="DSE1" s="71"/>
      <c r="DSF1" s="71"/>
      <c r="DSG1" s="71"/>
      <c r="DSH1" s="71"/>
      <c r="DSI1" s="71"/>
      <c r="DSJ1" s="71"/>
      <c r="DSK1" s="71"/>
      <c r="DSL1" s="71"/>
      <c r="DSM1" s="71"/>
      <c r="DSN1" s="71"/>
      <c r="DSO1" s="71"/>
      <c r="DSP1" s="71"/>
      <c r="DSQ1" s="71"/>
      <c r="DSR1" s="71"/>
      <c r="DSS1" s="71"/>
      <c r="DST1" s="71"/>
      <c r="DSU1" s="71"/>
      <c r="DSV1" s="71"/>
      <c r="DSW1" s="71"/>
      <c r="DSX1" s="71"/>
      <c r="DSY1" s="71"/>
      <c r="DSZ1" s="71"/>
      <c r="DTA1" s="71"/>
      <c r="DTB1" s="71"/>
      <c r="DTC1" s="71"/>
      <c r="DTD1" s="71"/>
      <c r="DTE1" s="71"/>
      <c r="DTF1" s="71"/>
      <c r="DTG1" s="71"/>
      <c r="DTH1" s="71"/>
      <c r="DTI1" s="71"/>
      <c r="DTJ1" s="71"/>
      <c r="DTK1" s="71"/>
      <c r="DTL1" s="71"/>
      <c r="DTM1" s="71"/>
      <c r="DTN1" s="71"/>
      <c r="DTO1" s="71"/>
      <c r="DTP1" s="71"/>
      <c r="DTQ1" s="71"/>
      <c r="DTR1" s="71"/>
      <c r="DTS1" s="71"/>
      <c r="DTT1" s="71"/>
      <c r="DTU1" s="71"/>
      <c r="DTV1" s="71"/>
      <c r="DTW1" s="71"/>
      <c r="DTX1" s="71"/>
      <c r="DTY1" s="71"/>
      <c r="DTZ1" s="71"/>
      <c r="DUA1" s="71"/>
      <c r="DUB1" s="71"/>
      <c r="DUC1" s="71"/>
      <c r="DUD1" s="71"/>
      <c r="DUE1" s="71"/>
      <c r="DUF1" s="71"/>
      <c r="DUG1" s="71"/>
      <c r="DUH1" s="71"/>
      <c r="DUI1" s="71"/>
      <c r="DUJ1" s="71"/>
      <c r="DUK1" s="71"/>
      <c r="DUL1" s="71"/>
      <c r="DUM1" s="71"/>
      <c r="DUN1" s="71"/>
      <c r="DUO1" s="71"/>
      <c r="DUP1" s="71"/>
      <c r="DUQ1" s="71"/>
      <c r="DUR1" s="71"/>
      <c r="DUS1" s="71"/>
      <c r="DUT1" s="71"/>
      <c r="DUU1" s="71"/>
      <c r="DUV1" s="71"/>
      <c r="DUW1" s="71"/>
      <c r="DUX1" s="71"/>
      <c r="DUY1" s="71"/>
      <c r="DUZ1" s="71"/>
      <c r="DVA1" s="71"/>
      <c r="DVB1" s="71"/>
      <c r="DVC1" s="71"/>
      <c r="DVD1" s="71"/>
      <c r="DVE1" s="71"/>
      <c r="DVF1" s="71"/>
      <c r="DVG1" s="71"/>
      <c r="DVH1" s="71"/>
      <c r="DVI1" s="71"/>
      <c r="DVJ1" s="71"/>
      <c r="DVK1" s="71"/>
      <c r="DVL1" s="71"/>
      <c r="DVM1" s="71"/>
      <c r="DVN1" s="71"/>
      <c r="DVO1" s="71"/>
      <c r="DVP1" s="71"/>
      <c r="DVQ1" s="71"/>
      <c r="DVR1" s="71"/>
      <c r="DVS1" s="71"/>
      <c r="DVT1" s="71"/>
      <c r="DVU1" s="71"/>
      <c r="DVV1" s="71"/>
      <c r="DVW1" s="71"/>
      <c r="DVX1" s="71"/>
      <c r="DVY1" s="71"/>
      <c r="DVZ1" s="71"/>
      <c r="DWA1" s="71"/>
      <c r="DWB1" s="71"/>
      <c r="DWC1" s="71"/>
      <c r="DWD1" s="71"/>
      <c r="DWE1" s="71"/>
      <c r="DWF1" s="71"/>
      <c r="DWG1" s="71"/>
      <c r="DWH1" s="71"/>
      <c r="DWI1" s="71"/>
      <c r="DWJ1" s="71"/>
      <c r="DWK1" s="71"/>
      <c r="DWL1" s="71"/>
      <c r="DWM1" s="71"/>
      <c r="DWN1" s="71"/>
      <c r="DWO1" s="71"/>
      <c r="DWP1" s="71"/>
      <c r="DWQ1" s="71"/>
      <c r="DWR1" s="71"/>
      <c r="DWS1" s="71"/>
      <c r="DWT1" s="71"/>
      <c r="DWU1" s="71"/>
      <c r="DWV1" s="71"/>
      <c r="DWW1" s="71"/>
      <c r="DWX1" s="71"/>
      <c r="DWY1" s="71"/>
      <c r="DWZ1" s="71"/>
      <c r="DXA1" s="71"/>
      <c r="DXB1" s="71"/>
      <c r="DXC1" s="71"/>
      <c r="DXD1" s="71"/>
      <c r="DXE1" s="71"/>
      <c r="DXF1" s="71"/>
      <c r="DXG1" s="71"/>
      <c r="DXH1" s="71"/>
      <c r="DXI1" s="71"/>
      <c r="DXJ1" s="71"/>
      <c r="DXK1" s="71"/>
      <c r="DXL1" s="71"/>
      <c r="DXM1" s="71"/>
      <c r="DXN1" s="71"/>
      <c r="DXO1" s="71"/>
      <c r="DXP1" s="71"/>
      <c r="DXQ1" s="71"/>
      <c r="DXR1" s="71"/>
      <c r="DXS1" s="71"/>
      <c r="DXT1" s="71"/>
      <c r="DXU1" s="71"/>
      <c r="DXV1" s="71"/>
      <c r="DXW1" s="71"/>
      <c r="DXX1" s="71"/>
      <c r="DXY1" s="71"/>
      <c r="DXZ1" s="71"/>
      <c r="DYA1" s="71"/>
      <c r="DYB1" s="71"/>
      <c r="DYC1" s="71"/>
      <c r="DYD1" s="71"/>
      <c r="DYE1" s="71"/>
      <c r="DYF1" s="71"/>
      <c r="DYG1" s="71"/>
      <c r="DYH1" s="71"/>
      <c r="DYI1" s="71"/>
      <c r="DYJ1" s="71"/>
      <c r="DYK1" s="71"/>
      <c r="DYL1" s="71"/>
      <c r="DYM1" s="71"/>
      <c r="DYN1" s="71"/>
      <c r="DYO1" s="71"/>
      <c r="DYP1" s="71"/>
      <c r="DYQ1" s="71"/>
      <c r="DYR1" s="71"/>
      <c r="DYS1" s="71"/>
      <c r="DYT1" s="71"/>
      <c r="DYU1" s="71"/>
      <c r="DYV1" s="71"/>
      <c r="DYW1" s="71"/>
      <c r="DYX1" s="71"/>
      <c r="DYY1" s="71"/>
      <c r="DYZ1" s="71"/>
      <c r="DZA1" s="71"/>
      <c r="DZB1" s="71"/>
      <c r="DZC1" s="71"/>
      <c r="DZD1" s="71"/>
      <c r="DZE1" s="71"/>
      <c r="DZF1" s="71"/>
      <c r="DZG1" s="71"/>
      <c r="DZH1" s="71"/>
      <c r="DZI1" s="71"/>
      <c r="DZJ1" s="71"/>
      <c r="DZK1" s="71"/>
      <c r="DZL1" s="71"/>
      <c r="DZM1" s="71"/>
      <c r="DZN1" s="71"/>
      <c r="DZO1" s="71"/>
      <c r="DZP1" s="71"/>
      <c r="DZQ1" s="71"/>
      <c r="DZR1" s="71"/>
      <c r="DZS1" s="71"/>
      <c r="DZT1" s="71"/>
      <c r="DZU1" s="71"/>
      <c r="DZV1" s="71"/>
      <c r="DZW1" s="71"/>
      <c r="DZX1" s="71"/>
      <c r="DZY1" s="71"/>
      <c r="DZZ1" s="71"/>
      <c r="EAA1" s="71"/>
      <c r="EAB1" s="71"/>
      <c r="EAC1" s="71"/>
      <c r="EAD1" s="71"/>
      <c r="EAE1" s="71"/>
      <c r="EAF1" s="71"/>
      <c r="EAG1" s="71"/>
      <c r="EAH1" s="71"/>
      <c r="EAI1" s="71"/>
      <c r="EAJ1" s="71"/>
      <c r="EAK1" s="71"/>
      <c r="EAL1" s="71"/>
      <c r="EAM1" s="71"/>
      <c r="EAN1" s="71"/>
      <c r="EAO1" s="71"/>
      <c r="EAP1" s="71"/>
      <c r="EAQ1" s="71"/>
      <c r="EAR1" s="71"/>
      <c r="EAS1" s="71"/>
      <c r="EAT1" s="71"/>
      <c r="EAU1" s="71"/>
      <c r="EAV1" s="71"/>
      <c r="EAW1" s="71"/>
      <c r="EAX1" s="71"/>
      <c r="EAY1" s="71"/>
      <c r="EAZ1" s="71"/>
      <c r="EBA1" s="71"/>
      <c r="EBB1" s="71"/>
      <c r="EBC1" s="71"/>
      <c r="EBD1" s="71"/>
      <c r="EBE1" s="71"/>
      <c r="EBF1" s="71"/>
      <c r="EBG1" s="71"/>
      <c r="EBH1" s="71"/>
      <c r="EBI1" s="71"/>
      <c r="EBJ1" s="71"/>
      <c r="EBK1" s="71"/>
      <c r="EBL1" s="71"/>
      <c r="EBM1" s="71"/>
      <c r="EBN1" s="71"/>
      <c r="EBO1" s="71"/>
      <c r="EBP1" s="71"/>
      <c r="EBQ1" s="71"/>
      <c r="EBR1" s="71"/>
      <c r="EBS1" s="71"/>
      <c r="EBT1" s="71"/>
      <c r="EBU1" s="71"/>
      <c r="EBV1" s="71"/>
      <c r="EBW1" s="71"/>
      <c r="EBX1" s="71"/>
      <c r="EBY1" s="71"/>
      <c r="EBZ1" s="71"/>
      <c r="ECA1" s="71"/>
      <c r="ECB1" s="71"/>
      <c r="ECC1" s="71"/>
      <c r="ECD1" s="71"/>
      <c r="ECE1" s="71"/>
      <c r="ECF1" s="71"/>
      <c r="ECG1" s="71"/>
      <c r="ECH1" s="71"/>
      <c r="ECI1" s="71"/>
      <c r="ECJ1" s="71"/>
      <c r="ECK1" s="71"/>
      <c r="ECL1" s="71"/>
      <c r="ECM1" s="71"/>
      <c r="ECN1" s="71"/>
      <c r="ECO1" s="71"/>
      <c r="ECP1" s="71"/>
      <c r="ECQ1" s="71"/>
      <c r="ECR1" s="71"/>
      <c r="ECS1" s="71"/>
      <c r="ECT1" s="71"/>
      <c r="ECU1" s="71"/>
      <c r="ECV1" s="71"/>
      <c r="ECW1" s="71"/>
      <c r="ECX1" s="71"/>
      <c r="ECY1" s="71"/>
      <c r="ECZ1" s="71"/>
      <c r="EDA1" s="71"/>
      <c r="EDB1" s="71"/>
      <c r="EDC1" s="71"/>
      <c r="EDD1" s="71"/>
      <c r="EDE1" s="71"/>
      <c r="EDF1" s="71"/>
      <c r="EDG1" s="71"/>
      <c r="EDH1" s="71"/>
      <c r="EDI1" s="71"/>
      <c r="EDJ1" s="71"/>
      <c r="EDK1" s="71"/>
      <c r="EDL1" s="71"/>
      <c r="EDM1" s="71"/>
      <c r="EDN1" s="71"/>
      <c r="EDO1" s="71"/>
      <c r="EDP1" s="71"/>
      <c r="EDQ1" s="71"/>
      <c r="EDR1" s="71"/>
      <c r="EDS1" s="71"/>
      <c r="EDT1" s="71"/>
      <c r="EDU1" s="71"/>
      <c r="EDV1" s="71"/>
      <c r="EDW1" s="71"/>
      <c r="EDX1" s="71"/>
      <c r="EDY1" s="71"/>
      <c r="EDZ1" s="71"/>
      <c r="EEA1" s="71"/>
      <c r="EEB1" s="71"/>
      <c r="EEC1" s="71"/>
      <c r="EED1" s="71"/>
      <c r="EEE1" s="71"/>
      <c r="EEF1" s="71"/>
      <c r="EEG1" s="71"/>
      <c r="EEH1" s="71"/>
      <c r="EEI1" s="71"/>
      <c r="EEJ1" s="71"/>
      <c r="EEK1" s="71"/>
      <c r="EEL1" s="71"/>
      <c r="EEM1" s="71"/>
      <c r="EEN1" s="71"/>
      <c r="EEO1" s="71"/>
      <c r="EEP1" s="71"/>
      <c r="EEQ1" s="71"/>
      <c r="EER1" s="71"/>
      <c r="EES1" s="71"/>
      <c r="EET1" s="71"/>
      <c r="EEU1" s="71"/>
      <c r="EEV1" s="71"/>
      <c r="EEW1" s="71"/>
      <c r="EEX1" s="71"/>
      <c r="EEY1" s="71"/>
      <c r="EEZ1" s="71"/>
      <c r="EFA1" s="71"/>
      <c r="EFB1" s="71"/>
      <c r="EFC1" s="71"/>
      <c r="EFD1" s="71"/>
      <c r="EFE1" s="71"/>
      <c r="EFF1" s="71"/>
      <c r="EFG1" s="71"/>
      <c r="EFH1" s="71"/>
      <c r="EFI1" s="71"/>
      <c r="EFJ1" s="71"/>
      <c r="EFK1" s="71"/>
      <c r="EFL1" s="71"/>
      <c r="EFM1" s="71"/>
      <c r="EFN1" s="71"/>
      <c r="EFO1" s="71"/>
      <c r="EFP1" s="71"/>
      <c r="EFQ1" s="71"/>
      <c r="EFR1" s="71"/>
      <c r="EFS1" s="71"/>
      <c r="EFT1" s="71"/>
      <c r="EFU1" s="71"/>
      <c r="EFV1" s="71"/>
      <c r="EFW1" s="71"/>
      <c r="EFX1" s="71"/>
      <c r="EFY1" s="71"/>
      <c r="EFZ1" s="71"/>
      <c r="EGA1" s="71"/>
      <c r="EGB1" s="71"/>
      <c r="EGC1" s="71"/>
      <c r="EGD1" s="71"/>
      <c r="EGE1" s="71"/>
      <c r="EGF1" s="71"/>
      <c r="EGG1" s="71"/>
      <c r="EGH1" s="71"/>
      <c r="EGI1" s="71"/>
      <c r="EGJ1" s="71"/>
      <c r="EGK1" s="71"/>
      <c r="EGL1" s="71"/>
      <c r="EGM1" s="71"/>
      <c r="EGN1" s="71"/>
      <c r="EGO1" s="71"/>
      <c r="EGP1" s="71"/>
      <c r="EGQ1" s="71"/>
      <c r="EGR1" s="71"/>
      <c r="EGS1" s="71"/>
      <c r="EGT1" s="71"/>
      <c r="EGU1" s="71"/>
      <c r="EGV1" s="71"/>
      <c r="EGW1" s="71"/>
      <c r="EGX1" s="71"/>
      <c r="EGY1" s="71"/>
      <c r="EGZ1" s="71"/>
      <c r="EHA1" s="71"/>
      <c r="EHB1" s="71"/>
      <c r="EHC1" s="71"/>
      <c r="EHD1" s="71"/>
      <c r="EHE1" s="71"/>
      <c r="EHF1" s="71"/>
      <c r="EHG1" s="71"/>
      <c r="EHH1" s="71"/>
      <c r="EHI1" s="71"/>
      <c r="EHJ1" s="71"/>
      <c r="EHK1" s="71"/>
      <c r="EHL1" s="71"/>
      <c r="EHM1" s="71"/>
      <c r="EHN1" s="71"/>
      <c r="EHO1" s="71"/>
      <c r="EHP1" s="71"/>
      <c r="EHQ1" s="71"/>
      <c r="EHR1" s="71"/>
      <c r="EHS1" s="71"/>
      <c r="EHT1" s="71"/>
      <c r="EHU1" s="71"/>
      <c r="EHV1" s="71"/>
      <c r="EHW1" s="71"/>
      <c r="EHX1" s="71"/>
      <c r="EHY1" s="71"/>
      <c r="EHZ1" s="71"/>
      <c r="EIA1" s="71"/>
      <c r="EIB1" s="71"/>
      <c r="EIC1" s="71"/>
      <c r="EID1" s="71"/>
      <c r="EIE1" s="71"/>
      <c r="EIF1" s="71"/>
      <c r="EIG1" s="71"/>
      <c r="EIH1" s="71"/>
      <c r="EII1" s="71"/>
      <c r="EIJ1" s="71"/>
      <c r="EIK1" s="71"/>
      <c r="EIL1" s="71"/>
      <c r="EIM1" s="71"/>
      <c r="EIN1" s="71"/>
      <c r="EIO1" s="71"/>
      <c r="EIP1" s="71"/>
      <c r="EIQ1" s="71"/>
      <c r="EIR1" s="71"/>
      <c r="EIS1" s="71"/>
      <c r="EIT1" s="71"/>
      <c r="EIU1" s="71"/>
      <c r="EIV1" s="71"/>
      <c r="EIW1" s="71"/>
      <c r="EIX1" s="71"/>
      <c r="EIY1" s="71"/>
      <c r="EIZ1" s="71"/>
      <c r="EJA1" s="71"/>
      <c r="EJB1" s="71"/>
      <c r="EJC1" s="71"/>
      <c r="EJD1" s="71"/>
      <c r="EJE1" s="71"/>
      <c r="EJF1" s="71"/>
      <c r="EJG1" s="71"/>
      <c r="EJH1" s="71"/>
      <c r="EJI1" s="71"/>
      <c r="EJJ1" s="71"/>
      <c r="EJK1" s="71"/>
      <c r="EJL1" s="71"/>
      <c r="EJM1" s="71"/>
      <c r="EJN1" s="71"/>
      <c r="EJO1" s="71"/>
      <c r="EJP1" s="71"/>
      <c r="EJQ1" s="71"/>
      <c r="EJR1" s="71"/>
      <c r="EJS1" s="71"/>
      <c r="EJT1" s="71"/>
      <c r="EJU1" s="71"/>
      <c r="EJV1" s="71"/>
      <c r="EJW1" s="71"/>
      <c r="EJX1" s="71"/>
      <c r="EJY1" s="71"/>
      <c r="EJZ1" s="71"/>
      <c r="EKA1" s="71"/>
      <c r="EKB1" s="71"/>
      <c r="EKC1" s="71"/>
      <c r="EKD1" s="71"/>
      <c r="EKE1" s="71"/>
      <c r="EKF1" s="71"/>
      <c r="EKG1" s="71"/>
      <c r="EKH1" s="71"/>
      <c r="EKI1" s="71"/>
      <c r="EKJ1" s="71"/>
      <c r="EKK1" s="71"/>
      <c r="EKL1" s="71"/>
      <c r="EKM1" s="71"/>
      <c r="EKN1" s="71"/>
      <c r="EKO1" s="71"/>
      <c r="EKP1" s="71"/>
      <c r="EKQ1" s="71"/>
      <c r="EKR1" s="71"/>
      <c r="EKS1" s="71"/>
      <c r="EKT1" s="71"/>
      <c r="EKU1" s="71"/>
      <c r="EKV1" s="71"/>
      <c r="EKW1" s="71"/>
      <c r="EKX1" s="71"/>
      <c r="EKY1" s="71"/>
      <c r="EKZ1" s="71"/>
      <c r="ELA1" s="71"/>
      <c r="ELB1" s="71"/>
      <c r="ELC1" s="71"/>
      <c r="ELD1" s="71"/>
      <c r="ELE1" s="71"/>
      <c r="ELF1" s="71"/>
      <c r="ELG1" s="71"/>
      <c r="ELH1" s="71"/>
      <c r="ELI1" s="71"/>
      <c r="ELJ1" s="71"/>
      <c r="ELK1" s="71"/>
      <c r="ELL1" s="71"/>
      <c r="ELM1" s="71"/>
      <c r="ELN1" s="71"/>
      <c r="ELO1" s="71"/>
      <c r="ELP1" s="71"/>
      <c r="ELQ1" s="71"/>
      <c r="ELR1" s="71"/>
      <c r="ELS1" s="71"/>
      <c r="ELT1" s="71"/>
      <c r="ELU1" s="71"/>
      <c r="ELV1" s="71"/>
      <c r="ELW1" s="71"/>
      <c r="ELX1" s="71"/>
      <c r="ELY1" s="71"/>
      <c r="ELZ1" s="71"/>
      <c r="EMA1" s="71"/>
      <c r="EMB1" s="71"/>
      <c r="EMC1" s="71"/>
      <c r="EMD1" s="71"/>
      <c r="EME1" s="71"/>
      <c r="EMF1" s="71"/>
      <c r="EMG1" s="71"/>
      <c r="EMH1" s="71"/>
      <c r="EMI1" s="71"/>
      <c r="EMJ1" s="71"/>
      <c r="EMK1" s="71"/>
      <c r="EML1" s="71"/>
      <c r="EMM1" s="71"/>
      <c r="EMN1" s="71"/>
      <c r="EMO1" s="71"/>
      <c r="EMP1" s="71"/>
      <c r="EMQ1" s="71"/>
      <c r="EMR1" s="71"/>
      <c r="EMS1" s="71"/>
      <c r="EMT1" s="71"/>
      <c r="EMU1" s="71"/>
      <c r="EMV1" s="71"/>
      <c r="EMW1" s="71"/>
      <c r="EMX1" s="71"/>
      <c r="EMY1" s="71"/>
      <c r="EMZ1" s="71"/>
      <c r="ENA1" s="71"/>
      <c r="ENB1" s="71"/>
      <c r="ENC1" s="71"/>
      <c r="END1" s="71"/>
      <c r="ENE1" s="71"/>
      <c r="ENF1" s="71"/>
      <c r="ENG1" s="71"/>
      <c r="ENH1" s="71"/>
      <c r="ENI1" s="71"/>
      <c r="ENJ1" s="71"/>
      <c r="ENK1" s="71"/>
      <c r="ENL1" s="71"/>
      <c r="ENM1" s="71"/>
      <c r="ENN1" s="71"/>
      <c r="ENO1" s="71"/>
      <c r="ENP1" s="71"/>
      <c r="ENQ1" s="71"/>
      <c r="ENR1" s="71"/>
      <c r="ENS1" s="71"/>
      <c r="ENT1" s="71"/>
      <c r="ENU1" s="71"/>
      <c r="ENV1" s="71"/>
      <c r="ENW1" s="71"/>
      <c r="ENX1" s="71"/>
      <c r="ENY1" s="71"/>
      <c r="ENZ1" s="71"/>
      <c r="EOA1" s="71"/>
      <c r="EOB1" s="71"/>
      <c r="EOC1" s="71"/>
      <c r="EOD1" s="71"/>
      <c r="EOE1" s="71"/>
      <c r="EOF1" s="71"/>
      <c r="EOG1" s="71"/>
      <c r="EOH1" s="71"/>
      <c r="EOI1" s="71"/>
      <c r="EOJ1" s="71"/>
      <c r="EOK1" s="71"/>
      <c r="EOL1" s="71"/>
      <c r="EOM1" s="71"/>
      <c r="EON1" s="71"/>
      <c r="EOO1" s="71"/>
      <c r="EOP1" s="71"/>
      <c r="EOQ1" s="71"/>
      <c r="EOR1" s="71"/>
      <c r="EOS1" s="71"/>
      <c r="EOT1" s="71"/>
      <c r="EOU1" s="71"/>
      <c r="EOV1" s="71"/>
      <c r="EOW1" s="71"/>
      <c r="EOX1" s="71"/>
      <c r="EOY1" s="71"/>
      <c r="EOZ1" s="71"/>
      <c r="EPA1" s="71"/>
      <c r="EPB1" s="71"/>
      <c r="EPC1" s="71"/>
      <c r="EPD1" s="71"/>
      <c r="EPE1" s="71"/>
      <c r="EPF1" s="71"/>
      <c r="EPG1" s="71"/>
      <c r="EPH1" s="71"/>
      <c r="EPI1" s="71"/>
      <c r="EPJ1" s="71"/>
      <c r="EPK1" s="71"/>
      <c r="EPL1" s="71"/>
      <c r="EPM1" s="71"/>
      <c r="EPN1" s="71"/>
      <c r="EPO1" s="71"/>
      <c r="EPP1" s="71"/>
      <c r="EPQ1" s="71"/>
      <c r="EPR1" s="71"/>
      <c r="EPS1" s="71"/>
      <c r="EPT1" s="71"/>
      <c r="EPU1" s="71"/>
      <c r="EPV1" s="71"/>
      <c r="EPW1" s="71"/>
      <c r="EPX1" s="71"/>
      <c r="EPY1" s="71"/>
      <c r="EPZ1" s="71"/>
      <c r="EQA1" s="71"/>
      <c r="EQB1" s="71"/>
      <c r="EQC1" s="71"/>
      <c r="EQD1" s="71"/>
      <c r="EQE1" s="71"/>
      <c r="EQF1" s="71"/>
      <c r="EQG1" s="71"/>
      <c r="EQH1" s="71"/>
      <c r="EQI1" s="71"/>
      <c r="EQJ1" s="71"/>
      <c r="EQK1" s="71"/>
      <c r="EQL1" s="71"/>
      <c r="EQM1" s="71"/>
      <c r="EQN1" s="71"/>
      <c r="EQO1" s="71"/>
      <c r="EQP1" s="71"/>
      <c r="EQQ1" s="71"/>
      <c r="EQR1" s="71"/>
      <c r="EQS1" s="71"/>
      <c r="EQT1" s="71"/>
      <c r="EQU1" s="71"/>
      <c r="EQV1" s="71"/>
      <c r="EQW1" s="71"/>
      <c r="EQX1" s="71"/>
      <c r="EQY1" s="71"/>
      <c r="EQZ1" s="71"/>
      <c r="ERA1" s="71"/>
      <c r="ERB1" s="71"/>
      <c r="ERC1" s="71"/>
      <c r="ERD1" s="71"/>
      <c r="ERE1" s="71"/>
      <c r="ERF1" s="71"/>
      <c r="ERG1" s="71"/>
      <c r="ERH1" s="71"/>
      <c r="ERI1" s="71"/>
      <c r="ERJ1" s="71"/>
      <c r="ERK1" s="71"/>
      <c r="ERL1" s="71"/>
      <c r="ERM1" s="71"/>
      <c r="ERN1" s="71"/>
      <c r="ERO1" s="71"/>
      <c r="ERP1" s="71"/>
      <c r="ERQ1" s="71"/>
      <c r="ERR1" s="71"/>
      <c r="ERS1" s="71"/>
      <c r="ERT1" s="71"/>
      <c r="ERU1" s="71"/>
      <c r="ERV1" s="71"/>
      <c r="ERW1" s="71"/>
      <c r="ERX1" s="71"/>
      <c r="ERY1" s="71"/>
      <c r="ERZ1" s="71"/>
      <c r="ESA1" s="71"/>
      <c r="ESB1" s="71"/>
      <c r="ESC1" s="71"/>
      <c r="ESD1" s="71"/>
      <c r="ESE1" s="71"/>
      <c r="ESF1" s="71"/>
      <c r="ESG1" s="71"/>
      <c r="ESH1" s="71"/>
      <c r="ESI1" s="71"/>
      <c r="ESJ1" s="71"/>
      <c r="ESK1" s="71"/>
      <c r="ESL1" s="71"/>
      <c r="ESM1" s="71"/>
      <c r="ESN1" s="71"/>
      <c r="ESO1" s="71"/>
      <c r="ESP1" s="71"/>
      <c r="ESQ1" s="71"/>
      <c r="ESR1" s="71"/>
      <c r="ESS1" s="71"/>
      <c r="EST1" s="71"/>
      <c r="ESU1" s="71"/>
      <c r="ESV1" s="71"/>
      <c r="ESW1" s="71"/>
      <c r="ESX1" s="71"/>
      <c r="ESY1" s="71"/>
      <c r="ESZ1" s="71"/>
      <c r="ETA1" s="71"/>
      <c r="ETB1" s="71"/>
      <c r="ETC1" s="71"/>
      <c r="ETD1" s="71"/>
      <c r="ETE1" s="71"/>
      <c r="ETF1" s="71"/>
      <c r="ETG1" s="71"/>
      <c r="ETH1" s="71"/>
      <c r="ETI1" s="71"/>
      <c r="ETJ1" s="71"/>
      <c r="ETK1" s="71"/>
      <c r="ETL1" s="71"/>
      <c r="ETM1" s="71"/>
      <c r="ETN1" s="71"/>
      <c r="ETO1" s="71"/>
      <c r="ETP1" s="71"/>
      <c r="ETQ1" s="71"/>
      <c r="ETR1" s="71"/>
      <c r="ETS1" s="71"/>
      <c r="ETT1" s="71"/>
      <c r="ETU1" s="71"/>
      <c r="ETV1" s="71"/>
      <c r="ETW1" s="71"/>
      <c r="ETX1" s="71"/>
      <c r="ETY1" s="71"/>
      <c r="ETZ1" s="71"/>
      <c r="EUA1" s="71"/>
      <c r="EUB1" s="71"/>
      <c r="EUC1" s="71"/>
      <c r="EUD1" s="71"/>
      <c r="EUE1" s="71"/>
      <c r="EUF1" s="71"/>
      <c r="EUG1" s="71"/>
      <c r="EUH1" s="71"/>
      <c r="EUI1" s="71"/>
      <c r="EUJ1" s="71"/>
      <c r="EUK1" s="71"/>
      <c r="EUL1" s="71"/>
      <c r="EUM1" s="71"/>
      <c r="EUN1" s="71"/>
      <c r="EUO1" s="71"/>
      <c r="EUP1" s="71"/>
      <c r="EUQ1" s="71"/>
      <c r="EUR1" s="71"/>
      <c r="EUS1" s="71"/>
      <c r="EUT1" s="71"/>
      <c r="EUU1" s="71"/>
      <c r="EUV1" s="71"/>
      <c r="EUW1" s="71"/>
      <c r="EUX1" s="71"/>
      <c r="EUY1" s="71"/>
      <c r="EUZ1" s="71"/>
      <c r="EVA1" s="71"/>
      <c r="EVB1" s="71"/>
      <c r="EVC1" s="71"/>
      <c r="EVD1" s="71"/>
      <c r="EVE1" s="71"/>
      <c r="EVF1" s="71"/>
      <c r="EVG1" s="71"/>
      <c r="EVH1" s="71"/>
      <c r="EVI1" s="71"/>
      <c r="EVJ1" s="71"/>
      <c r="EVK1" s="71"/>
      <c r="EVL1" s="71"/>
      <c r="EVM1" s="71"/>
      <c r="EVN1" s="71"/>
      <c r="EVO1" s="71"/>
      <c r="EVP1" s="71"/>
      <c r="EVQ1" s="71"/>
      <c r="EVR1" s="71"/>
      <c r="EVS1" s="71"/>
      <c r="EVT1" s="71"/>
      <c r="EVU1" s="71"/>
      <c r="EVV1" s="71"/>
      <c r="EVW1" s="71"/>
      <c r="EVX1" s="71"/>
      <c r="EVY1" s="71"/>
      <c r="EVZ1" s="71"/>
      <c r="EWA1" s="71"/>
      <c r="EWB1" s="71"/>
      <c r="EWC1" s="71"/>
      <c r="EWD1" s="71"/>
      <c r="EWE1" s="71"/>
      <c r="EWF1" s="71"/>
      <c r="EWG1" s="71"/>
      <c r="EWH1" s="71"/>
      <c r="EWI1" s="71"/>
      <c r="EWJ1" s="71"/>
      <c r="EWK1" s="71"/>
      <c r="EWL1" s="71"/>
      <c r="EWM1" s="71"/>
      <c r="EWN1" s="71"/>
      <c r="EWO1" s="71"/>
      <c r="EWP1" s="71"/>
      <c r="EWQ1" s="71"/>
      <c r="EWR1" s="71"/>
      <c r="EWS1" s="71"/>
      <c r="EWT1" s="71"/>
      <c r="EWU1" s="71"/>
      <c r="EWV1" s="71"/>
      <c r="EWW1" s="71"/>
      <c r="EWX1" s="71"/>
      <c r="EWY1" s="71"/>
      <c r="EWZ1" s="71"/>
      <c r="EXA1" s="71"/>
      <c r="EXB1" s="71"/>
      <c r="EXC1" s="71"/>
      <c r="EXD1" s="71"/>
      <c r="EXE1" s="71"/>
      <c r="EXF1" s="71"/>
      <c r="EXG1" s="71"/>
      <c r="EXH1" s="71"/>
      <c r="EXI1" s="71"/>
      <c r="EXJ1" s="71"/>
      <c r="EXK1" s="71"/>
      <c r="EXL1" s="71"/>
      <c r="EXM1" s="71"/>
      <c r="EXN1" s="71"/>
      <c r="EXO1" s="71"/>
      <c r="EXP1" s="71"/>
      <c r="EXQ1" s="71"/>
      <c r="EXR1" s="71"/>
      <c r="EXS1" s="71"/>
      <c r="EXT1" s="71"/>
      <c r="EXU1" s="71"/>
      <c r="EXV1" s="71"/>
      <c r="EXW1" s="71"/>
      <c r="EXX1" s="71"/>
      <c r="EXY1" s="71"/>
      <c r="EXZ1" s="71"/>
      <c r="EYA1" s="71"/>
      <c r="EYB1" s="71"/>
      <c r="EYC1" s="71"/>
      <c r="EYD1" s="71"/>
      <c r="EYE1" s="71"/>
      <c r="EYF1" s="71"/>
      <c r="EYG1" s="71"/>
      <c r="EYH1" s="71"/>
      <c r="EYI1" s="71"/>
      <c r="EYJ1" s="71"/>
      <c r="EYK1" s="71"/>
      <c r="EYL1" s="71"/>
      <c r="EYM1" s="71"/>
      <c r="EYN1" s="71"/>
      <c r="EYO1" s="71"/>
      <c r="EYP1" s="71"/>
      <c r="EYQ1" s="71"/>
      <c r="EYR1" s="71"/>
      <c r="EYS1" s="71"/>
      <c r="EYT1" s="71"/>
      <c r="EYU1" s="71"/>
      <c r="EYV1" s="71"/>
      <c r="EYW1" s="71"/>
      <c r="EYX1" s="71"/>
      <c r="EYY1" s="71"/>
      <c r="EYZ1" s="71"/>
      <c r="EZA1" s="71"/>
      <c r="EZB1" s="71"/>
      <c r="EZC1" s="71"/>
      <c r="EZD1" s="71"/>
      <c r="EZE1" s="71"/>
      <c r="EZF1" s="71"/>
      <c r="EZG1" s="71"/>
      <c r="EZH1" s="71"/>
      <c r="EZI1" s="71"/>
      <c r="EZJ1" s="71"/>
      <c r="EZK1" s="71"/>
      <c r="EZL1" s="71"/>
      <c r="EZM1" s="71"/>
      <c r="EZN1" s="71"/>
      <c r="EZO1" s="71"/>
      <c r="EZP1" s="71"/>
      <c r="EZQ1" s="71"/>
      <c r="EZR1" s="71"/>
      <c r="EZS1" s="71"/>
      <c r="EZT1" s="71"/>
      <c r="EZU1" s="71"/>
      <c r="EZV1" s="71"/>
      <c r="EZW1" s="71"/>
      <c r="EZX1" s="71"/>
      <c r="EZY1" s="71"/>
      <c r="EZZ1" s="71"/>
      <c r="FAA1" s="71"/>
      <c r="FAB1" s="71"/>
      <c r="FAC1" s="71"/>
      <c r="FAD1" s="71"/>
      <c r="FAE1" s="71"/>
      <c r="FAF1" s="71"/>
      <c r="FAG1" s="71"/>
      <c r="FAH1" s="71"/>
      <c r="FAI1" s="71"/>
      <c r="FAJ1" s="71"/>
      <c r="FAK1" s="71"/>
      <c r="FAL1" s="71"/>
      <c r="FAM1" s="71"/>
      <c r="FAN1" s="71"/>
      <c r="FAO1" s="71"/>
      <c r="FAP1" s="71"/>
      <c r="FAQ1" s="71"/>
      <c r="FAR1" s="71"/>
      <c r="FAS1" s="71"/>
      <c r="FAT1" s="71"/>
      <c r="FAU1" s="71"/>
      <c r="FAV1" s="71"/>
      <c r="FAW1" s="71"/>
      <c r="FAX1" s="71"/>
      <c r="FAY1" s="71"/>
      <c r="FAZ1" s="71"/>
      <c r="FBA1" s="71"/>
      <c r="FBB1" s="71"/>
      <c r="FBC1" s="71"/>
      <c r="FBD1" s="71"/>
      <c r="FBE1" s="71"/>
      <c r="FBF1" s="71"/>
      <c r="FBG1" s="71"/>
      <c r="FBH1" s="71"/>
      <c r="FBI1" s="71"/>
      <c r="FBJ1" s="71"/>
      <c r="FBK1" s="71"/>
      <c r="FBL1" s="71"/>
      <c r="FBM1" s="71"/>
      <c r="FBN1" s="71"/>
      <c r="FBO1" s="71"/>
      <c r="FBP1" s="71"/>
      <c r="FBQ1" s="71"/>
      <c r="FBR1" s="71"/>
      <c r="FBS1" s="71"/>
      <c r="FBT1" s="71"/>
      <c r="FBU1" s="71"/>
      <c r="FBV1" s="71"/>
      <c r="FBW1" s="71"/>
      <c r="FBX1" s="71"/>
      <c r="FBY1" s="71"/>
      <c r="FBZ1" s="71"/>
      <c r="FCA1" s="71"/>
      <c r="FCB1" s="71"/>
      <c r="FCC1" s="71"/>
      <c r="FCD1" s="71"/>
      <c r="FCE1" s="71"/>
      <c r="FCF1" s="71"/>
      <c r="FCG1" s="71"/>
      <c r="FCH1" s="71"/>
      <c r="FCI1" s="71"/>
      <c r="FCJ1" s="71"/>
      <c r="FCK1" s="71"/>
      <c r="FCL1" s="71"/>
      <c r="FCM1" s="71"/>
      <c r="FCN1" s="71"/>
      <c r="FCO1" s="71"/>
      <c r="FCP1" s="71"/>
      <c r="FCQ1" s="71"/>
      <c r="FCR1" s="71"/>
      <c r="FCS1" s="71"/>
      <c r="FCT1" s="71"/>
      <c r="FCU1" s="71"/>
      <c r="FCV1" s="71"/>
      <c r="FCW1" s="71"/>
      <c r="FCX1" s="71"/>
      <c r="FCY1" s="71"/>
      <c r="FCZ1" s="71"/>
      <c r="FDA1" s="71"/>
      <c r="FDB1" s="71"/>
      <c r="FDC1" s="71"/>
      <c r="FDD1" s="71"/>
      <c r="FDE1" s="71"/>
      <c r="FDF1" s="71"/>
      <c r="FDG1" s="71"/>
      <c r="FDH1" s="71"/>
      <c r="FDI1" s="71"/>
      <c r="FDJ1" s="71"/>
      <c r="FDK1" s="71"/>
      <c r="FDL1" s="71"/>
      <c r="FDM1" s="71"/>
      <c r="FDN1" s="71"/>
      <c r="FDO1" s="71"/>
      <c r="FDP1" s="71"/>
      <c r="FDQ1" s="71"/>
      <c r="FDR1" s="71"/>
      <c r="FDS1" s="71"/>
      <c r="FDT1" s="71"/>
      <c r="FDU1" s="71"/>
      <c r="FDV1" s="71"/>
      <c r="FDW1" s="71"/>
      <c r="FDX1" s="71"/>
      <c r="FDY1" s="71"/>
      <c r="FDZ1" s="71"/>
      <c r="FEA1" s="71"/>
      <c r="FEB1" s="71"/>
      <c r="FEC1" s="71"/>
      <c r="FED1" s="71"/>
      <c r="FEE1" s="71"/>
      <c r="FEF1" s="71"/>
      <c r="FEG1" s="71"/>
      <c r="FEH1" s="71"/>
      <c r="FEI1" s="71"/>
      <c r="FEJ1" s="71"/>
      <c r="FEK1" s="71"/>
      <c r="FEL1" s="71"/>
      <c r="FEM1" s="71"/>
      <c r="FEN1" s="71"/>
      <c r="FEO1" s="71"/>
      <c r="FEP1" s="71"/>
      <c r="FEQ1" s="71"/>
      <c r="FER1" s="71"/>
      <c r="FES1" s="71"/>
      <c r="FET1" s="71"/>
      <c r="FEU1" s="71"/>
      <c r="FEV1" s="71"/>
      <c r="FEW1" s="71"/>
      <c r="FEX1" s="71"/>
      <c r="FEY1" s="71"/>
      <c r="FEZ1" s="71"/>
      <c r="FFA1" s="71"/>
      <c r="FFB1" s="71"/>
      <c r="FFC1" s="71"/>
      <c r="FFD1" s="71"/>
      <c r="FFE1" s="71"/>
      <c r="FFF1" s="71"/>
      <c r="FFG1" s="71"/>
      <c r="FFH1" s="71"/>
      <c r="FFI1" s="71"/>
      <c r="FFJ1" s="71"/>
      <c r="FFK1" s="71"/>
      <c r="FFL1" s="71"/>
      <c r="FFM1" s="71"/>
      <c r="FFN1" s="71"/>
      <c r="FFO1" s="71"/>
      <c r="FFP1" s="71"/>
      <c r="FFQ1" s="71"/>
      <c r="FFR1" s="71"/>
      <c r="FFS1" s="71"/>
      <c r="FFT1" s="71"/>
      <c r="FFU1" s="71"/>
      <c r="FFV1" s="71"/>
      <c r="FFW1" s="71"/>
      <c r="FFX1" s="71"/>
      <c r="FFY1" s="71"/>
      <c r="FFZ1" s="71"/>
      <c r="FGA1" s="71"/>
      <c r="FGB1" s="71"/>
      <c r="FGC1" s="71"/>
      <c r="FGD1" s="71"/>
      <c r="FGE1" s="71"/>
      <c r="FGF1" s="71"/>
      <c r="FGG1" s="71"/>
      <c r="FGH1" s="71"/>
      <c r="FGI1" s="71"/>
      <c r="FGJ1" s="71"/>
      <c r="FGK1" s="71"/>
      <c r="FGL1" s="71"/>
      <c r="FGM1" s="71"/>
      <c r="FGN1" s="71"/>
      <c r="FGO1" s="71"/>
      <c r="FGP1" s="71"/>
      <c r="FGQ1" s="71"/>
      <c r="FGR1" s="71"/>
      <c r="FGS1" s="71"/>
      <c r="FGT1" s="71"/>
      <c r="FGU1" s="71"/>
      <c r="FGV1" s="71"/>
      <c r="FGW1" s="71"/>
      <c r="FGX1" s="71"/>
      <c r="FGY1" s="71"/>
      <c r="FGZ1" s="71"/>
      <c r="FHA1" s="71"/>
      <c r="FHB1" s="71"/>
      <c r="FHC1" s="71"/>
      <c r="FHD1" s="71"/>
      <c r="FHE1" s="71"/>
      <c r="FHF1" s="71"/>
      <c r="FHG1" s="71"/>
      <c r="FHH1" s="71"/>
      <c r="FHI1" s="71"/>
      <c r="FHJ1" s="71"/>
      <c r="FHK1" s="71"/>
      <c r="FHL1" s="71"/>
      <c r="FHM1" s="71"/>
      <c r="FHN1" s="71"/>
      <c r="FHO1" s="71"/>
      <c r="FHP1" s="71"/>
      <c r="FHQ1" s="71"/>
      <c r="FHR1" s="71"/>
      <c r="FHS1" s="71"/>
      <c r="FHT1" s="71"/>
      <c r="FHU1" s="71"/>
      <c r="FHV1" s="71"/>
      <c r="FHW1" s="71"/>
      <c r="FHX1" s="71"/>
      <c r="FHY1" s="71"/>
      <c r="FHZ1" s="71"/>
      <c r="FIA1" s="71"/>
      <c r="FIB1" s="71"/>
      <c r="FIC1" s="71"/>
      <c r="FID1" s="71"/>
      <c r="FIE1" s="71"/>
      <c r="FIF1" s="71"/>
      <c r="FIG1" s="71"/>
      <c r="FIH1" s="71"/>
      <c r="FII1" s="71"/>
      <c r="FIJ1" s="71"/>
      <c r="FIK1" s="71"/>
      <c r="FIL1" s="71"/>
      <c r="FIM1" s="71"/>
      <c r="FIN1" s="71"/>
      <c r="FIO1" s="71"/>
      <c r="FIP1" s="71"/>
      <c r="FIQ1" s="71"/>
      <c r="FIR1" s="71"/>
      <c r="FIS1" s="71"/>
      <c r="FIT1" s="71"/>
      <c r="FIU1" s="71"/>
      <c r="FIV1" s="71"/>
      <c r="FIW1" s="71"/>
      <c r="FIX1" s="71"/>
      <c r="FIY1" s="71"/>
      <c r="FIZ1" s="71"/>
      <c r="FJA1" s="71"/>
      <c r="FJB1" s="71"/>
      <c r="FJC1" s="71"/>
      <c r="FJD1" s="71"/>
      <c r="FJE1" s="71"/>
      <c r="FJF1" s="71"/>
      <c r="FJG1" s="71"/>
      <c r="FJH1" s="71"/>
      <c r="FJI1" s="71"/>
      <c r="FJJ1" s="71"/>
      <c r="FJK1" s="71"/>
      <c r="FJL1" s="71"/>
      <c r="FJM1" s="71"/>
      <c r="FJN1" s="71"/>
      <c r="FJO1" s="71"/>
      <c r="FJP1" s="71"/>
      <c r="FJQ1" s="71"/>
      <c r="FJR1" s="71"/>
      <c r="FJS1" s="71"/>
      <c r="FJT1" s="71"/>
      <c r="FJU1" s="71"/>
      <c r="FJV1" s="71"/>
      <c r="FJW1" s="71"/>
      <c r="FJX1" s="71"/>
      <c r="FJY1" s="71"/>
      <c r="FJZ1" s="71"/>
      <c r="FKA1" s="71"/>
      <c r="FKB1" s="71"/>
      <c r="FKC1" s="71"/>
      <c r="FKD1" s="71"/>
      <c r="FKE1" s="71"/>
      <c r="FKF1" s="71"/>
      <c r="FKG1" s="71"/>
      <c r="FKH1" s="71"/>
      <c r="FKI1" s="71"/>
      <c r="FKJ1" s="71"/>
      <c r="FKK1" s="71"/>
      <c r="FKL1" s="71"/>
      <c r="FKM1" s="71"/>
      <c r="FKN1" s="71"/>
      <c r="FKO1" s="71"/>
      <c r="FKP1" s="71"/>
      <c r="FKQ1" s="71"/>
      <c r="FKR1" s="71"/>
      <c r="FKS1" s="71"/>
      <c r="FKT1" s="71"/>
      <c r="FKU1" s="71"/>
      <c r="FKV1" s="71"/>
      <c r="FKW1" s="71"/>
      <c r="FKX1" s="71"/>
      <c r="FKY1" s="71"/>
      <c r="FKZ1" s="71"/>
      <c r="FLA1" s="71"/>
      <c r="FLB1" s="71"/>
      <c r="FLC1" s="71"/>
      <c r="FLD1" s="71"/>
      <c r="FLE1" s="71"/>
      <c r="FLF1" s="71"/>
      <c r="FLG1" s="71"/>
      <c r="FLH1" s="71"/>
      <c r="FLI1" s="71"/>
      <c r="FLJ1" s="71"/>
      <c r="FLK1" s="71"/>
      <c r="FLL1" s="71"/>
      <c r="FLM1" s="71"/>
      <c r="FLN1" s="71"/>
      <c r="FLO1" s="71"/>
      <c r="FLP1" s="71"/>
      <c r="FLQ1" s="71"/>
      <c r="FLR1" s="71"/>
      <c r="FLS1" s="71"/>
      <c r="FLT1" s="71"/>
      <c r="FLU1" s="71"/>
      <c r="FLV1" s="71"/>
      <c r="FLW1" s="71"/>
      <c r="FLX1" s="71"/>
      <c r="FLY1" s="71"/>
      <c r="FLZ1" s="71"/>
      <c r="FMA1" s="71"/>
      <c r="FMB1" s="71"/>
      <c r="FMC1" s="71"/>
      <c r="FMD1" s="71"/>
      <c r="FME1" s="71"/>
      <c r="FMF1" s="71"/>
      <c r="FMG1" s="71"/>
      <c r="FMH1" s="71"/>
      <c r="FMI1" s="71"/>
      <c r="FMJ1" s="71"/>
      <c r="FMK1" s="71"/>
      <c r="FML1" s="71"/>
      <c r="FMM1" s="71"/>
      <c r="FMN1" s="71"/>
      <c r="FMO1" s="71"/>
      <c r="FMP1" s="71"/>
      <c r="FMQ1" s="71"/>
      <c r="FMR1" s="71"/>
      <c r="FMS1" s="71"/>
      <c r="FMT1" s="71"/>
      <c r="FMU1" s="71"/>
      <c r="FMV1" s="71"/>
      <c r="FMW1" s="71"/>
      <c r="FMX1" s="71"/>
      <c r="FMY1" s="71"/>
      <c r="FMZ1" s="71"/>
      <c r="FNA1" s="71"/>
      <c r="FNB1" s="71"/>
      <c r="FNC1" s="71"/>
      <c r="FND1" s="71"/>
      <c r="FNE1" s="71"/>
      <c r="FNF1" s="71"/>
      <c r="FNG1" s="71"/>
      <c r="FNH1" s="71"/>
      <c r="FNI1" s="71"/>
      <c r="FNJ1" s="71"/>
      <c r="FNK1" s="71"/>
      <c r="FNL1" s="71"/>
      <c r="FNM1" s="71"/>
      <c r="FNN1" s="71"/>
      <c r="FNO1" s="71"/>
      <c r="FNP1" s="71"/>
      <c r="FNQ1" s="71"/>
      <c r="FNR1" s="71"/>
      <c r="FNS1" s="71"/>
      <c r="FNT1" s="71"/>
      <c r="FNU1" s="71"/>
      <c r="FNV1" s="71"/>
      <c r="FNW1" s="71"/>
      <c r="FNX1" s="71"/>
      <c r="FNY1" s="71"/>
      <c r="FNZ1" s="71"/>
      <c r="FOA1" s="71"/>
      <c r="FOB1" s="71"/>
      <c r="FOC1" s="71"/>
      <c r="FOD1" s="71"/>
      <c r="FOE1" s="71"/>
      <c r="FOF1" s="71"/>
      <c r="FOG1" s="71"/>
      <c r="FOH1" s="71"/>
      <c r="FOI1" s="71"/>
      <c r="FOJ1" s="71"/>
      <c r="FOK1" s="71"/>
      <c r="FOL1" s="71"/>
      <c r="FOM1" s="71"/>
      <c r="FON1" s="71"/>
      <c r="FOO1" s="71"/>
      <c r="FOP1" s="71"/>
      <c r="FOQ1" s="71"/>
      <c r="FOR1" s="71"/>
      <c r="FOS1" s="71"/>
      <c r="FOT1" s="71"/>
      <c r="FOU1" s="71"/>
      <c r="FOV1" s="71"/>
      <c r="FOW1" s="71"/>
      <c r="FOX1" s="71"/>
      <c r="FOY1" s="71"/>
      <c r="FOZ1" s="71"/>
      <c r="FPA1" s="71"/>
      <c r="FPB1" s="71"/>
      <c r="FPC1" s="71"/>
      <c r="FPD1" s="71"/>
      <c r="FPE1" s="71"/>
      <c r="FPF1" s="71"/>
      <c r="FPG1" s="71"/>
      <c r="FPH1" s="71"/>
      <c r="FPI1" s="71"/>
      <c r="FPJ1" s="71"/>
      <c r="FPK1" s="71"/>
      <c r="FPL1" s="71"/>
      <c r="FPM1" s="71"/>
      <c r="FPN1" s="71"/>
      <c r="FPO1" s="71"/>
      <c r="FPP1" s="71"/>
      <c r="FPQ1" s="71"/>
      <c r="FPR1" s="71"/>
      <c r="FPS1" s="71"/>
      <c r="FPT1" s="71"/>
      <c r="FPU1" s="71"/>
      <c r="FPV1" s="71"/>
      <c r="FPW1" s="71"/>
      <c r="FPX1" s="71"/>
      <c r="FPY1" s="71"/>
      <c r="FPZ1" s="71"/>
      <c r="FQA1" s="71"/>
      <c r="FQB1" s="71"/>
      <c r="FQC1" s="71"/>
      <c r="FQD1" s="71"/>
      <c r="FQE1" s="71"/>
      <c r="FQF1" s="71"/>
      <c r="FQG1" s="71"/>
      <c r="FQH1" s="71"/>
      <c r="FQI1" s="71"/>
      <c r="FQJ1" s="71"/>
      <c r="FQK1" s="71"/>
      <c r="FQL1" s="71"/>
      <c r="FQM1" s="71"/>
      <c r="FQN1" s="71"/>
      <c r="FQO1" s="71"/>
      <c r="FQP1" s="71"/>
      <c r="FQQ1" s="71"/>
      <c r="FQR1" s="71"/>
      <c r="FQS1" s="71"/>
      <c r="FQT1" s="71"/>
      <c r="FQU1" s="71"/>
      <c r="FQV1" s="71"/>
      <c r="FQW1" s="71"/>
      <c r="FQX1" s="71"/>
      <c r="FQY1" s="71"/>
      <c r="FQZ1" s="71"/>
      <c r="FRA1" s="71"/>
      <c r="FRB1" s="71"/>
      <c r="FRC1" s="71"/>
      <c r="FRD1" s="71"/>
      <c r="FRE1" s="71"/>
      <c r="FRF1" s="71"/>
      <c r="FRG1" s="71"/>
      <c r="FRH1" s="71"/>
      <c r="FRI1" s="71"/>
      <c r="FRJ1" s="71"/>
      <c r="FRK1" s="71"/>
      <c r="FRL1" s="71"/>
      <c r="FRM1" s="71"/>
      <c r="FRN1" s="71"/>
      <c r="FRO1" s="71"/>
      <c r="FRP1" s="71"/>
      <c r="FRQ1" s="71"/>
      <c r="FRR1" s="71"/>
      <c r="FRS1" s="71"/>
      <c r="FRT1" s="71"/>
      <c r="FRU1" s="71"/>
      <c r="FRV1" s="71"/>
      <c r="FRW1" s="71"/>
      <c r="FRX1" s="71"/>
      <c r="FRY1" s="71"/>
      <c r="FRZ1" s="71"/>
      <c r="FSA1" s="71"/>
      <c r="FSB1" s="71"/>
      <c r="FSC1" s="71"/>
      <c r="FSD1" s="71"/>
      <c r="FSE1" s="71"/>
      <c r="FSF1" s="71"/>
      <c r="FSG1" s="71"/>
      <c r="FSH1" s="71"/>
      <c r="FSI1" s="71"/>
      <c r="FSJ1" s="71"/>
      <c r="FSK1" s="71"/>
      <c r="FSL1" s="71"/>
      <c r="FSM1" s="71"/>
      <c r="FSN1" s="71"/>
      <c r="FSO1" s="71"/>
      <c r="FSP1" s="71"/>
      <c r="FSQ1" s="71"/>
      <c r="FSR1" s="71"/>
      <c r="FSS1" s="71"/>
      <c r="FST1" s="71"/>
      <c r="FSU1" s="71"/>
      <c r="FSV1" s="71"/>
      <c r="FSW1" s="71"/>
      <c r="FSX1" s="71"/>
      <c r="FSY1" s="71"/>
      <c r="FSZ1" s="71"/>
      <c r="FTA1" s="71"/>
      <c r="FTB1" s="71"/>
      <c r="FTC1" s="71"/>
      <c r="FTD1" s="71"/>
      <c r="FTE1" s="71"/>
      <c r="FTF1" s="71"/>
      <c r="FTG1" s="71"/>
      <c r="FTH1" s="71"/>
      <c r="FTI1" s="71"/>
      <c r="FTJ1" s="71"/>
      <c r="FTK1" s="71"/>
      <c r="FTL1" s="71"/>
      <c r="FTM1" s="71"/>
      <c r="FTN1" s="71"/>
      <c r="FTO1" s="71"/>
      <c r="FTP1" s="71"/>
      <c r="FTQ1" s="71"/>
      <c r="FTR1" s="71"/>
      <c r="FTS1" s="71"/>
      <c r="FTT1" s="71"/>
      <c r="FTU1" s="71"/>
      <c r="FTV1" s="71"/>
      <c r="FTW1" s="71"/>
      <c r="FTX1" s="71"/>
      <c r="FTY1" s="71"/>
      <c r="FTZ1" s="71"/>
      <c r="FUA1" s="71"/>
      <c r="FUB1" s="71"/>
      <c r="FUC1" s="71"/>
      <c r="FUD1" s="71"/>
      <c r="FUE1" s="71"/>
      <c r="FUF1" s="71"/>
      <c r="FUG1" s="71"/>
      <c r="FUH1" s="71"/>
      <c r="FUI1" s="71"/>
      <c r="FUJ1" s="71"/>
      <c r="FUK1" s="71"/>
      <c r="FUL1" s="71"/>
      <c r="FUM1" s="71"/>
      <c r="FUN1" s="71"/>
      <c r="FUO1" s="71"/>
      <c r="FUP1" s="71"/>
      <c r="FUQ1" s="71"/>
      <c r="FUR1" s="71"/>
      <c r="FUS1" s="71"/>
      <c r="FUT1" s="71"/>
      <c r="FUU1" s="71"/>
      <c r="FUV1" s="71"/>
      <c r="FUW1" s="71"/>
      <c r="FUX1" s="71"/>
      <c r="FUY1" s="71"/>
      <c r="FUZ1" s="71"/>
      <c r="FVA1" s="71"/>
      <c r="FVB1" s="71"/>
      <c r="FVC1" s="71"/>
      <c r="FVD1" s="71"/>
      <c r="FVE1" s="71"/>
      <c r="FVF1" s="71"/>
      <c r="FVG1" s="71"/>
      <c r="FVH1" s="71"/>
      <c r="FVI1" s="71"/>
      <c r="FVJ1" s="71"/>
      <c r="FVK1" s="71"/>
      <c r="FVL1" s="71"/>
      <c r="FVM1" s="71"/>
      <c r="FVN1" s="71"/>
      <c r="FVO1" s="71"/>
      <c r="FVP1" s="71"/>
      <c r="FVQ1" s="71"/>
      <c r="FVR1" s="71"/>
      <c r="FVS1" s="71"/>
      <c r="FVT1" s="71"/>
      <c r="FVU1" s="71"/>
      <c r="FVV1" s="71"/>
      <c r="FVW1" s="71"/>
      <c r="FVX1" s="71"/>
      <c r="FVY1" s="71"/>
      <c r="FVZ1" s="71"/>
      <c r="FWA1" s="71"/>
      <c r="FWB1" s="71"/>
      <c r="FWC1" s="71"/>
      <c r="FWD1" s="71"/>
      <c r="FWE1" s="71"/>
      <c r="FWF1" s="71"/>
      <c r="FWG1" s="71"/>
      <c r="FWH1" s="71"/>
      <c r="FWI1" s="71"/>
      <c r="FWJ1" s="71"/>
      <c r="FWK1" s="71"/>
      <c r="FWL1" s="71"/>
      <c r="FWM1" s="71"/>
      <c r="FWN1" s="71"/>
      <c r="FWO1" s="71"/>
      <c r="FWP1" s="71"/>
      <c r="FWQ1" s="71"/>
      <c r="FWR1" s="71"/>
      <c r="FWS1" s="71"/>
      <c r="FWT1" s="71"/>
      <c r="FWU1" s="71"/>
      <c r="FWV1" s="71"/>
      <c r="FWW1" s="71"/>
      <c r="FWX1" s="71"/>
      <c r="FWY1" s="71"/>
      <c r="FWZ1" s="71"/>
      <c r="FXA1" s="71"/>
      <c r="FXB1" s="71"/>
      <c r="FXC1" s="71"/>
      <c r="FXD1" s="71"/>
      <c r="FXE1" s="71"/>
      <c r="FXF1" s="71"/>
      <c r="FXG1" s="71"/>
      <c r="FXH1" s="71"/>
      <c r="FXI1" s="71"/>
      <c r="FXJ1" s="71"/>
      <c r="FXK1" s="71"/>
      <c r="FXL1" s="71"/>
      <c r="FXM1" s="71"/>
      <c r="FXN1" s="71"/>
      <c r="FXO1" s="71"/>
      <c r="FXP1" s="71"/>
      <c r="FXQ1" s="71"/>
      <c r="FXR1" s="71"/>
      <c r="FXS1" s="71"/>
      <c r="FXT1" s="71"/>
      <c r="FXU1" s="71"/>
      <c r="FXV1" s="71"/>
      <c r="FXW1" s="71"/>
      <c r="FXX1" s="71"/>
      <c r="FXY1" s="71"/>
      <c r="FXZ1" s="71"/>
      <c r="FYA1" s="71"/>
      <c r="FYB1" s="71"/>
      <c r="FYC1" s="71"/>
      <c r="FYD1" s="71"/>
      <c r="FYE1" s="71"/>
      <c r="FYF1" s="71"/>
      <c r="FYG1" s="71"/>
      <c r="FYH1" s="71"/>
      <c r="FYI1" s="71"/>
      <c r="FYJ1" s="71"/>
      <c r="FYK1" s="71"/>
      <c r="FYL1" s="71"/>
      <c r="FYM1" s="71"/>
      <c r="FYN1" s="71"/>
      <c r="FYO1" s="71"/>
      <c r="FYP1" s="71"/>
      <c r="FYQ1" s="71"/>
      <c r="FYR1" s="71"/>
      <c r="FYS1" s="71"/>
      <c r="FYT1" s="71"/>
      <c r="FYU1" s="71"/>
      <c r="FYV1" s="71"/>
      <c r="FYW1" s="71"/>
      <c r="FYX1" s="71"/>
      <c r="FYY1" s="71"/>
      <c r="FYZ1" s="71"/>
      <c r="FZA1" s="71"/>
      <c r="FZB1" s="71"/>
      <c r="FZC1" s="71"/>
      <c r="FZD1" s="71"/>
      <c r="FZE1" s="71"/>
      <c r="FZF1" s="71"/>
      <c r="FZG1" s="71"/>
      <c r="FZH1" s="71"/>
      <c r="FZI1" s="71"/>
      <c r="FZJ1" s="71"/>
      <c r="FZK1" s="71"/>
      <c r="FZL1" s="71"/>
      <c r="FZM1" s="71"/>
      <c r="FZN1" s="71"/>
      <c r="FZO1" s="71"/>
      <c r="FZP1" s="71"/>
      <c r="FZQ1" s="71"/>
      <c r="FZR1" s="71"/>
      <c r="FZS1" s="71"/>
      <c r="FZT1" s="71"/>
      <c r="FZU1" s="71"/>
      <c r="FZV1" s="71"/>
      <c r="FZW1" s="71"/>
      <c r="FZX1" s="71"/>
      <c r="FZY1" s="71"/>
      <c r="FZZ1" s="71"/>
      <c r="GAA1" s="71"/>
      <c r="GAB1" s="71"/>
      <c r="GAC1" s="71"/>
      <c r="GAD1" s="71"/>
      <c r="GAE1" s="71"/>
      <c r="GAF1" s="71"/>
      <c r="GAG1" s="71"/>
      <c r="GAH1" s="71"/>
      <c r="GAI1" s="71"/>
      <c r="GAJ1" s="71"/>
      <c r="GAK1" s="71"/>
      <c r="GAL1" s="71"/>
      <c r="GAM1" s="71"/>
      <c r="GAN1" s="71"/>
      <c r="GAO1" s="71"/>
      <c r="GAP1" s="71"/>
      <c r="GAQ1" s="71"/>
      <c r="GAR1" s="71"/>
      <c r="GAS1" s="71"/>
      <c r="GAT1" s="71"/>
      <c r="GAU1" s="71"/>
      <c r="GAV1" s="71"/>
      <c r="GAW1" s="71"/>
      <c r="GAX1" s="71"/>
      <c r="GAY1" s="71"/>
      <c r="GAZ1" s="71"/>
      <c r="GBA1" s="71"/>
      <c r="GBB1" s="71"/>
      <c r="GBC1" s="71"/>
      <c r="GBD1" s="71"/>
      <c r="GBE1" s="71"/>
      <c r="GBF1" s="71"/>
      <c r="GBG1" s="71"/>
      <c r="GBH1" s="71"/>
      <c r="GBI1" s="71"/>
      <c r="GBJ1" s="71"/>
      <c r="GBK1" s="71"/>
      <c r="GBL1" s="71"/>
      <c r="GBM1" s="71"/>
      <c r="GBN1" s="71"/>
      <c r="GBO1" s="71"/>
      <c r="GBP1" s="71"/>
      <c r="GBQ1" s="71"/>
      <c r="GBR1" s="71"/>
      <c r="GBS1" s="71"/>
      <c r="GBT1" s="71"/>
      <c r="GBU1" s="71"/>
      <c r="GBV1" s="71"/>
      <c r="GBW1" s="71"/>
      <c r="GBX1" s="71"/>
      <c r="GBY1" s="71"/>
      <c r="GBZ1" s="71"/>
      <c r="GCA1" s="71"/>
      <c r="GCB1" s="71"/>
      <c r="GCC1" s="71"/>
      <c r="GCD1" s="71"/>
      <c r="GCE1" s="71"/>
      <c r="GCF1" s="71"/>
      <c r="GCG1" s="71"/>
      <c r="GCH1" s="71"/>
      <c r="GCI1" s="71"/>
      <c r="GCJ1" s="71"/>
      <c r="GCK1" s="71"/>
      <c r="GCL1" s="71"/>
      <c r="GCM1" s="71"/>
      <c r="GCN1" s="71"/>
      <c r="GCO1" s="71"/>
      <c r="GCP1" s="71"/>
      <c r="GCQ1" s="71"/>
      <c r="GCR1" s="71"/>
      <c r="GCS1" s="71"/>
      <c r="GCT1" s="71"/>
      <c r="GCU1" s="71"/>
      <c r="GCV1" s="71"/>
      <c r="GCW1" s="71"/>
      <c r="GCX1" s="71"/>
      <c r="GCY1" s="71"/>
      <c r="GCZ1" s="71"/>
      <c r="GDA1" s="71"/>
      <c r="GDB1" s="71"/>
      <c r="GDC1" s="71"/>
      <c r="GDD1" s="71"/>
      <c r="GDE1" s="71"/>
      <c r="GDF1" s="71"/>
      <c r="GDG1" s="71"/>
      <c r="GDH1" s="71"/>
      <c r="GDI1" s="71"/>
      <c r="GDJ1" s="71"/>
      <c r="GDK1" s="71"/>
      <c r="GDL1" s="71"/>
      <c r="GDM1" s="71"/>
      <c r="GDN1" s="71"/>
      <c r="GDO1" s="71"/>
      <c r="GDP1" s="71"/>
      <c r="GDQ1" s="71"/>
      <c r="GDR1" s="71"/>
      <c r="GDS1" s="71"/>
      <c r="GDT1" s="71"/>
      <c r="GDU1" s="71"/>
      <c r="GDV1" s="71"/>
      <c r="GDW1" s="71"/>
      <c r="GDX1" s="71"/>
      <c r="GDY1" s="71"/>
      <c r="GDZ1" s="71"/>
      <c r="GEA1" s="71"/>
      <c r="GEB1" s="71"/>
      <c r="GEC1" s="71"/>
      <c r="GED1" s="71"/>
      <c r="GEE1" s="71"/>
      <c r="GEF1" s="71"/>
      <c r="GEG1" s="71"/>
      <c r="GEH1" s="71"/>
      <c r="GEI1" s="71"/>
      <c r="GEJ1" s="71"/>
      <c r="GEK1" s="71"/>
      <c r="GEL1" s="71"/>
      <c r="GEM1" s="71"/>
      <c r="GEN1" s="71"/>
      <c r="GEO1" s="71"/>
      <c r="GEP1" s="71"/>
      <c r="GEQ1" s="71"/>
      <c r="GER1" s="71"/>
      <c r="GES1" s="71"/>
      <c r="GET1" s="71"/>
      <c r="GEU1" s="71"/>
      <c r="GEV1" s="71"/>
      <c r="GEW1" s="71"/>
      <c r="GEX1" s="71"/>
      <c r="GEY1" s="71"/>
      <c r="GEZ1" s="71"/>
      <c r="GFA1" s="71"/>
      <c r="GFB1" s="71"/>
      <c r="GFC1" s="71"/>
      <c r="GFD1" s="71"/>
      <c r="GFE1" s="71"/>
      <c r="GFF1" s="71"/>
      <c r="GFG1" s="71"/>
      <c r="GFH1" s="71"/>
      <c r="GFI1" s="71"/>
      <c r="GFJ1" s="71"/>
      <c r="GFK1" s="71"/>
      <c r="GFL1" s="71"/>
      <c r="GFM1" s="71"/>
      <c r="GFN1" s="71"/>
      <c r="GFO1" s="71"/>
      <c r="GFP1" s="71"/>
      <c r="GFQ1" s="71"/>
      <c r="GFR1" s="71"/>
      <c r="GFS1" s="71"/>
      <c r="GFT1" s="71"/>
      <c r="GFU1" s="71"/>
      <c r="GFV1" s="71"/>
      <c r="GFW1" s="71"/>
      <c r="GFX1" s="71"/>
      <c r="GFY1" s="71"/>
      <c r="GFZ1" s="71"/>
      <c r="GGA1" s="71"/>
      <c r="GGB1" s="71"/>
      <c r="GGC1" s="71"/>
      <c r="GGD1" s="71"/>
      <c r="GGE1" s="71"/>
      <c r="GGF1" s="71"/>
      <c r="GGG1" s="71"/>
      <c r="GGH1" s="71"/>
      <c r="GGI1" s="71"/>
      <c r="GGJ1" s="71"/>
      <c r="GGK1" s="71"/>
      <c r="GGL1" s="71"/>
      <c r="GGM1" s="71"/>
      <c r="GGN1" s="71"/>
      <c r="GGO1" s="71"/>
      <c r="GGP1" s="71"/>
      <c r="GGQ1" s="71"/>
      <c r="GGR1" s="71"/>
      <c r="GGS1" s="71"/>
      <c r="GGT1" s="71"/>
      <c r="GGU1" s="71"/>
      <c r="GGV1" s="71"/>
      <c r="GGW1" s="71"/>
      <c r="GGX1" s="71"/>
      <c r="GGY1" s="71"/>
      <c r="GGZ1" s="71"/>
      <c r="GHA1" s="71"/>
      <c r="GHB1" s="71"/>
      <c r="GHC1" s="71"/>
      <c r="GHD1" s="71"/>
      <c r="GHE1" s="71"/>
      <c r="GHF1" s="71"/>
      <c r="GHG1" s="71"/>
      <c r="GHH1" s="71"/>
      <c r="GHI1" s="71"/>
      <c r="GHJ1" s="71"/>
      <c r="GHK1" s="71"/>
      <c r="GHL1" s="71"/>
      <c r="GHM1" s="71"/>
      <c r="GHN1" s="71"/>
      <c r="GHO1" s="71"/>
      <c r="GHP1" s="71"/>
      <c r="GHQ1" s="71"/>
      <c r="GHR1" s="71"/>
      <c r="GHS1" s="71"/>
      <c r="GHT1" s="71"/>
      <c r="GHU1" s="71"/>
      <c r="GHV1" s="71"/>
      <c r="GHW1" s="71"/>
      <c r="GHX1" s="71"/>
      <c r="GHY1" s="71"/>
      <c r="GHZ1" s="71"/>
      <c r="GIA1" s="71"/>
      <c r="GIB1" s="71"/>
      <c r="GIC1" s="71"/>
      <c r="GID1" s="71"/>
      <c r="GIE1" s="71"/>
      <c r="GIF1" s="71"/>
      <c r="GIG1" s="71"/>
      <c r="GIH1" s="71"/>
      <c r="GII1" s="71"/>
      <c r="GIJ1" s="71"/>
      <c r="GIK1" s="71"/>
      <c r="GIL1" s="71"/>
      <c r="GIM1" s="71"/>
      <c r="GIN1" s="71"/>
      <c r="GIO1" s="71"/>
      <c r="GIP1" s="71"/>
      <c r="GIQ1" s="71"/>
      <c r="GIR1" s="71"/>
      <c r="GIS1" s="71"/>
      <c r="GIT1" s="71"/>
      <c r="GIU1" s="71"/>
      <c r="GIV1" s="71"/>
      <c r="GIW1" s="71"/>
      <c r="GIX1" s="71"/>
      <c r="GIY1" s="71"/>
      <c r="GIZ1" s="71"/>
      <c r="GJA1" s="71"/>
      <c r="GJB1" s="71"/>
      <c r="GJC1" s="71"/>
      <c r="GJD1" s="71"/>
      <c r="GJE1" s="71"/>
      <c r="GJF1" s="71"/>
      <c r="GJG1" s="71"/>
      <c r="GJH1" s="71"/>
      <c r="GJI1" s="71"/>
      <c r="GJJ1" s="71"/>
      <c r="GJK1" s="71"/>
      <c r="GJL1" s="71"/>
      <c r="GJM1" s="71"/>
      <c r="GJN1" s="71"/>
      <c r="GJO1" s="71"/>
      <c r="GJP1" s="71"/>
      <c r="GJQ1" s="71"/>
      <c r="GJR1" s="71"/>
      <c r="GJS1" s="71"/>
      <c r="GJT1" s="71"/>
      <c r="GJU1" s="71"/>
      <c r="GJV1" s="71"/>
      <c r="GJW1" s="71"/>
      <c r="GJX1" s="71"/>
      <c r="GJY1" s="71"/>
      <c r="GJZ1" s="71"/>
      <c r="GKA1" s="71"/>
      <c r="GKB1" s="71"/>
      <c r="GKC1" s="71"/>
      <c r="GKD1" s="71"/>
      <c r="GKE1" s="71"/>
      <c r="GKF1" s="71"/>
      <c r="GKG1" s="71"/>
      <c r="GKH1" s="71"/>
      <c r="GKI1" s="71"/>
      <c r="GKJ1" s="71"/>
      <c r="GKK1" s="71"/>
      <c r="GKL1" s="71"/>
      <c r="GKM1" s="71"/>
      <c r="GKN1" s="71"/>
      <c r="GKO1" s="71"/>
      <c r="GKP1" s="71"/>
      <c r="GKQ1" s="71"/>
      <c r="GKR1" s="71"/>
      <c r="GKS1" s="71"/>
      <c r="GKT1" s="71"/>
      <c r="GKU1" s="71"/>
      <c r="GKV1" s="71"/>
      <c r="GKW1" s="71"/>
      <c r="GKX1" s="71"/>
      <c r="GKY1" s="71"/>
      <c r="GKZ1" s="71"/>
      <c r="GLA1" s="71"/>
      <c r="GLB1" s="71"/>
      <c r="GLC1" s="71"/>
      <c r="GLD1" s="71"/>
      <c r="GLE1" s="71"/>
      <c r="GLF1" s="71"/>
      <c r="GLG1" s="71"/>
      <c r="GLH1" s="71"/>
      <c r="GLI1" s="71"/>
      <c r="GLJ1" s="71"/>
      <c r="GLK1" s="71"/>
      <c r="GLL1" s="71"/>
      <c r="GLM1" s="71"/>
      <c r="GLN1" s="71"/>
      <c r="GLO1" s="71"/>
      <c r="GLP1" s="71"/>
      <c r="GLQ1" s="71"/>
      <c r="GLR1" s="71"/>
      <c r="GLS1" s="71"/>
      <c r="GLT1" s="71"/>
      <c r="GLU1" s="71"/>
      <c r="GLV1" s="71"/>
      <c r="GLW1" s="71"/>
      <c r="GLX1" s="71"/>
      <c r="GLY1" s="71"/>
      <c r="GLZ1" s="71"/>
      <c r="GMA1" s="71"/>
      <c r="GMB1" s="71"/>
      <c r="GMC1" s="71"/>
      <c r="GMD1" s="71"/>
      <c r="GME1" s="71"/>
      <c r="GMF1" s="71"/>
      <c r="GMG1" s="71"/>
      <c r="GMH1" s="71"/>
      <c r="GMI1" s="71"/>
      <c r="GMJ1" s="71"/>
      <c r="GMK1" s="71"/>
      <c r="GML1" s="71"/>
      <c r="GMM1" s="71"/>
      <c r="GMN1" s="71"/>
      <c r="GMO1" s="71"/>
      <c r="GMP1" s="71"/>
      <c r="GMQ1" s="71"/>
      <c r="GMR1" s="71"/>
      <c r="GMS1" s="71"/>
      <c r="GMT1" s="71"/>
      <c r="GMU1" s="71"/>
      <c r="GMV1" s="71"/>
      <c r="GMW1" s="71"/>
      <c r="GMX1" s="71"/>
      <c r="GMY1" s="71"/>
      <c r="GMZ1" s="71"/>
      <c r="GNA1" s="71"/>
      <c r="GNB1" s="71"/>
      <c r="GNC1" s="71"/>
      <c r="GND1" s="71"/>
      <c r="GNE1" s="71"/>
      <c r="GNF1" s="71"/>
      <c r="GNG1" s="71"/>
      <c r="GNH1" s="71"/>
      <c r="GNI1" s="71"/>
      <c r="GNJ1" s="71"/>
      <c r="GNK1" s="71"/>
      <c r="GNL1" s="71"/>
      <c r="GNM1" s="71"/>
      <c r="GNN1" s="71"/>
      <c r="GNO1" s="71"/>
      <c r="GNP1" s="71"/>
      <c r="GNQ1" s="71"/>
      <c r="GNR1" s="71"/>
      <c r="GNS1" s="71"/>
      <c r="GNT1" s="71"/>
      <c r="GNU1" s="71"/>
      <c r="GNV1" s="71"/>
      <c r="GNW1" s="71"/>
      <c r="GNX1" s="71"/>
      <c r="GNY1" s="71"/>
      <c r="GNZ1" s="71"/>
      <c r="GOA1" s="71"/>
      <c r="GOB1" s="71"/>
      <c r="GOC1" s="71"/>
      <c r="GOD1" s="71"/>
      <c r="GOE1" s="71"/>
      <c r="GOF1" s="71"/>
      <c r="GOG1" s="71"/>
      <c r="GOH1" s="71"/>
      <c r="GOI1" s="71"/>
      <c r="GOJ1" s="71"/>
      <c r="GOK1" s="71"/>
      <c r="GOL1" s="71"/>
      <c r="GOM1" s="71"/>
      <c r="GON1" s="71"/>
      <c r="GOO1" s="71"/>
      <c r="GOP1" s="71"/>
      <c r="GOQ1" s="71"/>
      <c r="GOR1" s="71"/>
      <c r="GOS1" s="71"/>
      <c r="GOT1" s="71"/>
      <c r="GOU1" s="71"/>
      <c r="GOV1" s="71"/>
      <c r="GOW1" s="71"/>
      <c r="GOX1" s="71"/>
      <c r="GOY1" s="71"/>
      <c r="GOZ1" s="71"/>
      <c r="GPA1" s="71"/>
      <c r="GPB1" s="71"/>
      <c r="GPC1" s="71"/>
      <c r="GPD1" s="71"/>
      <c r="GPE1" s="71"/>
      <c r="GPF1" s="71"/>
      <c r="GPG1" s="71"/>
      <c r="GPH1" s="71"/>
      <c r="GPI1" s="71"/>
      <c r="GPJ1" s="71"/>
      <c r="GPK1" s="71"/>
      <c r="GPL1" s="71"/>
      <c r="GPM1" s="71"/>
      <c r="GPN1" s="71"/>
      <c r="GPO1" s="71"/>
      <c r="GPP1" s="71"/>
      <c r="GPQ1" s="71"/>
      <c r="GPR1" s="71"/>
      <c r="GPS1" s="71"/>
      <c r="GPT1" s="71"/>
      <c r="GPU1" s="71"/>
      <c r="GPV1" s="71"/>
      <c r="GPW1" s="71"/>
      <c r="GPX1" s="71"/>
      <c r="GPY1" s="71"/>
      <c r="GPZ1" s="71"/>
      <c r="GQA1" s="71"/>
      <c r="GQB1" s="71"/>
      <c r="GQC1" s="71"/>
      <c r="GQD1" s="71"/>
      <c r="GQE1" s="71"/>
      <c r="GQF1" s="71"/>
      <c r="GQG1" s="71"/>
      <c r="GQH1" s="71"/>
      <c r="GQI1" s="71"/>
      <c r="GQJ1" s="71"/>
      <c r="GQK1" s="71"/>
      <c r="GQL1" s="71"/>
      <c r="GQM1" s="71"/>
      <c r="GQN1" s="71"/>
      <c r="GQO1" s="71"/>
      <c r="GQP1" s="71"/>
      <c r="GQQ1" s="71"/>
      <c r="GQR1" s="71"/>
      <c r="GQS1" s="71"/>
      <c r="GQT1" s="71"/>
      <c r="GQU1" s="71"/>
      <c r="GQV1" s="71"/>
      <c r="GQW1" s="71"/>
      <c r="GQX1" s="71"/>
      <c r="GQY1" s="71"/>
      <c r="GQZ1" s="71"/>
      <c r="GRA1" s="71"/>
      <c r="GRB1" s="71"/>
      <c r="GRC1" s="71"/>
      <c r="GRD1" s="71"/>
      <c r="GRE1" s="71"/>
      <c r="GRF1" s="71"/>
      <c r="GRG1" s="71"/>
      <c r="GRH1" s="71"/>
      <c r="GRI1" s="71"/>
      <c r="GRJ1" s="71"/>
      <c r="GRK1" s="71"/>
      <c r="GRL1" s="71"/>
      <c r="GRM1" s="71"/>
      <c r="GRN1" s="71"/>
      <c r="GRO1" s="71"/>
      <c r="GRP1" s="71"/>
      <c r="GRQ1" s="71"/>
      <c r="GRR1" s="71"/>
      <c r="GRS1" s="71"/>
      <c r="GRT1" s="71"/>
      <c r="GRU1" s="71"/>
      <c r="GRV1" s="71"/>
      <c r="GRW1" s="71"/>
      <c r="GRX1" s="71"/>
      <c r="GRY1" s="71"/>
      <c r="GRZ1" s="71"/>
      <c r="GSA1" s="71"/>
      <c r="GSB1" s="71"/>
      <c r="GSC1" s="71"/>
      <c r="GSD1" s="71"/>
      <c r="GSE1" s="71"/>
      <c r="GSF1" s="71"/>
      <c r="GSG1" s="71"/>
      <c r="GSH1" s="71"/>
      <c r="GSI1" s="71"/>
      <c r="GSJ1" s="71"/>
      <c r="GSK1" s="71"/>
      <c r="GSL1" s="71"/>
      <c r="GSM1" s="71"/>
      <c r="GSN1" s="71"/>
      <c r="GSO1" s="71"/>
      <c r="GSP1" s="71"/>
      <c r="GSQ1" s="71"/>
      <c r="GSR1" s="71"/>
      <c r="GSS1" s="71"/>
      <c r="GST1" s="71"/>
      <c r="GSU1" s="71"/>
      <c r="GSV1" s="71"/>
      <c r="GSW1" s="71"/>
      <c r="GSX1" s="71"/>
      <c r="GSY1" s="71"/>
      <c r="GSZ1" s="71"/>
      <c r="GTA1" s="71"/>
      <c r="GTB1" s="71"/>
      <c r="GTC1" s="71"/>
      <c r="GTD1" s="71"/>
      <c r="GTE1" s="71"/>
      <c r="GTF1" s="71"/>
      <c r="GTG1" s="71"/>
      <c r="GTH1" s="71"/>
      <c r="GTI1" s="71"/>
      <c r="GTJ1" s="71"/>
      <c r="GTK1" s="71"/>
      <c r="GTL1" s="71"/>
      <c r="GTM1" s="71"/>
      <c r="GTN1" s="71"/>
      <c r="GTO1" s="71"/>
      <c r="GTP1" s="71"/>
      <c r="GTQ1" s="71"/>
      <c r="GTR1" s="71"/>
      <c r="GTS1" s="71"/>
      <c r="GTT1" s="71"/>
      <c r="GTU1" s="71"/>
      <c r="GTV1" s="71"/>
      <c r="GTW1" s="71"/>
      <c r="GTX1" s="71"/>
      <c r="GTY1" s="71"/>
      <c r="GTZ1" s="71"/>
      <c r="GUA1" s="71"/>
      <c r="GUB1" s="71"/>
      <c r="GUC1" s="71"/>
      <c r="GUD1" s="71"/>
      <c r="GUE1" s="71"/>
      <c r="GUF1" s="71"/>
      <c r="GUG1" s="71"/>
      <c r="GUH1" s="71"/>
      <c r="GUI1" s="71"/>
      <c r="GUJ1" s="71"/>
      <c r="GUK1" s="71"/>
      <c r="GUL1" s="71"/>
      <c r="GUM1" s="71"/>
      <c r="GUN1" s="71"/>
      <c r="GUO1" s="71"/>
      <c r="GUP1" s="71"/>
      <c r="GUQ1" s="71"/>
      <c r="GUR1" s="71"/>
      <c r="GUS1" s="71"/>
      <c r="GUT1" s="71"/>
      <c r="GUU1" s="71"/>
      <c r="GUV1" s="71"/>
      <c r="GUW1" s="71"/>
      <c r="GUX1" s="71"/>
      <c r="GUY1" s="71"/>
      <c r="GUZ1" s="71"/>
      <c r="GVA1" s="71"/>
      <c r="GVB1" s="71"/>
      <c r="GVC1" s="71"/>
      <c r="GVD1" s="71"/>
      <c r="GVE1" s="71"/>
      <c r="GVF1" s="71"/>
      <c r="GVG1" s="71"/>
      <c r="GVH1" s="71"/>
      <c r="GVI1" s="71"/>
      <c r="GVJ1" s="71"/>
      <c r="GVK1" s="71"/>
      <c r="GVL1" s="71"/>
      <c r="GVM1" s="71"/>
      <c r="GVN1" s="71"/>
      <c r="GVO1" s="71"/>
      <c r="GVP1" s="71"/>
      <c r="GVQ1" s="71"/>
      <c r="GVR1" s="71"/>
      <c r="GVS1" s="71"/>
      <c r="GVT1" s="71"/>
      <c r="GVU1" s="71"/>
      <c r="GVV1" s="71"/>
      <c r="GVW1" s="71"/>
      <c r="GVX1" s="71"/>
      <c r="GVY1" s="71"/>
      <c r="GVZ1" s="71"/>
      <c r="GWA1" s="71"/>
      <c r="GWB1" s="71"/>
      <c r="GWC1" s="71"/>
      <c r="GWD1" s="71"/>
      <c r="GWE1" s="71"/>
      <c r="GWF1" s="71"/>
      <c r="GWG1" s="71"/>
      <c r="GWH1" s="71"/>
      <c r="GWI1" s="71"/>
      <c r="GWJ1" s="71"/>
      <c r="GWK1" s="71"/>
      <c r="GWL1" s="71"/>
      <c r="GWM1" s="71"/>
      <c r="GWN1" s="71"/>
      <c r="GWO1" s="71"/>
      <c r="GWP1" s="71"/>
      <c r="GWQ1" s="71"/>
      <c r="GWR1" s="71"/>
      <c r="GWS1" s="71"/>
      <c r="GWT1" s="71"/>
      <c r="GWU1" s="71"/>
      <c r="GWV1" s="71"/>
      <c r="GWW1" s="71"/>
      <c r="GWX1" s="71"/>
      <c r="GWY1" s="71"/>
      <c r="GWZ1" s="71"/>
      <c r="GXA1" s="71"/>
      <c r="GXB1" s="71"/>
      <c r="GXC1" s="71"/>
      <c r="GXD1" s="71"/>
      <c r="GXE1" s="71"/>
      <c r="GXF1" s="71"/>
      <c r="GXG1" s="71"/>
      <c r="GXH1" s="71"/>
      <c r="GXI1" s="71"/>
      <c r="GXJ1" s="71"/>
      <c r="GXK1" s="71"/>
      <c r="GXL1" s="71"/>
      <c r="GXM1" s="71"/>
      <c r="GXN1" s="71"/>
      <c r="GXO1" s="71"/>
      <c r="GXP1" s="71"/>
      <c r="GXQ1" s="71"/>
      <c r="GXR1" s="71"/>
      <c r="GXS1" s="71"/>
      <c r="GXT1" s="71"/>
      <c r="GXU1" s="71"/>
      <c r="GXV1" s="71"/>
      <c r="GXW1" s="71"/>
      <c r="GXX1" s="71"/>
      <c r="GXY1" s="71"/>
      <c r="GXZ1" s="71"/>
      <c r="GYA1" s="71"/>
      <c r="GYB1" s="71"/>
      <c r="GYC1" s="71"/>
      <c r="GYD1" s="71"/>
      <c r="GYE1" s="71"/>
      <c r="GYF1" s="71"/>
      <c r="GYG1" s="71"/>
      <c r="GYH1" s="71"/>
      <c r="GYI1" s="71"/>
      <c r="GYJ1" s="71"/>
      <c r="GYK1" s="71"/>
      <c r="GYL1" s="71"/>
      <c r="GYM1" s="71"/>
      <c r="GYN1" s="71"/>
      <c r="GYO1" s="71"/>
      <c r="GYP1" s="71"/>
      <c r="GYQ1" s="71"/>
      <c r="GYR1" s="71"/>
      <c r="GYS1" s="71"/>
      <c r="GYT1" s="71"/>
      <c r="GYU1" s="71"/>
      <c r="GYV1" s="71"/>
      <c r="GYW1" s="71"/>
      <c r="GYX1" s="71"/>
      <c r="GYY1" s="71"/>
      <c r="GYZ1" s="71"/>
      <c r="GZA1" s="71"/>
      <c r="GZB1" s="71"/>
      <c r="GZC1" s="71"/>
      <c r="GZD1" s="71"/>
      <c r="GZE1" s="71"/>
      <c r="GZF1" s="71"/>
      <c r="GZG1" s="71"/>
      <c r="GZH1" s="71"/>
      <c r="GZI1" s="71"/>
      <c r="GZJ1" s="71"/>
      <c r="GZK1" s="71"/>
      <c r="GZL1" s="71"/>
      <c r="GZM1" s="71"/>
      <c r="GZN1" s="71"/>
      <c r="GZO1" s="71"/>
      <c r="GZP1" s="71"/>
      <c r="GZQ1" s="71"/>
      <c r="GZR1" s="71"/>
      <c r="GZS1" s="71"/>
      <c r="GZT1" s="71"/>
      <c r="GZU1" s="71"/>
      <c r="GZV1" s="71"/>
      <c r="GZW1" s="71"/>
      <c r="GZX1" s="71"/>
      <c r="GZY1" s="71"/>
      <c r="GZZ1" s="71"/>
      <c r="HAA1" s="71"/>
      <c r="HAB1" s="71"/>
      <c r="HAC1" s="71"/>
      <c r="HAD1" s="71"/>
      <c r="HAE1" s="71"/>
      <c r="HAF1" s="71"/>
      <c r="HAG1" s="71"/>
      <c r="HAH1" s="71"/>
      <c r="HAI1" s="71"/>
      <c r="HAJ1" s="71"/>
      <c r="HAK1" s="71"/>
      <c r="HAL1" s="71"/>
      <c r="HAM1" s="71"/>
      <c r="HAN1" s="71"/>
      <c r="HAO1" s="71"/>
      <c r="HAP1" s="71"/>
      <c r="HAQ1" s="71"/>
      <c r="HAR1" s="71"/>
      <c r="HAS1" s="71"/>
      <c r="HAT1" s="71"/>
      <c r="HAU1" s="71"/>
      <c r="HAV1" s="71"/>
      <c r="HAW1" s="71"/>
      <c r="HAX1" s="71"/>
      <c r="HAY1" s="71"/>
      <c r="HAZ1" s="71"/>
      <c r="HBA1" s="71"/>
      <c r="HBB1" s="71"/>
      <c r="HBC1" s="71"/>
      <c r="HBD1" s="71"/>
      <c r="HBE1" s="71"/>
      <c r="HBF1" s="71"/>
      <c r="HBG1" s="71"/>
      <c r="HBH1" s="71"/>
      <c r="HBI1" s="71"/>
      <c r="HBJ1" s="71"/>
      <c r="HBK1" s="71"/>
      <c r="HBL1" s="71"/>
      <c r="HBM1" s="71"/>
      <c r="HBN1" s="71"/>
      <c r="HBO1" s="71"/>
      <c r="HBP1" s="71"/>
      <c r="HBQ1" s="71"/>
      <c r="HBR1" s="71"/>
      <c r="HBS1" s="71"/>
      <c r="HBT1" s="71"/>
      <c r="HBU1" s="71"/>
      <c r="HBV1" s="71"/>
      <c r="HBW1" s="71"/>
      <c r="HBX1" s="71"/>
      <c r="HBY1" s="71"/>
      <c r="HBZ1" s="71"/>
      <c r="HCA1" s="71"/>
      <c r="HCB1" s="71"/>
      <c r="HCC1" s="71"/>
      <c r="HCD1" s="71"/>
      <c r="HCE1" s="71"/>
      <c r="HCF1" s="71"/>
      <c r="HCG1" s="71"/>
      <c r="HCH1" s="71"/>
      <c r="HCI1" s="71"/>
      <c r="HCJ1" s="71"/>
      <c r="HCK1" s="71"/>
      <c r="HCL1" s="71"/>
      <c r="HCM1" s="71"/>
      <c r="HCN1" s="71"/>
      <c r="HCO1" s="71"/>
      <c r="HCP1" s="71"/>
      <c r="HCQ1" s="71"/>
      <c r="HCR1" s="71"/>
      <c r="HCS1" s="71"/>
      <c r="HCT1" s="71"/>
      <c r="HCU1" s="71"/>
      <c r="HCV1" s="71"/>
      <c r="HCW1" s="71"/>
      <c r="HCX1" s="71"/>
      <c r="HCY1" s="71"/>
      <c r="HCZ1" s="71"/>
      <c r="HDA1" s="71"/>
      <c r="HDB1" s="71"/>
      <c r="HDC1" s="71"/>
      <c r="HDD1" s="71"/>
      <c r="HDE1" s="71"/>
      <c r="HDF1" s="71"/>
      <c r="HDG1" s="71"/>
      <c r="HDH1" s="71"/>
      <c r="HDI1" s="71"/>
      <c r="HDJ1" s="71"/>
      <c r="HDK1" s="71"/>
      <c r="HDL1" s="71"/>
      <c r="HDM1" s="71"/>
      <c r="HDN1" s="71"/>
      <c r="HDO1" s="71"/>
      <c r="HDP1" s="71"/>
      <c r="HDQ1" s="71"/>
      <c r="HDR1" s="71"/>
      <c r="HDS1" s="71"/>
      <c r="HDT1" s="71"/>
      <c r="HDU1" s="71"/>
      <c r="HDV1" s="71"/>
      <c r="HDW1" s="71"/>
      <c r="HDX1" s="71"/>
      <c r="HDY1" s="71"/>
      <c r="HDZ1" s="71"/>
      <c r="HEA1" s="71"/>
      <c r="HEB1" s="71"/>
      <c r="HEC1" s="71"/>
      <c r="HED1" s="71"/>
      <c r="HEE1" s="71"/>
      <c r="HEF1" s="71"/>
      <c r="HEG1" s="71"/>
      <c r="HEH1" s="71"/>
      <c r="HEI1" s="71"/>
      <c r="HEJ1" s="71"/>
      <c r="HEK1" s="71"/>
      <c r="HEL1" s="71"/>
      <c r="HEM1" s="71"/>
      <c r="HEN1" s="71"/>
      <c r="HEO1" s="71"/>
      <c r="HEP1" s="71"/>
      <c r="HEQ1" s="71"/>
      <c r="HER1" s="71"/>
      <c r="HES1" s="71"/>
      <c r="HET1" s="71"/>
      <c r="HEU1" s="71"/>
      <c r="HEV1" s="71"/>
      <c r="HEW1" s="71"/>
      <c r="HEX1" s="71"/>
      <c r="HEY1" s="71"/>
      <c r="HEZ1" s="71"/>
      <c r="HFA1" s="71"/>
      <c r="HFB1" s="71"/>
      <c r="HFC1" s="71"/>
      <c r="HFD1" s="71"/>
      <c r="HFE1" s="71"/>
      <c r="HFF1" s="71"/>
      <c r="HFG1" s="71"/>
      <c r="HFH1" s="71"/>
      <c r="HFI1" s="71"/>
      <c r="HFJ1" s="71"/>
      <c r="HFK1" s="71"/>
      <c r="HFL1" s="71"/>
      <c r="HFM1" s="71"/>
      <c r="HFN1" s="71"/>
      <c r="HFO1" s="71"/>
      <c r="HFP1" s="71"/>
      <c r="HFQ1" s="71"/>
      <c r="HFR1" s="71"/>
      <c r="HFS1" s="71"/>
      <c r="HFT1" s="71"/>
      <c r="HFU1" s="71"/>
      <c r="HFV1" s="71"/>
      <c r="HFW1" s="71"/>
      <c r="HFX1" s="71"/>
      <c r="HFY1" s="71"/>
      <c r="HFZ1" s="71"/>
      <c r="HGA1" s="71"/>
      <c r="HGB1" s="71"/>
      <c r="HGC1" s="71"/>
      <c r="HGD1" s="71"/>
      <c r="HGE1" s="71"/>
      <c r="HGF1" s="71"/>
      <c r="HGG1" s="71"/>
      <c r="HGH1" s="71"/>
      <c r="HGI1" s="71"/>
      <c r="HGJ1" s="71"/>
      <c r="HGK1" s="71"/>
      <c r="HGL1" s="71"/>
      <c r="HGM1" s="71"/>
      <c r="HGN1" s="71"/>
      <c r="HGO1" s="71"/>
      <c r="HGP1" s="71"/>
      <c r="HGQ1" s="71"/>
      <c r="HGR1" s="71"/>
      <c r="HGS1" s="71"/>
      <c r="HGT1" s="71"/>
      <c r="HGU1" s="71"/>
      <c r="HGV1" s="71"/>
      <c r="HGW1" s="71"/>
      <c r="HGX1" s="71"/>
      <c r="HGY1" s="71"/>
      <c r="HGZ1" s="71"/>
      <c r="HHA1" s="71"/>
      <c r="HHB1" s="71"/>
      <c r="HHC1" s="71"/>
      <c r="HHD1" s="71"/>
      <c r="HHE1" s="71"/>
      <c r="HHF1" s="71"/>
      <c r="HHG1" s="71"/>
      <c r="HHH1" s="71"/>
      <c r="HHI1" s="71"/>
      <c r="HHJ1" s="71"/>
      <c r="HHK1" s="71"/>
      <c r="HHL1" s="71"/>
      <c r="HHM1" s="71"/>
      <c r="HHN1" s="71"/>
      <c r="HHO1" s="71"/>
      <c r="HHP1" s="71"/>
      <c r="HHQ1" s="71"/>
      <c r="HHR1" s="71"/>
      <c r="HHS1" s="71"/>
      <c r="HHT1" s="71"/>
      <c r="HHU1" s="71"/>
      <c r="HHV1" s="71"/>
      <c r="HHW1" s="71"/>
      <c r="HHX1" s="71"/>
      <c r="HHY1" s="71"/>
      <c r="HHZ1" s="71"/>
      <c r="HIA1" s="71"/>
      <c r="HIB1" s="71"/>
      <c r="HIC1" s="71"/>
      <c r="HID1" s="71"/>
      <c r="HIE1" s="71"/>
      <c r="HIF1" s="71"/>
      <c r="HIG1" s="71"/>
      <c r="HIH1" s="71"/>
      <c r="HII1" s="71"/>
      <c r="HIJ1" s="71"/>
      <c r="HIK1" s="71"/>
      <c r="HIL1" s="71"/>
      <c r="HIM1" s="71"/>
      <c r="HIN1" s="71"/>
      <c r="HIO1" s="71"/>
      <c r="HIP1" s="71"/>
      <c r="HIQ1" s="71"/>
      <c r="HIR1" s="71"/>
      <c r="HIS1" s="71"/>
      <c r="HIT1" s="71"/>
      <c r="HIU1" s="71"/>
      <c r="HIV1" s="71"/>
      <c r="HIW1" s="71"/>
      <c r="HIX1" s="71"/>
      <c r="HIY1" s="71"/>
      <c r="HIZ1" s="71"/>
      <c r="HJA1" s="71"/>
      <c r="HJB1" s="71"/>
      <c r="HJC1" s="71"/>
      <c r="HJD1" s="71"/>
      <c r="HJE1" s="71"/>
      <c r="HJF1" s="71"/>
      <c r="HJG1" s="71"/>
      <c r="HJH1" s="71"/>
      <c r="HJI1" s="71"/>
      <c r="HJJ1" s="71"/>
      <c r="HJK1" s="71"/>
      <c r="HJL1" s="71"/>
      <c r="HJM1" s="71"/>
      <c r="HJN1" s="71"/>
      <c r="HJO1" s="71"/>
      <c r="HJP1" s="71"/>
      <c r="HJQ1" s="71"/>
      <c r="HJR1" s="71"/>
      <c r="HJS1" s="71"/>
      <c r="HJT1" s="71"/>
      <c r="HJU1" s="71"/>
      <c r="HJV1" s="71"/>
      <c r="HJW1" s="71"/>
      <c r="HJX1" s="71"/>
      <c r="HJY1" s="71"/>
      <c r="HJZ1" s="71"/>
      <c r="HKA1" s="71"/>
      <c r="HKB1" s="71"/>
      <c r="HKC1" s="71"/>
      <c r="HKD1" s="71"/>
      <c r="HKE1" s="71"/>
      <c r="HKF1" s="71"/>
      <c r="HKG1" s="71"/>
      <c r="HKH1" s="71"/>
      <c r="HKI1" s="71"/>
      <c r="HKJ1" s="71"/>
      <c r="HKK1" s="71"/>
      <c r="HKL1" s="71"/>
      <c r="HKM1" s="71"/>
      <c r="HKN1" s="71"/>
      <c r="HKO1" s="71"/>
      <c r="HKP1" s="71"/>
      <c r="HKQ1" s="71"/>
      <c r="HKR1" s="71"/>
      <c r="HKS1" s="71"/>
      <c r="HKT1" s="71"/>
      <c r="HKU1" s="71"/>
      <c r="HKV1" s="71"/>
      <c r="HKW1" s="71"/>
      <c r="HKX1" s="71"/>
      <c r="HKY1" s="71"/>
      <c r="HKZ1" s="71"/>
      <c r="HLA1" s="71"/>
      <c r="HLB1" s="71"/>
      <c r="HLC1" s="71"/>
      <c r="HLD1" s="71"/>
      <c r="HLE1" s="71"/>
      <c r="HLF1" s="71"/>
      <c r="HLG1" s="71"/>
      <c r="HLH1" s="71"/>
      <c r="HLI1" s="71"/>
      <c r="HLJ1" s="71"/>
      <c r="HLK1" s="71"/>
      <c r="HLL1" s="71"/>
      <c r="HLM1" s="71"/>
      <c r="HLN1" s="71"/>
      <c r="HLO1" s="71"/>
      <c r="HLP1" s="71"/>
      <c r="HLQ1" s="71"/>
      <c r="HLR1" s="71"/>
      <c r="HLS1" s="71"/>
      <c r="HLT1" s="71"/>
      <c r="HLU1" s="71"/>
      <c r="HLV1" s="71"/>
      <c r="HLW1" s="71"/>
      <c r="HLX1" s="71"/>
      <c r="HLY1" s="71"/>
      <c r="HLZ1" s="71"/>
      <c r="HMA1" s="71"/>
      <c r="HMB1" s="71"/>
      <c r="HMC1" s="71"/>
      <c r="HMD1" s="71"/>
      <c r="HME1" s="71"/>
      <c r="HMF1" s="71"/>
      <c r="HMG1" s="71"/>
      <c r="HMH1" s="71"/>
      <c r="HMI1" s="71"/>
      <c r="HMJ1" s="71"/>
      <c r="HMK1" s="71"/>
      <c r="HML1" s="71"/>
      <c r="HMM1" s="71"/>
      <c r="HMN1" s="71"/>
      <c r="HMO1" s="71"/>
      <c r="HMP1" s="71"/>
      <c r="HMQ1" s="71"/>
      <c r="HMR1" s="71"/>
      <c r="HMS1" s="71"/>
      <c r="HMT1" s="71"/>
      <c r="HMU1" s="71"/>
      <c r="HMV1" s="71"/>
      <c r="HMW1" s="71"/>
      <c r="HMX1" s="71"/>
      <c r="HMY1" s="71"/>
      <c r="HMZ1" s="71"/>
      <c r="HNA1" s="71"/>
      <c r="HNB1" s="71"/>
      <c r="HNC1" s="71"/>
      <c r="HND1" s="71"/>
      <c r="HNE1" s="71"/>
      <c r="HNF1" s="71"/>
      <c r="HNG1" s="71"/>
      <c r="HNH1" s="71"/>
      <c r="HNI1" s="71"/>
      <c r="HNJ1" s="71"/>
      <c r="HNK1" s="71"/>
      <c r="HNL1" s="71"/>
      <c r="HNM1" s="71"/>
      <c r="HNN1" s="71"/>
      <c r="HNO1" s="71"/>
      <c r="HNP1" s="71"/>
      <c r="HNQ1" s="71"/>
      <c r="HNR1" s="71"/>
      <c r="HNS1" s="71"/>
      <c r="HNT1" s="71"/>
      <c r="HNU1" s="71"/>
      <c r="HNV1" s="71"/>
      <c r="HNW1" s="71"/>
      <c r="HNX1" s="71"/>
      <c r="HNY1" s="71"/>
      <c r="HNZ1" s="71"/>
      <c r="HOA1" s="71"/>
      <c r="HOB1" s="71"/>
      <c r="HOC1" s="71"/>
      <c r="HOD1" s="71"/>
      <c r="HOE1" s="71"/>
      <c r="HOF1" s="71"/>
      <c r="HOG1" s="71"/>
      <c r="HOH1" s="71"/>
      <c r="HOI1" s="71"/>
      <c r="HOJ1" s="71"/>
      <c r="HOK1" s="71"/>
      <c r="HOL1" s="71"/>
      <c r="HOM1" s="71"/>
      <c r="HON1" s="71"/>
      <c r="HOO1" s="71"/>
      <c r="HOP1" s="71"/>
      <c r="HOQ1" s="71"/>
      <c r="HOR1" s="71"/>
      <c r="HOS1" s="71"/>
      <c r="HOT1" s="71"/>
      <c r="HOU1" s="71"/>
      <c r="HOV1" s="71"/>
      <c r="HOW1" s="71"/>
      <c r="HOX1" s="71"/>
      <c r="HOY1" s="71"/>
      <c r="HOZ1" s="71"/>
      <c r="HPA1" s="71"/>
      <c r="HPB1" s="71"/>
      <c r="HPC1" s="71"/>
      <c r="HPD1" s="71"/>
      <c r="HPE1" s="71"/>
      <c r="HPF1" s="71"/>
      <c r="HPG1" s="71"/>
      <c r="HPH1" s="71"/>
      <c r="HPI1" s="71"/>
      <c r="HPJ1" s="71"/>
      <c r="HPK1" s="71"/>
      <c r="HPL1" s="71"/>
      <c r="HPM1" s="71"/>
      <c r="HPN1" s="71"/>
      <c r="HPO1" s="71"/>
      <c r="HPP1" s="71"/>
      <c r="HPQ1" s="71"/>
      <c r="HPR1" s="71"/>
      <c r="HPS1" s="71"/>
      <c r="HPT1" s="71"/>
      <c r="HPU1" s="71"/>
      <c r="HPV1" s="71"/>
      <c r="HPW1" s="71"/>
      <c r="HPX1" s="71"/>
      <c r="HPY1" s="71"/>
      <c r="HPZ1" s="71"/>
      <c r="HQA1" s="71"/>
      <c r="HQB1" s="71"/>
      <c r="HQC1" s="71"/>
      <c r="HQD1" s="71"/>
      <c r="HQE1" s="71"/>
      <c r="HQF1" s="71"/>
      <c r="HQG1" s="71"/>
      <c r="HQH1" s="71"/>
      <c r="HQI1" s="71"/>
      <c r="HQJ1" s="71"/>
      <c r="HQK1" s="71"/>
      <c r="HQL1" s="71"/>
      <c r="HQM1" s="71"/>
      <c r="HQN1" s="71"/>
      <c r="HQO1" s="71"/>
      <c r="HQP1" s="71"/>
      <c r="HQQ1" s="71"/>
      <c r="HQR1" s="71"/>
      <c r="HQS1" s="71"/>
      <c r="HQT1" s="71"/>
      <c r="HQU1" s="71"/>
      <c r="HQV1" s="71"/>
      <c r="HQW1" s="71"/>
      <c r="HQX1" s="71"/>
      <c r="HQY1" s="71"/>
      <c r="HQZ1" s="71"/>
      <c r="HRA1" s="71"/>
      <c r="HRB1" s="71"/>
      <c r="HRC1" s="71"/>
      <c r="HRD1" s="71"/>
      <c r="HRE1" s="71"/>
      <c r="HRF1" s="71"/>
      <c r="HRG1" s="71"/>
      <c r="HRH1" s="71"/>
      <c r="HRI1" s="71"/>
      <c r="HRJ1" s="71"/>
      <c r="HRK1" s="71"/>
      <c r="HRL1" s="71"/>
      <c r="HRM1" s="71"/>
      <c r="HRN1" s="71"/>
      <c r="HRO1" s="71"/>
      <c r="HRP1" s="71"/>
      <c r="HRQ1" s="71"/>
      <c r="HRR1" s="71"/>
      <c r="HRS1" s="71"/>
      <c r="HRT1" s="71"/>
      <c r="HRU1" s="71"/>
      <c r="HRV1" s="71"/>
      <c r="HRW1" s="71"/>
      <c r="HRX1" s="71"/>
      <c r="HRY1" s="71"/>
      <c r="HRZ1" s="71"/>
      <c r="HSA1" s="71"/>
      <c r="HSB1" s="71"/>
      <c r="HSC1" s="71"/>
      <c r="HSD1" s="71"/>
      <c r="HSE1" s="71"/>
      <c r="HSF1" s="71"/>
      <c r="HSG1" s="71"/>
      <c r="HSH1" s="71"/>
      <c r="HSI1" s="71"/>
      <c r="HSJ1" s="71"/>
      <c r="HSK1" s="71"/>
      <c r="HSL1" s="71"/>
      <c r="HSM1" s="71"/>
      <c r="HSN1" s="71"/>
      <c r="HSO1" s="71"/>
      <c r="HSP1" s="71"/>
      <c r="HSQ1" s="71"/>
      <c r="HSR1" s="71"/>
      <c r="HSS1" s="71"/>
      <c r="HST1" s="71"/>
      <c r="HSU1" s="71"/>
      <c r="HSV1" s="71"/>
      <c r="HSW1" s="71"/>
      <c r="HSX1" s="71"/>
      <c r="HSY1" s="71"/>
      <c r="HSZ1" s="71"/>
      <c r="HTA1" s="71"/>
      <c r="HTB1" s="71"/>
      <c r="HTC1" s="71"/>
      <c r="HTD1" s="71"/>
      <c r="HTE1" s="71"/>
      <c r="HTF1" s="71"/>
      <c r="HTG1" s="71"/>
      <c r="HTH1" s="71"/>
      <c r="HTI1" s="71"/>
      <c r="HTJ1" s="71"/>
      <c r="HTK1" s="71"/>
      <c r="HTL1" s="71"/>
      <c r="HTM1" s="71"/>
      <c r="HTN1" s="71"/>
      <c r="HTO1" s="71"/>
      <c r="HTP1" s="71"/>
      <c r="HTQ1" s="71"/>
      <c r="HTR1" s="71"/>
      <c r="HTS1" s="71"/>
      <c r="HTT1" s="71"/>
      <c r="HTU1" s="71"/>
      <c r="HTV1" s="71"/>
      <c r="HTW1" s="71"/>
      <c r="HTX1" s="71"/>
      <c r="HTY1" s="71"/>
      <c r="HTZ1" s="71"/>
      <c r="HUA1" s="71"/>
      <c r="HUB1" s="71"/>
      <c r="HUC1" s="71"/>
      <c r="HUD1" s="71"/>
      <c r="HUE1" s="71"/>
      <c r="HUF1" s="71"/>
      <c r="HUG1" s="71"/>
      <c r="HUH1" s="71"/>
      <c r="HUI1" s="71"/>
      <c r="HUJ1" s="71"/>
      <c r="HUK1" s="71"/>
      <c r="HUL1" s="71"/>
      <c r="HUM1" s="71"/>
      <c r="HUN1" s="71"/>
      <c r="HUO1" s="71"/>
      <c r="HUP1" s="71"/>
      <c r="HUQ1" s="71"/>
      <c r="HUR1" s="71"/>
      <c r="HUS1" s="71"/>
      <c r="HUT1" s="71"/>
      <c r="HUU1" s="71"/>
      <c r="HUV1" s="71"/>
      <c r="HUW1" s="71"/>
      <c r="HUX1" s="71"/>
      <c r="HUY1" s="71"/>
      <c r="HUZ1" s="71"/>
      <c r="HVA1" s="71"/>
      <c r="HVB1" s="71"/>
      <c r="HVC1" s="71"/>
      <c r="HVD1" s="71"/>
      <c r="HVE1" s="71"/>
      <c r="HVF1" s="71"/>
      <c r="HVG1" s="71"/>
      <c r="HVH1" s="71"/>
      <c r="HVI1" s="71"/>
      <c r="HVJ1" s="71"/>
      <c r="HVK1" s="71"/>
      <c r="HVL1" s="71"/>
      <c r="HVM1" s="71"/>
      <c r="HVN1" s="71"/>
      <c r="HVO1" s="71"/>
      <c r="HVP1" s="71"/>
      <c r="HVQ1" s="71"/>
      <c r="HVR1" s="71"/>
      <c r="HVS1" s="71"/>
      <c r="HVT1" s="71"/>
      <c r="HVU1" s="71"/>
      <c r="HVV1" s="71"/>
      <c r="HVW1" s="71"/>
      <c r="HVX1" s="71"/>
      <c r="HVY1" s="71"/>
      <c r="HVZ1" s="71"/>
      <c r="HWA1" s="71"/>
      <c r="HWB1" s="71"/>
      <c r="HWC1" s="71"/>
      <c r="HWD1" s="71"/>
      <c r="HWE1" s="71"/>
      <c r="HWF1" s="71"/>
      <c r="HWG1" s="71"/>
      <c r="HWH1" s="71"/>
      <c r="HWI1" s="71"/>
      <c r="HWJ1" s="71"/>
      <c r="HWK1" s="71"/>
      <c r="HWL1" s="71"/>
      <c r="HWM1" s="71"/>
      <c r="HWN1" s="71"/>
      <c r="HWO1" s="71"/>
      <c r="HWP1" s="71"/>
      <c r="HWQ1" s="71"/>
      <c r="HWR1" s="71"/>
      <c r="HWS1" s="71"/>
      <c r="HWT1" s="71"/>
      <c r="HWU1" s="71"/>
      <c r="HWV1" s="71"/>
      <c r="HWW1" s="71"/>
      <c r="HWX1" s="71"/>
      <c r="HWY1" s="71"/>
      <c r="HWZ1" s="71"/>
      <c r="HXA1" s="71"/>
      <c r="HXB1" s="71"/>
      <c r="HXC1" s="71"/>
      <c r="HXD1" s="71"/>
      <c r="HXE1" s="71"/>
      <c r="HXF1" s="71"/>
      <c r="HXG1" s="71"/>
      <c r="HXH1" s="71"/>
      <c r="HXI1" s="71"/>
      <c r="HXJ1" s="71"/>
      <c r="HXK1" s="71"/>
      <c r="HXL1" s="71"/>
      <c r="HXM1" s="71"/>
      <c r="HXN1" s="71"/>
      <c r="HXO1" s="71"/>
      <c r="HXP1" s="71"/>
      <c r="HXQ1" s="71"/>
      <c r="HXR1" s="71"/>
      <c r="HXS1" s="71"/>
      <c r="HXT1" s="71"/>
      <c r="HXU1" s="71"/>
      <c r="HXV1" s="71"/>
      <c r="HXW1" s="71"/>
      <c r="HXX1" s="71"/>
      <c r="HXY1" s="71"/>
      <c r="HXZ1" s="71"/>
      <c r="HYA1" s="71"/>
      <c r="HYB1" s="71"/>
      <c r="HYC1" s="71"/>
      <c r="HYD1" s="71"/>
      <c r="HYE1" s="71"/>
      <c r="HYF1" s="71"/>
      <c r="HYG1" s="71"/>
      <c r="HYH1" s="71"/>
      <c r="HYI1" s="71"/>
      <c r="HYJ1" s="71"/>
      <c r="HYK1" s="71"/>
      <c r="HYL1" s="71"/>
      <c r="HYM1" s="71"/>
      <c r="HYN1" s="71"/>
      <c r="HYO1" s="71"/>
      <c r="HYP1" s="71"/>
      <c r="HYQ1" s="71"/>
      <c r="HYR1" s="71"/>
      <c r="HYS1" s="71"/>
      <c r="HYT1" s="71"/>
      <c r="HYU1" s="71"/>
      <c r="HYV1" s="71"/>
      <c r="HYW1" s="71"/>
      <c r="HYX1" s="71"/>
      <c r="HYY1" s="71"/>
      <c r="HYZ1" s="71"/>
      <c r="HZA1" s="71"/>
      <c r="HZB1" s="71"/>
      <c r="HZC1" s="71"/>
      <c r="HZD1" s="71"/>
      <c r="HZE1" s="71"/>
      <c r="HZF1" s="71"/>
      <c r="HZG1" s="71"/>
      <c r="HZH1" s="71"/>
      <c r="HZI1" s="71"/>
      <c r="HZJ1" s="71"/>
      <c r="HZK1" s="71"/>
      <c r="HZL1" s="71"/>
      <c r="HZM1" s="71"/>
      <c r="HZN1" s="71"/>
      <c r="HZO1" s="71"/>
      <c r="HZP1" s="71"/>
      <c r="HZQ1" s="71"/>
      <c r="HZR1" s="71"/>
      <c r="HZS1" s="71"/>
      <c r="HZT1" s="71"/>
      <c r="HZU1" s="71"/>
      <c r="HZV1" s="71"/>
      <c r="HZW1" s="71"/>
      <c r="HZX1" s="71"/>
      <c r="HZY1" s="71"/>
      <c r="HZZ1" s="71"/>
      <c r="IAA1" s="71"/>
      <c r="IAB1" s="71"/>
      <c r="IAC1" s="71"/>
      <c r="IAD1" s="71"/>
      <c r="IAE1" s="71"/>
      <c r="IAF1" s="71"/>
      <c r="IAG1" s="71"/>
      <c r="IAH1" s="71"/>
      <c r="IAI1" s="71"/>
      <c r="IAJ1" s="71"/>
      <c r="IAK1" s="71"/>
      <c r="IAL1" s="71"/>
      <c r="IAM1" s="71"/>
      <c r="IAN1" s="71"/>
      <c r="IAO1" s="71"/>
      <c r="IAP1" s="71"/>
      <c r="IAQ1" s="71"/>
      <c r="IAR1" s="71"/>
      <c r="IAS1" s="71"/>
      <c r="IAT1" s="71"/>
      <c r="IAU1" s="71"/>
      <c r="IAV1" s="71"/>
      <c r="IAW1" s="71"/>
      <c r="IAX1" s="71"/>
      <c r="IAY1" s="71"/>
      <c r="IAZ1" s="71"/>
      <c r="IBA1" s="71"/>
      <c r="IBB1" s="71"/>
      <c r="IBC1" s="71"/>
      <c r="IBD1" s="71"/>
      <c r="IBE1" s="71"/>
      <c r="IBF1" s="71"/>
      <c r="IBG1" s="71"/>
      <c r="IBH1" s="71"/>
      <c r="IBI1" s="71"/>
      <c r="IBJ1" s="71"/>
      <c r="IBK1" s="71"/>
      <c r="IBL1" s="71"/>
      <c r="IBM1" s="71"/>
      <c r="IBN1" s="71"/>
      <c r="IBO1" s="71"/>
      <c r="IBP1" s="71"/>
      <c r="IBQ1" s="71"/>
      <c r="IBR1" s="71"/>
      <c r="IBS1" s="71"/>
      <c r="IBT1" s="71"/>
      <c r="IBU1" s="71"/>
      <c r="IBV1" s="71"/>
      <c r="IBW1" s="71"/>
      <c r="IBX1" s="71"/>
      <c r="IBY1" s="71"/>
      <c r="IBZ1" s="71"/>
      <c r="ICA1" s="71"/>
      <c r="ICB1" s="71"/>
      <c r="ICC1" s="71"/>
      <c r="ICD1" s="71"/>
      <c r="ICE1" s="71"/>
      <c r="ICF1" s="71"/>
      <c r="ICG1" s="71"/>
      <c r="ICH1" s="71"/>
      <c r="ICI1" s="71"/>
      <c r="ICJ1" s="71"/>
      <c r="ICK1" s="71"/>
      <c r="ICL1" s="71"/>
      <c r="ICM1" s="71"/>
      <c r="ICN1" s="71"/>
      <c r="ICO1" s="71"/>
      <c r="ICP1" s="71"/>
      <c r="ICQ1" s="71"/>
      <c r="ICR1" s="71"/>
      <c r="ICS1" s="71"/>
      <c r="ICT1" s="71"/>
      <c r="ICU1" s="71"/>
      <c r="ICV1" s="71"/>
      <c r="ICW1" s="71"/>
      <c r="ICX1" s="71"/>
      <c r="ICY1" s="71"/>
      <c r="ICZ1" s="71"/>
      <c r="IDA1" s="71"/>
      <c r="IDB1" s="71"/>
      <c r="IDC1" s="71"/>
      <c r="IDD1" s="71"/>
      <c r="IDE1" s="71"/>
      <c r="IDF1" s="71"/>
      <c r="IDG1" s="71"/>
      <c r="IDH1" s="71"/>
      <c r="IDI1" s="71"/>
      <c r="IDJ1" s="71"/>
      <c r="IDK1" s="71"/>
      <c r="IDL1" s="71"/>
      <c r="IDM1" s="71"/>
      <c r="IDN1" s="71"/>
      <c r="IDO1" s="71"/>
      <c r="IDP1" s="71"/>
      <c r="IDQ1" s="71"/>
      <c r="IDR1" s="71"/>
      <c r="IDS1" s="71"/>
      <c r="IDT1" s="71"/>
      <c r="IDU1" s="71"/>
      <c r="IDV1" s="71"/>
      <c r="IDW1" s="71"/>
      <c r="IDX1" s="71"/>
      <c r="IDY1" s="71"/>
      <c r="IDZ1" s="71"/>
      <c r="IEA1" s="71"/>
      <c r="IEB1" s="71"/>
      <c r="IEC1" s="71"/>
      <c r="IED1" s="71"/>
      <c r="IEE1" s="71"/>
      <c r="IEF1" s="71"/>
      <c r="IEG1" s="71"/>
      <c r="IEH1" s="71"/>
      <c r="IEI1" s="71"/>
      <c r="IEJ1" s="71"/>
      <c r="IEK1" s="71"/>
      <c r="IEL1" s="71"/>
      <c r="IEM1" s="71"/>
      <c r="IEN1" s="71"/>
      <c r="IEO1" s="71"/>
      <c r="IEP1" s="71"/>
      <c r="IEQ1" s="71"/>
      <c r="IER1" s="71"/>
      <c r="IES1" s="71"/>
      <c r="IET1" s="71"/>
      <c r="IEU1" s="71"/>
      <c r="IEV1" s="71"/>
      <c r="IEW1" s="71"/>
      <c r="IEX1" s="71"/>
      <c r="IEY1" s="71"/>
      <c r="IEZ1" s="71"/>
      <c r="IFA1" s="71"/>
      <c r="IFB1" s="71"/>
      <c r="IFC1" s="71"/>
      <c r="IFD1" s="71"/>
      <c r="IFE1" s="71"/>
      <c r="IFF1" s="71"/>
      <c r="IFG1" s="71"/>
      <c r="IFH1" s="71"/>
      <c r="IFI1" s="71"/>
      <c r="IFJ1" s="71"/>
      <c r="IFK1" s="71"/>
      <c r="IFL1" s="71"/>
      <c r="IFM1" s="71"/>
      <c r="IFN1" s="71"/>
      <c r="IFO1" s="71"/>
      <c r="IFP1" s="71"/>
      <c r="IFQ1" s="71"/>
      <c r="IFR1" s="71"/>
      <c r="IFS1" s="71"/>
      <c r="IFT1" s="71"/>
      <c r="IFU1" s="71"/>
      <c r="IFV1" s="71"/>
      <c r="IFW1" s="71"/>
      <c r="IFX1" s="71"/>
      <c r="IFY1" s="71"/>
      <c r="IFZ1" s="71"/>
      <c r="IGA1" s="71"/>
      <c r="IGB1" s="71"/>
      <c r="IGC1" s="71"/>
      <c r="IGD1" s="71"/>
      <c r="IGE1" s="71"/>
      <c r="IGF1" s="71"/>
      <c r="IGG1" s="71"/>
      <c r="IGH1" s="71"/>
      <c r="IGI1" s="71"/>
      <c r="IGJ1" s="71"/>
      <c r="IGK1" s="71"/>
      <c r="IGL1" s="71"/>
      <c r="IGM1" s="71"/>
      <c r="IGN1" s="71"/>
      <c r="IGO1" s="71"/>
      <c r="IGP1" s="71"/>
      <c r="IGQ1" s="71"/>
      <c r="IGR1" s="71"/>
      <c r="IGS1" s="71"/>
      <c r="IGT1" s="71"/>
      <c r="IGU1" s="71"/>
      <c r="IGV1" s="71"/>
      <c r="IGW1" s="71"/>
      <c r="IGX1" s="71"/>
      <c r="IGY1" s="71"/>
      <c r="IGZ1" s="71"/>
      <c r="IHA1" s="71"/>
      <c r="IHB1" s="71"/>
      <c r="IHC1" s="71"/>
      <c r="IHD1" s="71"/>
      <c r="IHE1" s="71"/>
      <c r="IHF1" s="71"/>
      <c r="IHG1" s="71"/>
      <c r="IHH1" s="71"/>
      <c r="IHI1" s="71"/>
      <c r="IHJ1" s="71"/>
      <c r="IHK1" s="71"/>
      <c r="IHL1" s="71"/>
      <c r="IHM1" s="71"/>
      <c r="IHN1" s="71"/>
      <c r="IHO1" s="71"/>
      <c r="IHP1" s="71"/>
      <c r="IHQ1" s="71"/>
      <c r="IHR1" s="71"/>
      <c r="IHS1" s="71"/>
      <c r="IHT1" s="71"/>
      <c r="IHU1" s="71"/>
      <c r="IHV1" s="71"/>
      <c r="IHW1" s="71"/>
      <c r="IHX1" s="71"/>
      <c r="IHY1" s="71"/>
      <c r="IHZ1" s="71"/>
      <c r="IIA1" s="71"/>
      <c r="IIB1" s="71"/>
      <c r="IIC1" s="71"/>
      <c r="IID1" s="71"/>
      <c r="IIE1" s="71"/>
      <c r="IIF1" s="71"/>
      <c r="IIG1" s="71"/>
      <c r="IIH1" s="71"/>
      <c r="III1" s="71"/>
      <c r="IIJ1" s="71"/>
      <c r="IIK1" s="71"/>
      <c r="IIL1" s="71"/>
      <c r="IIM1" s="71"/>
      <c r="IIN1" s="71"/>
      <c r="IIO1" s="71"/>
      <c r="IIP1" s="71"/>
      <c r="IIQ1" s="71"/>
      <c r="IIR1" s="71"/>
      <c r="IIS1" s="71"/>
      <c r="IIT1" s="71"/>
      <c r="IIU1" s="71"/>
      <c r="IIV1" s="71"/>
      <c r="IIW1" s="71"/>
      <c r="IIX1" s="71"/>
      <c r="IIY1" s="71"/>
      <c r="IIZ1" s="71"/>
      <c r="IJA1" s="71"/>
      <c r="IJB1" s="71"/>
      <c r="IJC1" s="71"/>
      <c r="IJD1" s="71"/>
      <c r="IJE1" s="71"/>
      <c r="IJF1" s="71"/>
      <c r="IJG1" s="71"/>
      <c r="IJH1" s="71"/>
      <c r="IJI1" s="71"/>
      <c r="IJJ1" s="71"/>
      <c r="IJK1" s="71"/>
      <c r="IJL1" s="71"/>
      <c r="IJM1" s="71"/>
      <c r="IJN1" s="71"/>
      <c r="IJO1" s="71"/>
      <c r="IJP1" s="71"/>
      <c r="IJQ1" s="71"/>
      <c r="IJR1" s="71"/>
      <c r="IJS1" s="71"/>
      <c r="IJT1" s="71"/>
      <c r="IJU1" s="71"/>
      <c r="IJV1" s="71"/>
      <c r="IJW1" s="71"/>
      <c r="IJX1" s="71"/>
      <c r="IJY1" s="71"/>
      <c r="IJZ1" s="71"/>
      <c r="IKA1" s="71"/>
      <c r="IKB1" s="71"/>
      <c r="IKC1" s="71"/>
      <c r="IKD1" s="71"/>
      <c r="IKE1" s="71"/>
      <c r="IKF1" s="71"/>
      <c r="IKG1" s="71"/>
      <c r="IKH1" s="71"/>
      <c r="IKI1" s="71"/>
      <c r="IKJ1" s="71"/>
      <c r="IKK1" s="71"/>
      <c r="IKL1" s="71"/>
      <c r="IKM1" s="71"/>
      <c r="IKN1" s="71"/>
      <c r="IKO1" s="71"/>
      <c r="IKP1" s="71"/>
      <c r="IKQ1" s="71"/>
      <c r="IKR1" s="71"/>
      <c r="IKS1" s="71"/>
      <c r="IKT1" s="71"/>
      <c r="IKU1" s="71"/>
      <c r="IKV1" s="71"/>
      <c r="IKW1" s="71"/>
      <c r="IKX1" s="71"/>
      <c r="IKY1" s="71"/>
      <c r="IKZ1" s="71"/>
      <c r="ILA1" s="71"/>
      <c r="ILB1" s="71"/>
      <c r="ILC1" s="71"/>
      <c r="ILD1" s="71"/>
      <c r="ILE1" s="71"/>
      <c r="ILF1" s="71"/>
      <c r="ILG1" s="71"/>
      <c r="ILH1" s="71"/>
      <c r="ILI1" s="71"/>
      <c r="ILJ1" s="71"/>
      <c r="ILK1" s="71"/>
      <c r="ILL1" s="71"/>
      <c r="ILM1" s="71"/>
      <c r="ILN1" s="71"/>
      <c r="ILO1" s="71"/>
      <c r="ILP1" s="71"/>
      <c r="ILQ1" s="71"/>
      <c r="ILR1" s="71"/>
      <c r="ILS1" s="71"/>
      <c r="ILT1" s="71"/>
      <c r="ILU1" s="71"/>
      <c r="ILV1" s="71"/>
      <c r="ILW1" s="71"/>
      <c r="ILX1" s="71"/>
      <c r="ILY1" s="71"/>
      <c r="ILZ1" s="71"/>
      <c r="IMA1" s="71"/>
      <c r="IMB1" s="71"/>
      <c r="IMC1" s="71"/>
      <c r="IMD1" s="71"/>
      <c r="IME1" s="71"/>
      <c r="IMF1" s="71"/>
      <c r="IMG1" s="71"/>
      <c r="IMH1" s="71"/>
      <c r="IMI1" s="71"/>
      <c r="IMJ1" s="71"/>
      <c r="IMK1" s="71"/>
      <c r="IML1" s="71"/>
      <c r="IMM1" s="71"/>
      <c r="IMN1" s="71"/>
      <c r="IMO1" s="71"/>
      <c r="IMP1" s="71"/>
      <c r="IMQ1" s="71"/>
      <c r="IMR1" s="71"/>
      <c r="IMS1" s="71"/>
      <c r="IMT1" s="71"/>
      <c r="IMU1" s="71"/>
      <c r="IMV1" s="71"/>
      <c r="IMW1" s="71"/>
      <c r="IMX1" s="71"/>
      <c r="IMY1" s="71"/>
      <c r="IMZ1" s="71"/>
      <c r="INA1" s="71"/>
      <c r="INB1" s="71"/>
      <c r="INC1" s="71"/>
      <c r="IND1" s="71"/>
      <c r="INE1" s="71"/>
      <c r="INF1" s="71"/>
      <c r="ING1" s="71"/>
      <c r="INH1" s="71"/>
      <c r="INI1" s="71"/>
      <c r="INJ1" s="71"/>
      <c r="INK1" s="71"/>
      <c r="INL1" s="71"/>
      <c r="INM1" s="71"/>
      <c r="INN1" s="71"/>
      <c r="INO1" s="71"/>
      <c r="INP1" s="71"/>
      <c r="INQ1" s="71"/>
      <c r="INR1" s="71"/>
      <c r="INS1" s="71"/>
      <c r="INT1" s="71"/>
      <c r="INU1" s="71"/>
      <c r="INV1" s="71"/>
      <c r="INW1" s="71"/>
      <c r="INX1" s="71"/>
      <c r="INY1" s="71"/>
      <c r="INZ1" s="71"/>
      <c r="IOA1" s="71"/>
      <c r="IOB1" s="71"/>
      <c r="IOC1" s="71"/>
      <c r="IOD1" s="71"/>
      <c r="IOE1" s="71"/>
      <c r="IOF1" s="71"/>
      <c r="IOG1" s="71"/>
      <c r="IOH1" s="71"/>
      <c r="IOI1" s="71"/>
      <c r="IOJ1" s="71"/>
      <c r="IOK1" s="71"/>
      <c r="IOL1" s="71"/>
      <c r="IOM1" s="71"/>
      <c r="ION1" s="71"/>
      <c r="IOO1" s="71"/>
      <c r="IOP1" s="71"/>
      <c r="IOQ1" s="71"/>
      <c r="IOR1" s="71"/>
      <c r="IOS1" s="71"/>
      <c r="IOT1" s="71"/>
      <c r="IOU1" s="71"/>
      <c r="IOV1" s="71"/>
      <c r="IOW1" s="71"/>
      <c r="IOX1" s="71"/>
      <c r="IOY1" s="71"/>
      <c r="IOZ1" s="71"/>
      <c r="IPA1" s="71"/>
      <c r="IPB1" s="71"/>
      <c r="IPC1" s="71"/>
      <c r="IPD1" s="71"/>
      <c r="IPE1" s="71"/>
      <c r="IPF1" s="71"/>
      <c r="IPG1" s="71"/>
      <c r="IPH1" s="71"/>
      <c r="IPI1" s="71"/>
      <c r="IPJ1" s="71"/>
      <c r="IPK1" s="71"/>
      <c r="IPL1" s="71"/>
      <c r="IPM1" s="71"/>
      <c r="IPN1" s="71"/>
      <c r="IPO1" s="71"/>
      <c r="IPP1" s="71"/>
      <c r="IPQ1" s="71"/>
      <c r="IPR1" s="71"/>
      <c r="IPS1" s="71"/>
      <c r="IPT1" s="71"/>
      <c r="IPU1" s="71"/>
      <c r="IPV1" s="71"/>
      <c r="IPW1" s="71"/>
      <c r="IPX1" s="71"/>
      <c r="IPY1" s="71"/>
      <c r="IPZ1" s="71"/>
      <c r="IQA1" s="71"/>
      <c r="IQB1" s="71"/>
      <c r="IQC1" s="71"/>
      <c r="IQD1" s="71"/>
      <c r="IQE1" s="71"/>
      <c r="IQF1" s="71"/>
      <c r="IQG1" s="71"/>
      <c r="IQH1" s="71"/>
      <c r="IQI1" s="71"/>
      <c r="IQJ1" s="71"/>
      <c r="IQK1" s="71"/>
      <c r="IQL1" s="71"/>
      <c r="IQM1" s="71"/>
      <c r="IQN1" s="71"/>
      <c r="IQO1" s="71"/>
      <c r="IQP1" s="71"/>
      <c r="IQQ1" s="71"/>
      <c r="IQR1" s="71"/>
      <c r="IQS1" s="71"/>
      <c r="IQT1" s="71"/>
      <c r="IQU1" s="71"/>
      <c r="IQV1" s="71"/>
      <c r="IQW1" s="71"/>
      <c r="IQX1" s="71"/>
      <c r="IQY1" s="71"/>
      <c r="IQZ1" s="71"/>
      <c r="IRA1" s="71"/>
      <c r="IRB1" s="71"/>
      <c r="IRC1" s="71"/>
      <c r="IRD1" s="71"/>
      <c r="IRE1" s="71"/>
      <c r="IRF1" s="71"/>
      <c r="IRG1" s="71"/>
      <c r="IRH1" s="71"/>
      <c r="IRI1" s="71"/>
      <c r="IRJ1" s="71"/>
      <c r="IRK1" s="71"/>
      <c r="IRL1" s="71"/>
      <c r="IRM1" s="71"/>
      <c r="IRN1" s="71"/>
      <c r="IRO1" s="71"/>
      <c r="IRP1" s="71"/>
      <c r="IRQ1" s="71"/>
      <c r="IRR1" s="71"/>
      <c r="IRS1" s="71"/>
      <c r="IRT1" s="71"/>
      <c r="IRU1" s="71"/>
      <c r="IRV1" s="71"/>
      <c r="IRW1" s="71"/>
      <c r="IRX1" s="71"/>
      <c r="IRY1" s="71"/>
      <c r="IRZ1" s="71"/>
      <c r="ISA1" s="71"/>
      <c r="ISB1" s="71"/>
      <c r="ISC1" s="71"/>
      <c r="ISD1" s="71"/>
      <c r="ISE1" s="71"/>
      <c r="ISF1" s="71"/>
      <c r="ISG1" s="71"/>
      <c r="ISH1" s="71"/>
      <c r="ISI1" s="71"/>
      <c r="ISJ1" s="71"/>
      <c r="ISK1" s="71"/>
      <c r="ISL1" s="71"/>
      <c r="ISM1" s="71"/>
      <c r="ISN1" s="71"/>
      <c r="ISO1" s="71"/>
      <c r="ISP1" s="71"/>
      <c r="ISQ1" s="71"/>
      <c r="ISR1" s="71"/>
      <c r="ISS1" s="71"/>
      <c r="IST1" s="71"/>
      <c r="ISU1" s="71"/>
      <c r="ISV1" s="71"/>
      <c r="ISW1" s="71"/>
      <c r="ISX1" s="71"/>
      <c r="ISY1" s="71"/>
      <c r="ISZ1" s="71"/>
      <c r="ITA1" s="71"/>
      <c r="ITB1" s="71"/>
      <c r="ITC1" s="71"/>
      <c r="ITD1" s="71"/>
      <c r="ITE1" s="71"/>
      <c r="ITF1" s="71"/>
      <c r="ITG1" s="71"/>
      <c r="ITH1" s="71"/>
      <c r="ITI1" s="71"/>
      <c r="ITJ1" s="71"/>
      <c r="ITK1" s="71"/>
      <c r="ITL1" s="71"/>
      <c r="ITM1" s="71"/>
      <c r="ITN1" s="71"/>
      <c r="ITO1" s="71"/>
      <c r="ITP1" s="71"/>
      <c r="ITQ1" s="71"/>
      <c r="ITR1" s="71"/>
      <c r="ITS1" s="71"/>
      <c r="ITT1" s="71"/>
      <c r="ITU1" s="71"/>
      <c r="ITV1" s="71"/>
      <c r="ITW1" s="71"/>
      <c r="ITX1" s="71"/>
      <c r="ITY1" s="71"/>
      <c r="ITZ1" s="71"/>
      <c r="IUA1" s="71"/>
      <c r="IUB1" s="71"/>
      <c r="IUC1" s="71"/>
      <c r="IUD1" s="71"/>
      <c r="IUE1" s="71"/>
      <c r="IUF1" s="71"/>
      <c r="IUG1" s="71"/>
      <c r="IUH1" s="71"/>
      <c r="IUI1" s="71"/>
      <c r="IUJ1" s="71"/>
      <c r="IUK1" s="71"/>
      <c r="IUL1" s="71"/>
      <c r="IUM1" s="71"/>
      <c r="IUN1" s="71"/>
      <c r="IUO1" s="71"/>
      <c r="IUP1" s="71"/>
      <c r="IUQ1" s="71"/>
      <c r="IUR1" s="71"/>
      <c r="IUS1" s="71"/>
      <c r="IUT1" s="71"/>
      <c r="IUU1" s="71"/>
      <c r="IUV1" s="71"/>
      <c r="IUW1" s="71"/>
      <c r="IUX1" s="71"/>
      <c r="IUY1" s="71"/>
      <c r="IUZ1" s="71"/>
      <c r="IVA1" s="71"/>
      <c r="IVB1" s="71"/>
      <c r="IVC1" s="71"/>
      <c r="IVD1" s="71"/>
      <c r="IVE1" s="71"/>
      <c r="IVF1" s="71"/>
      <c r="IVG1" s="71"/>
      <c r="IVH1" s="71"/>
      <c r="IVI1" s="71"/>
      <c r="IVJ1" s="71"/>
      <c r="IVK1" s="71"/>
      <c r="IVL1" s="71"/>
      <c r="IVM1" s="71"/>
      <c r="IVN1" s="71"/>
      <c r="IVO1" s="71"/>
      <c r="IVP1" s="71"/>
      <c r="IVQ1" s="71"/>
      <c r="IVR1" s="71"/>
      <c r="IVS1" s="71"/>
      <c r="IVT1" s="71"/>
      <c r="IVU1" s="71"/>
      <c r="IVV1" s="71"/>
      <c r="IVW1" s="71"/>
      <c r="IVX1" s="71"/>
      <c r="IVY1" s="71"/>
      <c r="IVZ1" s="71"/>
      <c r="IWA1" s="71"/>
      <c r="IWB1" s="71"/>
      <c r="IWC1" s="71"/>
      <c r="IWD1" s="71"/>
      <c r="IWE1" s="71"/>
      <c r="IWF1" s="71"/>
      <c r="IWG1" s="71"/>
      <c r="IWH1" s="71"/>
      <c r="IWI1" s="71"/>
      <c r="IWJ1" s="71"/>
      <c r="IWK1" s="71"/>
      <c r="IWL1" s="71"/>
      <c r="IWM1" s="71"/>
      <c r="IWN1" s="71"/>
      <c r="IWO1" s="71"/>
      <c r="IWP1" s="71"/>
      <c r="IWQ1" s="71"/>
      <c r="IWR1" s="71"/>
      <c r="IWS1" s="71"/>
      <c r="IWT1" s="71"/>
      <c r="IWU1" s="71"/>
      <c r="IWV1" s="71"/>
      <c r="IWW1" s="71"/>
      <c r="IWX1" s="71"/>
      <c r="IWY1" s="71"/>
      <c r="IWZ1" s="71"/>
      <c r="IXA1" s="71"/>
      <c r="IXB1" s="71"/>
      <c r="IXC1" s="71"/>
      <c r="IXD1" s="71"/>
      <c r="IXE1" s="71"/>
      <c r="IXF1" s="71"/>
      <c r="IXG1" s="71"/>
      <c r="IXH1" s="71"/>
      <c r="IXI1" s="71"/>
      <c r="IXJ1" s="71"/>
      <c r="IXK1" s="71"/>
      <c r="IXL1" s="71"/>
      <c r="IXM1" s="71"/>
      <c r="IXN1" s="71"/>
      <c r="IXO1" s="71"/>
      <c r="IXP1" s="71"/>
      <c r="IXQ1" s="71"/>
      <c r="IXR1" s="71"/>
      <c r="IXS1" s="71"/>
      <c r="IXT1" s="71"/>
      <c r="IXU1" s="71"/>
      <c r="IXV1" s="71"/>
      <c r="IXW1" s="71"/>
      <c r="IXX1" s="71"/>
      <c r="IXY1" s="71"/>
      <c r="IXZ1" s="71"/>
      <c r="IYA1" s="71"/>
      <c r="IYB1" s="71"/>
      <c r="IYC1" s="71"/>
      <c r="IYD1" s="71"/>
      <c r="IYE1" s="71"/>
      <c r="IYF1" s="71"/>
      <c r="IYG1" s="71"/>
      <c r="IYH1" s="71"/>
      <c r="IYI1" s="71"/>
      <c r="IYJ1" s="71"/>
      <c r="IYK1" s="71"/>
      <c r="IYL1" s="71"/>
      <c r="IYM1" s="71"/>
      <c r="IYN1" s="71"/>
      <c r="IYO1" s="71"/>
      <c r="IYP1" s="71"/>
      <c r="IYQ1" s="71"/>
      <c r="IYR1" s="71"/>
      <c r="IYS1" s="71"/>
      <c r="IYT1" s="71"/>
      <c r="IYU1" s="71"/>
      <c r="IYV1" s="71"/>
      <c r="IYW1" s="71"/>
      <c r="IYX1" s="71"/>
      <c r="IYY1" s="71"/>
      <c r="IYZ1" s="71"/>
      <c r="IZA1" s="71"/>
      <c r="IZB1" s="71"/>
      <c r="IZC1" s="71"/>
      <c r="IZD1" s="71"/>
      <c r="IZE1" s="71"/>
      <c r="IZF1" s="71"/>
      <c r="IZG1" s="71"/>
      <c r="IZH1" s="71"/>
      <c r="IZI1" s="71"/>
      <c r="IZJ1" s="71"/>
      <c r="IZK1" s="71"/>
      <c r="IZL1" s="71"/>
      <c r="IZM1" s="71"/>
      <c r="IZN1" s="71"/>
      <c r="IZO1" s="71"/>
      <c r="IZP1" s="71"/>
      <c r="IZQ1" s="71"/>
      <c r="IZR1" s="71"/>
      <c r="IZS1" s="71"/>
      <c r="IZT1" s="71"/>
      <c r="IZU1" s="71"/>
      <c r="IZV1" s="71"/>
      <c r="IZW1" s="71"/>
      <c r="IZX1" s="71"/>
      <c r="IZY1" s="71"/>
      <c r="IZZ1" s="71"/>
      <c r="JAA1" s="71"/>
      <c r="JAB1" s="71"/>
      <c r="JAC1" s="71"/>
      <c r="JAD1" s="71"/>
      <c r="JAE1" s="71"/>
      <c r="JAF1" s="71"/>
      <c r="JAG1" s="71"/>
      <c r="JAH1" s="71"/>
      <c r="JAI1" s="71"/>
      <c r="JAJ1" s="71"/>
      <c r="JAK1" s="71"/>
      <c r="JAL1" s="71"/>
      <c r="JAM1" s="71"/>
      <c r="JAN1" s="71"/>
      <c r="JAO1" s="71"/>
      <c r="JAP1" s="71"/>
      <c r="JAQ1" s="71"/>
      <c r="JAR1" s="71"/>
      <c r="JAS1" s="71"/>
      <c r="JAT1" s="71"/>
      <c r="JAU1" s="71"/>
      <c r="JAV1" s="71"/>
      <c r="JAW1" s="71"/>
      <c r="JAX1" s="71"/>
      <c r="JAY1" s="71"/>
      <c r="JAZ1" s="71"/>
      <c r="JBA1" s="71"/>
      <c r="JBB1" s="71"/>
      <c r="JBC1" s="71"/>
      <c r="JBD1" s="71"/>
      <c r="JBE1" s="71"/>
      <c r="JBF1" s="71"/>
      <c r="JBG1" s="71"/>
      <c r="JBH1" s="71"/>
      <c r="JBI1" s="71"/>
      <c r="JBJ1" s="71"/>
      <c r="JBK1" s="71"/>
      <c r="JBL1" s="71"/>
      <c r="JBM1" s="71"/>
      <c r="JBN1" s="71"/>
      <c r="JBO1" s="71"/>
      <c r="JBP1" s="71"/>
      <c r="JBQ1" s="71"/>
      <c r="JBR1" s="71"/>
      <c r="JBS1" s="71"/>
      <c r="JBT1" s="71"/>
      <c r="JBU1" s="71"/>
      <c r="JBV1" s="71"/>
      <c r="JBW1" s="71"/>
      <c r="JBX1" s="71"/>
      <c r="JBY1" s="71"/>
      <c r="JBZ1" s="71"/>
      <c r="JCA1" s="71"/>
      <c r="JCB1" s="71"/>
      <c r="JCC1" s="71"/>
      <c r="JCD1" s="71"/>
      <c r="JCE1" s="71"/>
      <c r="JCF1" s="71"/>
      <c r="JCG1" s="71"/>
      <c r="JCH1" s="71"/>
      <c r="JCI1" s="71"/>
      <c r="JCJ1" s="71"/>
      <c r="JCK1" s="71"/>
      <c r="JCL1" s="71"/>
      <c r="JCM1" s="71"/>
      <c r="JCN1" s="71"/>
      <c r="JCO1" s="71"/>
      <c r="JCP1" s="71"/>
      <c r="JCQ1" s="71"/>
      <c r="JCR1" s="71"/>
      <c r="JCS1" s="71"/>
      <c r="JCT1" s="71"/>
      <c r="JCU1" s="71"/>
      <c r="JCV1" s="71"/>
      <c r="JCW1" s="71"/>
      <c r="JCX1" s="71"/>
      <c r="JCY1" s="71"/>
      <c r="JCZ1" s="71"/>
      <c r="JDA1" s="71"/>
      <c r="JDB1" s="71"/>
      <c r="JDC1" s="71"/>
      <c r="JDD1" s="71"/>
      <c r="JDE1" s="71"/>
      <c r="JDF1" s="71"/>
      <c r="JDG1" s="71"/>
      <c r="JDH1" s="71"/>
      <c r="JDI1" s="71"/>
      <c r="JDJ1" s="71"/>
      <c r="JDK1" s="71"/>
      <c r="JDL1" s="71"/>
      <c r="JDM1" s="71"/>
      <c r="JDN1" s="71"/>
      <c r="JDO1" s="71"/>
      <c r="JDP1" s="71"/>
      <c r="JDQ1" s="71"/>
      <c r="JDR1" s="71"/>
      <c r="JDS1" s="71"/>
      <c r="JDT1" s="71"/>
      <c r="JDU1" s="71"/>
      <c r="JDV1" s="71"/>
      <c r="JDW1" s="71"/>
      <c r="JDX1" s="71"/>
      <c r="JDY1" s="71"/>
      <c r="JDZ1" s="71"/>
      <c r="JEA1" s="71"/>
      <c r="JEB1" s="71"/>
      <c r="JEC1" s="71"/>
      <c r="JED1" s="71"/>
      <c r="JEE1" s="71"/>
      <c r="JEF1" s="71"/>
      <c r="JEG1" s="71"/>
      <c r="JEH1" s="71"/>
      <c r="JEI1" s="71"/>
      <c r="JEJ1" s="71"/>
      <c r="JEK1" s="71"/>
      <c r="JEL1" s="71"/>
      <c r="JEM1" s="71"/>
      <c r="JEN1" s="71"/>
      <c r="JEO1" s="71"/>
      <c r="JEP1" s="71"/>
      <c r="JEQ1" s="71"/>
      <c r="JER1" s="71"/>
      <c r="JES1" s="71"/>
      <c r="JET1" s="71"/>
      <c r="JEU1" s="71"/>
      <c r="JEV1" s="71"/>
      <c r="JEW1" s="71"/>
      <c r="JEX1" s="71"/>
      <c r="JEY1" s="71"/>
      <c r="JEZ1" s="71"/>
      <c r="JFA1" s="71"/>
      <c r="JFB1" s="71"/>
      <c r="JFC1" s="71"/>
      <c r="JFD1" s="71"/>
      <c r="JFE1" s="71"/>
      <c r="JFF1" s="71"/>
      <c r="JFG1" s="71"/>
      <c r="JFH1" s="71"/>
      <c r="JFI1" s="71"/>
      <c r="JFJ1" s="71"/>
      <c r="JFK1" s="71"/>
      <c r="JFL1" s="71"/>
      <c r="JFM1" s="71"/>
      <c r="JFN1" s="71"/>
      <c r="JFO1" s="71"/>
      <c r="JFP1" s="71"/>
      <c r="JFQ1" s="71"/>
      <c r="JFR1" s="71"/>
      <c r="JFS1" s="71"/>
      <c r="JFT1" s="71"/>
      <c r="JFU1" s="71"/>
      <c r="JFV1" s="71"/>
      <c r="JFW1" s="71"/>
      <c r="JFX1" s="71"/>
      <c r="JFY1" s="71"/>
      <c r="JFZ1" s="71"/>
      <c r="JGA1" s="71"/>
      <c r="JGB1" s="71"/>
      <c r="JGC1" s="71"/>
      <c r="JGD1" s="71"/>
      <c r="JGE1" s="71"/>
      <c r="JGF1" s="71"/>
      <c r="JGG1" s="71"/>
      <c r="JGH1" s="71"/>
      <c r="JGI1" s="71"/>
      <c r="JGJ1" s="71"/>
      <c r="JGK1" s="71"/>
      <c r="JGL1" s="71"/>
      <c r="JGM1" s="71"/>
      <c r="JGN1" s="71"/>
      <c r="JGO1" s="71"/>
      <c r="JGP1" s="71"/>
      <c r="JGQ1" s="71"/>
      <c r="JGR1" s="71"/>
      <c r="JGS1" s="71"/>
      <c r="JGT1" s="71"/>
      <c r="JGU1" s="71"/>
      <c r="JGV1" s="71"/>
      <c r="JGW1" s="71"/>
      <c r="JGX1" s="71"/>
      <c r="JGY1" s="71"/>
      <c r="JGZ1" s="71"/>
      <c r="JHA1" s="71"/>
      <c r="JHB1" s="71"/>
      <c r="JHC1" s="71"/>
      <c r="JHD1" s="71"/>
      <c r="JHE1" s="71"/>
      <c r="JHF1" s="71"/>
      <c r="JHG1" s="71"/>
      <c r="JHH1" s="71"/>
      <c r="JHI1" s="71"/>
      <c r="JHJ1" s="71"/>
      <c r="JHK1" s="71"/>
      <c r="JHL1" s="71"/>
      <c r="JHM1" s="71"/>
      <c r="JHN1" s="71"/>
      <c r="JHO1" s="71"/>
      <c r="JHP1" s="71"/>
      <c r="JHQ1" s="71"/>
      <c r="JHR1" s="71"/>
      <c r="JHS1" s="71"/>
      <c r="JHT1" s="71"/>
      <c r="JHU1" s="71"/>
      <c r="JHV1" s="71"/>
      <c r="JHW1" s="71"/>
      <c r="JHX1" s="71"/>
      <c r="JHY1" s="71"/>
      <c r="JHZ1" s="71"/>
      <c r="JIA1" s="71"/>
      <c r="JIB1" s="71"/>
      <c r="JIC1" s="71"/>
      <c r="JID1" s="71"/>
      <c r="JIE1" s="71"/>
      <c r="JIF1" s="71"/>
      <c r="JIG1" s="71"/>
      <c r="JIH1" s="71"/>
      <c r="JII1" s="71"/>
      <c r="JIJ1" s="71"/>
      <c r="JIK1" s="71"/>
      <c r="JIL1" s="71"/>
      <c r="JIM1" s="71"/>
      <c r="JIN1" s="71"/>
      <c r="JIO1" s="71"/>
      <c r="JIP1" s="71"/>
      <c r="JIQ1" s="71"/>
      <c r="JIR1" s="71"/>
      <c r="JIS1" s="71"/>
      <c r="JIT1" s="71"/>
      <c r="JIU1" s="71"/>
      <c r="JIV1" s="71"/>
      <c r="JIW1" s="71"/>
      <c r="JIX1" s="71"/>
      <c r="JIY1" s="71"/>
      <c r="JIZ1" s="71"/>
      <c r="JJA1" s="71"/>
      <c r="JJB1" s="71"/>
      <c r="JJC1" s="71"/>
      <c r="JJD1" s="71"/>
      <c r="JJE1" s="71"/>
      <c r="JJF1" s="71"/>
      <c r="JJG1" s="71"/>
      <c r="JJH1" s="71"/>
      <c r="JJI1" s="71"/>
      <c r="JJJ1" s="71"/>
      <c r="JJK1" s="71"/>
      <c r="JJL1" s="71"/>
      <c r="JJM1" s="71"/>
      <c r="JJN1" s="71"/>
      <c r="JJO1" s="71"/>
      <c r="JJP1" s="71"/>
      <c r="JJQ1" s="71"/>
      <c r="JJR1" s="71"/>
      <c r="JJS1" s="71"/>
      <c r="JJT1" s="71"/>
      <c r="JJU1" s="71"/>
      <c r="JJV1" s="71"/>
      <c r="JJW1" s="71"/>
      <c r="JJX1" s="71"/>
      <c r="JJY1" s="71"/>
      <c r="JJZ1" s="71"/>
      <c r="JKA1" s="71"/>
      <c r="JKB1" s="71"/>
      <c r="JKC1" s="71"/>
      <c r="JKD1" s="71"/>
      <c r="JKE1" s="71"/>
      <c r="JKF1" s="71"/>
      <c r="JKG1" s="71"/>
      <c r="JKH1" s="71"/>
      <c r="JKI1" s="71"/>
      <c r="JKJ1" s="71"/>
      <c r="JKK1" s="71"/>
      <c r="JKL1" s="71"/>
      <c r="JKM1" s="71"/>
      <c r="JKN1" s="71"/>
      <c r="JKO1" s="71"/>
      <c r="JKP1" s="71"/>
      <c r="JKQ1" s="71"/>
      <c r="JKR1" s="71"/>
      <c r="JKS1" s="71"/>
      <c r="JKT1" s="71"/>
      <c r="JKU1" s="71"/>
      <c r="JKV1" s="71"/>
      <c r="JKW1" s="71"/>
      <c r="JKX1" s="71"/>
      <c r="JKY1" s="71"/>
      <c r="JKZ1" s="71"/>
      <c r="JLA1" s="71"/>
      <c r="JLB1" s="71"/>
      <c r="JLC1" s="71"/>
      <c r="JLD1" s="71"/>
      <c r="JLE1" s="71"/>
      <c r="JLF1" s="71"/>
      <c r="JLG1" s="71"/>
      <c r="JLH1" s="71"/>
      <c r="JLI1" s="71"/>
      <c r="JLJ1" s="71"/>
      <c r="JLK1" s="71"/>
      <c r="JLL1" s="71"/>
      <c r="JLM1" s="71"/>
      <c r="JLN1" s="71"/>
      <c r="JLO1" s="71"/>
      <c r="JLP1" s="71"/>
      <c r="JLQ1" s="71"/>
      <c r="JLR1" s="71"/>
      <c r="JLS1" s="71"/>
      <c r="JLT1" s="71"/>
      <c r="JLU1" s="71"/>
      <c r="JLV1" s="71"/>
      <c r="JLW1" s="71"/>
      <c r="JLX1" s="71"/>
      <c r="JLY1" s="71"/>
      <c r="JLZ1" s="71"/>
      <c r="JMA1" s="71"/>
      <c r="JMB1" s="71"/>
      <c r="JMC1" s="71"/>
      <c r="JMD1" s="71"/>
      <c r="JME1" s="71"/>
      <c r="JMF1" s="71"/>
      <c r="JMG1" s="71"/>
      <c r="JMH1" s="71"/>
      <c r="JMI1" s="71"/>
      <c r="JMJ1" s="71"/>
      <c r="JMK1" s="71"/>
      <c r="JML1" s="71"/>
      <c r="JMM1" s="71"/>
      <c r="JMN1" s="71"/>
      <c r="JMO1" s="71"/>
      <c r="JMP1" s="71"/>
      <c r="JMQ1" s="71"/>
      <c r="JMR1" s="71"/>
      <c r="JMS1" s="71"/>
      <c r="JMT1" s="71"/>
      <c r="JMU1" s="71"/>
      <c r="JMV1" s="71"/>
      <c r="JMW1" s="71"/>
      <c r="JMX1" s="71"/>
      <c r="JMY1" s="71"/>
      <c r="JMZ1" s="71"/>
      <c r="JNA1" s="71"/>
      <c r="JNB1" s="71"/>
      <c r="JNC1" s="71"/>
      <c r="JND1" s="71"/>
      <c r="JNE1" s="71"/>
      <c r="JNF1" s="71"/>
      <c r="JNG1" s="71"/>
      <c r="JNH1" s="71"/>
      <c r="JNI1" s="71"/>
      <c r="JNJ1" s="71"/>
      <c r="JNK1" s="71"/>
      <c r="JNL1" s="71"/>
      <c r="JNM1" s="71"/>
      <c r="JNN1" s="71"/>
      <c r="JNO1" s="71"/>
      <c r="JNP1" s="71"/>
      <c r="JNQ1" s="71"/>
      <c r="JNR1" s="71"/>
      <c r="JNS1" s="71"/>
      <c r="JNT1" s="71"/>
      <c r="JNU1" s="71"/>
      <c r="JNV1" s="71"/>
      <c r="JNW1" s="71"/>
      <c r="JNX1" s="71"/>
      <c r="JNY1" s="71"/>
      <c r="JNZ1" s="71"/>
      <c r="JOA1" s="71"/>
      <c r="JOB1" s="71"/>
      <c r="JOC1" s="71"/>
      <c r="JOD1" s="71"/>
      <c r="JOE1" s="71"/>
      <c r="JOF1" s="71"/>
      <c r="JOG1" s="71"/>
      <c r="JOH1" s="71"/>
      <c r="JOI1" s="71"/>
      <c r="JOJ1" s="71"/>
      <c r="JOK1" s="71"/>
      <c r="JOL1" s="71"/>
      <c r="JOM1" s="71"/>
      <c r="JON1" s="71"/>
      <c r="JOO1" s="71"/>
      <c r="JOP1" s="71"/>
      <c r="JOQ1" s="71"/>
      <c r="JOR1" s="71"/>
      <c r="JOS1" s="71"/>
      <c r="JOT1" s="71"/>
      <c r="JOU1" s="71"/>
      <c r="JOV1" s="71"/>
      <c r="JOW1" s="71"/>
      <c r="JOX1" s="71"/>
      <c r="JOY1" s="71"/>
      <c r="JOZ1" s="71"/>
      <c r="JPA1" s="71"/>
      <c r="JPB1" s="71"/>
      <c r="JPC1" s="71"/>
      <c r="JPD1" s="71"/>
      <c r="JPE1" s="71"/>
      <c r="JPF1" s="71"/>
      <c r="JPG1" s="71"/>
      <c r="JPH1" s="71"/>
      <c r="JPI1" s="71"/>
      <c r="JPJ1" s="71"/>
      <c r="JPK1" s="71"/>
      <c r="JPL1" s="71"/>
      <c r="JPM1" s="71"/>
      <c r="JPN1" s="71"/>
      <c r="JPO1" s="71"/>
      <c r="JPP1" s="71"/>
      <c r="JPQ1" s="71"/>
      <c r="JPR1" s="71"/>
      <c r="JPS1" s="71"/>
      <c r="JPT1" s="71"/>
      <c r="JPU1" s="71"/>
      <c r="JPV1" s="71"/>
      <c r="JPW1" s="71"/>
      <c r="JPX1" s="71"/>
      <c r="JPY1" s="71"/>
      <c r="JPZ1" s="71"/>
      <c r="JQA1" s="71"/>
      <c r="JQB1" s="71"/>
      <c r="JQC1" s="71"/>
      <c r="JQD1" s="71"/>
      <c r="JQE1" s="71"/>
      <c r="JQF1" s="71"/>
      <c r="JQG1" s="71"/>
      <c r="JQH1" s="71"/>
      <c r="JQI1" s="71"/>
      <c r="JQJ1" s="71"/>
      <c r="JQK1" s="71"/>
      <c r="JQL1" s="71"/>
      <c r="JQM1" s="71"/>
      <c r="JQN1" s="71"/>
      <c r="JQO1" s="71"/>
      <c r="JQP1" s="71"/>
      <c r="JQQ1" s="71"/>
      <c r="JQR1" s="71"/>
      <c r="JQS1" s="71"/>
      <c r="JQT1" s="71"/>
      <c r="JQU1" s="71"/>
      <c r="JQV1" s="71"/>
      <c r="JQW1" s="71"/>
      <c r="JQX1" s="71"/>
      <c r="JQY1" s="71"/>
      <c r="JQZ1" s="71"/>
      <c r="JRA1" s="71"/>
      <c r="JRB1" s="71"/>
      <c r="JRC1" s="71"/>
      <c r="JRD1" s="71"/>
      <c r="JRE1" s="71"/>
      <c r="JRF1" s="71"/>
      <c r="JRG1" s="71"/>
      <c r="JRH1" s="71"/>
      <c r="JRI1" s="71"/>
      <c r="JRJ1" s="71"/>
      <c r="JRK1" s="71"/>
      <c r="JRL1" s="71"/>
      <c r="JRM1" s="71"/>
      <c r="JRN1" s="71"/>
      <c r="JRO1" s="71"/>
      <c r="JRP1" s="71"/>
      <c r="JRQ1" s="71"/>
      <c r="JRR1" s="71"/>
      <c r="JRS1" s="71"/>
      <c r="JRT1" s="71"/>
      <c r="JRU1" s="71"/>
      <c r="JRV1" s="71"/>
      <c r="JRW1" s="71"/>
      <c r="JRX1" s="71"/>
      <c r="JRY1" s="71"/>
      <c r="JRZ1" s="71"/>
      <c r="JSA1" s="71"/>
      <c r="JSB1" s="71"/>
      <c r="JSC1" s="71"/>
      <c r="JSD1" s="71"/>
      <c r="JSE1" s="71"/>
      <c r="JSF1" s="71"/>
      <c r="JSG1" s="71"/>
      <c r="JSH1" s="71"/>
      <c r="JSI1" s="71"/>
      <c r="JSJ1" s="71"/>
      <c r="JSK1" s="71"/>
      <c r="JSL1" s="71"/>
      <c r="JSM1" s="71"/>
      <c r="JSN1" s="71"/>
      <c r="JSO1" s="71"/>
      <c r="JSP1" s="71"/>
      <c r="JSQ1" s="71"/>
      <c r="JSR1" s="71"/>
      <c r="JSS1" s="71"/>
      <c r="JST1" s="71"/>
      <c r="JSU1" s="71"/>
      <c r="JSV1" s="71"/>
      <c r="JSW1" s="71"/>
      <c r="JSX1" s="71"/>
      <c r="JSY1" s="71"/>
      <c r="JSZ1" s="71"/>
      <c r="JTA1" s="71"/>
      <c r="JTB1" s="71"/>
      <c r="JTC1" s="71"/>
      <c r="JTD1" s="71"/>
      <c r="JTE1" s="71"/>
      <c r="JTF1" s="71"/>
      <c r="JTG1" s="71"/>
      <c r="JTH1" s="71"/>
      <c r="JTI1" s="71"/>
      <c r="JTJ1" s="71"/>
      <c r="JTK1" s="71"/>
      <c r="JTL1" s="71"/>
      <c r="JTM1" s="71"/>
      <c r="JTN1" s="71"/>
      <c r="JTO1" s="71"/>
      <c r="JTP1" s="71"/>
      <c r="JTQ1" s="71"/>
      <c r="JTR1" s="71"/>
      <c r="JTS1" s="71"/>
      <c r="JTT1" s="71"/>
      <c r="JTU1" s="71"/>
      <c r="JTV1" s="71"/>
      <c r="JTW1" s="71"/>
      <c r="JTX1" s="71"/>
      <c r="JTY1" s="71"/>
      <c r="JTZ1" s="71"/>
      <c r="JUA1" s="71"/>
      <c r="JUB1" s="71"/>
      <c r="JUC1" s="71"/>
      <c r="JUD1" s="71"/>
      <c r="JUE1" s="71"/>
      <c r="JUF1" s="71"/>
      <c r="JUG1" s="71"/>
      <c r="JUH1" s="71"/>
      <c r="JUI1" s="71"/>
      <c r="JUJ1" s="71"/>
      <c r="JUK1" s="71"/>
      <c r="JUL1" s="71"/>
      <c r="JUM1" s="71"/>
      <c r="JUN1" s="71"/>
      <c r="JUO1" s="71"/>
      <c r="JUP1" s="71"/>
      <c r="JUQ1" s="71"/>
      <c r="JUR1" s="71"/>
      <c r="JUS1" s="71"/>
      <c r="JUT1" s="71"/>
      <c r="JUU1" s="71"/>
      <c r="JUV1" s="71"/>
      <c r="JUW1" s="71"/>
      <c r="JUX1" s="71"/>
      <c r="JUY1" s="71"/>
      <c r="JUZ1" s="71"/>
      <c r="JVA1" s="71"/>
      <c r="JVB1" s="71"/>
      <c r="JVC1" s="71"/>
      <c r="JVD1" s="71"/>
      <c r="JVE1" s="71"/>
      <c r="JVF1" s="71"/>
      <c r="JVG1" s="71"/>
      <c r="JVH1" s="71"/>
      <c r="JVI1" s="71"/>
      <c r="JVJ1" s="71"/>
      <c r="JVK1" s="71"/>
      <c r="JVL1" s="71"/>
      <c r="JVM1" s="71"/>
      <c r="JVN1" s="71"/>
      <c r="JVO1" s="71"/>
      <c r="JVP1" s="71"/>
      <c r="JVQ1" s="71"/>
      <c r="JVR1" s="71"/>
      <c r="JVS1" s="71"/>
      <c r="JVT1" s="71"/>
      <c r="JVU1" s="71"/>
      <c r="JVV1" s="71"/>
      <c r="JVW1" s="71"/>
      <c r="JVX1" s="71"/>
      <c r="JVY1" s="71"/>
      <c r="JVZ1" s="71"/>
      <c r="JWA1" s="71"/>
      <c r="JWB1" s="71"/>
      <c r="JWC1" s="71"/>
      <c r="JWD1" s="71"/>
      <c r="JWE1" s="71"/>
      <c r="JWF1" s="71"/>
      <c r="JWG1" s="71"/>
      <c r="JWH1" s="71"/>
      <c r="JWI1" s="71"/>
      <c r="JWJ1" s="71"/>
      <c r="JWK1" s="71"/>
      <c r="JWL1" s="71"/>
      <c r="JWM1" s="71"/>
      <c r="JWN1" s="71"/>
      <c r="JWO1" s="71"/>
      <c r="JWP1" s="71"/>
      <c r="JWQ1" s="71"/>
      <c r="JWR1" s="71"/>
      <c r="JWS1" s="71"/>
      <c r="JWT1" s="71"/>
      <c r="JWU1" s="71"/>
      <c r="JWV1" s="71"/>
      <c r="JWW1" s="71"/>
      <c r="JWX1" s="71"/>
      <c r="JWY1" s="71"/>
      <c r="JWZ1" s="71"/>
      <c r="JXA1" s="71"/>
      <c r="JXB1" s="71"/>
      <c r="JXC1" s="71"/>
      <c r="JXD1" s="71"/>
      <c r="JXE1" s="71"/>
      <c r="JXF1" s="71"/>
      <c r="JXG1" s="71"/>
      <c r="JXH1" s="71"/>
      <c r="JXI1" s="71"/>
      <c r="JXJ1" s="71"/>
      <c r="JXK1" s="71"/>
      <c r="JXL1" s="71"/>
      <c r="JXM1" s="71"/>
      <c r="JXN1" s="71"/>
      <c r="JXO1" s="71"/>
      <c r="JXP1" s="71"/>
      <c r="JXQ1" s="71"/>
      <c r="JXR1" s="71"/>
      <c r="JXS1" s="71"/>
      <c r="JXT1" s="71"/>
      <c r="JXU1" s="71"/>
      <c r="JXV1" s="71"/>
      <c r="JXW1" s="71"/>
      <c r="JXX1" s="71"/>
      <c r="JXY1" s="71"/>
      <c r="JXZ1" s="71"/>
      <c r="JYA1" s="71"/>
      <c r="JYB1" s="71"/>
      <c r="JYC1" s="71"/>
      <c r="JYD1" s="71"/>
      <c r="JYE1" s="71"/>
      <c r="JYF1" s="71"/>
      <c r="JYG1" s="71"/>
      <c r="JYH1" s="71"/>
      <c r="JYI1" s="71"/>
      <c r="JYJ1" s="71"/>
      <c r="JYK1" s="71"/>
      <c r="JYL1" s="71"/>
      <c r="JYM1" s="71"/>
      <c r="JYN1" s="71"/>
      <c r="JYO1" s="71"/>
      <c r="JYP1" s="71"/>
      <c r="JYQ1" s="71"/>
      <c r="JYR1" s="71"/>
      <c r="JYS1" s="71"/>
      <c r="JYT1" s="71"/>
      <c r="JYU1" s="71"/>
      <c r="JYV1" s="71"/>
      <c r="JYW1" s="71"/>
      <c r="JYX1" s="71"/>
      <c r="JYY1" s="71"/>
      <c r="JYZ1" s="71"/>
      <c r="JZA1" s="71"/>
      <c r="JZB1" s="71"/>
      <c r="JZC1" s="71"/>
      <c r="JZD1" s="71"/>
      <c r="JZE1" s="71"/>
      <c r="JZF1" s="71"/>
      <c r="JZG1" s="71"/>
      <c r="JZH1" s="71"/>
      <c r="JZI1" s="71"/>
      <c r="JZJ1" s="71"/>
      <c r="JZK1" s="71"/>
      <c r="JZL1" s="71"/>
      <c r="JZM1" s="71"/>
      <c r="JZN1" s="71"/>
      <c r="JZO1" s="71"/>
      <c r="JZP1" s="71"/>
      <c r="JZQ1" s="71"/>
      <c r="JZR1" s="71"/>
      <c r="JZS1" s="71"/>
      <c r="JZT1" s="71"/>
      <c r="JZU1" s="71"/>
      <c r="JZV1" s="71"/>
      <c r="JZW1" s="71"/>
      <c r="JZX1" s="71"/>
      <c r="JZY1" s="71"/>
      <c r="JZZ1" s="71"/>
      <c r="KAA1" s="71"/>
      <c r="KAB1" s="71"/>
      <c r="KAC1" s="71"/>
      <c r="KAD1" s="71"/>
      <c r="KAE1" s="71"/>
      <c r="KAF1" s="71"/>
      <c r="KAG1" s="71"/>
      <c r="KAH1" s="71"/>
      <c r="KAI1" s="71"/>
      <c r="KAJ1" s="71"/>
      <c r="KAK1" s="71"/>
      <c r="KAL1" s="71"/>
      <c r="KAM1" s="71"/>
      <c r="KAN1" s="71"/>
      <c r="KAO1" s="71"/>
      <c r="KAP1" s="71"/>
      <c r="KAQ1" s="71"/>
      <c r="KAR1" s="71"/>
      <c r="KAS1" s="71"/>
      <c r="KAT1" s="71"/>
      <c r="KAU1" s="71"/>
      <c r="KAV1" s="71"/>
      <c r="KAW1" s="71"/>
      <c r="KAX1" s="71"/>
      <c r="KAY1" s="71"/>
      <c r="KAZ1" s="71"/>
      <c r="KBA1" s="71"/>
      <c r="KBB1" s="71"/>
      <c r="KBC1" s="71"/>
      <c r="KBD1" s="71"/>
      <c r="KBE1" s="71"/>
      <c r="KBF1" s="71"/>
      <c r="KBG1" s="71"/>
      <c r="KBH1" s="71"/>
      <c r="KBI1" s="71"/>
      <c r="KBJ1" s="71"/>
      <c r="KBK1" s="71"/>
      <c r="KBL1" s="71"/>
      <c r="KBM1" s="71"/>
      <c r="KBN1" s="71"/>
      <c r="KBO1" s="71"/>
      <c r="KBP1" s="71"/>
      <c r="KBQ1" s="71"/>
      <c r="KBR1" s="71"/>
      <c r="KBS1" s="71"/>
      <c r="KBT1" s="71"/>
      <c r="KBU1" s="71"/>
      <c r="KBV1" s="71"/>
      <c r="KBW1" s="71"/>
      <c r="KBX1" s="71"/>
      <c r="KBY1" s="71"/>
      <c r="KBZ1" s="71"/>
      <c r="KCA1" s="71"/>
      <c r="KCB1" s="71"/>
      <c r="KCC1" s="71"/>
      <c r="KCD1" s="71"/>
      <c r="KCE1" s="71"/>
      <c r="KCF1" s="71"/>
      <c r="KCG1" s="71"/>
      <c r="KCH1" s="71"/>
      <c r="KCI1" s="71"/>
      <c r="KCJ1" s="71"/>
      <c r="KCK1" s="71"/>
      <c r="KCL1" s="71"/>
      <c r="KCM1" s="71"/>
      <c r="KCN1" s="71"/>
      <c r="KCO1" s="71"/>
      <c r="KCP1" s="71"/>
      <c r="KCQ1" s="71"/>
      <c r="KCR1" s="71"/>
      <c r="KCS1" s="71"/>
      <c r="KCT1" s="71"/>
      <c r="KCU1" s="71"/>
      <c r="KCV1" s="71"/>
      <c r="KCW1" s="71"/>
      <c r="KCX1" s="71"/>
      <c r="KCY1" s="71"/>
      <c r="KCZ1" s="71"/>
      <c r="KDA1" s="71"/>
      <c r="KDB1" s="71"/>
      <c r="KDC1" s="71"/>
      <c r="KDD1" s="71"/>
      <c r="KDE1" s="71"/>
      <c r="KDF1" s="71"/>
      <c r="KDG1" s="71"/>
      <c r="KDH1" s="71"/>
      <c r="KDI1" s="71"/>
      <c r="KDJ1" s="71"/>
      <c r="KDK1" s="71"/>
      <c r="KDL1" s="71"/>
      <c r="KDM1" s="71"/>
      <c r="KDN1" s="71"/>
      <c r="KDO1" s="71"/>
      <c r="KDP1" s="71"/>
      <c r="KDQ1" s="71"/>
      <c r="KDR1" s="71"/>
      <c r="KDS1" s="71"/>
      <c r="KDT1" s="71"/>
      <c r="KDU1" s="71"/>
      <c r="KDV1" s="71"/>
      <c r="KDW1" s="71"/>
      <c r="KDX1" s="71"/>
      <c r="KDY1" s="71"/>
      <c r="KDZ1" s="71"/>
      <c r="KEA1" s="71"/>
      <c r="KEB1" s="71"/>
      <c r="KEC1" s="71"/>
      <c r="KED1" s="71"/>
      <c r="KEE1" s="71"/>
      <c r="KEF1" s="71"/>
      <c r="KEG1" s="71"/>
      <c r="KEH1" s="71"/>
      <c r="KEI1" s="71"/>
      <c r="KEJ1" s="71"/>
      <c r="KEK1" s="71"/>
      <c r="KEL1" s="71"/>
      <c r="KEM1" s="71"/>
      <c r="KEN1" s="71"/>
      <c r="KEO1" s="71"/>
      <c r="KEP1" s="71"/>
      <c r="KEQ1" s="71"/>
      <c r="KER1" s="71"/>
      <c r="KES1" s="71"/>
      <c r="KET1" s="71"/>
      <c r="KEU1" s="71"/>
      <c r="KEV1" s="71"/>
      <c r="KEW1" s="71"/>
      <c r="KEX1" s="71"/>
      <c r="KEY1" s="71"/>
      <c r="KEZ1" s="71"/>
      <c r="KFA1" s="71"/>
      <c r="KFB1" s="71"/>
      <c r="KFC1" s="71"/>
      <c r="KFD1" s="71"/>
      <c r="KFE1" s="71"/>
      <c r="KFF1" s="71"/>
      <c r="KFG1" s="71"/>
      <c r="KFH1" s="71"/>
      <c r="KFI1" s="71"/>
      <c r="KFJ1" s="71"/>
      <c r="KFK1" s="71"/>
      <c r="KFL1" s="71"/>
      <c r="KFM1" s="71"/>
      <c r="KFN1" s="71"/>
      <c r="KFO1" s="71"/>
      <c r="KFP1" s="71"/>
      <c r="KFQ1" s="71"/>
      <c r="KFR1" s="71"/>
      <c r="KFS1" s="71"/>
      <c r="KFT1" s="71"/>
      <c r="KFU1" s="71"/>
      <c r="KFV1" s="71"/>
      <c r="KFW1" s="71"/>
      <c r="KFX1" s="71"/>
      <c r="KFY1" s="71"/>
      <c r="KFZ1" s="71"/>
      <c r="KGA1" s="71"/>
      <c r="KGB1" s="71"/>
      <c r="KGC1" s="71"/>
      <c r="KGD1" s="71"/>
      <c r="KGE1" s="71"/>
      <c r="KGF1" s="71"/>
      <c r="KGG1" s="71"/>
      <c r="KGH1" s="71"/>
      <c r="KGI1" s="71"/>
      <c r="KGJ1" s="71"/>
      <c r="KGK1" s="71"/>
      <c r="KGL1" s="71"/>
      <c r="KGM1" s="71"/>
      <c r="KGN1" s="71"/>
      <c r="KGO1" s="71"/>
      <c r="KGP1" s="71"/>
      <c r="KGQ1" s="71"/>
      <c r="KGR1" s="71"/>
      <c r="KGS1" s="71"/>
      <c r="KGT1" s="71"/>
      <c r="KGU1" s="71"/>
      <c r="KGV1" s="71"/>
      <c r="KGW1" s="71"/>
      <c r="KGX1" s="71"/>
      <c r="KGY1" s="71"/>
      <c r="KGZ1" s="71"/>
      <c r="KHA1" s="71"/>
      <c r="KHB1" s="71"/>
      <c r="KHC1" s="71"/>
      <c r="KHD1" s="71"/>
      <c r="KHE1" s="71"/>
      <c r="KHF1" s="71"/>
      <c r="KHG1" s="71"/>
      <c r="KHH1" s="71"/>
      <c r="KHI1" s="71"/>
      <c r="KHJ1" s="71"/>
      <c r="KHK1" s="71"/>
      <c r="KHL1" s="71"/>
      <c r="KHM1" s="71"/>
      <c r="KHN1" s="71"/>
      <c r="KHO1" s="71"/>
      <c r="KHP1" s="71"/>
      <c r="KHQ1" s="71"/>
      <c r="KHR1" s="71"/>
      <c r="KHS1" s="71"/>
      <c r="KHT1" s="71"/>
      <c r="KHU1" s="71"/>
      <c r="KHV1" s="71"/>
      <c r="KHW1" s="71"/>
      <c r="KHX1" s="71"/>
      <c r="KHY1" s="71"/>
      <c r="KHZ1" s="71"/>
      <c r="KIA1" s="71"/>
      <c r="KIB1" s="71"/>
      <c r="KIC1" s="71"/>
      <c r="KID1" s="71"/>
      <c r="KIE1" s="71"/>
      <c r="KIF1" s="71"/>
      <c r="KIG1" s="71"/>
      <c r="KIH1" s="71"/>
      <c r="KII1" s="71"/>
      <c r="KIJ1" s="71"/>
      <c r="KIK1" s="71"/>
      <c r="KIL1" s="71"/>
      <c r="KIM1" s="71"/>
      <c r="KIN1" s="71"/>
      <c r="KIO1" s="71"/>
      <c r="KIP1" s="71"/>
      <c r="KIQ1" s="71"/>
      <c r="KIR1" s="71"/>
      <c r="KIS1" s="71"/>
      <c r="KIT1" s="71"/>
      <c r="KIU1" s="71"/>
      <c r="KIV1" s="71"/>
      <c r="KIW1" s="71"/>
      <c r="KIX1" s="71"/>
      <c r="KIY1" s="71"/>
      <c r="KIZ1" s="71"/>
      <c r="KJA1" s="71"/>
      <c r="KJB1" s="71"/>
      <c r="KJC1" s="71"/>
      <c r="KJD1" s="71"/>
      <c r="KJE1" s="71"/>
      <c r="KJF1" s="71"/>
      <c r="KJG1" s="71"/>
      <c r="KJH1" s="71"/>
      <c r="KJI1" s="71"/>
      <c r="KJJ1" s="71"/>
      <c r="KJK1" s="71"/>
      <c r="KJL1" s="71"/>
      <c r="KJM1" s="71"/>
      <c r="KJN1" s="71"/>
      <c r="KJO1" s="71"/>
      <c r="KJP1" s="71"/>
      <c r="KJQ1" s="71"/>
      <c r="KJR1" s="71"/>
      <c r="KJS1" s="71"/>
      <c r="KJT1" s="71"/>
      <c r="KJU1" s="71"/>
      <c r="KJV1" s="71"/>
      <c r="KJW1" s="71"/>
      <c r="KJX1" s="71"/>
      <c r="KJY1" s="71"/>
      <c r="KJZ1" s="71"/>
      <c r="KKA1" s="71"/>
      <c r="KKB1" s="71"/>
      <c r="KKC1" s="71"/>
      <c r="KKD1" s="71"/>
      <c r="KKE1" s="71"/>
      <c r="KKF1" s="71"/>
      <c r="KKG1" s="71"/>
      <c r="KKH1" s="71"/>
      <c r="KKI1" s="71"/>
      <c r="KKJ1" s="71"/>
      <c r="KKK1" s="71"/>
      <c r="KKL1" s="71"/>
      <c r="KKM1" s="71"/>
      <c r="KKN1" s="71"/>
      <c r="KKO1" s="71"/>
      <c r="KKP1" s="71"/>
      <c r="KKQ1" s="71"/>
      <c r="KKR1" s="71"/>
      <c r="KKS1" s="71"/>
      <c r="KKT1" s="71"/>
      <c r="KKU1" s="71"/>
      <c r="KKV1" s="71"/>
      <c r="KKW1" s="71"/>
      <c r="KKX1" s="71"/>
      <c r="KKY1" s="71"/>
      <c r="KKZ1" s="71"/>
      <c r="KLA1" s="71"/>
      <c r="KLB1" s="71"/>
      <c r="KLC1" s="71"/>
      <c r="KLD1" s="71"/>
      <c r="KLE1" s="71"/>
      <c r="KLF1" s="71"/>
      <c r="KLG1" s="71"/>
      <c r="KLH1" s="71"/>
      <c r="KLI1" s="71"/>
      <c r="KLJ1" s="71"/>
      <c r="KLK1" s="71"/>
      <c r="KLL1" s="71"/>
      <c r="KLM1" s="71"/>
      <c r="KLN1" s="71"/>
      <c r="KLO1" s="71"/>
      <c r="KLP1" s="71"/>
      <c r="KLQ1" s="71"/>
      <c r="KLR1" s="71"/>
      <c r="KLS1" s="71"/>
      <c r="KLT1" s="71"/>
      <c r="KLU1" s="71"/>
      <c r="KLV1" s="71"/>
      <c r="KLW1" s="71"/>
      <c r="KLX1" s="71"/>
      <c r="KLY1" s="71"/>
      <c r="KLZ1" s="71"/>
      <c r="KMA1" s="71"/>
      <c r="KMB1" s="71"/>
      <c r="KMC1" s="71"/>
      <c r="KMD1" s="71"/>
      <c r="KME1" s="71"/>
      <c r="KMF1" s="71"/>
      <c r="KMG1" s="71"/>
      <c r="KMH1" s="71"/>
      <c r="KMI1" s="71"/>
      <c r="KMJ1" s="71"/>
      <c r="KMK1" s="71"/>
      <c r="KML1" s="71"/>
      <c r="KMM1" s="71"/>
      <c r="KMN1" s="71"/>
      <c r="KMO1" s="71"/>
      <c r="KMP1" s="71"/>
      <c r="KMQ1" s="71"/>
      <c r="KMR1" s="71"/>
      <c r="KMS1" s="71"/>
      <c r="KMT1" s="71"/>
      <c r="KMU1" s="71"/>
      <c r="KMV1" s="71"/>
      <c r="KMW1" s="71"/>
      <c r="KMX1" s="71"/>
      <c r="KMY1" s="71"/>
      <c r="KMZ1" s="71"/>
      <c r="KNA1" s="71"/>
      <c r="KNB1" s="71"/>
      <c r="KNC1" s="71"/>
      <c r="KND1" s="71"/>
      <c r="KNE1" s="71"/>
      <c r="KNF1" s="71"/>
      <c r="KNG1" s="71"/>
      <c r="KNH1" s="71"/>
      <c r="KNI1" s="71"/>
      <c r="KNJ1" s="71"/>
      <c r="KNK1" s="71"/>
      <c r="KNL1" s="71"/>
      <c r="KNM1" s="71"/>
      <c r="KNN1" s="71"/>
      <c r="KNO1" s="71"/>
      <c r="KNP1" s="71"/>
      <c r="KNQ1" s="71"/>
      <c r="KNR1" s="71"/>
      <c r="KNS1" s="71"/>
      <c r="KNT1" s="71"/>
      <c r="KNU1" s="71"/>
      <c r="KNV1" s="71"/>
      <c r="KNW1" s="71"/>
      <c r="KNX1" s="71"/>
      <c r="KNY1" s="71"/>
      <c r="KNZ1" s="71"/>
      <c r="KOA1" s="71"/>
      <c r="KOB1" s="71"/>
      <c r="KOC1" s="71"/>
      <c r="KOD1" s="71"/>
      <c r="KOE1" s="71"/>
      <c r="KOF1" s="71"/>
      <c r="KOG1" s="71"/>
      <c r="KOH1" s="71"/>
      <c r="KOI1" s="71"/>
      <c r="KOJ1" s="71"/>
      <c r="KOK1" s="71"/>
      <c r="KOL1" s="71"/>
      <c r="KOM1" s="71"/>
      <c r="KON1" s="71"/>
      <c r="KOO1" s="71"/>
      <c r="KOP1" s="71"/>
      <c r="KOQ1" s="71"/>
      <c r="KOR1" s="71"/>
      <c r="KOS1" s="71"/>
      <c r="KOT1" s="71"/>
      <c r="KOU1" s="71"/>
      <c r="KOV1" s="71"/>
      <c r="KOW1" s="71"/>
      <c r="KOX1" s="71"/>
      <c r="KOY1" s="71"/>
      <c r="KOZ1" s="71"/>
      <c r="KPA1" s="71"/>
      <c r="KPB1" s="71"/>
      <c r="KPC1" s="71"/>
      <c r="KPD1" s="71"/>
      <c r="KPE1" s="71"/>
      <c r="KPF1" s="71"/>
      <c r="KPG1" s="71"/>
      <c r="KPH1" s="71"/>
      <c r="KPI1" s="71"/>
      <c r="KPJ1" s="71"/>
      <c r="KPK1" s="71"/>
      <c r="KPL1" s="71"/>
      <c r="KPM1" s="71"/>
      <c r="KPN1" s="71"/>
      <c r="KPO1" s="71"/>
      <c r="KPP1" s="71"/>
      <c r="KPQ1" s="71"/>
      <c r="KPR1" s="71"/>
      <c r="KPS1" s="71"/>
      <c r="KPT1" s="71"/>
      <c r="KPU1" s="71"/>
      <c r="KPV1" s="71"/>
      <c r="KPW1" s="71"/>
      <c r="KPX1" s="71"/>
      <c r="KPY1" s="71"/>
      <c r="KPZ1" s="71"/>
      <c r="KQA1" s="71"/>
      <c r="KQB1" s="71"/>
      <c r="KQC1" s="71"/>
      <c r="KQD1" s="71"/>
      <c r="KQE1" s="71"/>
      <c r="KQF1" s="71"/>
      <c r="KQG1" s="71"/>
      <c r="KQH1" s="71"/>
      <c r="KQI1" s="71"/>
      <c r="KQJ1" s="71"/>
      <c r="KQK1" s="71"/>
      <c r="KQL1" s="71"/>
      <c r="KQM1" s="71"/>
      <c r="KQN1" s="71"/>
      <c r="KQO1" s="71"/>
      <c r="KQP1" s="71"/>
      <c r="KQQ1" s="71"/>
      <c r="KQR1" s="71"/>
      <c r="KQS1" s="71"/>
      <c r="KQT1" s="71"/>
      <c r="KQU1" s="71"/>
      <c r="KQV1" s="71"/>
      <c r="KQW1" s="71"/>
      <c r="KQX1" s="71"/>
      <c r="KQY1" s="71"/>
      <c r="KQZ1" s="71"/>
      <c r="KRA1" s="71"/>
      <c r="KRB1" s="71"/>
      <c r="KRC1" s="71"/>
      <c r="KRD1" s="71"/>
      <c r="KRE1" s="71"/>
      <c r="KRF1" s="71"/>
      <c r="KRG1" s="71"/>
      <c r="KRH1" s="71"/>
      <c r="KRI1" s="71"/>
      <c r="KRJ1" s="71"/>
      <c r="KRK1" s="71"/>
      <c r="KRL1" s="71"/>
      <c r="KRM1" s="71"/>
      <c r="KRN1" s="71"/>
      <c r="KRO1" s="71"/>
      <c r="KRP1" s="71"/>
      <c r="KRQ1" s="71"/>
      <c r="KRR1" s="71"/>
      <c r="KRS1" s="71"/>
      <c r="KRT1" s="71"/>
      <c r="KRU1" s="71"/>
      <c r="KRV1" s="71"/>
      <c r="KRW1" s="71"/>
      <c r="KRX1" s="71"/>
      <c r="KRY1" s="71"/>
      <c r="KRZ1" s="71"/>
      <c r="KSA1" s="71"/>
      <c r="KSB1" s="71"/>
      <c r="KSC1" s="71"/>
      <c r="KSD1" s="71"/>
      <c r="KSE1" s="71"/>
      <c r="KSF1" s="71"/>
      <c r="KSG1" s="71"/>
      <c r="KSH1" s="71"/>
      <c r="KSI1" s="71"/>
      <c r="KSJ1" s="71"/>
      <c r="KSK1" s="71"/>
      <c r="KSL1" s="71"/>
      <c r="KSM1" s="71"/>
      <c r="KSN1" s="71"/>
      <c r="KSO1" s="71"/>
      <c r="KSP1" s="71"/>
      <c r="KSQ1" s="71"/>
      <c r="KSR1" s="71"/>
      <c r="KSS1" s="71"/>
      <c r="KST1" s="71"/>
      <c r="KSU1" s="71"/>
      <c r="KSV1" s="71"/>
      <c r="KSW1" s="71"/>
      <c r="KSX1" s="71"/>
      <c r="KSY1" s="71"/>
      <c r="KSZ1" s="71"/>
      <c r="KTA1" s="71"/>
      <c r="KTB1" s="71"/>
      <c r="KTC1" s="71"/>
      <c r="KTD1" s="71"/>
      <c r="KTE1" s="71"/>
      <c r="KTF1" s="71"/>
      <c r="KTG1" s="71"/>
      <c r="KTH1" s="71"/>
      <c r="KTI1" s="71"/>
      <c r="KTJ1" s="71"/>
      <c r="KTK1" s="71"/>
      <c r="KTL1" s="71"/>
      <c r="KTM1" s="71"/>
      <c r="KTN1" s="71"/>
      <c r="KTO1" s="71"/>
      <c r="KTP1" s="71"/>
      <c r="KTQ1" s="71"/>
      <c r="KTR1" s="71"/>
      <c r="KTS1" s="71"/>
      <c r="KTT1" s="71"/>
      <c r="KTU1" s="71"/>
      <c r="KTV1" s="71"/>
      <c r="KTW1" s="71"/>
      <c r="KTX1" s="71"/>
      <c r="KTY1" s="71"/>
      <c r="KTZ1" s="71"/>
      <c r="KUA1" s="71"/>
      <c r="KUB1" s="71"/>
      <c r="KUC1" s="71"/>
      <c r="KUD1" s="71"/>
      <c r="KUE1" s="71"/>
      <c r="KUF1" s="71"/>
      <c r="KUG1" s="71"/>
      <c r="KUH1" s="71"/>
      <c r="KUI1" s="71"/>
      <c r="KUJ1" s="71"/>
      <c r="KUK1" s="71"/>
      <c r="KUL1" s="71"/>
      <c r="KUM1" s="71"/>
      <c r="KUN1" s="71"/>
      <c r="KUO1" s="71"/>
      <c r="KUP1" s="71"/>
      <c r="KUQ1" s="71"/>
      <c r="KUR1" s="71"/>
      <c r="KUS1" s="71"/>
      <c r="KUT1" s="71"/>
      <c r="KUU1" s="71"/>
      <c r="KUV1" s="71"/>
      <c r="KUW1" s="71"/>
      <c r="KUX1" s="71"/>
      <c r="KUY1" s="71"/>
      <c r="KUZ1" s="71"/>
      <c r="KVA1" s="71"/>
      <c r="KVB1" s="71"/>
      <c r="KVC1" s="71"/>
      <c r="KVD1" s="71"/>
      <c r="KVE1" s="71"/>
      <c r="KVF1" s="71"/>
      <c r="KVG1" s="71"/>
      <c r="KVH1" s="71"/>
      <c r="KVI1" s="71"/>
      <c r="KVJ1" s="71"/>
      <c r="KVK1" s="71"/>
      <c r="KVL1" s="71"/>
      <c r="KVM1" s="71"/>
      <c r="KVN1" s="71"/>
      <c r="KVO1" s="71"/>
      <c r="KVP1" s="71"/>
      <c r="KVQ1" s="71"/>
      <c r="KVR1" s="71"/>
      <c r="KVS1" s="71"/>
      <c r="KVT1" s="71"/>
      <c r="KVU1" s="71"/>
      <c r="KVV1" s="71"/>
      <c r="KVW1" s="71"/>
      <c r="KVX1" s="71"/>
      <c r="KVY1" s="71"/>
      <c r="KVZ1" s="71"/>
      <c r="KWA1" s="71"/>
      <c r="KWB1" s="71"/>
      <c r="KWC1" s="71"/>
      <c r="KWD1" s="71"/>
      <c r="KWE1" s="71"/>
      <c r="KWF1" s="71"/>
      <c r="KWG1" s="71"/>
      <c r="KWH1" s="71"/>
      <c r="KWI1" s="71"/>
      <c r="KWJ1" s="71"/>
      <c r="KWK1" s="71"/>
      <c r="KWL1" s="71"/>
      <c r="KWM1" s="71"/>
      <c r="KWN1" s="71"/>
      <c r="KWO1" s="71"/>
      <c r="KWP1" s="71"/>
      <c r="KWQ1" s="71"/>
      <c r="KWR1" s="71"/>
      <c r="KWS1" s="71"/>
      <c r="KWT1" s="71"/>
      <c r="KWU1" s="71"/>
      <c r="KWV1" s="71"/>
      <c r="KWW1" s="71"/>
      <c r="KWX1" s="71"/>
      <c r="KWY1" s="71"/>
      <c r="KWZ1" s="71"/>
      <c r="KXA1" s="71"/>
      <c r="KXB1" s="71"/>
      <c r="KXC1" s="71"/>
      <c r="KXD1" s="71"/>
      <c r="KXE1" s="71"/>
      <c r="KXF1" s="71"/>
      <c r="KXG1" s="71"/>
      <c r="KXH1" s="71"/>
      <c r="KXI1" s="71"/>
      <c r="KXJ1" s="71"/>
      <c r="KXK1" s="71"/>
      <c r="KXL1" s="71"/>
      <c r="KXM1" s="71"/>
      <c r="KXN1" s="71"/>
      <c r="KXO1" s="71"/>
      <c r="KXP1" s="71"/>
      <c r="KXQ1" s="71"/>
      <c r="KXR1" s="71"/>
      <c r="KXS1" s="71"/>
      <c r="KXT1" s="71"/>
      <c r="KXU1" s="71"/>
      <c r="KXV1" s="71"/>
      <c r="KXW1" s="71"/>
      <c r="KXX1" s="71"/>
      <c r="KXY1" s="71"/>
      <c r="KXZ1" s="71"/>
      <c r="KYA1" s="71"/>
      <c r="KYB1" s="71"/>
      <c r="KYC1" s="71"/>
      <c r="KYD1" s="71"/>
      <c r="KYE1" s="71"/>
      <c r="KYF1" s="71"/>
      <c r="KYG1" s="71"/>
      <c r="KYH1" s="71"/>
      <c r="KYI1" s="71"/>
      <c r="KYJ1" s="71"/>
      <c r="KYK1" s="71"/>
      <c r="KYL1" s="71"/>
      <c r="KYM1" s="71"/>
      <c r="KYN1" s="71"/>
      <c r="KYO1" s="71"/>
      <c r="KYP1" s="71"/>
      <c r="KYQ1" s="71"/>
      <c r="KYR1" s="71"/>
      <c r="KYS1" s="71"/>
      <c r="KYT1" s="71"/>
      <c r="KYU1" s="71"/>
      <c r="KYV1" s="71"/>
      <c r="KYW1" s="71"/>
      <c r="KYX1" s="71"/>
      <c r="KYY1" s="71"/>
      <c r="KYZ1" s="71"/>
      <c r="KZA1" s="71"/>
      <c r="KZB1" s="71"/>
      <c r="KZC1" s="71"/>
      <c r="KZD1" s="71"/>
      <c r="KZE1" s="71"/>
      <c r="KZF1" s="71"/>
      <c r="KZG1" s="71"/>
      <c r="KZH1" s="71"/>
      <c r="KZI1" s="71"/>
      <c r="KZJ1" s="71"/>
      <c r="KZK1" s="71"/>
      <c r="KZL1" s="71"/>
      <c r="KZM1" s="71"/>
      <c r="KZN1" s="71"/>
      <c r="KZO1" s="71"/>
      <c r="KZP1" s="71"/>
      <c r="KZQ1" s="71"/>
      <c r="KZR1" s="71"/>
      <c r="KZS1" s="71"/>
      <c r="KZT1" s="71"/>
      <c r="KZU1" s="71"/>
      <c r="KZV1" s="71"/>
      <c r="KZW1" s="71"/>
      <c r="KZX1" s="71"/>
      <c r="KZY1" s="71"/>
      <c r="KZZ1" s="71"/>
      <c r="LAA1" s="71"/>
      <c r="LAB1" s="71"/>
      <c r="LAC1" s="71"/>
      <c r="LAD1" s="71"/>
      <c r="LAE1" s="71"/>
      <c r="LAF1" s="71"/>
      <c r="LAG1" s="71"/>
      <c r="LAH1" s="71"/>
      <c r="LAI1" s="71"/>
      <c r="LAJ1" s="71"/>
      <c r="LAK1" s="71"/>
      <c r="LAL1" s="71"/>
      <c r="LAM1" s="71"/>
      <c r="LAN1" s="71"/>
      <c r="LAO1" s="71"/>
      <c r="LAP1" s="71"/>
      <c r="LAQ1" s="71"/>
      <c r="LAR1" s="71"/>
      <c r="LAS1" s="71"/>
      <c r="LAT1" s="71"/>
      <c r="LAU1" s="71"/>
      <c r="LAV1" s="71"/>
      <c r="LAW1" s="71"/>
      <c r="LAX1" s="71"/>
      <c r="LAY1" s="71"/>
      <c r="LAZ1" s="71"/>
      <c r="LBA1" s="71"/>
      <c r="LBB1" s="71"/>
      <c r="LBC1" s="71"/>
      <c r="LBD1" s="71"/>
      <c r="LBE1" s="71"/>
      <c r="LBF1" s="71"/>
      <c r="LBG1" s="71"/>
      <c r="LBH1" s="71"/>
      <c r="LBI1" s="71"/>
      <c r="LBJ1" s="71"/>
      <c r="LBK1" s="71"/>
      <c r="LBL1" s="71"/>
      <c r="LBM1" s="71"/>
      <c r="LBN1" s="71"/>
      <c r="LBO1" s="71"/>
      <c r="LBP1" s="71"/>
      <c r="LBQ1" s="71"/>
      <c r="LBR1" s="71"/>
      <c r="LBS1" s="71"/>
      <c r="LBT1" s="71"/>
      <c r="LBU1" s="71"/>
      <c r="LBV1" s="71"/>
      <c r="LBW1" s="71"/>
      <c r="LBX1" s="71"/>
      <c r="LBY1" s="71"/>
      <c r="LBZ1" s="71"/>
      <c r="LCA1" s="71"/>
      <c r="LCB1" s="71"/>
      <c r="LCC1" s="71"/>
      <c r="LCD1" s="71"/>
      <c r="LCE1" s="71"/>
      <c r="LCF1" s="71"/>
      <c r="LCG1" s="71"/>
      <c r="LCH1" s="71"/>
      <c r="LCI1" s="71"/>
      <c r="LCJ1" s="71"/>
      <c r="LCK1" s="71"/>
      <c r="LCL1" s="71"/>
      <c r="LCM1" s="71"/>
      <c r="LCN1" s="71"/>
      <c r="LCO1" s="71"/>
      <c r="LCP1" s="71"/>
      <c r="LCQ1" s="71"/>
      <c r="LCR1" s="71"/>
      <c r="LCS1" s="71"/>
      <c r="LCT1" s="71"/>
      <c r="LCU1" s="71"/>
      <c r="LCV1" s="71"/>
      <c r="LCW1" s="71"/>
      <c r="LCX1" s="71"/>
      <c r="LCY1" s="71"/>
      <c r="LCZ1" s="71"/>
      <c r="LDA1" s="71"/>
      <c r="LDB1" s="71"/>
      <c r="LDC1" s="71"/>
      <c r="LDD1" s="71"/>
      <c r="LDE1" s="71"/>
      <c r="LDF1" s="71"/>
      <c r="LDG1" s="71"/>
      <c r="LDH1" s="71"/>
      <c r="LDI1" s="71"/>
      <c r="LDJ1" s="71"/>
      <c r="LDK1" s="71"/>
      <c r="LDL1" s="71"/>
      <c r="LDM1" s="71"/>
      <c r="LDN1" s="71"/>
      <c r="LDO1" s="71"/>
      <c r="LDP1" s="71"/>
      <c r="LDQ1" s="71"/>
      <c r="LDR1" s="71"/>
      <c r="LDS1" s="71"/>
      <c r="LDT1" s="71"/>
      <c r="LDU1" s="71"/>
      <c r="LDV1" s="71"/>
      <c r="LDW1" s="71"/>
      <c r="LDX1" s="71"/>
      <c r="LDY1" s="71"/>
      <c r="LDZ1" s="71"/>
      <c r="LEA1" s="71"/>
      <c r="LEB1" s="71"/>
      <c r="LEC1" s="71"/>
      <c r="LED1" s="71"/>
      <c r="LEE1" s="71"/>
      <c r="LEF1" s="71"/>
      <c r="LEG1" s="71"/>
      <c r="LEH1" s="71"/>
      <c r="LEI1" s="71"/>
      <c r="LEJ1" s="71"/>
      <c r="LEK1" s="71"/>
      <c r="LEL1" s="71"/>
      <c r="LEM1" s="71"/>
      <c r="LEN1" s="71"/>
      <c r="LEO1" s="71"/>
      <c r="LEP1" s="71"/>
      <c r="LEQ1" s="71"/>
      <c r="LER1" s="71"/>
      <c r="LES1" s="71"/>
      <c r="LET1" s="71"/>
      <c r="LEU1" s="71"/>
      <c r="LEV1" s="71"/>
      <c r="LEW1" s="71"/>
      <c r="LEX1" s="71"/>
      <c r="LEY1" s="71"/>
      <c r="LEZ1" s="71"/>
      <c r="LFA1" s="71"/>
      <c r="LFB1" s="71"/>
      <c r="LFC1" s="71"/>
      <c r="LFD1" s="71"/>
      <c r="LFE1" s="71"/>
      <c r="LFF1" s="71"/>
      <c r="LFG1" s="71"/>
      <c r="LFH1" s="71"/>
      <c r="LFI1" s="71"/>
      <c r="LFJ1" s="71"/>
      <c r="LFK1" s="71"/>
      <c r="LFL1" s="71"/>
      <c r="LFM1" s="71"/>
      <c r="LFN1" s="71"/>
      <c r="LFO1" s="71"/>
      <c r="LFP1" s="71"/>
      <c r="LFQ1" s="71"/>
      <c r="LFR1" s="71"/>
      <c r="LFS1" s="71"/>
      <c r="LFT1" s="71"/>
      <c r="LFU1" s="71"/>
      <c r="LFV1" s="71"/>
      <c r="LFW1" s="71"/>
      <c r="LFX1" s="71"/>
      <c r="LFY1" s="71"/>
      <c r="LFZ1" s="71"/>
      <c r="LGA1" s="71"/>
      <c r="LGB1" s="71"/>
      <c r="LGC1" s="71"/>
      <c r="LGD1" s="71"/>
      <c r="LGE1" s="71"/>
      <c r="LGF1" s="71"/>
      <c r="LGG1" s="71"/>
      <c r="LGH1" s="71"/>
      <c r="LGI1" s="71"/>
      <c r="LGJ1" s="71"/>
      <c r="LGK1" s="71"/>
      <c r="LGL1" s="71"/>
      <c r="LGM1" s="71"/>
      <c r="LGN1" s="71"/>
      <c r="LGO1" s="71"/>
      <c r="LGP1" s="71"/>
      <c r="LGQ1" s="71"/>
      <c r="LGR1" s="71"/>
      <c r="LGS1" s="71"/>
      <c r="LGT1" s="71"/>
      <c r="LGU1" s="71"/>
      <c r="LGV1" s="71"/>
      <c r="LGW1" s="71"/>
      <c r="LGX1" s="71"/>
      <c r="LGY1" s="71"/>
      <c r="LGZ1" s="71"/>
      <c r="LHA1" s="71"/>
      <c r="LHB1" s="71"/>
      <c r="LHC1" s="71"/>
      <c r="LHD1" s="71"/>
      <c r="LHE1" s="71"/>
      <c r="LHF1" s="71"/>
      <c r="LHG1" s="71"/>
      <c r="LHH1" s="71"/>
      <c r="LHI1" s="71"/>
      <c r="LHJ1" s="71"/>
      <c r="LHK1" s="71"/>
      <c r="LHL1" s="71"/>
      <c r="LHM1" s="71"/>
      <c r="LHN1" s="71"/>
      <c r="LHO1" s="71"/>
      <c r="LHP1" s="71"/>
      <c r="LHQ1" s="71"/>
      <c r="LHR1" s="71"/>
      <c r="LHS1" s="71"/>
      <c r="LHT1" s="71"/>
      <c r="LHU1" s="71"/>
      <c r="LHV1" s="71"/>
      <c r="LHW1" s="71"/>
      <c r="LHX1" s="71"/>
      <c r="LHY1" s="71"/>
      <c r="LHZ1" s="71"/>
      <c r="LIA1" s="71"/>
      <c r="LIB1" s="71"/>
      <c r="LIC1" s="71"/>
      <c r="LID1" s="71"/>
      <c r="LIE1" s="71"/>
      <c r="LIF1" s="71"/>
      <c r="LIG1" s="71"/>
      <c r="LIH1" s="71"/>
      <c r="LII1" s="71"/>
      <c r="LIJ1" s="71"/>
      <c r="LIK1" s="71"/>
      <c r="LIL1" s="71"/>
      <c r="LIM1" s="71"/>
      <c r="LIN1" s="71"/>
      <c r="LIO1" s="71"/>
      <c r="LIP1" s="71"/>
      <c r="LIQ1" s="71"/>
      <c r="LIR1" s="71"/>
      <c r="LIS1" s="71"/>
      <c r="LIT1" s="71"/>
      <c r="LIU1" s="71"/>
      <c r="LIV1" s="71"/>
      <c r="LIW1" s="71"/>
      <c r="LIX1" s="71"/>
      <c r="LIY1" s="71"/>
      <c r="LIZ1" s="71"/>
      <c r="LJA1" s="71"/>
      <c r="LJB1" s="71"/>
      <c r="LJC1" s="71"/>
      <c r="LJD1" s="71"/>
      <c r="LJE1" s="71"/>
      <c r="LJF1" s="71"/>
      <c r="LJG1" s="71"/>
      <c r="LJH1" s="71"/>
      <c r="LJI1" s="71"/>
      <c r="LJJ1" s="71"/>
      <c r="LJK1" s="71"/>
      <c r="LJL1" s="71"/>
      <c r="LJM1" s="71"/>
      <c r="LJN1" s="71"/>
      <c r="LJO1" s="71"/>
      <c r="LJP1" s="71"/>
      <c r="LJQ1" s="71"/>
      <c r="LJR1" s="71"/>
      <c r="LJS1" s="71"/>
      <c r="LJT1" s="71"/>
      <c r="LJU1" s="71"/>
      <c r="LJV1" s="71"/>
      <c r="LJW1" s="71"/>
      <c r="LJX1" s="71"/>
      <c r="LJY1" s="71"/>
      <c r="LJZ1" s="71"/>
      <c r="LKA1" s="71"/>
      <c r="LKB1" s="71"/>
      <c r="LKC1" s="71"/>
      <c r="LKD1" s="71"/>
      <c r="LKE1" s="71"/>
      <c r="LKF1" s="71"/>
      <c r="LKG1" s="71"/>
      <c r="LKH1" s="71"/>
      <c r="LKI1" s="71"/>
      <c r="LKJ1" s="71"/>
      <c r="LKK1" s="71"/>
      <c r="LKL1" s="71"/>
      <c r="LKM1" s="71"/>
      <c r="LKN1" s="71"/>
      <c r="LKO1" s="71"/>
      <c r="LKP1" s="71"/>
      <c r="LKQ1" s="71"/>
      <c r="LKR1" s="71"/>
      <c r="LKS1" s="71"/>
      <c r="LKT1" s="71"/>
      <c r="LKU1" s="71"/>
      <c r="LKV1" s="71"/>
      <c r="LKW1" s="71"/>
      <c r="LKX1" s="71"/>
      <c r="LKY1" s="71"/>
      <c r="LKZ1" s="71"/>
      <c r="LLA1" s="71"/>
      <c r="LLB1" s="71"/>
      <c r="LLC1" s="71"/>
      <c r="LLD1" s="71"/>
      <c r="LLE1" s="71"/>
      <c r="LLF1" s="71"/>
      <c r="LLG1" s="71"/>
      <c r="LLH1" s="71"/>
      <c r="LLI1" s="71"/>
      <c r="LLJ1" s="71"/>
      <c r="LLK1" s="71"/>
      <c r="LLL1" s="71"/>
      <c r="LLM1" s="71"/>
      <c r="LLN1" s="71"/>
      <c r="LLO1" s="71"/>
      <c r="LLP1" s="71"/>
      <c r="LLQ1" s="71"/>
      <c r="LLR1" s="71"/>
      <c r="LLS1" s="71"/>
      <c r="LLT1" s="71"/>
      <c r="LLU1" s="71"/>
      <c r="LLV1" s="71"/>
      <c r="LLW1" s="71"/>
      <c r="LLX1" s="71"/>
      <c r="LLY1" s="71"/>
      <c r="LLZ1" s="71"/>
      <c r="LMA1" s="71"/>
      <c r="LMB1" s="71"/>
      <c r="LMC1" s="71"/>
      <c r="LMD1" s="71"/>
      <c r="LME1" s="71"/>
      <c r="LMF1" s="71"/>
      <c r="LMG1" s="71"/>
      <c r="LMH1" s="71"/>
      <c r="LMI1" s="71"/>
      <c r="LMJ1" s="71"/>
      <c r="LMK1" s="71"/>
      <c r="LML1" s="71"/>
      <c r="LMM1" s="71"/>
      <c r="LMN1" s="71"/>
      <c r="LMO1" s="71"/>
      <c r="LMP1" s="71"/>
      <c r="LMQ1" s="71"/>
      <c r="LMR1" s="71"/>
      <c r="LMS1" s="71"/>
      <c r="LMT1" s="71"/>
      <c r="LMU1" s="71"/>
      <c r="LMV1" s="71"/>
      <c r="LMW1" s="71"/>
      <c r="LMX1" s="71"/>
      <c r="LMY1" s="71"/>
      <c r="LMZ1" s="71"/>
      <c r="LNA1" s="71"/>
      <c r="LNB1" s="71"/>
      <c r="LNC1" s="71"/>
      <c r="LND1" s="71"/>
      <c r="LNE1" s="71"/>
      <c r="LNF1" s="71"/>
      <c r="LNG1" s="71"/>
      <c r="LNH1" s="71"/>
      <c r="LNI1" s="71"/>
      <c r="LNJ1" s="71"/>
      <c r="LNK1" s="71"/>
      <c r="LNL1" s="71"/>
      <c r="LNM1" s="71"/>
      <c r="LNN1" s="71"/>
      <c r="LNO1" s="71"/>
      <c r="LNP1" s="71"/>
      <c r="LNQ1" s="71"/>
      <c r="LNR1" s="71"/>
      <c r="LNS1" s="71"/>
      <c r="LNT1" s="71"/>
      <c r="LNU1" s="71"/>
      <c r="LNV1" s="71"/>
      <c r="LNW1" s="71"/>
      <c r="LNX1" s="71"/>
      <c r="LNY1" s="71"/>
      <c r="LNZ1" s="71"/>
      <c r="LOA1" s="71"/>
      <c r="LOB1" s="71"/>
      <c r="LOC1" s="71"/>
      <c r="LOD1" s="71"/>
      <c r="LOE1" s="71"/>
      <c r="LOF1" s="71"/>
      <c r="LOG1" s="71"/>
      <c r="LOH1" s="71"/>
      <c r="LOI1" s="71"/>
      <c r="LOJ1" s="71"/>
      <c r="LOK1" s="71"/>
      <c r="LOL1" s="71"/>
      <c r="LOM1" s="71"/>
      <c r="LON1" s="71"/>
      <c r="LOO1" s="71"/>
      <c r="LOP1" s="71"/>
      <c r="LOQ1" s="71"/>
      <c r="LOR1" s="71"/>
      <c r="LOS1" s="71"/>
      <c r="LOT1" s="71"/>
      <c r="LOU1" s="71"/>
      <c r="LOV1" s="71"/>
      <c r="LOW1" s="71"/>
      <c r="LOX1" s="71"/>
      <c r="LOY1" s="71"/>
      <c r="LOZ1" s="71"/>
      <c r="LPA1" s="71"/>
      <c r="LPB1" s="71"/>
      <c r="LPC1" s="71"/>
      <c r="LPD1" s="71"/>
      <c r="LPE1" s="71"/>
      <c r="LPF1" s="71"/>
      <c r="LPG1" s="71"/>
      <c r="LPH1" s="71"/>
      <c r="LPI1" s="71"/>
      <c r="LPJ1" s="71"/>
      <c r="LPK1" s="71"/>
      <c r="LPL1" s="71"/>
      <c r="LPM1" s="71"/>
      <c r="LPN1" s="71"/>
      <c r="LPO1" s="71"/>
      <c r="LPP1" s="71"/>
      <c r="LPQ1" s="71"/>
      <c r="LPR1" s="71"/>
      <c r="LPS1" s="71"/>
      <c r="LPT1" s="71"/>
      <c r="LPU1" s="71"/>
      <c r="LPV1" s="71"/>
      <c r="LPW1" s="71"/>
      <c r="LPX1" s="71"/>
      <c r="LPY1" s="71"/>
      <c r="LPZ1" s="71"/>
      <c r="LQA1" s="71"/>
      <c r="LQB1" s="71"/>
      <c r="LQC1" s="71"/>
      <c r="LQD1" s="71"/>
      <c r="LQE1" s="71"/>
      <c r="LQF1" s="71"/>
      <c r="LQG1" s="71"/>
      <c r="LQH1" s="71"/>
      <c r="LQI1" s="71"/>
      <c r="LQJ1" s="71"/>
      <c r="LQK1" s="71"/>
      <c r="LQL1" s="71"/>
      <c r="LQM1" s="71"/>
      <c r="LQN1" s="71"/>
      <c r="LQO1" s="71"/>
      <c r="LQP1" s="71"/>
      <c r="LQQ1" s="71"/>
      <c r="LQR1" s="71"/>
      <c r="LQS1" s="71"/>
      <c r="LQT1" s="71"/>
      <c r="LQU1" s="71"/>
      <c r="LQV1" s="71"/>
      <c r="LQW1" s="71"/>
      <c r="LQX1" s="71"/>
      <c r="LQY1" s="71"/>
      <c r="LQZ1" s="71"/>
      <c r="LRA1" s="71"/>
      <c r="LRB1" s="71"/>
      <c r="LRC1" s="71"/>
      <c r="LRD1" s="71"/>
      <c r="LRE1" s="71"/>
      <c r="LRF1" s="71"/>
      <c r="LRG1" s="71"/>
      <c r="LRH1" s="71"/>
      <c r="LRI1" s="71"/>
      <c r="LRJ1" s="71"/>
      <c r="LRK1" s="71"/>
      <c r="LRL1" s="71"/>
      <c r="LRM1" s="71"/>
      <c r="LRN1" s="71"/>
      <c r="LRO1" s="71"/>
      <c r="LRP1" s="71"/>
      <c r="LRQ1" s="71"/>
      <c r="LRR1" s="71"/>
      <c r="LRS1" s="71"/>
      <c r="LRT1" s="71"/>
      <c r="LRU1" s="71"/>
      <c r="LRV1" s="71"/>
      <c r="LRW1" s="71"/>
      <c r="LRX1" s="71"/>
      <c r="LRY1" s="71"/>
      <c r="LRZ1" s="71"/>
      <c r="LSA1" s="71"/>
      <c r="LSB1" s="71"/>
      <c r="LSC1" s="71"/>
      <c r="LSD1" s="71"/>
      <c r="LSE1" s="71"/>
      <c r="LSF1" s="71"/>
      <c r="LSG1" s="71"/>
      <c r="LSH1" s="71"/>
      <c r="LSI1" s="71"/>
      <c r="LSJ1" s="71"/>
      <c r="LSK1" s="71"/>
      <c r="LSL1" s="71"/>
      <c r="LSM1" s="71"/>
      <c r="LSN1" s="71"/>
      <c r="LSO1" s="71"/>
      <c r="LSP1" s="71"/>
      <c r="LSQ1" s="71"/>
      <c r="LSR1" s="71"/>
      <c r="LSS1" s="71"/>
      <c r="LST1" s="71"/>
      <c r="LSU1" s="71"/>
      <c r="LSV1" s="71"/>
      <c r="LSW1" s="71"/>
      <c r="LSX1" s="71"/>
      <c r="LSY1" s="71"/>
      <c r="LSZ1" s="71"/>
      <c r="LTA1" s="71"/>
      <c r="LTB1" s="71"/>
      <c r="LTC1" s="71"/>
      <c r="LTD1" s="71"/>
      <c r="LTE1" s="71"/>
      <c r="LTF1" s="71"/>
      <c r="LTG1" s="71"/>
      <c r="LTH1" s="71"/>
      <c r="LTI1" s="71"/>
      <c r="LTJ1" s="71"/>
      <c r="LTK1" s="71"/>
      <c r="LTL1" s="71"/>
      <c r="LTM1" s="71"/>
      <c r="LTN1" s="71"/>
      <c r="LTO1" s="71"/>
      <c r="LTP1" s="71"/>
      <c r="LTQ1" s="71"/>
      <c r="LTR1" s="71"/>
      <c r="LTS1" s="71"/>
      <c r="LTT1" s="71"/>
      <c r="LTU1" s="71"/>
      <c r="LTV1" s="71"/>
      <c r="LTW1" s="71"/>
      <c r="LTX1" s="71"/>
      <c r="LTY1" s="71"/>
      <c r="LTZ1" s="71"/>
      <c r="LUA1" s="71"/>
      <c r="LUB1" s="71"/>
      <c r="LUC1" s="71"/>
      <c r="LUD1" s="71"/>
      <c r="LUE1" s="71"/>
      <c r="LUF1" s="71"/>
      <c r="LUG1" s="71"/>
      <c r="LUH1" s="71"/>
      <c r="LUI1" s="71"/>
      <c r="LUJ1" s="71"/>
      <c r="LUK1" s="71"/>
      <c r="LUL1" s="71"/>
      <c r="LUM1" s="71"/>
      <c r="LUN1" s="71"/>
      <c r="LUO1" s="71"/>
      <c r="LUP1" s="71"/>
      <c r="LUQ1" s="71"/>
      <c r="LUR1" s="71"/>
      <c r="LUS1" s="71"/>
      <c r="LUT1" s="71"/>
      <c r="LUU1" s="71"/>
      <c r="LUV1" s="71"/>
      <c r="LUW1" s="71"/>
      <c r="LUX1" s="71"/>
      <c r="LUY1" s="71"/>
      <c r="LUZ1" s="71"/>
      <c r="LVA1" s="71"/>
      <c r="LVB1" s="71"/>
      <c r="LVC1" s="71"/>
      <c r="LVD1" s="71"/>
      <c r="LVE1" s="71"/>
      <c r="LVF1" s="71"/>
      <c r="LVG1" s="71"/>
      <c r="LVH1" s="71"/>
      <c r="LVI1" s="71"/>
      <c r="LVJ1" s="71"/>
      <c r="LVK1" s="71"/>
      <c r="LVL1" s="71"/>
      <c r="LVM1" s="71"/>
      <c r="LVN1" s="71"/>
      <c r="LVO1" s="71"/>
      <c r="LVP1" s="71"/>
      <c r="LVQ1" s="71"/>
      <c r="LVR1" s="71"/>
      <c r="LVS1" s="71"/>
      <c r="LVT1" s="71"/>
      <c r="LVU1" s="71"/>
      <c r="LVV1" s="71"/>
      <c r="LVW1" s="71"/>
      <c r="LVX1" s="71"/>
      <c r="LVY1" s="71"/>
      <c r="LVZ1" s="71"/>
      <c r="LWA1" s="71"/>
      <c r="LWB1" s="71"/>
      <c r="LWC1" s="71"/>
      <c r="LWD1" s="71"/>
      <c r="LWE1" s="71"/>
      <c r="LWF1" s="71"/>
      <c r="LWG1" s="71"/>
      <c r="LWH1" s="71"/>
      <c r="LWI1" s="71"/>
      <c r="LWJ1" s="71"/>
      <c r="LWK1" s="71"/>
      <c r="LWL1" s="71"/>
      <c r="LWM1" s="71"/>
      <c r="LWN1" s="71"/>
      <c r="LWO1" s="71"/>
      <c r="LWP1" s="71"/>
      <c r="LWQ1" s="71"/>
      <c r="LWR1" s="71"/>
      <c r="LWS1" s="71"/>
      <c r="LWT1" s="71"/>
      <c r="LWU1" s="71"/>
      <c r="LWV1" s="71"/>
      <c r="LWW1" s="71"/>
      <c r="LWX1" s="71"/>
      <c r="LWY1" s="71"/>
      <c r="LWZ1" s="71"/>
      <c r="LXA1" s="71"/>
      <c r="LXB1" s="71"/>
      <c r="LXC1" s="71"/>
      <c r="LXD1" s="71"/>
      <c r="LXE1" s="71"/>
      <c r="LXF1" s="71"/>
      <c r="LXG1" s="71"/>
      <c r="LXH1" s="71"/>
      <c r="LXI1" s="71"/>
      <c r="LXJ1" s="71"/>
      <c r="LXK1" s="71"/>
      <c r="LXL1" s="71"/>
      <c r="LXM1" s="71"/>
      <c r="LXN1" s="71"/>
      <c r="LXO1" s="71"/>
      <c r="LXP1" s="71"/>
      <c r="LXQ1" s="71"/>
      <c r="LXR1" s="71"/>
      <c r="LXS1" s="71"/>
      <c r="LXT1" s="71"/>
      <c r="LXU1" s="71"/>
      <c r="LXV1" s="71"/>
      <c r="LXW1" s="71"/>
      <c r="LXX1" s="71"/>
      <c r="LXY1" s="71"/>
      <c r="LXZ1" s="71"/>
      <c r="LYA1" s="71"/>
      <c r="LYB1" s="71"/>
      <c r="LYC1" s="71"/>
      <c r="LYD1" s="71"/>
      <c r="LYE1" s="71"/>
      <c r="LYF1" s="71"/>
      <c r="LYG1" s="71"/>
      <c r="LYH1" s="71"/>
      <c r="LYI1" s="71"/>
      <c r="LYJ1" s="71"/>
      <c r="LYK1" s="71"/>
      <c r="LYL1" s="71"/>
      <c r="LYM1" s="71"/>
      <c r="LYN1" s="71"/>
      <c r="LYO1" s="71"/>
      <c r="LYP1" s="71"/>
      <c r="LYQ1" s="71"/>
      <c r="LYR1" s="71"/>
      <c r="LYS1" s="71"/>
      <c r="LYT1" s="71"/>
      <c r="LYU1" s="71"/>
      <c r="LYV1" s="71"/>
      <c r="LYW1" s="71"/>
      <c r="LYX1" s="71"/>
      <c r="LYY1" s="71"/>
      <c r="LYZ1" s="71"/>
      <c r="LZA1" s="71"/>
      <c r="LZB1" s="71"/>
      <c r="LZC1" s="71"/>
      <c r="LZD1" s="71"/>
      <c r="LZE1" s="71"/>
      <c r="LZF1" s="71"/>
      <c r="LZG1" s="71"/>
      <c r="LZH1" s="71"/>
      <c r="LZI1" s="71"/>
      <c r="LZJ1" s="71"/>
      <c r="LZK1" s="71"/>
      <c r="LZL1" s="71"/>
      <c r="LZM1" s="71"/>
      <c r="LZN1" s="71"/>
      <c r="LZO1" s="71"/>
      <c r="LZP1" s="71"/>
      <c r="LZQ1" s="71"/>
      <c r="LZR1" s="71"/>
      <c r="LZS1" s="71"/>
      <c r="LZT1" s="71"/>
      <c r="LZU1" s="71"/>
      <c r="LZV1" s="71"/>
      <c r="LZW1" s="71"/>
      <c r="LZX1" s="71"/>
      <c r="LZY1" s="71"/>
      <c r="LZZ1" s="71"/>
      <c r="MAA1" s="71"/>
      <c r="MAB1" s="71"/>
      <c r="MAC1" s="71"/>
      <c r="MAD1" s="71"/>
      <c r="MAE1" s="71"/>
      <c r="MAF1" s="71"/>
      <c r="MAG1" s="71"/>
      <c r="MAH1" s="71"/>
      <c r="MAI1" s="71"/>
      <c r="MAJ1" s="71"/>
      <c r="MAK1" s="71"/>
      <c r="MAL1" s="71"/>
      <c r="MAM1" s="71"/>
      <c r="MAN1" s="71"/>
      <c r="MAO1" s="71"/>
      <c r="MAP1" s="71"/>
      <c r="MAQ1" s="71"/>
      <c r="MAR1" s="71"/>
      <c r="MAS1" s="71"/>
      <c r="MAT1" s="71"/>
      <c r="MAU1" s="71"/>
      <c r="MAV1" s="71"/>
      <c r="MAW1" s="71"/>
      <c r="MAX1" s="71"/>
      <c r="MAY1" s="71"/>
      <c r="MAZ1" s="71"/>
      <c r="MBA1" s="71"/>
      <c r="MBB1" s="71"/>
      <c r="MBC1" s="71"/>
      <c r="MBD1" s="71"/>
      <c r="MBE1" s="71"/>
      <c r="MBF1" s="71"/>
      <c r="MBG1" s="71"/>
      <c r="MBH1" s="71"/>
      <c r="MBI1" s="71"/>
      <c r="MBJ1" s="71"/>
      <c r="MBK1" s="71"/>
      <c r="MBL1" s="71"/>
      <c r="MBM1" s="71"/>
      <c r="MBN1" s="71"/>
      <c r="MBO1" s="71"/>
      <c r="MBP1" s="71"/>
      <c r="MBQ1" s="71"/>
      <c r="MBR1" s="71"/>
      <c r="MBS1" s="71"/>
      <c r="MBT1" s="71"/>
      <c r="MBU1" s="71"/>
      <c r="MBV1" s="71"/>
      <c r="MBW1" s="71"/>
      <c r="MBX1" s="71"/>
      <c r="MBY1" s="71"/>
      <c r="MBZ1" s="71"/>
      <c r="MCA1" s="71"/>
      <c r="MCB1" s="71"/>
      <c r="MCC1" s="71"/>
      <c r="MCD1" s="71"/>
      <c r="MCE1" s="71"/>
      <c r="MCF1" s="71"/>
      <c r="MCG1" s="71"/>
      <c r="MCH1" s="71"/>
      <c r="MCI1" s="71"/>
      <c r="MCJ1" s="71"/>
      <c r="MCK1" s="71"/>
      <c r="MCL1" s="71"/>
      <c r="MCM1" s="71"/>
      <c r="MCN1" s="71"/>
      <c r="MCO1" s="71"/>
      <c r="MCP1" s="71"/>
      <c r="MCQ1" s="71"/>
      <c r="MCR1" s="71"/>
      <c r="MCS1" s="71"/>
      <c r="MCT1" s="71"/>
      <c r="MCU1" s="71"/>
      <c r="MCV1" s="71"/>
      <c r="MCW1" s="71"/>
      <c r="MCX1" s="71"/>
      <c r="MCY1" s="71"/>
      <c r="MCZ1" s="71"/>
      <c r="MDA1" s="71"/>
      <c r="MDB1" s="71"/>
      <c r="MDC1" s="71"/>
      <c r="MDD1" s="71"/>
      <c r="MDE1" s="71"/>
      <c r="MDF1" s="71"/>
      <c r="MDG1" s="71"/>
      <c r="MDH1" s="71"/>
      <c r="MDI1" s="71"/>
      <c r="MDJ1" s="71"/>
      <c r="MDK1" s="71"/>
      <c r="MDL1" s="71"/>
      <c r="MDM1" s="71"/>
      <c r="MDN1" s="71"/>
      <c r="MDO1" s="71"/>
      <c r="MDP1" s="71"/>
      <c r="MDQ1" s="71"/>
      <c r="MDR1" s="71"/>
      <c r="MDS1" s="71"/>
      <c r="MDT1" s="71"/>
      <c r="MDU1" s="71"/>
      <c r="MDV1" s="71"/>
      <c r="MDW1" s="71"/>
      <c r="MDX1" s="71"/>
      <c r="MDY1" s="71"/>
      <c r="MDZ1" s="71"/>
      <c r="MEA1" s="71"/>
      <c r="MEB1" s="71"/>
      <c r="MEC1" s="71"/>
      <c r="MED1" s="71"/>
      <c r="MEE1" s="71"/>
      <c r="MEF1" s="71"/>
      <c r="MEG1" s="71"/>
      <c r="MEH1" s="71"/>
      <c r="MEI1" s="71"/>
      <c r="MEJ1" s="71"/>
      <c r="MEK1" s="71"/>
      <c r="MEL1" s="71"/>
      <c r="MEM1" s="71"/>
      <c r="MEN1" s="71"/>
      <c r="MEO1" s="71"/>
      <c r="MEP1" s="71"/>
      <c r="MEQ1" s="71"/>
      <c r="MER1" s="71"/>
      <c r="MES1" s="71"/>
      <c r="MET1" s="71"/>
      <c r="MEU1" s="71"/>
      <c r="MEV1" s="71"/>
      <c r="MEW1" s="71"/>
      <c r="MEX1" s="71"/>
      <c r="MEY1" s="71"/>
      <c r="MEZ1" s="71"/>
      <c r="MFA1" s="71"/>
      <c r="MFB1" s="71"/>
      <c r="MFC1" s="71"/>
      <c r="MFD1" s="71"/>
      <c r="MFE1" s="71"/>
      <c r="MFF1" s="71"/>
      <c r="MFG1" s="71"/>
      <c r="MFH1" s="71"/>
      <c r="MFI1" s="71"/>
      <c r="MFJ1" s="71"/>
      <c r="MFK1" s="71"/>
      <c r="MFL1" s="71"/>
      <c r="MFM1" s="71"/>
      <c r="MFN1" s="71"/>
      <c r="MFO1" s="71"/>
      <c r="MFP1" s="71"/>
      <c r="MFQ1" s="71"/>
      <c r="MFR1" s="71"/>
      <c r="MFS1" s="71"/>
      <c r="MFT1" s="71"/>
      <c r="MFU1" s="71"/>
      <c r="MFV1" s="71"/>
      <c r="MFW1" s="71"/>
      <c r="MFX1" s="71"/>
      <c r="MFY1" s="71"/>
      <c r="MFZ1" s="71"/>
      <c r="MGA1" s="71"/>
      <c r="MGB1" s="71"/>
      <c r="MGC1" s="71"/>
      <c r="MGD1" s="71"/>
      <c r="MGE1" s="71"/>
      <c r="MGF1" s="71"/>
      <c r="MGG1" s="71"/>
      <c r="MGH1" s="71"/>
      <c r="MGI1" s="71"/>
      <c r="MGJ1" s="71"/>
      <c r="MGK1" s="71"/>
      <c r="MGL1" s="71"/>
      <c r="MGM1" s="71"/>
      <c r="MGN1" s="71"/>
      <c r="MGO1" s="71"/>
      <c r="MGP1" s="71"/>
      <c r="MGQ1" s="71"/>
      <c r="MGR1" s="71"/>
      <c r="MGS1" s="71"/>
      <c r="MGT1" s="71"/>
      <c r="MGU1" s="71"/>
      <c r="MGV1" s="71"/>
      <c r="MGW1" s="71"/>
      <c r="MGX1" s="71"/>
      <c r="MGY1" s="71"/>
      <c r="MGZ1" s="71"/>
      <c r="MHA1" s="71"/>
      <c r="MHB1" s="71"/>
      <c r="MHC1" s="71"/>
      <c r="MHD1" s="71"/>
      <c r="MHE1" s="71"/>
      <c r="MHF1" s="71"/>
      <c r="MHG1" s="71"/>
      <c r="MHH1" s="71"/>
      <c r="MHI1" s="71"/>
      <c r="MHJ1" s="71"/>
      <c r="MHK1" s="71"/>
      <c r="MHL1" s="71"/>
      <c r="MHM1" s="71"/>
      <c r="MHN1" s="71"/>
      <c r="MHO1" s="71"/>
      <c r="MHP1" s="71"/>
      <c r="MHQ1" s="71"/>
      <c r="MHR1" s="71"/>
      <c r="MHS1" s="71"/>
      <c r="MHT1" s="71"/>
      <c r="MHU1" s="71"/>
      <c r="MHV1" s="71"/>
      <c r="MHW1" s="71"/>
      <c r="MHX1" s="71"/>
      <c r="MHY1" s="71"/>
      <c r="MHZ1" s="71"/>
      <c r="MIA1" s="71"/>
      <c r="MIB1" s="71"/>
      <c r="MIC1" s="71"/>
      <c r="MID1" s="71"/>
      <c r="MIE1" s="71"/>
      <c r="MIF1" s="71"/>
      <c r="MIG1" s="71"/>
      <c r="MIH1" s="71"/>
      <c r="MII1" s="71"/>
      <c r="MIJ1" s="71"/>
      <c r="MIK1" s="71"/>
      <c r="MIL1" s="71"/>
      <c r="MIM1" s="71"/>
      <c r="MIN1" s="71"/>
      <c r="MIO1" s="71"/>
      <c r="MIP1" s="71"/>
      <c r="MIQ1" s="71"/>
      <c r="MIR1" s="71"/>
      <c r="MIS1" s="71"/>
      <c r="MIT1" s="71"/>
      <c r="MIU1" s="71"/>
      <c r="MIV1" s="71"/>
      <c r="MIW1" s="71"/>
      <c r="MIX1" s="71"/>
      <c r="MIY1" s="71"/>
      <c r="MIZ1" s="71"/>
      <c r="MJA1" s="71"/>
      <c r="MJB1" s="71"/>
      <c r="MJC1" s="71"/>
      <c r="MJD1" s="71"/>
      <c r="MJE1" s="71"/>
      <c r="MJF1" s="71"/>
      <c r="MJG1" s="71"/>
      <c r="MJH1" s="71"/>
      <c r="MJI1" s="71"/>
      <c r="MJJ1" s="71"/>
      <c r="MJK1" s="71"/>
      <c r="MJL1" s="71"/>
      <c r="MJM1" s="71"/>
      <c r="MJN1" s="71"/>
      <c r="MJO1" s="71"/>
      <c r="MJP1" s="71"/>
      <c r="MJQ1" s="71"/>
      <c r="MJR1" s="71"/>
      <c r="MJS1" s="71"/>
      <c r="MJT1" s="71"/>
      <c r="MJU1" s="71"/>
      <c r="MJV1" s="71"/>
      <c r="MJW1" s="71"/>
      <c r="MJX1" s="71"/>
      <c r="MJY1" s="71"/>
      <c r="MJZ1" s="71"/>
      <c r="MKA1" s="71"/>
      <c r="MKB1" s="71"/>
      <c r="MKC1" s="71"/>
      <c r="MKD1" s="71"/>
      <c r="MKE1" s="71"/>
      <c r="MKF1" s="71"/>
      <c r="MKG1" s="71"/>
      <c r="MKH1" s="71"/>
      <c r="MKI1" s="71"/>
      <c r="MKJ1" s="71"/>
      <c r="MKK1" s="71"/>
      <c r="MKL1" s="71"/>
      <c r="MKM1" s="71"/>
      <c r="MKN1" s="71"/>
      <c r="MKO1" s="71"/>
      <c r="MKP1" s="71"/>
      <c r="MKQ1" s="71"/>
      <c r="MKR1" s="71"/>
      <c r="MKS1" s="71"/>
      <c r="MKT1" s="71"/>
      <c r="MKU1" s="71"/>
      <c r="MKV1" s="71"/>
      <c r="MKW1" s="71"/>
      <c r="MKX1" s="71"/>
      <c r="MKY1" s="71"/>
      <c r="MKZ1" s="71"/>
      <c r="MLA1" s="71"/>
      <c r="MLB1" s="71"/>
      <c r="MLC1" s="71"/>
      <c r="MLD1" s="71"/>
      <c r="MLE1" s="71"/>
      <c r="MLF1" s="71"/>
      <c r="MLG1" s="71"/>
      <c r="MLH1" s="71"/>
      <c r="MLI1" s="71"/>
      <c r="MLJ1" s="71"/>
      <c r="MLK1" s="71"/>
      <c r="MLL1" s="71"/>
      <c r="MLM1" s="71"/>
      <c r="MLN1" s="71"/>
      <c r="MLO1" s="71"/>
      <c r="MLP1" s="71"/>
      <c r="MLQ1" s="71"/>
      <c r="MLR1" s="71"/>
      <c r="MLS1" s="71"/>
      <c r="MLT1" s="71"/>
      <c r="MLU1" s="71"/>
      <c r="MLV1" s="71"/>
      <c r="MLW1" s="71"/>
      <c r="MLX1" s="71"/>
      <c r="MLY1" s="71"/>
      <c r="MLZ1" s="71"/>
      <c r="MMA1" s="71"/>
      <c r="MMB1" s="71"/>
      <c r="MMC1" s="71"/>
      <c r="MMD1" s="71"/>
      <c r="MME1" s="71"/>
      <c r="MMF1" s="71"/>
      <c r="MMG1" s="71"/>
      <c r="MMH1" s="71"/>
      <c r="MMI1" s="71"/>
      <c r="MMJ1" s="71"/>
      <c r="MMK1" s="71"/>
      <c r="MML1" s="71"/>
      <c r="MMM1" s="71"/>
      <c r="MMN1" s="71"/>
      <c r="MMO1" s="71"/>
      <c r="MMP1" s="71"/>
      <c r="MMQ1" s="71"/>
      <c r="MMR1" s="71"/>
      <c r="MMS1" s="71"/>
      <c r="MMT1" s="71"/>
      <c r="MMU1" s="71"/>
      <c r="MMV1" s="71"/>
      <c r="MMW1" s="71"/>
      <c r="MMX1" s="71"/>
      <c r="MMY1" s="71"/>
      <c r="MMZ1" s="71"/>
      <c r="MNA1" s="71"/>
      <c r="MNB1" s="71"/>
      <c r="MNC1" s="71"/>
      <c r="MND1" s="71"/>
      <c r="MNE1" s="71"/>
      <c r="MNF1" s="71"/>
      <c r="MNG1" s="71"/>
      <c r="MNH1" s="71"/>
      <c r="MNI1" s="71"/>
      <c r="MNJ1" s="71"/>
      <c r="MNK1" s="71"/>
      <c r="MNL1" s="71"/>
      <c r="MNM1" s="71"/>
      <c r="MNN1" s="71"/>
      <c r="MNO1" s="71"/>
      <c r="MNP1" s="71"/>
      <c r="MNQ1" s="71"/>
      <c r="MNR1" s="71"/>
      <c r="MNS1" s="71"/>
      <c r="MNT1" s="71"/>
      <c r="MNU1" s="71"/>
      <c r="MNV1" s="71"/>
      <c r="MNW1" s="71"/>
      <c r="MNX1" s="71"/>
      <c r="MNY1" s="71"/>
      <c r="MNZ1" s="71"/>
      <c r="MOA1" s="71"/>
      <c r="MOB1" s="71"/>
      <c r="MOC1" s="71"/>
      <c r="MOD1" s="71"/>
      <c r="MOE1" s="71"/>
      <c r="MOF1" s="71"/>
      <c r="MOG1" s="71"/>
      <c r="MOH1" s="71"/>
      <c r="MOI1" s="71"/>
      <c r="MOJ1" s="71"/>
      <c r="MOK1" s="71"/>
      <c r="MOL1" s="71"/>
      <c r="MOM1" s="71"/>
      <c r="MON1" s="71"/>
      <c r="MOO1" s="71"/>
      <c r="MOP1" s="71"/>
      <c r="MOQ1" s="71"/>
      <c r="MOR1" s="71"/>
      <c r="MOS1" s="71"/>
      <c r="MOT1" s="71"/>
      <c r="MOU1" s="71"/>
      <c r="MOV1" s="71"/>
      <c r="MOW1" s="71"/>
      <c r="MOX1" s="71"/>
      <c r="MOY1" s="71"/>
      <c r="MOZ1" s="71"/>
      <c r="MPA1" s="71"/>
      <c r="MPB1" s="71"/>
      <c r="MPC1" s="71"/>
      <c r="MPD1" s="71"/>
      <c r="MPE1" s="71"/>
      <c r="MPF1" s="71"/>
      <c r="MPG1" s="71"/>
      <c r="MPH1" s="71"/>
      <c r="MPI1" s="71"/>
      <c r="MPJ1" s="71"/>
      <c r="MPK1" s="71"/>
      <c r="MPL1" s="71"/>
      <c r="MPM1" s="71"/>
      <c r="MPN1" s="71"/>
      <c r="MPO1" s="71"/>
      <c r="MPP1" s="71"/>
      <c r="MPQ1" s="71"/>
      <c r="MPR1" s="71"/>
      <c r="MPS1" s="71"/>
      <c r="MPT1" s="71"/>
      <c r="MPU1" s="71"/>
      <c r="MPV1" s="71"/>
      <c r="MPW1" s="71"/>
      <c r="MPX1" s="71"/>
      <c r="MPY1" s="71"/>
      <c r="MPZ1" s="71"/>
      <c r="MQA1" s="71"/>
      <c r="MQB1" s="71"/>
      <c r="MQC1" s="71"/>
      <c r="MQD1" s="71"/>
      <c r="MQE1" s="71"/>
      <c r="MQF1" s="71"/>
      <c r="MQG1" s="71"/>
      <c r="MQH1" s="71"/>
      <c r="MQI1" s="71"/>
      <c r="MQJ1" s="71"/>
      <c r="MQK1" s="71"/>
      <c r="MQL1" s="71"/>
      <c r="MQM1" s="71"/>
      <c r="MQN1" s="71"/>
      <c r="MQO1" s="71"/>
      <c r="MQP1" s="71"/>
      <c r="MQQ1" s="71"/>
      <c r="MQR1" s="71"/>
      <c r="MQS1" s="71"/>
      <c r="MQT1" s="71"/>
      <c r="MQU1" s="71"/>
      <c r="MQV1" s="71"/>
      <c r="MQW1" s="71"/>
      <c r="MQX1" s="71"/>
      <c r="MQY1" s="71"/>
      <c r="MQZ1" s="71"/>
      <c r="MRA1" s="71"/>
      <c r="MRB1" s="71"/>
      <c r="MRC1" s="71"/>
      <c r="MRD1" s="71"/>
      <c r="MRE1" s="71"/>
      <c r="MRF1" s="71"/>
      <c r="MRG1" s="71"/>
      <c r="MRH1" s="71"/>
      <c r="MRI1" s="71"/>
      <c r="MRJ1" s="71"/>
      <c r="MRK1" s="71"/>
      <c r="MRL1" s="71"/>
      <c r="MRM1" s="71"/>
      <c r="MRN1" s="71"/>
      <c r="MRO1" s="71"/>
      <c r="MRP1" s="71"/>
      <c r="MRQ1" s="71"/>
      <c r="MRR1" s="71"/>
      <c r="MRS1" s="71"/>
      <c r="MRT1" s="71"/>
      <c r="MRU1" s="71"/>
      <c r="MRV1" s="71"/>
      <c r="MRW1" s="71"/>
      <c r="MRX1" s="71"/>
      <c r="MRY1" s="71"/>
      <c r="MRZ1" s="71"/>
      <c r="MSA1" s="71"/>
      <c r="MSB1" s="71"/>
      <c r="MSC1" s="71"/>
      <c r="MSD1" s="71"/>
      <c r="MSE1" s="71"/>
      <c r="MSF1" s="71"/>
      <c r="MSG1" s="71"/>
      <c r="MSH1" s="71"/>
      <c r="MSI1" s="71"/>
      <c r="MSJ1" s="71"/>
      <c r="MSK1" s="71"/>
      <c r="MSL1" s="71"/>
      <c r="MSM1" s="71"/>
      <c r="MSN1" s="71"/>
      <c r="MSO1" s="71"/>
      <c r="MSP1" s="71"/>
      <c r="MSQ1" s="71"/>
      <c r="MSR1" s="71"/>
      <c r="MSS1" s="71"/>
      <c r="MST1" s="71"/>
      <c r="MSU1" s="71"/>
      <c r="MSV1" s="71"/>
      <c r="MSW1" s="71"/>
      <c r="MSX1" s="71"/>
      <c r="MSY1" s="71"/>
      <c r="MSZ1" s="71"/>
      <c r="MTA1" s="71"/>
      <c r="MTB1" s="71"/>
      <c r="MTC1" s="71"/>
      <c r="MTD1" s="71"/>
      <c r="MTE1" s="71"/>
      <c r="MTF1" s="71"/>
      <c r="MTG1" s="71"/>
      <c r="MTH1" s="71"/>
      <c r="MTI1" s="71"/>
      <c r="MTJ1" s="71"/>
      <c r="MTK1" s="71"/>
      <c r="MTL1" s="71"/>
      <c r="MTM1" s="71"/>
      <c r="MTN1" s="71"/>
      <c r="MTO1" s="71"/>
      <c r="MTP1" s="71"/>
      <c r="MTQ1" s="71"/>
      <c r="MTR1" s="71"/>
      <c r="MTS1" s="71"/>
      <c r="MTT1" s="71"/>
      <c r="MTU1" s="71"/>
      <c r="MTV1" s="71"/>
      <c r="MTW1" s="71"/>
      <c r="MTX1" s="71"/>
      <c r="MTY1" s="71"/>
      <c r="MTZ1" s="71"/>
      <c r="MUA1" s="71"/>
      <c r="MUB1" s="71"/>
      <c r="MUC1" s="71"/>
      <c r="MUD1" s="71"/>
      <c r="MUE1" s="71"/>
      <c r="MUF1" s="71"/>
      <c r="MUG1" s="71"/>
      <c r="MUH1" s="71"/>
      <c r="MUI1" s="71"/>
      <c r="MUJ1" s="71"/>
      <c r="MUK1" s="71"/>
      <c r="MUL1" s="71"/>
      <c r="MUM1" s="71"/>
      <c r="MUN1" s="71"/>
      <c r="MUO1" s="71"/>
      <c r="MUP1" s="71"/>
      <c r="MUQ1" s="71"/>
      <c r="MUR1" s="71"/>
      <c r="MUS1" s="71"/>
      <c r="MUT1" s="71"/>
      <c r="MUU1" s="71"/>
      <c r="MUV1" s="71"/>
      <c r="MUW1" s="71"/>
      <c r="MUX1" s="71"/>
      <c r="MUY1" s="71"/>
      <c r="MUZ1" s="71"/>
      <c r="MVA1" s="71"/>
      <c r="MVB1" s="71"/>
      <c r="MVC1" s="71"/>
      <c r="MVD1" s="71"/>
      <c r="MVE1" s="71"/>
      <c r="MVF1" s="71"/>
      <c r="MVG1" s="71"/>
      <c r="MVH1" s="71"/>
      <c r="MVI1" s="71"/>
      <c r="MVJ1" s="71"/>
      <c r="MVK1" s="71"/>
      <c r="MVL1" s="71"/>
      <c r="MVM1" s="71"/>
      <c r="MVN1" s="71"/>
      <c r="MVO1" s="71"/>
      <c r="MVP1" s="71"/>
      <c r="MVQ1" s="71"/>
      <c r="MVR1" s="71"/>
      <c r="MVS1" s="71"/>
      <c r="MVT1" s="71"/>
      <c r="MVU1" s="71"/>
      <c r="MVV1" s="71"/>
      <c r="MVW1" s="71"/>
      <c r="MVX1" s="71"/>
      <c r="MVY1" s="71"/>
      <c r="MVZ1" s="71"/>
      <c r="MWA1" s="71"/>
      <c r="MWB1" s="71"/>
      <c r="MWC1" s="71"/>
      <c r="MWD1" s="71"/>
      <c r="MWE1" s="71"/>
      <c r="MWF1" s="71"/>
      <c r="MWG1" s="71"/>
      <c r="MWH1" s="71"/>
      <c r="MWI1" s="71"/>
      <c r="MWJ1" s="71"/>
      <c r="MWK1" s="71"/>
      <c r="MWL1" s="71"/>
      <c r="MWM1" s="71"/>
      <c r="MWN1" s="71"/>
      <c r="MWO1" s="71"/>
      <c r="MWP1" s="71"/>
      <c r="MWQ1" s="71"/>
      <c r="MWR1" s="71"/>
      <c r="MWS1" s="71"/>
      <c r="MWT1" s="71"/>
      <c r="MWU1" s="71"/>
      <c r="MWV1" s="71"/>
      <c r="MWW1" s="71"/>
      <c r="MWX1" s="71"/>
      <c r="MWY1" s="71"/>
      <c r="MWZ1" s="71"/>
      <c r="MXA1" s="71"/>
      <c r="MXB1" s="71"/>
      <c r="MXC1" s="71"/>
      <c r="MXD1" s="71"/>
      <c r="MXE1" s="71"/>
      <c r="MXF1" s="71"/>
      <c r="MXG1" s="71"/>
      <c r="MXH1" s="71"/>
      <c r="MXI1" s="71"/>
      <c r="MXJ1" s="71"/>
      <c r="MXK1" s="71"/>
      <c r="MXL1" s="71"/>
      <c r="MXM1" s="71"/>
      <c r="MXN1" s="71"/>
      <c r="MXO1" s="71"/>
      <c r="MXP1" s="71"/>
      <c r="MXQ1" s="71"/>
      <c r="MXR1" s="71"/>
      <c r="MXS1" s="71"/>
      <c r="MXT1" s="71"/>
      <c r="MXU1" s="71"/>
      <c r="MXV1" s="71"/>
      <c r="MXW1" s="71"/>
      <c r="MXX1" s="71"/>
      <c r="MXY1" s="71"/>
      <c r="MXZ1" s="71"/>
      <c r="MYA1" s="71"/>
      <c r="MYB1" s="71"/>
      <c r="MYC1" s="71"/>
      <c r="MYD1" s="71"/>
      <c r="MYE1" s="71"/>
      <c r="MYF1" s="71"/>
      <c r="MYG1" s="71"/>
      <c r="MYH1" s="71"/>
      <c r="MYI1" s="71"/>
      <c r="MYJ1" s="71"/>
      <c r="MYK1" s="71"/>
      <c r="MYL1" s="71"/>
      <c r="MYM1" s="71"/>
      <c r="MYN1" s="71"/>
      <c r="MYO1" s="71"/>
      <c r="MYP1" s="71"/>
      <c r="MYQ1" s="71"/>
      <c r="MYR1" s="71"/>
      <c r="MYS1" s="71"/>
      <c r="MYT1" s="71"/>
      <c r="MYU1" s="71"/>
      <c r="MYV1" s="71"/>
      <c r="MYW1" s="71"/>
      <c r="MYX1" s="71"/>
      <c r="MYY1" s="71"/>
      <c r="MYZ1" s="71"/>
      <c r="MZA1" s="71"/>
      <c r="MZB1" s="71"/>
      <c r="MZC1" s="71"/>
      <c r="MZD1" s="71"/>
      <c r="MZE1" s="71"/>
      <c r="MZF1" s="71"/>
      <c r="MZG1" s="71"/>
      <c r="MZH1" s="71"/>
      <c r="MZI1" s="71"/>
      <c r="MZJ1" s="71"/>
      <c r="MZK1" s="71"/>
      <c r="MZL1" s="71"/>
      <c r="MZM1" s="71"/>
      <c r="MZN1" s="71"/>
      <c r="MZO1" s="71"/>
      <c r="MZP1" s="71"/>
      <c r="MZQ1" s="71"/>
      <c r="MZR1" s="71"/>
      <c r="MZS1" s="71"/>
      <c r="MZT1" s="71"/>
      <c r="MZU1" s="71"/>
      <c r="MZV1" s="71"/>
      <c r="MZW1" s="71"/>
      <c r="MZX1" s="71"/>
      <c r="MZY1" s="71"/>
      <c r="MZZ1" s="71"/>
      <c r="NAA1" s="71"/>
      <c r="NAB1" s="71"/>
      <c r="NAC1" s="71"/>
      <c r="NAD1" s="71"/>
      <c r="NAE1" s="71"/>
      <c r="NAF1" s="71"/>
      <c r="NAG1" s="71"/>
      <c r="NAH1" s="71"/>
      <c r="NAI1" s="71"/>
      <c r="NAJ1" s="71"/>
      <c r="NAK1" s="71"/>
      <c r="NAL1" s="71"/>
      <c r="NAM1" s="71"/>
      <c r="NAN1" s="71"/>
      <c r="NAO1" s="71"/>
      <c r="NAP1" s="71"/>
      <c r="NAQ1" s="71"/>
      <c r="NAR1" s="71"/>
      <c r="NAS1" s="71"/>
      <c r="NAT1" s="71"/>
      <c r="NAU1" s="71"/>
      <c r="NAV1" s="71"/>
      <c r="NAW1" s="71"/>
      <c r="NAX1" s="71"/>
      <c r="NAY1" s="71"/>
      <c r="NAZ1" s="71"/>
      <c r="NBA1" s="71"/>
      <c r="NBB1" s="71"/>
      <c r="NBC1" s="71"/>
      <c r="NBD1" s="71"/>
      <c r="NBE1" s="71"/>
      <c r="NBF1" s="71"/>
      <c r="NBG1" s="71"/>
      <c r="NBH1" s="71"/>
      <c r="NBI1" s="71"/>
      <c r="NBJ1" s="71"/>
      <c r="NBK1" s="71"/>
      <c r="NBL1" s="71"/>
      <c r="NBM1" s="71"/>
      <c r="NBN1" s="71"/>
      <c r="NBO1" s="71"/>
      <c r="NBP1" s="71"/>
      <c r="NBQ1" s="71"/>
      <c r="NBR1" s="71"/>
      <c r="NBS1" s="71"/>
      <c r="NBT1" s="71"/>
      <c r="NBU1" s="71"/>
      <c r="NBV1" s="71"/>
      <c r="NBW1" s="71"/>
      <c r="NBX1" s="71"/>
      <c r="NBY1" s="71"/>
      <c r="NBZ1" s="71"/>
      <c r="NCA1" s="71"/>
      <c r="NCB1" s="71"/>
      <c r="NCC1" s="71"/>
      <c r="NCD1" s="71"/>
      <c r="NCE1" s="71"/>
      <c r="NCF1" s="71"/>
      <c r="NCG1" s="71"/>
      <c r="NCH1" s="71"/>
      <c r="NCI1" s="71"/>
      <c r="NCJ1" s="71"/>
      <c r="NCK1" s="71"/>
      <c r="NCL1" s="71"/>
      <c r="NCM1" s="71"/>
      <c r="NCN1" s="71"/>
      <c r="NCO1" s="71"/>
      <c r="NCP1" s="71"/>
      <c r="NCQ1" s="71"/>
      <c r="NCR1" s="71"/>
      <c r="NCS1" s="71"/>
      <c r="NCT1" s="71"/>
      <c r="NCU1" s="71"/>
      <c r="NCV1" s="71"/>
      <c r="NCW1" s="71"/>
      <c r="NCX1" s="71"/>
      <c r="NCY1" s="71"/>
      <c r="NCZ1" s="71"/>
      <c r="NDA1" s="71"/>
      <c r="NDB1" s="71"/>
      <c r="NDC1" s="71"/>
      <c r="NDD1" s="71"/>
      <c r="NDE1" s="71"/>
      <c r="NDF1" s="71"/>
      <c r="NDG1" s="71"/>
      <c r="NDH1" s="71"/>
      <c r="NDI1" s="71"/>
      <c r="NDJ1" s="71"/>
      <c r="NDK1" s="71"/>
      <c r="NDL1" s="71"/>
      <c r="NDM1" s="71"/>
      <c r="NDN1" s="71"/>
      <c r="NDO1" s="71"/>
      <c r="NDP1" s="71"/>
      <c r="NDQ1" s="71"/>
      <c r="NDR1" s="71"/>
      <c r="NDS1" s="71"/>
      <c r="NDT1" s="71"/>
      <c r="NDU1" s="71"/>
      <c r="NDV1" s="71"/>
      <c r="NDW1" s="71"/>
      <c r="NDX1" s="71"/>
      <c r="NDY1" s="71"/>
      <c r="NDZ1" s="71"/>
      <c r="NEA1" s="71"/>
      <c r="NEB1" s="71"/>
      <c r="NEC1" s="71"/>
      <c r="NED1" s="71"/>
      <c r="NEE1" s="71"/>
      <c r="NEF1" s="71"/>
      <c r="NEG1" s="71"/>
      <c r="NEH1" s="71"/>
      <c r="NEI1" s="71"/>
      <c r="NEJ1" s="71"/>
      <c r="NEK1" s="71"/>
      <c r="NEL1" s="71"/>
      <c r="NEM1" s="71"/>
      <c r="NEN1" s="71"/>
      <c r="NEO1" s="71"/>
      <c r="NEP1" s="71"/>
      <c r="NEQ1" s="71"/>
      <c r="NER1" s="71"/>
      <c r="NES1" s="71"/>
      <c r="NET1" s="71"/>
      <c r="NEU1" s="71"/>
      <c r="NEV1" s="71"/>
      <c r="NEW1" s="71"/>
      <c r="NEX1" s="71"/>
      <c r="NEY1" s="71"/>
      <c r="NEZ1" s="71"/>
      <c r="NFA1" s="71"/>
      <c r="NFB1" s="71"/>
      <c r="NFC1" s="71"/>
      <c r="NFD1" s="71"/>
      <c r="NFE1" s="71"/>
      <c r="NFF1" s="71"/>
      <c r="NFG1" s="71"/>
      <c r="NFH1" s="71"/>
      <c r="NFI1" s="71"/>
      <c r="NFJ1" s="71"/>
      <c r="NFK1" s="71"/>
      <c r="NFL1" s="71"/>
      <c r="NFM1" s="71"/>
      <c r="NFN1" s="71"/>
      <c r="NFO1" s="71"/>
      <c r="NFP1" s="71"/>
      <c r="NFQ1" s="71"/>
      <c r="NFR1" s="71"/>
      <c r="NFS1" s="71"/>
      <c r="NFT1" s="71"/>
      <c r="NFU1" s="71"/>
      <c r="NFV1" s="71"/>
      <c r="NFW1" s="71"/>
      <c r="NFX1" s="71"/>
      <c r="NFY1" s="71"/>
      <c r="NFZ1" s="71"/>
      <c r="NGA1" s="71"/>
      <c r="NGB1" s="71"/>
      <c r="NGC1" s="71"/>
      <c r="NGD1" s="71"/>
      <c r="NGE1" s="71"/>
      <c r="NGF1" s="71"/>
      <c r="NGG1" s="71"/>
      <c r="NGH1" s="71"/>
      <c r="NGI1" s="71"/>
      <c r="NGJ1" s="71"/>
      <c r="NGK1" s="71"/>
      <c r="NGL1" s="71"/>
      <c r="NGM1" s="71"/>
      <c r="NGN1" s="71"/>
      <c r="NGO1" s="71"/>
      <c r="NGP1" s="71"/>
      <c r="NGQ1" s="71"/>
      <c r="NGR1" s="71"/>
      <c r="NGS1" s="71"/>
      <c r="NGT1" s="71"/>
      <c r="NGU1" s="71"/>
      <c r="NGV1" s="71"/>
      <c r="NGW1" s="71"/>
      <c r="NGX1" s="71"/>
      <c r="NGY1" s="71"/>
      <c r="NGZ1" s="71"/>
      <c r="NHA1" s="71"/>
      <c r="NHB1" s="71"/>
      <c r="NHC1" s="71"/>
      <c r="NHD1" s="71"/>
      <c r="NHE1" s="71"/>
      <c r="NHF1" s="71"/>
      <c r="NHG1" s="71"/>
      <c r="NHH1" s="71"/>
      <c r="NHI1" s="71"/>
      <c r="NHJ1" s="71"/>
      <c r="NHK1" s="71"/>
      <c r="NHL1" s="71"/>
      <c r="NHM1" s="71"/>
      <c r="NHN1" s="71"/>
      <c r="NHO1" s="71"/>
      <c r="NHP1" s="71"/>
      <c r="NHQ1" s="71"/>
      <c r="NHR1" s="71"/>
      <c r="NHS1" s="71"/>
      <c r="NHT1" s="71"/>
      <c r="NHU1" s="71"/>
      <c r="NHV1" s="71"/>
      <c r="NHW1" s="71"/>
      <c r="NHX1" s="71"/>
      <c r="NHY1" s="71"/>
      <c r="NHZ1" s="71"/>
      <c r="NIA1" s="71"/>
      <c r="NIB1" s="71"/>
      <c r="NIC1" s="71"/>
      <c r="NID1" s="71"/>
      <c r="NIE1" s="71"/>
      <c r="NIF1" s="71"/>
      <c r="NIG1" s="71"/>
      <c r="NIH1" s="71"/>
      <c r="NII1" s="71"/>
      <c r="NIJ1" s="71"/>
      <c r="NIK1" s="71"/>
      <c r="NIL1" s="71"/>
      <c r="NIM1" s="71"/>
      <c r="NIN1" s="71"/>
      <c r="NIO1" s="71"/>
      <c r="NIP1" s="71"/>
      <c r="NIQ1" s="71"/>
      <c r="NIR1" s="71"/>
      <c r="NIS1" s="71"/>
      <c r="NIT1" s="71"/>
      <c r="NIU1" s="71"/>
      <c r="NIV1" s="71"/>
      <c r="NIW1" s="71"/>
      <c r="NIX1" s="71"/>
      <c r="NIY1" s="71"/>
      <c r="NIZ1" s="71"/>
      <c r="NJA1" s="71"/>
      <c r="NJB1" s="71"/>
      <c r="NJC1" s="71"/>
      <c r="NJD1" s="71"/>
      <c r="NJE1" s="71"/>
      <c r="NJF1" s="71"/>
      <c r="NJG1" s="71"/>
      <c r="NJH1" s="71"/>
      <c r="NJI1" s="71"/>
      <c r="NJJ1" s="71"/>
      <c r="NJK1" s="71"/>
      <c r="NJL1" s="71"/>
      <c r="NJM1" s="71"/>
      <c r="NJN1" s="71"/>
      <c r="NJO1" s="71"/>
      <c r="NJP1" s="71"/>
      <c r="NJQ1" s="71"/>
      <c r="NJR1" s="71"/>
      <c r="NJS1" s="71"/>
      <c r="NJT1" s="71"/>
      <c r="NJU1" s="71"/>
      <c r="NJV1" s="71"/>
      <c r="NJW1" s="71"/>
      <c r="NJX1" s="71"/>
      <c r="NJY1" s="71"/>
      <c r="NJZ1" s="71"/>
      <c r="NKA1" s="71"/>
      <c r="NKB1" s="71"/>
      <c r="NKC1" s="71"/>
      <c r="NKD1" s="71"/>
      <c r="NKE1" s="71"/>
      <c r="NKF1" s="71"/>
      <c r="NKG1" s="71"/>
      <c r="NKH1" s="71"/>
      <c r="NKI1" s="71"/>
      <c r="NKJ1" s="71"/>
      <c r="NKK1" s="71"/>
      <c r="NKL1" s="71"/>
      <c r="NKM1" s="71"/>
      <c r="NKN1" s="71"/>
      <c r="NKO1" s="71"/>
      <c r="NKP1" s="71"/>
      <c r="NKQ1" s="71"/>
      <c r="NKR1" s="71"/>
      <c r="NKS1" s="71"/>
      <c r="NKT1" s="71"/>
      <c r="NKU1" s="71"/>
      <c r="NKV1" s="71"/>
      <c r="NKW1" s="71"/>
      <c r="NKX1" s="71"/>
      <c r="NKY1" s="71"/>
      <c r="NKZ1" s="71"/>
      <c r="NLA1" s="71"/>
      <c r="NLB1" s="71"/>
      <c r="NLC1" s="71"/>
      <c r="NLD1" s="71"/>
      <c r="NLE1" s="71"/>
      <c r="NLF1" s="71"/>
      <c r="NLG1" s="71"/>
      <c r="NLH1" s="71"/>
      <c r="NLI1" s="71"/>
      <c r="NLJ1" s="71"/>
      <c r="NLK1" s="71"/>
      <c r="NLL1" s="71"/>
      <c r="NLM1" s="71"/>
      <c r="NLN1" s="71"/>
      <c r="NLO1" s="71"/>
      <c r="NLP1" s="71"/>
      <c r="NLQ1" s="71"/>
      <c r="NLR1" s="71"/>
      <c r="NLS1" s="71"/>
      <c r="NLT1" s="71"/>
      <c r="NLU1" s="71"/>
      <c r="NLV1" s="71"/>
      <c r="NLW1" s="71"/>
      <c r="NLX1" s="71"/>
      <c r="NLY1" s="71"/>
      <c r="NLZ1" s="71"/>
      <c r="NMA1" s="71"/>
      <c r="NMB1" s="71"/>
      <c r="NMC1" s="71"/>
      <c r="NMD1" s="71"/>
      <c r="NME1" s="71"/>
      <c r="NMF1" s="71"/>
      <c r="NMG1" s="71"/>
      <c r="NMH1" s="71"/>
      <c r="NMI1" s="71"/>
      <c r="NMJ1" s="71"/>
      <c r="NMK1" s="71"/>
      <c r="NML1" s="71"/>
      <c r="NMM1" s="71"/>
      <c r="NMN1" s="71"/>
      <c r="NMO1" s="71"/>
      <c r="NMP1" s="71"/>
      <c r="NMQ1" s="71"/>
      <c r="NMR1" s="71"/>
      <c r="NMS1" s="71"/>
      <c r="NMT1" s="71"/>
      <c r="NMU1" s="71"/>
      <c r="NMV1" s="71"/>
      <c r="NMW1" s="71"/>
      <c r="NMX1" s="71"/>
      <c r="NMY1" s="71"/>
      <c r="NMZ1" s="71"/>
      <c r="NNA1" s="71"/>
      <c r="NNB1" s="71"/>
      <c r="NNC1" s="71"/>
      <c r="NND1" s="71"/>
      <c r="NNE1" s="71"/>
      <c r="NNF1" s="71"/>
      <c r="NNG1" s="71"/>
      <c r="NNH1" s="71"/>
      <c r="NNI1" s="71"/>
      <c r="NNJ1" s="71"/>
      <c r="NNK1" s="71"/>
      <c r="NNL1" s="71"/>
      <c r="NNM1" s="71"/>
      <c r="NNN1" s="71"/>
      <c r="NNO1" s="71"/>
      <c r="NNP1" s="71"/>
      <c r="NNQ1" s="71"/>
      <c r="NNR1" s="71"/>
      <c r="NNS1" s="71"/>
      <c r="NNT1" s="71"/>
      <c r="NNU1" s="71"/>
      <c r="NNV1" s="71"/>
      <c r="NNW1" s="71"/>
      <c r="NNX1" s="71"/>
      <c r="NNY1" s="71"/>
      <c r="NNZ1" s="71"/>
      <c r="NOA1" s="71"/>
      <c r="NOB1" s="71"/>
      <c r="NOC1" s="71"/>
      <c r="NOD1" s="71"/>
      <c r="NOE1" s="71"/>
      <c r="NOF1" s="71"/>
      <c r="NOG1" s="71"/>
      <c r="NOH1" s="71"/>
      <c r="NOI1" s="71"/>
      <c r="NOJ1" s="71"/>
      <c r="NOK1" s="71"/>
      <c r="NOL1" s="71"/>
      <c r="NOM1" s="71"/>
      <c r="NON1" s="71"/>
      <c r="NOO1" s="71"/>
      <c r="NOP1" s="71"/>
      <c r="NOQ1" s="71"/>
      <c r="NOR1" s="71"/>
      <c r="NOS1" s="71"/>
      <c r="NOT1" s="71"/>
      <c r="NOU1" s="71"/>
      <c r="NOV1" s="71"/>
      <c r="NOW1" s="71"/>
      <c r="NOX1" s="71"/>
      <c r="NOY1" s="71"/>
      <c r="NOZ1" s="71"/>
      <c r="NPA1" s="71"/>
      <c r="NPB1" s="71"/>
      <c r="NPC1" s="71"/>
      <c r="NPD1" s="71"/>
      <c r="NPE1" s="71"/>
      <c r="NPF1" s="71"/>
      <c r="NPG1" s="71"/>
      <c r="NPH1" s="71"/>
      <c r="NPI1" s="71"/>
      <c r="NPJ1" s="71"/>
      <c r="NPK1" s="71"/>
      <c r="NPL1" s="71"/>
      <c r="NPM1" s="71"/>
      <c r="NPN1" s="71"/>
      <c r="NPO1" s="71"/>
      <c r="NPP1" s="71"/>
      <c r="NPQ1" s="71"/>
      <c r="NPR1" s="71"/>
      <c r="NPS1" s="71"/>
      <c r="NPT1" s="71"/>
      <c r="NPU1" s="71"/>
      <c r="NPV1" s="71"/>
      <c r="NPW1" s="71"/>
      <c r="NPX1" s="71"/>
      <c r="NPY1" s="71"/>
      <c r="NPZ1" s="71"/>
      <c r="NQA1" s="71"/>
      <c r="NQB1" s="71"/>
      <c r="NQC1" s="71"/>
      <c r="NQD1" s="71"/>
      <c r="NQE1" s="71"/>
      <c r="NQF1" s="71"/>
      <c r="NQG1" s="71"/>
      <c r="NQH1" s="71"/>
      <c r="NQI1" s="71"/>
      <c r="NQJ1" s="71"/>
      <c r="NQK1" s="71"/>
      <c r="NQL1" s="71"/>
      <c r="NQM1" s="71"/>
      <c r="NQN1" s="71"/>
      <c r="NQO1" s="71"/>
      <c r="NQP1" s="71"/>
      <c r="NQQ1" s="71"/>
      <c r="NQR1" s="71"/>
      <c r="NQS1" s="71"/>
      <c r="NQT1" s="71"/>
      <c r="NQU1" s="71"/>
      <c r="NQV1" s="71"/>
      <c r="NQW1" s="71"/>
      <c r="NQX1" s="71"/>
      <c r="NQY1" s="71"/>
      <c r="NQZ1" s="71"/>
      <c r="NRA1" s="71"/>
      <c r="NRB1" s="71"/>
      <c r="NRC1" s="71"/>
      <c r="NRD1" s="71"/>
      <c r="NRE1" s="71"/>
      <c r="NRF1" s="71"/>
      <c r="NRG1" s="71"/>
      <c r="NRH1" s="71"/>
      <c r="NRI1" s="71"/>
      <c r="NRJ1" s="71"/>
      <c r="NRK1" s="71"/>
      <c r="NRL1" s="71"/>
      <c r="NRM1" s="71"/>
      <c r="NRN1" s="71"/>
      <c r="NRO1" s="71"/>
      <c r="NRP1" s="71"/>
      <c r="NRQ1" s="71"/>
      <c r="NRR1" s="71"/>
      <c r="NRS1" s="71"/>
      <c r="NRT1" s="71"/>
      <c r="NRU1" s="71"/>
      <c r="NRV1" s="71"/>
      <c r="NRW1" s="71"/>
      <c r="NRX1" s="71"/>
      <c r="NRY1" s="71"/>
      <c r="NRZ1" s="71"/>
      <c r="NSA1" s="71"/>
      <c r="NSB1" s="71"/>
      <c r="NSC1" s="71"/>
      <c r="NSD1" s="71"/>
      <c r="NSE1" s="71"/>
      <c r="NSF1" s="71"/>
      <c r="NSG1" s="71"/>
      <c r="NSH1" s="71"/>
      <c r="NSI1" s="71"/>
      <c r="NSJ1" s="71"/>
      <c r="NSK1" s="71"/>
      <c r="NSL1" s="71"/>
      <c r="NSM1" s="71"/>
      <c r="NSN1" s="71"/>
      <c r="NSO1" s="71"/>
      <c r="NSP1" s="71"/>
      <c r="NSQ1" s="71"/>
      <c r="NSR1" s="71"/>
      <c r="NSS1" s="71"/>
      <c r="NST1" s="71"/>
      <c r="NSU1" s="71"/>
      <c r="NSV1" s="71"/>
      <c r="NSW1" s="71"/>
      <c r="NSX1" s="71"/>
      <c r="NSY1" s="71"/>
      <c r="NSZ1" s="71"/>
      <c r="NTA1" s="71"/>
      <c r="NTB1" s="71"/>
      <c r="NTC1" s="71"/>
      <c r="NTD1" s="71"/>
      <c r="NTE1" s="71"/>
      <c r="NTF1" s="71"/>
      <c r="NTG1" s="71"/>
      <c r="NTH1" s="71"/>
      <c r="NTI1" s="71"/>
      <c r="NTJ1" s="71"/>
      <c r="NTK1" s="71"/>
      <c r="NTL1" s="71"/>
      <c r="NTM1" s="71"/>
      <c r="NTN1" s="71"/>
      <c r="NTO1" s="71"/>
      <c r="NTP1" s="71"/>
      <c r="NTQ1" s="71"/>
      <c r="NTR1" s="71"/>
      <c r="NTS1" s="71"/>
      <c r="NTT1" s="71"/>
      <c r="NTU1" s="71"/>
      <c r="NTV1" s="71"/>
      <c r="NTW1" s="71"/>
      <c r="NTX1" s="71"/>
      <c r="NTY1" s="71"/>
      <c r="NTZ1" s="71"/>
      <c r="NUA1" s="71"/>
      <c r="NUB1" s="71"/>
      <c r="NUC1" s="71"/>
      <c r="NUD1" s="71"/>
      <c r="NUE1" s="71"/>
      <c r="NUF1" s="71"/>
      <c r="NUG1" s="71"/>
      <c r="NUH1" s="71"/>
      <c r="NUI1" s="71"/>
      <c r="NUJ1" s="71"/>
      <c r="NUK1" s="71"/>
      <c r="NUL1" s="71"/>
      <c r="NUM1" s="71"/>
      <c r="NUN1" s="71"/>
      <c r="NUO1" s="71"/>
      <c r="NUP1" s="71"/>
      <c r="NUQ1" s="71"/>
      <c r="NUR1" s="71"/>
      <c r="NUS1" s="71"/>
      <c r="NUT1" s="71"/>
      <c r="NUU1" s="71"/>
      <c r="NUV1" s="71"/>
      <c r="NUW1" s="71"/>
      <c r="NUX1" s="71"/>
      <c r="NUY1" s="71"/>
      <c r="NUZ1" s="71"/>
      <c r="NVA1" s="71"/>
      <c r="NVB1" s="71"/>
      <c r="NVC1" s="71"/>
      <c r="NVD1" s="71"/>
      <c r="NVE1" s="71"/>
      <c r="NVF1" s="71"/>
      <c r="NVG1" s="71"/>
      <c r="NVH1" s="71"/>
      <c r="NVI1" s="71"/>
      <c r="NVJ1" s="71"/>
      <c r="NVK1" s="71"/>
      <c r="NVL1" s="71"/>
      <c r="NVM1" s="71"/>
      <c r="NVN1" s="71"/>
      <c r="NVO1" s="71"/>
      <c r="NVP1" s="71"/>
      <c r="NVQ1" s="71"/>
      <c r="NVR1" s="71"/>
      <c r="NVS1" s="71"/>
      <c r="NVT1" s="71"/>
      <c r="NVU1" s="71"/>
      <c r="NVV1" s="71"/>
      <c r="NVW1" s="71"/>
      <c r="NVX1" s="71"/>
      <c r="NVY1" s="71"/>
      <c r="NVZ1" s="71"/>
      <c r="NWA1" s="71"/>
      <c r="NWB1" s="71"/>
      <c r="NWC1" s="71"/>
      <c r="NWD1" s="71"/>
      <c r="NWE1" s="71"/>
      <c r="NWF1" s="71"/>
      <c r="NWG1" s="71"/>
      <c r="NWH1" s="71"/>
      <c r="NWI1" s="71"/>
      <c r="NWJ1" s="71"/>
      <c r="NWK1" s="71"/>
      <c r="NWL1" s="71"/>
      <c r="NWM1" s="71"/>
      <c r="NWN1" s="71"/>
      <c r="NWO1" s="71"/>
      <c r="NWP1" s="71"/>
      <c r="NWQ1" s="71"/>
      <c r="NWR1" s="71"/>
      <c r="NWS1" s="71"/>
      <c r="NWT1" s="71"/>
      <c r="NWU1" s="71"/>
      <c r="NWV1" s="71"/>
      <c r="NWW1" s="71"/>
      <c r="NWX1" s="71"/>
      <c r="NWY1" s="71"/>
      <c r="NWZ1" s="71"/>
      <c r="NXA1" s="71"/>
      <c r="NXB1" s="71"/>
      <c r="NXC1" s="71"/>
      <c r="NXD1" s="71"/>
      <c r="NXE1" s="71"/>
      <c r="NXF1" s="71"/>
      <c r="NXG1" s="71"/>
      <c r="NXH1" s="71"/>
      <c r="NXI1" s="71"/>
      <c r="NXJ1" s="71"/>
      <c r="NXK1" s="71"/>
      <c r="NXL1" s="71"/>
      <c r="NXM1" s="71"/>
      <c r="NXN1" s="71"/>
      <c r="NXO1" s="71"/>
      <c r="NXP1" s="71"/>
      <c r="NXQ1" s="71"/>
      <c r="NXR1" s="71"/>
      <c r="NXS1" s="71"/>
      <c r="NXT1" s="71"/>
      <c r="NXU1" s="71"/>
      <c r="NXV1" s="71"/>
      <c r="NXW1" s="71"/>
      <c r="NXX1" s="71"/>
      <c r="NXY1" s="71"/>
      <c r="NXZ1" s="71"/>
      <c r="NYA1" s="71"/>
      <c r="NYB1" s="71"/>
      <c r="NYC1" s="71"/>
      <c r="NYD1" s="71"/>
      <c r="NYE1" s="71"/>
      <c r="NYF1" s="71"/>
      <c r="NYG1" s="71"/>
      <c r="NYH1" s="71"/>
      <c r="NYI1" s="71"/>
      <c r="NYJ1" s="71"/>
      <c r="NYK1" s="71"/>
      <c r="NYL1" s="71"/>
      <c r="NYM1" s="71"/>
      <c r="NYN1" s="71"/>
      <c r="NYO1" s="71"/>
      <c r="NYP1" s="71"/>
      <c r="NYQ1" s="71"/>
      <c r="NYR1" s="71"/>
      <c r="NYS1" s="71"/>
      <c r="NYT1" s="71"/>
      <c r="NYU1" s="71"/>
      <c r="NYV1" s="71"/>
      <c r="NYW1" s="71"/>
      <c r="NYX1" s="71"/>
      <c r="NYY1" s="71"/>
      <c r="NYZ1" s="71"/>
      <c r="NZA1" s="71"/>
      <c r="NZB1" s="71"/>
      <c r="NZC1" s="71"/>
      <c r="NZD1" s="71"/>
      <c r="NZE1" s="71"/>
      <c r="NZF1" s="71"/>
      <c r="NZG1" s="71"/>
      <c r="NZH1" s="71"/>
      <c r="NZI1" s="71"/>
      <c r="NZJ1" s="71"/>
      <c r="NZK1" s="71"/>
      <c r="NZL1" s="71"/>
      <c r="NZM1" s="71"/>
      <c r="NZN1" s="71"/>
      <c r="NZO1" s="71"/>
      <c r="NZP1" s="71"/>
      <c r="NZQ1" s="71"/>
      <c r="NZR1" s="71"/>
      <c r="NZS1" s="71"/>
      <c r="NZT1" s="71"/>
      <c r="NZU1" s="71"/>
      <c r="NZV1" s="71"/>
      <c r="NZW1" s="71"/>
      <c r="NZX1" s="71"/>
      <c r="NZY1" s="71"/>
      <c r="NZZ1" s="71"/>
      <c r="OAA1" s="71"/>
      <c r="OAB1" s="71"/>
      <c r="OAC1" s="71"/>
      <c r="OAD1" s="71"/>
      <c r="OAE1" s="71"/>
      <c r="OAF1" s="71"/>
      <c r="OAG1" s="71"/>
      <c r="OAH1" s="71"/>
      <c r="OAI1" s="71"/>
      <c r="OAJ1" s="71"/>
      <c r="OAK1" s="71"/>
      <c r="OAL1" s="71"/>
      <c r="OAM1" s="71"/>
      <c r="OAN1" s="71"/>
      <c r="OAO1" s="71"/>
      <c r="OAP1" s="71"/>
      <c r="OAQ1" s="71"/>
      <c r="OAR1" s="71"/>
      <c r="OAS1" s="71"/>
      <c r="OAT1" s="71"/>
      <c r="OAU1" s="71"/>
      <c r="OAV1" s="71"/>
      <c r="OAW1" s="71"/>
      <c r="OAX1" s="71"/>
      <c r="OAY1" s="71"/>
      <c r="OAZ1" s="71"/>
      <c r="OBA1" s="71"/>
      <c r="OBB1" s="71"/>
      <c r="OBC1" s="71"/>
      <c r="OBD1" s="71"/>
      <c r="OBE1" s="71"/>
      <c r="OBF1" s="71"/>
      <c r="OBG1" s="71"/>
      <c r="OBH1" s="71"/>
      <c r="OBI1" s="71"/>
      <c r="OBJ1" s="71"/>
      <c r="OBK1" s="71"/>
      <c r="OBL1" s="71"/>
      <c r="OBM1" s="71"/>
      <c r="OBN1" s="71"/>
      <c r="OBO1" s="71"/>
      <c r="OBP1" s="71"/>
      <c r="OBQ1" s="71"/>
      <c r="OBR1" s="71"/>
      <c r="OBS1" s="71"/>
      <c r="OBT1" s="71"/>
      <c r="OBU1" s="71"/>
      <c r="OBV1" s="71"/>
      <c r="OBW1" s="71"/>
      <c r="OBX1" s="71"/>
      <c r="OBY1" s="71"/>
      <c r="OBZ1" s="71"/>
      <c r="OCA1" s="71"/>
      <c r="OCB1" s="71"/>
      <c r="OCC1" s="71"/>
      <c r="OCD1" s="71"/>
      <c r="OCE1" s="71"/>
      <c r="OCF1" s="71"/>
      <c r="OCG1" s="71"/>
      <c r="OCH1" s="71"/>
      <c r="OCI1" s="71"/>
      <c r="OCJ1" s="71"/>
      <c r="OCK1" s="71"/>
      <c r="OCL1" s="71"/>
      <c r="OCM1" s="71"/>
      <c r="OCN1" s="71"/>
      <c r="OCO1" s="71"/>
      <c r="OCP1" s="71"/>
      <c r="OCQ1" s="71"/>
      <c r="OCR1" s="71"/>
      <c r="OCS1" s="71"/>
      <c r="OCT1" s="71"/>
      <c r="OCU1" s="71"/>
      <c r="OCV1" s="71"/>
      <c r="OCW1" s="71"/>
      <c r="OCX1" s="71"/>
      <c r="OCY1" s="71"/>
      <c r="OCZ1" s="71"/>
      <c r="ODA1" s="71"/>
      <c r="ODB1" s="71"/>
      <c r="ODC1" s="71"/>
      <c r="ODD1" s="71"/>
      <c r="ODE1" s="71"/>
      <c r="ODF1" s="71"/>
      <c r="ODG1" s="71"/>
      <c r="ODH1" s="71"/>
      <c r="ODI1" s="71"/>
      <c r="ODJ1" s="71"/>
      <c r="ODK1" s="71"/>
      <c r="ODL1" s="71"/>
      <c r="ODM1" s="71"/>
      <c r="ODN1" s="71"/>
      <c r="ODO1" s="71"/>
      <c r="ODP1" s="71"/>
      <c r="ODQ1" s="71"/>
      <c r="ODR1" s="71"/>
      <c r="ODS1" s="71"/>
      <c r="ODT1" s="71"/>
      <c r="ODU1" s="71"/>
      <c r="ODV1" s="71"/>
      <c r="ODW1" s="71"/>
      <c r="ODX1" s="71"/>
      <c r="ODY1" s="71"/>
      <c r="ODZ1" s="71"/>
      <c r="OEA1" s="71"/>
      <c r="OEB1" s="71"/>
      <c r="OEC1" s="71"/>
      <c r="OED1" s="71"/>
      <c r="OEE1" s="71"/>
      <c r="OEF1" s="71"/>
      <c r="OEG1" s="71"/>
      <c r="OEH1" s="71"/>
      <c r="OEI1" s="71"/>
      <c r="OEJ1" s="71"/>
      <c r="OEK1" s="71"/>
      <c r="OEL1" s="71"/>
      <c r="OEM1" s="71"/>
      <c r="OEN1" s="71"/>
      <c r="OEO1" s="71"/>
      <c r="OEP1" s="71"/>
      <c r="OEQ1" s="71"/>
      <c r="OER1" s="71"/>
      <c r="OES1" s="71"/>
      <c r="OET1" s="71"/>
      <c r="OEU1" s="71"/>
      <c r="OEV1" s="71"/>
      <c r="OEW1" s="71"/>
      <c r="OEX1" s="71"/>
      <c r="OEY1" s="71"/>
      <c r="OEZ1" s="71"/>
      <c r="OFA1" s="71"/>
      <c r="OFB1" s="71"/>
      <c r="OFC1" s="71"/>
      <c r="OFD1" s="71"/>
      <c r="OFE1" s="71"/>
      <c r="OFF1" s="71"/>
      <c r="OFG1" s="71"/>
      <c r="OFH1" s="71"/>
      <c r="OFI1" s="71"/>
      <c r="OFJ1" s="71"/>
      <c r="OFK1" s="71"/>
      <c r="OFL1" s="71"/>
      <c r="OFM1" s="71"/>
      <c r="OFN1" s="71"/>
      <c r="OFO1" s="71"/>
      <c r="OFP1" s="71"/>
      <c r="OFQ1" s="71"/>
      <c r="OFR1" s="71"/>
      <c r="OFS1" s="71"/>
      <c r="OFT1" s="71"/>
      <c r="OFU1" s="71"/>
      <c r="OFV1" s="71"/>
      <c r="OFW1" s="71"/>
      <c r="OFX1" s="71"/>
      <c r="OFY1" s="71"/>
      <c r="OFZ1" s="71"/>
      <c r="OGA1" s="71"/>
      <c r="OGB1" s="71"/>
      <c r="OGC1" s="71"/>
      <c r="OGD1" s="71"/>
      <c r="OGE1" s="71"/>
      <c r="OGF1" s="71"/>
      <c r="OGG1" s="71"/>
      <c r="OGH1" s="71"/>
      <c r="OGI1" s="71"/>
      <c r="OGJ1" s="71"/>
      <c r="OGK1" s="71"/>
      <c r="OGL1" s="71"/>
      <c r="OGM1" s="71"/>
      <c r="OGN1" s="71"/>
      <c r="OGO1" s="71"/>
      <c r="OGP1" s="71"/>
      <c r="OGQ1" s="71"/>
      <c r="OGR1" s="71"/>
      <c r="OGS1" s="71"/>
      <c r="OGT1" s="71"/>
      <c r="OGU1" s="71"/>
      <c r="OGV1" s="71"/>
      <c r="OGW1" s="71"/>
      <c r="OGX1" s="71"/>
      <c r="OGY1" s="71"/>
      <c r="OGZ1" s="71"/>
      <c r="OHA1" s="71"/>
      <c r="OHB1" s="71"/>
      <c r="OHC1" s="71"/>
      <c r="OHD1" s="71"/>
      <c r="OHE1" s="71"/>
      <c r="OHF1" s="71"/>
      <c r="OHG1" s="71"/>
      <c r="OHH1" s="71"/>
      <c r="OHI1" s="71"/>
      <c r="OHJ1" s="71"/>
      <c r="OHK1" s="71"/>
      <c r="OHL1" s="71"/>
      <c r="OHM1" s="71"/>
      <c r="OHN1" s="71"/>
      <c r="OHO1" s="71"/>
      <c r="OHP1" s="71"/>
      <c r="OHQ1" s="71"/>
      <c r="OHR1" s="71"/>
      <c r="OHS1" s="71"/>
      <c r="OHT1" s="71"/>
      <c r="OHU1" s="71"/>
      <c r="OHV1" s="71"/>
      <c r="OHW1" s="71"/>
      <c r="OHX1" s="71"/>
      <c r="OHY1" s="71"/>
      <c r="OHZ1" s="71"/>
      <c r="OIA1" s="71"/>
      <c r="OIB1" s="71"/>
      <c r="OIC1" s="71"/>
      <c r="OID1" s="71"/>
      <c r="OIE1" s="71"/>
      <c r="OIF1" s="71"/>
      <c r="OIG1" s="71"/>
      <c r="OIH1" s="71"/>
      <c r="OII1" s="71"/>
      <c r="OIJ1" s="71"/>
      <c r="OIK1" s="71"/>
      <c r="OIL1" s="71"/>
      <c r="OIM1" s="71"/>
      <c r="OIN1" s="71"/>
      <c r="OIO1" s="71"/>
      <c r="OIP1" s="71"/>
      <c r="OIQ1" s="71"/>
      <c r="OIR1" s="71"/>
      <c r="OIS1" s="71"/>
      <c r="OIT1" s="71"/>
      <c r="OIU1" s="71"/>
      <c r="OIV1" s="71"/>
      <c r="OIW1" s="71"/>
      <c r="OIX1" s="71"/>
      <c r="OIY1" s="71"/>
      <c r="OIZ1" s="71"/>
      <c r="OJA1" s="71"/>
      <c r="OJB1" s="71"/>
      <c r="OJC1" s="71"/>
      <c r="OJD1" s="71"/>
      <c r="OJE1" s="71"/>
      <c r="OJF1" s="71"/>
      <c r="OJG1" s="71"/>
      <c r="OJH1" s="71"/>
      <c r="OJI1" s="71"/>
      <c r="OJJ1" s="71"/>
      <c r="OJK1" s="71"/>
      <c r="OJL1" s="71"/>
      <c r="OJM1" s="71"/>
      <c r="OJN1" s="71"/>
      <c r="OJO1" s="71"/>
      <c r="OJP1" s="71"/>
      <c r="OJQ1" s="71"/>
      <c r="OJR1" s="71"/>
      <c r="OJS1" s="71"/>
      <c r="OJT1" s="71"/>
      <c r="OJU1" s="71"/>
      <c r="OJV1" s="71"/>
      <c r="OJW1" s="71"/>
      <c r="OJX1" s="71"/>
      <c r="OJY1" s="71"/>
      <c r="OJZ1" s="71"/>
      <c r="OKA1" s="71"/>
      <c r="OKB1" s="71"/>
      <c r="OKC1" s="71"/>
      <c r="OKD1" s="71"/>
      <c r="OKE1" s="71"/>
      <c r="OKF1" s="71"/>
      <c r="OKG1" s="71"/>
      <c r="OKH1" s="71"/>
      <c r="OKI1" s="71"/>
      <c r="OKJ1" s="71"/>
      <c r="OKK1" s="71"/>
      <c r="OKL1" s="71"/>
      <c r="OKM1" s="71"/>
      <c r="OKN1" s="71"/>
      <c r="OKO1" s="71"/>
      <c r="OKP1" s="71"/>
      <c r="OKQ1" s="71"/>
      <c r="OKR1" s="71"/>
      <c r="OKS1" s="71"/>
      <c r="OKT1" s="71"/>
      <c r="OKU1" s="71"/>
      <c r="OKV1" s="71"/>
      <c r="OKW1" s="71"/>
      <c r="OKX1" s="71"/>
      <c r="OKY1" s="71"/>
      <c r="OKZ1" s="71"/>
      <c r="OLA1" s="71"/>
      <c r="OLB1" s="71"/>
      <c r="OLC1" s="71"/>
      <c r="OLD1" s="71"/>
      <c r="OLE1" s="71"/>
      <c r="OLF1" s="71"/>
      <c r="OLG1" s="71"/>
      <c r="OLH1" s="71"/>
      <c r="OLI1" s="71"/>
      <c r="OLJ1" s="71"/>
      <c r="OLK1" s="71"/>
      <c r="OLL1" s="71"/>
      <c r="OLM1" s="71"/>
      <c r="OLN1" s="71"/>
      <c r="OLO1" s="71"/>
      <c r="OLP1" s="71"/>
      <c r="OLQ1" s="71"/>
      <c r="OLR1" s="71"/>
      <c r="OLS1" s="71"/>
      <c r="OLT1" s="71"/>
      <c r="OLU1" s="71"/>
      <c r="OLV1" s="71"/>
      <c r="OLW1" s="71"/>
      <c r="OLX1" s="71"/>
      <c r="OLY1" s="71"/>
      <c r="OLZ1" s="71"/>
      <c r="OMA1" s="71"/>
      <c r="OMB1" s="71"/>
      <c r="OMC1" s="71"/>
      <c r="OMD1" s="71"/>
      <c r="OME1" s="71"/>
      <c r="OMF1" s="71"/>
      <c r="OMG1" s="71"/>
      <c r="OMH1" s="71"/>
      <c r="OMI1" s="71"/>
      <c r="OMJ1" s="71"/>
      <c r="OMK1" s="71"/>
      <c r="OML1" s="71"/>
      <c r="OMM1" s="71"/>
      <c r="OMN1" s="71"/>
      <c r="OMO1" s="71"/>
      <c r="OMP1" s="71"/>
      <c r="OMQ1" s="71"/>
      <c r="OMR1" s="71"/>
      <c r="OMS1" s="71"/>
      <c r="OMT1" s="71"/>
      <c r="OMU1" s="71"/>
      <c r="OMV1" s="71"/>
      <c r="OMW1" s="71"/>
      <c r="OMX1" s="71"/>
      <c r="OMY1" s="71"/>
      <c r="OMZ1" s="71"/>
      <c r="ONA1" s="71"/>
      <c r="ONB1" s="71"/>
      <c r="ONC1" s="71"/>
      <c r="OND1" s="71"/>
      <c r="ONE1" s="71"/>
      <c r="ONF1" s="71"/>
      <c r="ONG1" s="71"/>
      <c r="ONH1" s="71"/>
      <c r="ONI1" s="71"/>
      <c r="ONJ1" s="71"/>
      <c r="ONK1" s="71"/>
      <c r="ONL1" s="71"/>
      <c r="ONM1" s="71"/>
      <c r="ONN1" s="71"/>
      <c r="ONO1" s="71"/>
      <c r="ONP1" s="71"/>
      <c r="ONQ1" s="71"/>
      <c r="ONR1" s="71"/>
      <c r="ONS1" s="71"/>
      <c r="ONT1" s="71"/>
      <c r="ONU1" s="71"/>
      <c r="ONV1" s="71"/>
      <c r="ONW1" s="71"/>
      <c r="ONX1" s="71"/>
      <c r="ONY1" s="71"/>
      <c r="ONZ1" s="71"/>
      <c r="OOA1" s="71"/>
      <c r="OOB1" s="71"/>
      <c r="OOC1" s="71"/>
      <c r="OOD1" s="71"/>
      <c r="OOE1" s="71"/>
      <c r="OOF1" s="71"/>
      <c r="OOG1" s="71"/>
      <c r="OOH1" s="71"/>
      <c r="OOI1" s="71"/>
      <c r="OOJ1" s="71"/>
      <c r="OOK1" s="71"/>
      <c r="OOL1" s="71"/>
      <c r="OOM1" s="71"/>
      <c r="OON1" s="71"/>
      <c r="OOO1" s="71"/>
      <c r="OOP1" s="71"/>
      <c r="OOQ1" s="71"/>
      <c r="OOR1" s="71"/>
      <c r="OOS1" s="71"/>
      <c r="OOT1" s="71"/>
      <c r="OOU1" s="71"/>
      <c r="OOV1" s="71"/>
      <c r="OOW1" s="71"/>
      <c r="OOX1" s="71"/>
      <c r="OOY1" s="71"/>
      <c r="OOZ1" s="71"/>
      <c r="OPA1" s="71"/>
      <c r="OPB1" s="71"/>
      <c r="OPC1" s="71"/>
      <c r="OPD1" s="71"/>
      <c r="OPE1" s="71"/>
      <c r="OPF1" s="71"/>
      <c r="OPG1" s="71"/>
      <c r="OPH1" s="71"/>
      <c r="OPI1" s="71"/>
      <c r="OPJ1" s="71"/>
      <c r="OPK1" s="71"/>
      <c r="OPL1" s="71"/>
      <c r="OPM1" s="71"/>
      <c r="OPN1" s="71"/>
      <c r="OPO1" s="71"/>
      <c r="OPP1" s="71"/>
      <c r="OPQ1" s="71"/>
      <c r="OPR1" s="71"/>
      <c r="OPS1" s="71"/>
      <c r="OPT1" s="71"/>
      <c r="OPU1" s="71"/>
      <c r="OPV1" s="71"/>
      <c r="OPW1" s="71"/>
      <c r="OPX1" s="71"/>
      <c r="OPY1" s="71"/>
      <c r="OPZ1" s="71"/>
      <c r="OQA1" s="71"/>
      <c r="OQB1" s="71"/>
      <c r="OQC1" s="71"/>
      <c r="OQD1" s="71"/>
      <c r="OQE1" s="71"/>
      <c r="OQF1" s="71"/>
      <c r="OQG1" s="71"/>
      <c r="OQH1" s="71"/>
      <c r="OQI1" s="71"/>
      <c r="OQJ1" s="71"/>
      <c r="OQK1" s="71"/>
      <c r="OQL1" s="71"/>
      <c r="OQM1" s="71"/>
      <c r="OQN1" s="71"/>
      <c r="OQO1" s="71"/>
      <c r="OQP1" s="71"/>
      <c r="OQQ1" s="71"/>
      <c r="OQR1" s="71"/>
      <c r="OQS1" s="71"/>
      <c r="OQT1" s="71"/>
      <c r="OQU1" s="71"/>
      <c r="OQV1" s="71"/>
      <c r="OQW1" s="71"/>
      <c r="OQX1" s="71"/>
      <c r="OQY1" s="71"/>
      <c r="OQZ1" s="71"/>
      <c r="ORA1" s="71"/>
      <c r="ORB1" s="71"/>
      <c r="ORC1" s="71"/>
      <c r="ORD1" s="71"/>
      <c r="ORE1" s="71"/>
      <c r="ORF1" s="71"/>
      <c r="ORG1" s="71"/>
      <c r="ORH1" s="71"/>
      <c r="ORI1" s="71"/>
      <c r="ORJ1" s="71"/>
      <c r="ORK1" s="71"/>
      <c r="ORL1" s="71"/>
      <c r="ORM1" s="71"/>
      <c r="ORN1" s="71"/>
      <c r="ORO1" s="71"/>
      <c r="ORP1" s="71"/>
      <c r="ORQ1" s="71"/>
      <c r="ORR1" s="71"/>
      <c r="ORS1" s="71"/>
      <c r="ORT1" s="71"/>
      <c r="ORU1" s="71"/>
      <c r="ORV1" s="71"/>
      <c r="ORW1" s="71"/>
      <c r="ORX1" s="71"/>
      <c r="ORY1" s="71"/>
      <c r="ORZ1" s="71"/>
      <c r="OSA1" s="71"/>
      <c r="OSB1" s="71"/>
      <c r="OSC1" s="71"/>
      <c r="OSD1" s="71"/>
      <c r="OSE1" s="71"/>
      <c r="OSF1" s="71"/>
      <c r="OSG1" s="71"/>
      <c r="OSH1" s="71"/>
      <c r="OSI1" s="71"/>
      <c r="OSJ1" s="71"/>
      <c r="OSK1" s="71"/>
      <c r="OSL1" s="71"/>
      <c r="OSM1" s="71"/>
      <c r="OSN1" s="71"/>
      <c r="OSO1" s="71"/>
      <c r="OSP1" s="71"/>
      <c r="OSQ1" s="71"/>
      <c r="OSR1" s="71"/>
      <c r="OSS1" s="71"/>
      <c r="OST1" s="71"/>
      <c r="OSU1" s="71"/>
      <c r="OSV1" s="71"/>
      <c r="OSW1" s="71"/>
      <c r="OSX1" s="71"/>
      <c r="OSY1" s="71"/>
      <c r="OSZ1" s="71"/>
      <c r="OTA1" s="71"/>
      <c r="OTB1" s="71"/>
      <c r="OTC1" s="71"/>
      <c r="OTD1" s="71"/>
      <c r="OTE1" s="71"/>
      <c r="OTF1" s="71"/>
      <c r="OTG1" s="71"/>
      <c r="OTH1" s="71"/>
      <c r="OTI1" s="71"/>
      <c r="OTJ1" s="71"/>
      <c r="OTK1" s="71"/>
      <c r="OTL1" s="71"/>
      <c r="OTM1" s="71"/>
      <c r="OTN1" s="71"/>
      <c r="OTO1" s="71"/>
      <c r="OTP1" s="71"/>
      <c r="OTQ1" s="71"/>
      <c r="OTR1" s="71"/>
      <c r="OTS1" s="71"/>
      <c r="OTT1" s="71"/>
      <c r="OTU1" s="71"/>
      <c r="OTV1" s="71"/>
      <c r="OTW1" s="71"/>
      <c r="OTX1" s="71"/>
      <c r="OTY1" s="71"/>
      <c r="OTZ1" s="71"/>
      <c r="OUA1" s="71"/>
      <c r="OUB1" s="71"/>
      <c r="OUC1" s="71"/>
      <c r="OUD1" s="71"/>
      <c r="OUE1" s="71"/>
      <c r="OUF1" s="71"/>
      <c r="OUG1" s="71"/>
      <c r="OUH1" s="71"/>
      <c r="OUI1" s="71"/>
      <c r="OUJ1" s="71"/>
      <c r="OUK1" s="71"/>
      <c r="OUL1" s="71"/>
      <c r="OUM1" s="71"/>
      <c r="OUN1" s="71"/>
      <c r="OUO1" s="71"/>
      <c r="OUP1" s="71"/>
      <c r="OUQ1" s="71"/>
      <c r="OUR1" s="71"/>
      <c r="OUS1" s="71"/>
      <c r="OUT1" s="71"/>
      <c r="OUU1" s="71"/>
      <c r="OUV1" s="71"/>
      <c r="OUW1" s="71"/>
      <c r="OUX1" s="71"/>
      <c r="OUY1" s="71"/>
      <c r="OUZ1" s="71"/>
      <c r="OVA1" s="71"/>
      <c r="OVB1" s="71"/>
      <c r="OVC1" s="71"/>
      <c r="OVD1" s="71"/>
      <c r="OVE1" s="71"/>
      <c r="OVF1" s="71"/>
      <c r="OVG1" s="71"/>
      <c r="OVH1" s="71"/>
      <c r="OVI1" s="71"/>
      <c r="OVJ1" s="71"/>
      <c r="OVK1" s="71"/>
      <c r="OVL1" s="71"/>
      <c r="OVM1" s="71"/>
      <c r="OVN1" s="71"/>
      <c r="OVO1" s="71"/>
      <c r="OVP1" s="71"/>
      <c r="OVQ1" s="71"/>
      <c r="OVR1" s="71"/>
      <c r="OVS1" s="71"/>
      <c r="OVT1" s="71"/>
      <c r="OVU1" s="71"/>
      <c r="OVV1" s="71"/>
      <c r="OVW1" s="71"/>
      <c r="OVX1" s="71"/>
      <c r="OVY1" s="71"/>
      <c r="OVZ1" s="71"/>
      <c r="OWA1" s="71"/>
      <c r="OWB1" s="71"/>
      <c r="OWC1" s="71"/>
      <c r="OWD1" s="71"/>
      <c r="OWE1" s="71"/>
      <c r="OWF1" s="71"/>
      <c r="OWG1" s="71"/>
      <c r="OWH1" s="71"/>
      <c r="OWI1" s="71"/>
      <c r="OWJ1" s="71"/>
      <c r="OWK1" s="71"/>
      <c r="OWL1" s="71"/>
      <c r="OWM1" s="71"/>
      <c r="OWN1" s="71"/>
      <c r="OWO1" s="71"/>
      <c r="OWP1" s="71"/>
      <c r="OWQ1" s="71"/>
      <c r="OWR1" s="71"/>
      <c r="OWS1" s="71"/>
      <c r="OWT1" s="71"/>
      <c r="OWU1" s="71"/>
      <c r="OWV1" s="71"/>
      <c r="OWW1" s="71"/>
      <c r="OWX1" s="71"/>
      <c r="OWY1" s="71"/>
      <c r="OWZ1" s="71"/>
      <c r="OXA1" s="71"/>
      <c r="OXB1" s="71"/>
      <c r="OXC1" s="71"/>
      <c r="OXD1" s="71"/>
      <c r="OXE1" s="71"/>
      <c r="OXF1" s="71"/>
      <c r="OXG1" s="71"/>
      <c r="OXH1" s="71"/>
      <c r="OXI1" s="71"/>
      <c r="OXJ1" s="71"/>
      <c r="OXK1" s="71"/>
      <c r="OXL1" s="71"/>
      <c r="OXM1" s="71"/>
      <c r="OXN1" s="71"/>
      <c r="OXO1" s="71"/>
      <c r="OXP1" s="71"/>
      <c r="OXQ1" s="71"/>
      <c r="OXR1" s="71"/>
      <c r="OXS1" s="71"/>
      <c r="OXT1" s="71"/>
      <c r="OXU1" s="71"/>
      <c r="OXV1" s="71"/>
      <c r="OXW1" s="71"/>
      <c r="OXX1" s="71"/>
      <c r="OXY1" s="71"/>
      <c r="OXZ1" s="71"/>
      <c r="OYA1" s="71"/>
      <c r="OYB1" s="71"/>
      <c r="OYC1" s="71"/>
      <c r="OYD1" s="71"/>
      <c r="OYE1" s="71"/>
      <c r="OYF1" s="71"/>
      <c r="OYG1" s="71"/>
      <c r="OYH1" s="71"/>
      <c r="OYI1" s="71"/>
      <c r="OYJ1" s="71"/>
      <c r="OYK1" s="71"/>
      <c r="OYL1" s="71"/>
      <c r="OYM1" s="71"/>
      <c r="OYN1" s="71"/>
      <c r="OYO1" s="71"/>
      <c r="OYP1" s="71"/>
      <c r="OYQ1" s="71"/>
      <c r="OYR1" s="71"/>
      <c r="OYS1" s="71"/>
      <c r="OYT1" s="71"/>
      <c r="OYU1" s="71"/>
      <c r="OYV1" s="71"/>
      <c r="OYW1" s="71"/>
      <c r="OYX1" s="71"/>
      <c r="OYY1" s="71"/>
      <c r="OYZ1" s="71"/>
      <c r="OZA1" s="71"/>
      <c r="OZB1" s="71"/>
      <c r="OZC1" s="71"/>
      <c r="OZD1" s="71"/>
      <c r="OZE1" s="71"/>
      <c r="OZF1" s="71"/>
      <c r="OZG1" s="71"/>
      <c r="OZH1" s="71"/>
      <c r="OZI1" s="71"/>
      <c r="OZJ1" s="71"/>
      <c r="OZK1" s="71"/>
      <c r="OZL1" s="71"/>
      <c r="OZM1" s="71"/>
      <c r="OZN1" s="71"/>
      <c r="OZO1" s="71"/>
      <c r="OZP1" s="71"/>
      <c r="OZQ1" s="71"/>
      <c r="OZR1" s="71"/>
      <c r="OZS1" s="71"/>
      <c r="OZT1" s="71"/>
      <c r="OZU1" s="71"/>
      <c r="OZV1" s="71"/>
      <c r="OZW1" s="71"/>
      <c r="OZX1" s="71"/>
      <c r="OZY1" s="71"/>
      <c r="OZZ1" s="71"/>
      <c r="PAA1" s="71"/>
      <c r="PAB1" s="71"/>
      <c r="PAC1" s="71"/>
      <c r="PAD1" s="71"/>
      <c r="PAE1" s="71"/>
      <c r="PAF1" s="71"/>
      <c r="PAG1" s="71"/>
      <c r="PAH1" s="71"/>
      <c r="PAI1" s="71"/>
      <c r="PAJ1" s="71"/>
      <c r="PAK1" s="71"/>
      <c r="PAL1" s="71"/>
      <c r="PAM1" s="71"/>
      <c r="PAN1" s="71"/>
      <c r="PAO1" s="71"/>
      <c r="PAP1" s="71"/>
      <c r="PAQ1" s="71"/>
      <c r="PAR1" s="71"/>
      <c r="PAS1" s="71"/>
      <c r="PAT1" s="71"/>
      <c r="PAU1" s="71"/>
      <c r="PAV1" s="71"/>
      <c r="PAW1" s="71"/>
      <c r="PAX1" s="71"/>
      <c r="PAY1" s="71"/>
      <c r="PAZ1" s="71"/>
      <c r="PBA1" s="71"/>
      <c r="PBB1" s="71"/>
      <c r="PBC1" s="71"/>
      <c r="PBD1" s="71"/>
      <c r="PBE1" s="71"/>
      <c r="PBF1" s="71"/>
      <c r="PBG1" s="71"/>
      <c r="PBH1" s="71"/>
      <c r="PBI1" s="71"/>
      <c r="PBJ1" s="71"/>
      <c r="PBK1" s="71"/>
      <c r="PBL1" s="71"/>
      <c r="PBM1" s="71"/>
      <c r="PBN1" s="71"/>
      <c r="PBO1" s="71"/>
      <c r="PBP1" s="71"/>
      <c r="PBQ1" s="71"/>
      <c r="PBR1" s="71"/>
      <c r="PBS1" s="71"/>
      <c r="PBT1" s="71"/>
      <c r="PBU1" s="71"/>
      <c r="PBV1" s="71"/>
      <c r="PBW1" s="71"/>
      <c r="PBX1" s="71"/>
      <c r="PBY1" s="71"/>
      <c r="PBZ1" s="71"/>
      <c r="PCA1" s="71"/>
      <c r="PCB1" s="71"/>
      <c r="PCC1" s="71"/>
      <c r="PCD1" s="71"/>
      <c r="PCE1" s="71"/>
      <c r="PCF1" s="71"/>
      <c r="PCG1" s="71"/>
      <c r="PCH1" s="71"/>
      <c r="PCI1" s="71"/>
      <c r="PCJ1" s="71"/>
      <c r="PCK1" s="71"/>
      <c r="PCL1" s="71"/>
      <c r="PCM1" s="71"/>
      <c r="PCN1" s="71"/>
      <c r="PCO1" s="71"/>
      <c r="PCP1" s="71"/>
      <c r="PCQ1" s="71"/>
      <c r="PCR1" s="71"/>
      <c r="PCS1" s="71"/>
      <c r="PCT1" s="71"/>
      <c r="PCU1" s="71"/>
      <c r="PCV1" s="71"/>
      <c r="PCW1" s="71"/>
      <c r="PCX1" s="71"/>
      <c r="PCY1" s="71"/>
      <c r="PCZ1" s="71"/>
      <c r="PDA1" s="71"/>
      <c r="PDB1" s="71"/>
      <c r="PDC1" s="71"/>
      <c r="PDD1" s="71"/>
      <c r="PDE1" s="71"/>
      <c r="PDF1" s="71"/>
      <c r="PDG1" s="71"/>
      <c r="PDH1" s="71"/>
      <c r="PDI1" s="71"/>
      <c r="PDJ1" s="71"/>
      <c r="PDK1" s="71"/>
      <c r="PDL1" s="71"/>
      <c r="PDM1" s="71"/>
      <c r="PDN1" s="71"/>
      <c r="PDO1" s="71"/>
      <c r="PDP1" s="71"/>
      <c r="PDQ1" s="71"/>
      <c r="PDR1" s="71"/>
      <c r="PDS1" s="71"/>
      <c r="PDT1" s="71"/>
      <c r="PDU1" s="71"/>
      <c r="PDV1" s="71"/>
      <c r="PDW1" s="71"/>
      <c r="PDX1" s="71"/>
      <c r="PDY1" s="71"/>
      <c r="PDZ1" s="71"/>
      <c r="PEA1" s="71"/>
      <c r="PEB1" s="71"/>
      <c r="PEC1" s="71"/>
      <c r="PED1" s="71"/>
      <c r="PEE1" s="71"/>
      <c r="PEF1" s="71"/>
      <c r="PEG1" s="71"/>
      <c r="PEH1" s="71"/>
      <c r="PEI1" s="71"/>
      <c r="PEJ1" s="71"/>
      <c r="PEK1" s="71"/>
      <c r="PEL1" s="71"/>
      <c r="PEM1" s="71"/>
      <c r="PEN1" s="71"/>
      <c r="PEO1" s="71"/>
      <c r="PEP1" s="71"/>
      <c r="PEQ1" s="71"/>
      <c r="PER1" s="71"/>
      <c r="PES1" s="71"/>
      <c r="PET1" s="71"/>
      <c r="PEU1" s="71"/>
      <c r="PEV1" s="71"/>
      <c r="PEW1" s="71"/>
      <c r="PEX1" s="71"/>
      <c r="PEY1" s="71"/>
      <c r="PEZ1" s="71"/>
      <c r="PFA1" s="71"/>
      <c r="PFB1" s="71"/>
      <c r="PFC1" s="71"/>
      <c r="PFD1" s="71"/>
      <c r="PFE1" s="71"/>
      <c r="PFF1" s="71"/>
      <c r="PFG1" s="71"/>
      <c r="PFH1" s="71"/>
      <c r="PFI1" s="71"/>
      <c r="PFJ1" s="71"/>
      <c r="PFK1" s="71"/>
      <c r="PFL1" s="71"/>
      <c r="PFM1" s="71"/>
      <c r="PFN1" s="71"/>
      <c r="PFO1" s="71"/>
      <c r="PFP1" s="71"/>
      <c r="PFQ1" s="71"/>
      <c r="PFR1" s="71"/>
      <c r="PFS1" s="71"/>
      <c r="PFT1" s="71"/>
      <c r="PFU1" s="71"/>
      <c r="PFV1" s="71"/>
      <c r="PFW1" s="71"/>
      <c r="PFX1" s="71"/>
      <c r="PFY1" s="71"/>
      <c r="PFZ1" s="71"/>
      <c r="PGA1" s="71"/>
      <c r="PGB1" s="71"/>
      <c r="PGC1" s="71"/>
      <c r="PGD1" s="71"/>
      <c r="PGE1" s="71"/>
      <c r="PGF1" s="71"/>
      <c r="PGG1" s="71"/>
      <c r="PGH1" s="71"/>
      <c r="PGI1" s="71"/>
      <c r="PGJ1" s="71"/>
      <c r="PGK1" s="71"/>
      <c r="PGL1" s="71"/>
      <c r="PGM1" s="71"/>
      <c r="PGN1" s="71"/>
      <c r="PGO1" s="71"/>
      <c r="PGP1" s="71"/>
      <c r="PGQ1" s="71"/>
      <c r="PGR1" s="71"/>
      <c r="PGS1" s="71"/>
      <c r="PGT1" s="71"/>
      <c r="PGU1" s="71"/>
      <c r="PGV1" s="71"/>
      <c r="PGW1" s="71"/>
      <c r="PGX1" s="71"/>
      <c r="PGY1" s="71"/>
      <c r="PGZ1" s="71"/>
      <c r="PHA1" s="71"/>
      <c r="PHB1" s="71"/>
      <c r="PHC1" s="71"/>
      <c r="PHD1" s="71"/>
      <c r="PHE1" s="71"/>
      <c r="PHF1" s="71"/>
      <c r="PHG1" s="71"/>
      <c r="PHH1" s="71"/>
      <c r="PHI1" s="71"/>
      <c r="PHJ1" s="71"/>
      <c r="PHK1" s="71"/>
      <c r="PHL1" s="71"/>
      <c r="PHM1" s="71"/>
      <c r="PHN1" s="71"/>
      <c r="PHO1" s="71"/>
      <c r="PHP1" s="71"/>
      <c r="PHQ1" s="71"/>
      <c r="PHR1" s="71"/>
      <c r="PHS1" s="71"/>
      <c r="PHT1" s="71"/>
      <c r="PHU1" s="71"/>
      <c r="PHV1" s="71"/>
      <c r="PHW1" s="71"/>
      <c r="PHX1" s="71"/>
      <c r="PHY1" s="71"/>
      <c r="PHZ1" s="71"/>
      <c r="PIA1" s="71"/>
      <c r="PIB1" s="71"/>
      <c r="PIC1" s="71"/>
      <c r="PID1" s="71"/>
      <c r="PIE1" s="71"/>
      <c r="PIF1" s="71"/>
      <c r="PIG1" s="71"/>
      <c r="PIH1" s="71"/>
      <c r="PII1" s="71"/>
      <c r="PIJ1" s="71"/>
      <c r="PIK1" s="71"/>
      <c r="PIL1" s="71"/>
      <c r="PIM1" s="71"/>
      <c r="PIN1" s="71"/>
      <c r="PIO1" s="71"/>
      <c r="PIP1" s="71"/>
      <c r="PIQ1" s="71"/>
      <c r="PIR1" s="71"/>
      <c r="PIS1" s="71"/>
      <c r="PIT1" s="71"/>
      <c r="PIU1" s="71"/>
      <c r="PIV1" s="71"/>
      <c r="PIW1" s="71"/>
      <c r="PIX1" s="71"/>
      <c r="PIY1" s="71"/>
      <c r="PIZ1" s="71"/>
      <c r="PJA1" s="71"/>
      <c r="PJB1" s="71"/>
      <c r="PJC1" s="71"/>
      <c r="PJD1" s="71"/>
      <c r="PJE1" s="71"/>
      <c r="PJF1" s="71"/>
      <c r="PJG1" s="71"/>
      <c r="PJH1" s="71"/>
      <c r="PJI1" s="71"/>
      <c r="PJJ1" s="71"/>
      <c r="PJK1" s="71"/>
      <c r="PJL1" s="71"/>
      <c r="PJM1" s="71"/>
      <c r="PJN1" s="71"/>
      <c r="PJO1" s="71"/>
      <c r="PJP1" s="71"/>
      <c r="PJQ1" s="71"/>
      <c r="PJR1" s="71"/>
      <c r="PJS1" s="71"/>
      <c r="PJT1" s="71"/>
      <c r="PJU1" s="71"/>
      <c r="PJV1" s="71"/>
      <c r="PJW1" s="71"/>
      <c r="PJX1" s="71"/>
      <c r="PJY1" s="71"/>
      <c r="PJZ1" s="71"/>
      <c r="PKA1" s="71"/>
      <c r="PKB1" s="71"/>
      <c r="PKC1" s="71"/>
      <c r="PKD1" s="71"/>
      <c r="PKE1" s="71"/>
      <c r="PKF1" s="71"/>
      <c r="PKG1" s="71"/>
      <c r="PKH1" s="71"/>
      <c r="PKI1" s="71"/>
      <c r="PKJ1" s="71"/>
      <c r="PKK1" s="71"/>
      <c r="PKL1" s="71"/>
      <c r="PKM1" s="71"/>
      <c r="PKN1" s="71"/>
      <c r="PKO1" s="71"/>
      <c r="PKP1" s="71"/>
      <c r="PKQ1" s="71"/>
      <c r="PKR1" s="71"/>
      <c r="PKS1" s="71"/>
      <c r="PKT1" s="71"/>
      <c r="PKU1" s="71"/>
      <c r="PKV1" s="71"/>
      <c r="PKW1" s="71"/>
      <c r="PKX1" s="71"/>
      <c r="PKY1" s="71"/>
      <c r="PKZ1" s="71"/>
      <c r="PLA1" s="71"/>
      <c r="PLB1" s="71"/>
      <c r="PLC1" s="71"/>
      <c r="PLD1" s="71"/>
      <c r="PLE1" s="71"/>
      <c r="PLF1" s="71"/>
      <c r="PLG1" s="71"/>
      <c r="PLH1" s="71"/>
      <c r="PLI1" s="71"/>
      <c r="PLJ1" s="71"/>
      <c r="PLK1" s="71"/>
      <c r="PLL1" s="71"/>
      <c r="PLM1" s="71"/>
      <c r="PLN1" s="71"/>
      <c r="PLO1" s="71"/>
      <c r="PLP1" s="71"/>
      <c r="PLQ1" s="71"/>
      <c r="PLR1" s="71"/>
      <c r="PLS1" s="71"/>
      <c r="PLT1" s="71"/>
      <c r="PLU1" s="71"/>
      <c r="PLV1" s="71"/>
      <c r="PLW1" s="71"/>
      <c r="PLX1" s="71"/>
      <c r="PLY1" s="71"/>
      <c r="PLZ1" s="71"/>
      <c r="PMA1" s="71"/>
      <c r="PMB1" s="71"/>
      <c r="PMC1" s="71"/>
      <c r="PMD1" s="71"/>
      <c r="PME1" s="71"/>
      <c r="PMF1" s="71"/>
      <c r="PMG1" s="71"/>
      <c r="PMH1" s="71"/>
      <c r="PMI1" s="71"/>
      <c r="PMJ1" s="71"/>
      <c r="PMK1" s="71"/>
      <c r="PML1" s="71"/>
      <c r="PMM1" s="71"/>
      <c r="PMN1" s="71"/>
      <c r="PMO1" s="71"/>
      <c r="PMP1" s="71"/>
      <c r="PMQ1" s="71"/>
      <c r="PMR1" s="71"/>
      <c r="PMS1" s="71"/>
      <c r="PMT1" s="71"/>
      <c r="PMU1" s="71"/>
      <c r="PMV1" s="71"/>
      <c r="PMW1" s="71"/>
      <c r="PMX1" s="71"/>
      <c r="PMY1" s="71"/>
      <c r="PMZ1" s="71"/>
      <c r="PNA1" s="71"/>
      <c r="PNB1" s="71"/>
      <c r="PNC1" s="71"/>
      <c r="PND1" s="71"/>
      <c r="PNE1" s="71"/>
      <c r="PNF1" s="71"/>
      <c r="PNG1" s="71"/>
      <c r="PNH1" s="71"/>
      <c r="PNI1" s="71"/>
      <c r="PNJ1" s="71"/>
      <c r="PNK1" s="71"/>
      <c r="PNL1" s="71"/>
      <c r="PNM1" s="71"/>
      <c r="PNN1" s="71"/>
      <c r="PNO1" s="71"/>
      <c r="PNP1" s="71"/>
      <c r="PNQ1" s="71"/>
      <c r="PNR1" s="71"/>
      <c r="PNS1" s="71"/>
      <c r="PNT1" s="71"/>
      <c r="PNU1" s="71"/>
      <c r="PNV1" s="71"/>
      <c r="PNW1" s="71"/>
      <c r="PNX1" s="71"/>
      <c r="PNY1" s="71"/>
      <c r="PNZ1" s="71"/>
      <c r="POA1" s="71"/>
      <c r="POB1" s="71"/>
      <c r="POC1" s="71"/>
      <c r="POD1" s="71"/>
      <c r="POE1" s="71"/>
      <c r="POF1" s="71"/>
      <c r="POG1" s="71"/>
      <c r="POH1" s="71"/>
      <c r="POI1" s="71"/>
      <c r="POJ1" s="71"/>
      <c r="POK1" s="71"/>
      <c r="POL1" s="71"/>
      <c r="POM1" s="71"/>
      <c r="PON1" s="71"/>
      <c r="POO1" s="71"/>
      <c r="POP1" s="71"/>
      <c r="POQ1" s="71"/>
      <c r="POR1" s="71"/>
      <c r="POS1" s="71"/>
      <c r="POT1" s="71"/>
      <c r="POU1" s="71"/>
      <c r="POV1" s="71"/>
      <c r="POW1" s="71"/>
      <c r="POX1" s="71"/>
      <c r="POY1" s="71"/>
      <c r="POZ1" s="71"/>
      <c r="PPA1" s="71"/>
      <c r="PPB1" s="71"/>
      <c r="PPC1" s="71"/>
      <c r="PPD1" s="71"/>
      <c r="PPE1" s="71"/>
      <c r="PPF1" s="71"/>
      <c r="PPG1" s="71"/>
      <c r="PPH1" s="71"/>
      <c r="PPI1" s="71"/>
      <c r="PPJ1" s="71"/>
      <c r="PPK1" s="71"/>
      <c r="PPL1" s="71"/>
      <c r="PPM1" s="71"/>
      <c r="PPN1" s="71"/>
      <c r="PPO1" s="71"/>
      <c r="PPP1" s="71"/>
      <c r="PPQ1" s="71"/>
      <c r="PPR1" s="71"/>
      <c r="PPS1" s="71"/>
      <c r="PPT1" s="71"/>
      <c r="PPU1" s="71"/>
      <c r="PPV1" s="71"/>
      <c r="PPW1" s="71"/>
      <c r="PPX1" s="71"/>
      <c r="PPY1" s="71"/>
      <c r="PPZ1" s="71"/>
      <c r="PQA1" s="71"/>
      <c r="PQB1" s="71"/>
      <c r="PQC1" s="71"/>
      <c r="PQD1" s="71"/>
      <c r="PQE1" s="71"/>
      <c r="PQF1" s="71"/>
      <c r="PQG1" s="71"/>
      <c r="PQH1" s="71"/>
      <c r="PQI1" s="71"/>
      <c r="PQJ1" s="71"/>
      <c r="PQK1" s="71"/>
      <c r="PQL1" s="71"/>
      <c r="PQM1" s="71"/>
      <c r="PQN1" s="71"/>
      <c r="PQO1" s="71"/>
      <c r="PQP1" s="71"/>
      <c r="PQQ1" s="71"/>
      <c r="PQR1" s="71"/>
      <c r="PQS1" s="71"/>
      <c r="PQT1" s="71"/>
      <c r="PQU1" s="71"/>
      <c r="PQV1" s="71"/>
      <c r="PQW1" s="71"/>
      <c r="PQX1" s="71"/>
      <c r="PQY1" s="71"/>
      <c r="PQZ1" s="71"/>
      <c r="PRA1" s="71"/>
      <c r="PRB1" s="71"/>
      <c r="PRC1" s="71"/>
      <c r="PRD1" s="71"/>
      <c r="PRE1" s="71"/>
      <c r="PRF1" s="71"/>
      <c r="PRG1" s="71"/>
      <c r="PRH1" s="71"/>
      <c r="PRI1" s="71"/>
      <c r="PRJ1" s="71"/>
      <c r="PRK1" s="71"/>
      <c r="PRL1" s="71"/>
      <c r="PRM1" s="71"/>
      <c r="PRN1" s="71"/>
      <c r="PRO1" s="71"/>
      <c r="PRP1" s="71"/>
      <c r="PRQ1" s="71"/>
      <c r="PRR1" s="71"/>
      <c r="PRS1" s="71"/>
      <c r="PRT1" s="71"/>
      <c r="PRU1" s="71"/>
      <c r="PRV1" s="71"/>
      <c r="PRW1" s="71"/>
      <c r="PRX1" s="71"/>
      <c r="PRY1" s="71"/>
      <c r="PRZ1" s="71"/>
      <c r="PSA1" s="71"/>
      <c r="PSB1" s="71"/>
      <c r="PSC1" s="71"/>
      <c r="PSD1" s="71"/>
      <c r="PSE1" s="71"/>
      <c r="PSF1" s="71"/>
      <c r="PSG1" s="71"/>
      <c r="PSH1" s="71"/>
      <c r="PSI1" s="71"/>
      <c r="PSJ1" s="71"/>
      <c r="PSK1" s="71"/>
      <c r="PSL1" s="71"/>
      <c r="PSM1" s="71"/>
      <c r="PSN1" s="71"/>
      <c r="PSO1" s="71"/>
      <c r="PSP1" s="71"/>
      <c r="PSQ1" s="71"/>
      <c r="PSR1" s="71"/>
      <c r="PSS1" s="71"/>
      <c r="PST1" s="71"/>
      <c r="PSU1" s="71"/>
      <c r="PSV1" s="71"/>
      <c r="PSW1" s="71"/>
      <c r="PSX1" s="71"/>
      <c r="PSY1" s="71"/>
      <c r="PSZ1" s="71"/>
      <c r="PTA1" s="71"/>
      <c r="PTB1" s="71"/>
      <c r="PTC1" s="71"/>
      <c r="PTD1" s="71"/>
      <c r="PTE1" s="71"/>
      <c r="PTF1" s="71"/>
      <c r="PTG1" s="71"/>
      <c r="PTH1" s="71"/>
      <c r="PTI1" s="71"/>
      <c r="PTJ1" s="71"/>
      <c r="PTK1" s="71"/>
      <c r="PTL1" s="71"/>
      <c r="PTM1" s="71"/>
      <c r="PTN1" s="71"/>
      <c r="PTO1" s="71"/>
      <c r="PTP1" s="71"/>
      <c r="PTQ1" s="71"/>
      <c r="PTR1" s="71"/>
      <c r="PTS1" s="71"/>
      <c r="PTT1" s="71"/>
      <c r="PTU1" s="71"/>
      <c r="PTV1" s="71"/>
      <c r="PTW1" s="71"/>
      <c r="PTX1" s="71"/>
      <c r="PTY1" s="71"/>
      <c r="PTZ1" s="71"/>
      <c r="PUA1" s="71"/>
      <c r="PUB1" s="71"/>
      <c r="PUC1" s="71"/>
      <c r="PUD1" s="71"/>
      <c r="PUE1" s="71"/>
      <c r="PUF1" s="71"/>
      <c r="PUG1" s="71"/>
      <c r="PUH1" s="71"/>
      <c r="PUI1" s="71"/>
      <c r="PUJ1" s="71"/>
      <c r="PUK1" s="71"/>
      <c r="PUL1" s="71"/>
      <c r="PUM1" s="71"/>
      <c r="PUN1" s="71"/>
      <c r="PUO1" s="71"/>
      <c r="PUP1" s="71"/>
      <c r="PUQ1" s="71"/>
      <c r="PUR1" s="71"/>
      <c r="PUS1" s="71"/>
      <c r="PUT1" s="71"/>
      <c r="PUU1" s="71"/>
      <c r="PUV1" s="71"/>
      <c r="PUW1" s="71"/>
      <c r="PUX1" s="71"/>
      <c r="PUY1" s="71"/>
      <c r="PUZ1" s="71"/>
      <c r="PVA1" s="71"/>
      <c r="PVB1" s="71"/>
      <c r="PVC1" s="71"/>
      <c r="PVD1" s="71"/>
      <c r="PVE1" s="71"/>
      <c r="PVF1" s="71"/>
      <c r="PVG1" s="71"/>
      <c r="PVH1" s="71"/>
      <c r="PVI1" s="71"/>
      <c r="PVJ1" s="71"/>
      <c r="PVK1" s="71"/>
      <c r="PVL1" s="71"/>
      <c r="PVM1" s="71"/>
      <c r="PVN1" s="71"/>
      <c r="PVO1" s="71"/>
      <c r="PVP1" s="71"/>
      <c r="PVQ1" s="71"/>
      <c r="PVR1" s="71"/>
      <c r="PVS1" s="71"/>
      <c r="PVT1" s="71"/>
      <c r="PVU1" s="71"/>
      <c r="PVV1" s="71"/>
      <c r="PVW1" s="71"/>
      <c r="PVX1" s="71"/>
      <c r="PVY1" s="71"/>
      <c r="PVZ1" s="71"/>
      <c r="PWA1" s="71"/>
      <c r="PWB1" s="71"/>
      <c r="PWC1" s="71"/>
      <c r="PWD1" s="71"/>
      <c r="PWE1" s="71"/>
      <c r="PWF1" s="71"/>
      <c r="PWG1" s="71"/>
      <c r="PWH1" s="71"/>
      <c r="PWI1" s="71"/>
      <c r="PWJ1" s="71"/>
      <c r="PWK1" s="71"/>
      <c r="PWL1" s="71"/>
      <c r="PWM1" s="71"/>
      <c r="PWN1" s="71"/>
      <c r="PWO1" s="71"/>
      <c r="PWP1" s="71"/>
      <c r="PWQ1" s="71"/>
      <c r="PWR1" s="71"/>
      <c r="PWS1" s="71"/>
      <c r="PWT1" s="71"/>
      <c r="PWU1" s="71"/>
      <c r="PWV1" s="71"/>
      <c r="PWW1" s="71"/>
      <c r="PWX1" s="71"/>
      <c r="PWY1" s="71"/>
      <c r="PWZ1" s="71"/>
      <c r="PXA1" s="71"/>
      <c r="PXB1" s="71"/>
      <c r="PXC1" s="71"/>
      <c r="PXD1" s="71"/>
      <c r="PXE1" s="71"/>
      <c r="PXF1" s="71"/>
      <c r="PXG1" s="71"/>
      <c r="PXH1" s="71"/>
      <c r="PXI1" s="71"/>
      <c r="PXJ1" s="71"/>
      <c r="PXK1" s="71"/>
      <c r="PXL1" s="71"/>
      <c r="PXM1" s="71"/>
      <c r="PXN1" s="71"/>
      <c r="PXO1" s="71"/>
      <c r="PXP1" s="71"/>
      <c r="PXQ1" s="71"/>
      <c r="PXR1" s="71"/>
      <c r="PXS1" s="71"/>
      <c r="PXT1" s="71"/>
      <c r="PXU1" s="71"/>
      <c r="PXV1" s="71"/>
      <c r="PXW1" s="71"/>
      <c r="PXX1" s="71"/>
      <c r="PXY1" s="71"/>
      <c r="PXZ1" s="71"/>
      <c r="PYA1" s="71"/>
      <c r="PYB1" s="71"/>
      <c r="PYC1" s="71"/>
      <c r="PYD1" s="71"/>
      <c r="PYE1" s="71"/>
      <c r="PYF1" s="71"/>
      <c r="PYG1" s="71"/>
      <c r="PYH1" s="71"/>
      <c r="PYI1" s="71"/>
      <c r="PYJ1" s="71"/>
      <c r="PYK1" s="71"/>
      <c r="PYL1" s="71"/>
      <c r="PYM1" s="71"/>
      <c r="PYN1" s="71"/>
      <c r="PYO1" s="71"/>
      <c r="PYP1" s="71"/>
      <c r="PYQ1" s="71"/>
      <c r="PYR1" s="71"/>
      <c r="PYS1" s="71"/>
      <c r="PYT1" s="71"/>
      <c r="PYU1" s="71"/>
      <c r="PYV1" s="71"/>
      <c r="PYW1" s="71"/>
      <c r="PYX1" s="71"/>
      <c r="PYY1" s="71"/>
      <c r="PYZ1" s="71"/>
      <c r="PZA1" s="71"/>
      <c r="PZB1" s="71"/>
      <c r="PZC1" s="71"/>
      <c r="PZD1" s="71"/>
      <c r="PZE1" s="71"/>
      <c r="PZF1" s="71"/>
      <c r="PZG1" s="71"/>
      <c r="PZH1" s="71"/>
      <c r="PZI1" s="71"/>
      <c r="PZJ1" s="71"/>
      <c r="PZK1" s="71"/>
      <c r="PZL1" s="71"/>
      <c r="PZM1" s="71"/>
      <c r="PZN1" s="71"/>
      <c r="PZO1" s="71"/>
      <c r="PZP1" s="71"/>
      <c r="PZQ1" s="71"/>
      <c r="PZR1" s="71"/>
      <c r="PZS1" s="71"/>
      <c r="PZT1" s="71"/>
      <c r="PZU1" s="71"/>
      <c r="PZV1" s="71"/>
      <c r="PZW1" s="71"/>
      <c r="PZX1" s="71"/>
      <c r="PZY1" s="71"/>
      <c r="PZZ1" s="71"/>
      <c r="QAA1" s="71"/>
      <c r="QAB1" s="71"/>
      <c r="QAC1" s="71"/>
      <c r="QAD1" s="71"/>
      <c r="QAE1" s="71"/>
      <c r="QAF1" s="71"/>
      <c r="QAG1" s="71"/>
      <c r="QAH1" s="71"/>
      <c r="QAI1" s="71"/>
      <c r="QAJ1" s="71"/>
      <c r="QAK1" s="71"/>
      <c r="QAL1" s="71"/>
      <c r="QAM1" s="71"/>
      <c r="QAN1" s="71"/>
      <c r="QAO1" s="71"/>
      <c r="QAP1" s="71"/>
      <c r="QAQ1" s="71"/>
      <c r="QAR1" s="71"/>
      <c r="QAS1" s="71"/>
      <c r="QAT1" s="71"/>
      <c r="QAU1" s="71"/>
      <c r="QAV1" s="71"/>
      <c r="QAW1" s="71"/>
      <c r="QAX1" s="71"/>
      <c r="QAY1" s="71"/>
      <c r="QAZ1" s="71"/>
      <c r="QBA1" s="71"/>
      <c r="QBB1" s="71"/>
      <c r="QBC1" s="71"/>
      <c r="QBD1" s="71"/>
      <c r="QBE1" s="71"/>
      <c r="QBF1" s="71"/>
      <c r="QBG1" s="71"/>
      <c r="QBH1" s="71"/>
      <c r="QBI1" s="71"/>
      <c r="QBJ1" s="71"/>
      <c r="QBK1" s="71"/>
      <c r="QBL1" s="71"/>
      <c r="QBM1" s="71"/>
      <c r="QBN1" s="71"/>
      <c r="QBO1" s="71"/>
      <c r="QBP1" s="71"/>
      <c r="QBQ1" s="71"/>
      <c r="QBR1" s="71"/>
      <c r="QBS1" s="71"/>
      <c r="QBT1" s="71"/>
      <c r="QBU1" s="71"/>
      <c r="QBV1" s="71"/>
      <c r="QBW1" s="71"/>
      <c r="QBX1" s="71"/>
      <c r="QBY1" s="71"/>
      <c r="QBZ1" s="71"/>
      <c r="QCA1" s="71"/>
      <c r="QCB1" s="71"/>
      <c r="QCC1" s="71"/>
      <c r="QCD1" s="71"/>
      <c r="QCE1" s="71"/>
      <c r="QCF1" s="71"/>
      <c r="QCG1" s="71"/>
      <c r="QCH1" s="71"/>
      <c r="QCI1" s="71"/>
      <c r="QCJ1" s="71"/>
      <c r="QCK1" s="71"/>
      <c r="QCL1" s="71"/>
      <c r="QCM1" s="71"/>
      <c r="QCN1" s="71"/>
      <c r="QCO1" s="71"/>
      <c r="QCP1" s="71"/>
      <c r="QCQ1" s="71"/>
      <c r="QCR1" s="71"/>
      <c r="QCS1" s="71"/>
      <c r="QCT1" s="71"/>
      <c r="QCU1" s="71"/>
      <c r="QCV1" s="71"/>
      <c r="QCW1" s="71"/>
      <c r="QCX1" s="71"/>
      <c r="QCY1" s="71"/>
      <c r="QCZ1" s="71"/>
      <c r="QDA1" s="71"/>
      <c r="QDB1" s="71"/>
      <c r="QDC1" s="71"/>
      <c r="QDD1" s="71"/>
      <c r="QDE1" s="71"/>
      <c r="QDF1" s="71"/>
      <c r="QDG1" s="71"/>
      <c r="QDH1" s="71"/>
      <c r="QDI1" s="71"/>
      <c r="QDJ1" s="71"/>
      <c r="QDK1" s="71"/>
      <c r="QDL1" s="71"/>
      <c r="QDM1" s="71"/>
      <c r="QDN1" s="71"/>
      <c r="QDO1" s="71"/>
      <c r="QDP1" s="71"/>
      <c r="QDQ1" s="71"/>
      <c r="QDR1" s="71"/>
      <c r="QDS1" s="71"/>
      <c r="QDT1" s="71"/>
      <c r="QDU1" s="71"/>
      <c r="QDV1" s="71"/>
      <c r="QDW1" s="71"/>
      <c r="QDX1" s="71"/>
      <c r="QDY1" s="71"/>
      <c r="QDZ1" s="71"/>
      <c r="QEA1" s="71"/>
      <c r="QEB1" s="71"/>
      <c r="QEC1" s="71"/>
      <c r="QED1" s="71"/>
      <c r="QEE1" s="71"/>
      <c r="QEF1" s="71"/>
      <c r="QEG1" s="71"/>
      <c r="QEH1" s="71"/>
      <c r="QEI1" s="71"/>
      <c r="QEJ1" s="71"/>
      <c r="QEK1" s="71"/>
      <c r="QEL1" s="71"/>
      <c r="QEM1" s="71"/>
      <c r="QEN1" s="71"/>
      <c r="QEO1" s="71"/>
      <c r="QEP1" s="71"/>
      <c r="QEQ1" s="71"/>
      <c r="QER1" s="71"/>
      <c r="QES1" s="71"/>
      <c r="QET1" s="71"/>
      <c r="QEU1" s="71"/>
      <c r="QEV1" s="71"/>
      <c r="QEW1" s="71"/>
      <c r="QEX1" s="71"/>
      <c r="QEY1" s="71"/>
      <c r="QEZ1" s="71"/>
      <c r="QFA1" s="71"/>
      <c r="QFB1" s="71"/>
      <c r="QFC1" s="71"/>
      <c r="QFD1" s="71"/>
      <c r="QFE1" s="71"/>
      <c r="QFF1" s="71"/>
      <c r="QFG1" s="71"/>
      <c r="QFH1" s="71"/>
      <c r="QFI1" s="71"/>
      <c r="QFJ1" s="71"/>
      <c r="QFK1" s="71"/>
      <c r="QFL1" s="71"/>
      <c r="QFM1" s="71"/>
      <c r="QFN1" s="71"/>
      <c r="QFO1" s="71"/>
      <c r="QFP1" s="71"/>
      <c r="QFQ1" s="71"/>
      <c r="QFR1" s="71"/>
      <c r="QFS1" s="71"/>
      <c r="QFT1" s="71"/>
      <c r="QFU1" s="71"/>
      <c r="QFV1" s="71"/>
      <c r="QFW1" s="71"/>
      <c r="QFX1" s="71"/>
      <c r="QFY1" s="71"/>
      <c r="QFZ1" s="71"/>
      <c r="QGA1" s="71"/>
      <c r="QGB1" s="71"/>
      <c r="QGC1" s="71"/>
      <c r="QGD1" s="71"/>
      <c r="QGE1" s="71"/>
      <c r="QGF1" s="71"/>
      <c r="QGG1" s="71"/>
      <c r="QGH1" s="71"/>
      <c r="QGI1" s="71"/>
      <c r="QGJ1" s="71"/>
      <c r="QGK1" s="71"/>
      <c r="QGL1" s="71"/>
      <c r="QGM1" s="71"/>
      <c r="QGN1" s="71"/>
      <c r="QGO1" s="71"/>
      <c r="QGP1" s="71"/>
      <c r="QGQ1" s="71"/>
      <c r="QGR1" s="71"/>
      <c r="QGS1" s="71"/>
      <c r="QGT1" s="71"/>
      <c r="QGU1" s="71"/>
      <c r="QGV1" s="71"/>
      <c r="QGW1" s="71"/>
      <c r="QGX1" s="71"/>
      <c r="QGY1" s="71"/>
      <c r="QGZ1" s="71"/>
      <c r="QHA1" s="71"/>
      <c r="QHB1" s="71"/>
      <c r="QHC1" s="71"/>
      <c r="QHD1" s="71"/>
      <c r="QHE1" s="71"/>
      <c r="QHF1" s="71"/>
      <c r="QHG1" s="71"/>
      <c r="QHH1" s="71"/>
      <c r="QHI1" s="71"/>
      <c r="QHJ1" s="71"/>
      <c r="QHK1" s="71"/>
      <c r="QHL1" s="71"/>
      <c r="QHM1" s="71"/>
      <c r="QHN1" s="71"/>
      <c r="QHO1" s="71"/>
      <c r="QHP1" s="71"/>
      <c r="QHQ1" s="71"/>
      <c r="QHR1" s="71"/>
      <c r="QHS1" s="71"/>
      <c r="QHT1" s="71"/>
      <c r="QHU1" s="71"/>
      <c r="QHV1" s="71"/>
      <c r="QHW1" s="71"/>
      <c r="QHX1" s="71"/>
      <c r="QHY1" s="71"/>
      <c r="QHZ1" s="71"/>
      <c r="QIA1" s="71"/>
      <c r="QIB1" s="71"/>
      <c r="QIC1" s="71"/>
      <c r="QID1" s="71"/>
      <c r="QIE1" s="71"/>
      <c r="QIF1" s="71"/>
      <c r="QIG1" s="71"/>
      <c r="QIH1" s="71"/>
      <c r="QII1" s="71"/>
      <c r="QIJ1" s="71"/>
      <c r="QIK1" s="71"/>
      <c r="QIL1" s="71"/>
      <c r="QIM1" s="71"/>
      <c r="QIN1" s="71"/>
      <c r="QIO1" s="71"/>
      <c r="QIP1" s="71"/>
      <c r="QIQ1" s="71"/>
      <c r="QIR1" s="71"/>
      <c r="QIS1" s="71"/>
      <c r="QIT1" s="71"/>
      <c r="QIU1" s="71"/>
      <c r="QIV1" s="71"/>
      <c r="QIW1" s="71"/>
      <c r="QIX1" s="71"/>
      <c r="QIY1" s="71"/>
      <c r="QIZ1" s="71"/>
      <c r="QJA1" s="71"/>
      <c r="QJB1" s="71"/>
      <c r="QJC1" s="71"/>
      <c r="QJD1" s="71"/>
      <c r="QJE1" s="71"/>
      <c r="QJF1" s="71"/>
      <c r="QJG1" s="71"/>
      <c r="QJH1" s="71"/>
      <c r="QJI1" s="71"/>
      <c r="QJJ1" s="71"/>
      <c r="QJK1" s="71"/>
      <c r="QJL1" s="71"/>
      <c r="QJM1" s="71"/>
      <c r="QJN1" s="71"/>
      <c r="QJO1" s="71"/>
      <c r="QJP1" s="71"/>
      <c r="QJQ1" s="71"/>
      <c r="QJR1" s="71"/>
      <c r="QJS1" s="71"/>
      <c r="QJT1" s="71"/>
      <c r="QJU1" s="71"/>
      <c r="QJV1" s="71"/>
      <c r="QJW1" s="71"/>
      <c r="QJX1" s="71"/>
      <c r="QJY1" s="71"/>
      <c r="QJZ1" s="71"/>
      <c r="QKA1" s="71"/>
      <c r="QKB1" s="71"/>
      <c r="QKC1" s="71"/>
      <c r="QKD1" s="71"/>
      <c r="QKE1" s="71"/>
      <c r="QKF1" s="71"/>
      <c r="QKG1" s="71"/>
      <c r="QKH1" s="71"/>
      <c r="QKI1" s="71"/>
      <c r="QKJ1" s="71"/>
      <c r="QKK1" s="71"/>
      <c r="QKL1" s="71"/>
      <c r="QKM1" s="71"/>
      <c r="QKN1" s="71"/>
      <c r="QKO1" s="71"/>
      <c r="QKP1" s="71"/>
      <c r="QKQ1" s="71"/>
      <c r="QKR1" s="71"/>
      <c r="QKS1" s="71"/>
      <c r="QKT1" s="71"/>
      <c r="QKU1" s="71"/>
      <c r="QKV1" s="71"/>
      <c r="QKW1" s="71"/>
      <c r="QKX1" s="71"/>
      <c r="QKY1" s="71"/>
      <c r="QKZ1" s="71"/>
      <c r="QLA1" s="71"/>
      <c r="QLB1" s="71"/>
      <c r="QLC1" s="71"/>
      <c r="QLD1" s="71"/>
      <c r="QLE1" s="71"/>
      <c r="QLF1" s="71"/>
      <c r="QLG1" s="71"/>
      <c r="QLH1" s="71"/>
      <c r="QLI1" s="71"/>
      <c r="QLJ1" s="71"/>
      <c r="QLK1" s="71"/>
      <c r="QLL1" s="71"/>
      <c r="QLM1" s="71"/>
      <c r="QLN1" s="71"/>
      <c r="QLO1" s="71"/>
      <c r="QLP1" s="71"/>
      <c r="QLQ1" s="71"/>
      <c r="QLR1" s="71"/>
      <c r="QLS1" s="71"/>
      <c r="QLT1" s="71"/>
      <c r="QLU1" s="71"/>
      <c r="QLV1" s="71"/>
      <c r="QLW1" s="71"/>
      <c r="QLX1" s="71"/>
      <c r="QLY1" s="71"/>
      <c r="QLZ1" s="71"/>
      <c r="QMA1" s="71"/>
      <c r="QMB1" s="71"/>
      <c r="QMC1" s="71"/>
      <c r="QMD1" s="71"/>
      <c r="QME1" s="71"/>
      <c r="QMF1" s="71"/>
      <c r="QMG1" s="71"/>
      <c r="QMH1" s="71"/>
      <c r="QMI1" s="71"/>
      <c r="QMJ1" s="71"/>
      <c r="QMK1" s="71"/>
      <c r="QML1" s="71"/>
      <c r="QMM1" s="71"/>
      <c r="QMN1" s="71"/>
      <c r="QMO1" s="71"/>
      <c r="QMP1" s="71"/>
      <c r="QMQ1" s="71"/>
      <c r="QMR1" s="71"/>
      <c r="QMS1" s="71"/>
      <c r="QMT1" s="71"/>
      <c r="QMU1" s="71"/>
      <c r="QMV1" s="71"/>
      <c r="QMW1" s="71"/>
      <c r="QMX1" s="71"/>
      <c r="QMY1" s="71"/>
      <c r="QMZ1" s="71"/>
      <c r="QNA1" s="71"/>
      <c r="QNB1" s="71"/>
      <c r="QNC1" s="71"/>
      <c r="QND1" s="71"/>
      <c r="QNE1" s="71"/>
      <c r="QNF1" s="71"/>
      <c r="QNG1" s="71"/>
      <c r="QNH1" s="71"/>
      <c r="QNI1" s="71"/>
      <c r="QNJ1" s="71"/>
      <c r="QNK1" s="71"/>
      <c r="QNL1" s="71"/>
      <c r="QNM1" s="71"/>
      <c r="QNN1" s="71"/>
      <c r="QNO1" s="71"/>
      <c r="QNP1" s="71"/>
      <c r="QNQ1" s="71"/>
      <c r="QNR1" s="71"/>
      <c r="QNS1" s="71"/>
      <c r="QNT1" s="71"/>
      <c r="QNU1" s="71"/>
      <c r="QNV1" s="71"/>
      <c r="QNW1" s="71"/>
      <c r="QNX1" s="71"/>
      <c r="QNY1" s="71"/>
      <c r="QNZ1" s="71"/>
      <c r="QOA1" s="71"/>
      <c r="QOB1" s="71"/>
      <c r="QOC1" s="71"/>
      <c r="QOD1" s="71"/>
      <c r="QOE1" s="71"/>
      <c r="QOF1" s="71"/>
      <c r="QOG1" s="71"/>
      <c r="QOH1" s="71"/>
      <c r="QOI1" s="71"/>
      <c r="QOJ1" s="71"/>
      <c r="QOK1" s="71"/>
      <c r="QOL1" s="71"/>
      <c r="QOM1" s="71"/>
      <c r="QON1" s="71"/>
      <c r="QOO1" s="71"/>
      <c r="QOP1" s="71"/>
      <c r="QOQ1" s="71"/>
      <c r="QOR1" s="71"/>
      <c r="QOS1" s="71"/>
      <c r="QOT1" s="71"/>
      <c r="QOU1" s="71"/>
      <c r="QOV1" s="71"/>
      <c r="QOW1" s="71"/>
      <c r="QOX1" s="71"/>
      <c r="QOY1" s="71"/>
      <c r="QOZ1" s="71"/>
      <c r="QPA1" s="71"/>
      <c r="QPB1" s="71"/>
      <c r="QPC1" s="71"/>
      <c r="QPD1" s="71"/>
      <c r="QPE1" s="71"/>
      <c r="QPF1" s="71"/>
      <c r="QPG1" s="71"/>
      <c r="QPH1" s="71"/>
      <c r="QPI1" s="71"/>
      <c r="QPJ1" s="71"/>
      <c r="QPK1" s="71"/>
      <c r="QPL1" s="71"/>
      <c r="QPM1" s="71"/>
      <c r="QPN1" s="71"/>
      <c r="QPO1" s="71"/>
      <c r="QPP1" s="71"/>
      <c r="QPQ1" s="71"/>
      <c r="QPR1" s="71"/>
      <c r="QPS1" s="71"/>
      <c r="QPT1" s="71"/>
      <c r="QPU1" s="71"/>
      <c r="QPV1" s="71"/>
      <c r="QPW1" s="71"/>
      <c r="QPX1" s="71"/>
      <c r="QPY1" s="71"/>
      <c r="QPZ1" s="71"/>
      <c r="QQA1" s="71"/>
      <c r="QQB1" s="71"/>
      <c r="QQC1" s="71"/>
      <c r="QQD1" s="71"/>
      <c r="QQE1" s="71"/>
      <c r="QQF1" s="71"/>
      <c r="QQG1" s="71"/>
      <c r="QQH1" s="71"/>
      <c r="QQI1" s="71"/>
      <c r="QQJ1" s="71"/>
      <c r="QQK1" s="71"/>
      <c r="QQL1" s="71"/>
      <c r="QQM1" s="71"/>
      <c r="QQN1" s="71"/>
      <c r="QQO1" s="71"/>
      <c r="QQP1" s="71"/>
      <c r="QQQ1" s="71"/>
      <c r="QQR1" s="71"/>
      <c r="QQS1" s="71"/>
      <c r="QQT1" s="71"/>
      <c r="QQU1" s="71"/>
      <c r="QQV1" s="71"/>
      <c r="QQW1" s="71"/>
      <c r="QQX1" s="71"/>
      <c r="QQY1" s="71"/>
      <c r="QQZ1" s="71"/>
      <c r="QRA1" s="71"/>
      <c r="QRB1" s="71"/>
      <c r="QRC1" s="71"/>
      <c r="QRD1" s="71"/>
      <c r="QRE1" s="71"/>
      <c r="QRF1" s="71"/>
      <c r="QRG1" s="71"/>
      <c r="QRH1" s="71"/>
      <c r="QRI1" s="71"/>
      <c r="QRJ1" s="71"/>
      <c r="QRK1" s="71"/>
      <c r="QRL1" s="71"/>
      <c r="QRM1" s="71"/>
      <c r="QRN1" s="71"/>
      <c r="QRO1" s="71"/>
      <c r="QRP1" s="71"/>
      <c r="QRQ1" s="71"/>
      <c r="QRR1" s="71"/>
      <c r="QRS1" s="71"/>
      <c r="QRT1" s="71"/>
      <c r="QRU1" s="71"/>
      <c r="QRV1" s="71"/>
      <c r="QRW1" s="71"/>
      <c r="QRX1" s="71"/>
      <c r="QRY1" s="71"/>
      <c r="QRZ1" s="71"/>
      <c r="QSA1" s="71"/>
      <c r="QSB1" s="71"/>
      <c r="QSC1" s="71"/>
      <c r="QSD1" s="71"/>
      <c r="QSE1" s="71"/>
      <c r="QSF1" s="71"/>
      <c r="QSG1" s="71"/>
      <c r="QSH1" s="71"/>
      <c r="QSI1" s="71"/>
      <c r="QSJ1" s="71"/>
      <c r="QSK1" s="71"/>
      <c r="QSL1" s="71"/>
      <c r="QSM1" s="71"/>
      <c r="QSN1" s="71"/>
      <c r="QSO1" s="71"/>
      <c r="QSP1" s="71"/>
      <c r="QSQ1" s="71"/>
      <c r="QSR1" s="71"/>
      <c r="QSS1" s="71"/>
      <c r="QST1" s="71"/>
      <c r="QSU1" s="71"/>
      <c r="QSV1" s="71"/>
      <c r="QSW1" s="71"/>
      <c r="QSX1" s="71"/>
      <c r="QSY1" s="71"/>
      <c r="QSZ1" s="71"/>
      <c r="QTA1" s="71"/>
      <c r="QTB1" s="71"/>
      <c r="QTC1" s="71"/>
      <c r="QTD1" s="71"/>
      <c r="QTE1" s="71"/>
      <c r="QTF1" s="71"/>
      <c r="QTG1" s="71"/>
      <c r="QTH1" s="71"/>
      <c r="QTI1" s="71"/>
      <c r="QTJ1" s="71"/>
      <c r="QTK1" s="71"/>
      <c r="QTL1" s="71"/>
      <c r="QTM1" s="71"/>
      <c r="QTN1" s="71"/>
      <c r="QTO1" s="71"/>
      <c r="QTP1" s="71"/>
      <c r="QTQ1" s="71"/>
      <c r="QTR1" s="71"/>
      <c r="QTS1" s="71"/>
      <c r="QTT1" s="71"/>
      <c r="QTU1" s="71"/>
      <c r="QTV1" s="71"/>
      <c r="QTW1" s="71"/>
      <c r="QTX1" s="71"/>
      <c r="QTY1" s="71"/>
      <c r="QTZ1" s="71"/>
      <c r="QUA1" s="71"/>
      <c r="QUB1" s="71"/>
      <c r="QUC1" s="71"/>
      <c r="QUD1" s="71"/>
      <c r="QUE1" s="71"/>
      <c r="QUF1" s="71"/>
      <c r="QUG1" s="71"/>
      <c r="QUH1" s="71"/>
      <c r="QUI1" s="71"/>
      <c r="QUJ1" s="71"/>
      <c r="QUK1" s="71"/>
      <c r="QUL1" s="71"/>
      <c r="QUM1" s="71"/>
      <c r="QUN1" s="71"/>
      <c r="QUO1" s="71"/>
      <c r="QUP1" s="71"/>
      <c r="QUQ1" s="71"/>
      <c r="QUR1" s="71"/>
      <c r="QUS1" s="71"/>
      <c r="QUT1" s="71"/>
      <c r="QUU1" s="71"/>
      <c r="QUV1" s="71"/>
      <c r="QUW1" s="71"/>
      <c r="QUX1" s="71"/>
      <c r="QUY1" s="71"/>
      <c r="QUZ1" s="71"/>
      <c r="QVA1" s="71"/>
      <c r="QVB1" s="71"/>
      <c r="QVC1" s="71"/>
      <c r="QVD1" s="71"/>
      <c r="QVE1" s="71"/>
      <c r="QVF1" s="71"/>
      <c r="QVG1" s="71"/>
      <c r="QVH1" s="71"/>
      <c r="QVI1" s="71"/>
      <c r="QVJ1" s="71"/>
      <c r="QVK1" s="71"/>
      <c r="QVL1" s="71"/>
      <c r="QVM1" s="71"/>
      <c r="QVN1" s="71"/>
      <c r="QVO1" s="71"/>
      <c r="QVP1" s="71"/>
      <c r="QVQ1" s="71"/>
      <c r="QVR1" s="71"/>
      <c r="QVS1" s="71"/>
      <c r="QVT1" s="71"/>
      <c r="QVU1" s="71"/>
      <c r="QVV1" s="71"/>
      <c r="QVW1" s="71"/>
      <c r="QVX1" s="71"/>
      <c r="QVY1" s="71"/>
      <c r="QVZ1" s="71"/>
      <c r="QWA1" s="71"/>
      <c r="QWB1" s="71"/>
      <c r="QWC1" s="71"/>
      <c r="QWD1" s="71"/>
      <c r="QWE1" s="71"/>
      <c r="QWF1" s="71"/>
      <c r="QWG1" s="71"/>
      <c r="QWH1" s="71"/>
      <c r="QWI1" s="71"/>
      <c r="QWJ1" s="71"/>
      <c r="QWK1" s="71"/>
      <c r="QWL1" s="71"/>
      <c r="QWM1" s="71"/>
      <c r="QWN1" s="71"/>
      <c r="QWO1" s="71"/>
      <c r="QWP1" s="71"/>
      <c r="QWQ1" s="71"/>
      <c r="QWR1" s="71"/>
      <c r="QWS1" s="71"/>
      <c r="QWT1" s="71"/>
      <c r="QWU1" s="71"/>
      <c r="QWV1" s="71"/>
      <c r="QWW1" s="71"/>
      <c r="QWX1" s="71"/>
      <c r="QWY1" s="71"/>
      <c r="QWZ1" s="71"/>
      <c r="QXA1" s="71"/>
      <c r="QXB1" s="71"/>
      <c r="QXC1" s="71"/>
      <c r="QXD1" s="71"/>
      <c r="QXE1" s="71"/>
      <c r="QXF1" s="71"/>
      <c r="QXG1" s="71"/>
      <c r="QXH1" s="71"/>
      <c r="QXI1" s="71"/>
      <c r="QXJ1" s="71"/>
      <c r="QXK1" s="71"/>
      <c r="QXL1" s="71"/>
      <c r="QXM1" s="71"/>
      <c r="QXN1" s="71"/>
      <c r="QXO1" s="71"/>
      <c r="QXP1" s="71"/>
      <c r="QXQ1" s="71"/>
      <c r="QXR1" s="71"/>
      <c r="QXS1" s="71"/>
      <c r="QXT1" s="71"/>
      <c r="QXU1" s="71"/>
      <c r="QXV1" s="71"/>
      <c r="QXW1" s="71"/>
      <c r="QXX1" s="71"/>
      <c r="QXY1" s="71"/>
      <c r="QXZ1" s="71"/>
      <c r="QYA1" s="71"/>
      <c r="QYB1" s="71"/>
      <c r="QYC1" s="71"/>
      <c r="QYD1" s="71"/>
      <c r="QYE1" s="71"/>
      <c r="QYF1" s="71"/>
      <c r="QYG1" s="71"/>
      <c r="QYH1" s="71"/>
      <c r="QYI1" s="71"/>
      <c r="QYJ1" s="71"/>
      <c r="QYK1" s="71"/>
      <c r="QYL1" s="71"/>
      <c r="QYM1" s="71"/>
      <c r="QYN1" s="71"/>
      <c r="QYO1" s="71"/>
      <c r="QYP1" s="71"/>
      <c r="QYQ1" s="71"/>
      <c r="QYR1" s="71"/>
      <c r="QYS1" s="71"/>
      <c r="QYT1" s="71"/>
      <c r="QYU1" s="71"/>
      <c r="QYV1" s="71"/>
      <c r="QYW1" s="71"/>
      <c r="QYX1" s="71"/>
      <c r="QYY1" s="71"/>
      <c r="QYZ1" s="71"/>
      <c r="QZA1" s="71"/>
      <c r="QZB1" s="71"/>
      <c r="QZC1" s="71"/>
      <c r="QZD1" s="71"/>
      <c r="QZE1" s="71"/>
      <c r="QZF1" s="71"/>
      <c r="QZG1" s="71"/>
      <c r="QZH1" s="71"/>
      <c r="QZI1" s="71"/>
      <c r="QZJ1" s="71"/>
      <c r="QZK1" s="71"/>
      <c r="QZL1" s="71"/>
      <c r="QZM1" s="71"/>
      <c r="QZN1" s="71"/>
      <c r="QZO1" s="71"/>
      <c r="QZP1" s="71"/>
      <c r="QZQ1" s="71"/>
      <c r="QZR1" s="71"/>
      <c r="QZS1" s="71"/>
      <c r="QZT1" s="71"/>
      <c r="QZU1" s="71"/>
      <c r="QZV1" s="71"/>
      <c r="QZW1" s="71"/>
      <c r="QZX1" s="71"/>
      <c r="QZY1" s="71"/>
      <c r="QZZ1" s="71"/>
      <c r="RAA1" s="71"/>
      <c r="RAB1" s="71"/>
      <c r="RAC1" s="71"/>
      <c r="RAD1" s="71"/>
      <c r="RAE1" s="71"/>
      <c r="RAF1" s="71"/>
      <c r="RAG1" s="71"/>
      <c r="RAH1" s="71"/>
      <c r="RAI1" s="71"/>
      <c r="RAJ1" s="71"/>
      <c r="RAK1" s="71"/>
      <c r="RAL1" s="71"/>
      <c r="RAM1" s="71"/>
      <c r="RAN1" s="71"/>
      <c r="RAO1" s="71"/>
      <c r="RAP1" s="71"/>
      <c r="RAQ1" s="71"/>
      <c r="RAR1" s="71"/>
      <c r="RAS1" s="71"/>
      <c r="RAT1" s="71"/>
      <c r="RAU1" s="71"/>
      <c r="RAV1" s="71"/>
      <c r="RAW1" s="71"/>
      <c r="RAX1" s="71"/>
      <c r="RAY1" s="71"/>
      <c r="RAZ1" s="71"/>
      <c r="RBA1" s="71"/>
      <c r="RBB1" s="71"/>
      <c r="RBC1" s="71"/>
      <c r="RBD1" s="71"/>
      <c r="RBE1" s="71"/>
      <c r="RBF1" s="71"/>
      <c r="RBG1" s="71"/>
      <c r="RBH1" s="71"/>
      <c r="RBI1" s="71"/>
      <c r="RBJ1" s="71"/>
      <c r="RBK1" s="71"/>
      <c r="RBL1" s="71"/>
      <c r="RBM1" s="71"/>
      <c r="RBN1" s="71"/>
      <c r="RBO1" s="71"/>
      <c r="RBP1" s="71"/>
      <c r="RBQ1" s="71"/>
      <c r="RBR1" s="71"/>
      <c r="RBS1" s="71"/>
      <c r="RBT1" s="71"/>
      <c r="RBU1" s="71"/>
      <c r="RBV1" s="71"/>
      <c r="RBW1" s="71"/>
      <c r="RBX1" s="71"/>
      <c r="RBY1" s="71"/>
      <c r="RBZ1" s="71"/>
      <c r="RCA1" s="71"/>
      <c r="RCB1" s="71"/>
      <c r="RCC1" s="71"/>
      <c r="RCD1" s="71"/>
      <c r="RCE1" s="71"/>
      <c r="RCF1" s="71"/>
      <c r="RCG1" s="71"/>
      <c r="RCH1" s="71"/>
      <c r="RCI1" s="71"/>
      <c r="RCJ1" s="71"/>
      <c r="RCK1" s="71"/>
      <c r="RCL1" s="71"/>
      <c r="RCM1" s="71"/>
      <c r="RCN1" s="71"/>
      <c r="RCO1" s="71"/>
      <c r="RCP1" s="71"/>
      <c r="RCQ1" s="71"/>
      <c r="RCR1" s="71"/>
      <c r="RCS1" s="71"/>
      <c r="RCT1" s="71"/>
      <c r="RCU1" s="71"/>
      <c r="RCV1" s="71"/>
      <c r="RCW1" s="71"/>
      <c r="RCX1" s="71"/>
      <c r="RCY1" s="71"/>
      <c r="RCZ1" s="71"/>
      <c r="RDA1" s="71"/>
      <c r="RDB1" s="71"/>
      <c r="RDC1" s="71"/>
      <c r="RDD1" s="71"/>
      <c r="RDE1" s="71"/>
      <c r="RDF1" s="71"/>
      <c r="RDG1" s="71"/>
      <c r="RDH1" s="71"/>
      <c r="RDI1" s="71"/>
      <c r="RDJ1" s="71"/>
      <c r="RDK1" s="71"/>
      <c r="RDL1" s="71"/>
      <c r="RDM1" s="71"/>
      <c r="RDN1" s="71"/>
      <c r="RDO1" s="71"/>
      <c r="RDP1" s="71"/>
      <c r="RDQ1" s="71"/>
      <c r="RDR1" s="71"/>
      <c r="RDS1" s="71"/>
      <c r="RDT1" s="71"/>
      <c r="RDU1" s="71"/>
      <c r="RDV1" s="71"/>
      <c r="RDW1" s="71"/>
      <c r="RDX1" s="71"/>
      <c r="RDY1" s="71"/>
      <c r="RDZ1" s="71"/>
      <c r="REA1" s="71"/>
      <c r="REB1" s="71"/>
      <c r="REC1" s="71"/>
      <c r="RED1" s="71"/>
      <c r="REE1" s="71"/>
      <c r="REF1" s="71"/>
      <c r="REG1" s="71"/>
      <c r="REH1" s="71"/>
      <c r="REI1" s="71"/>
      <c r="REJ1" s="71"/>
      <c r="REK1" s="71"/>
      <c r="REL1" s="71"/>
      <c r="REM1" s="71"/>
      <c r="REN1" s="71"/>
      <c r="REO1" s="71"/>
      <c r="REP1" s="71"/>
      <c r="REQ1" s="71"/>
      <c r="RER1" s="71"/>
      <c r="RES1" s="71"/>
      <c r="RET1" s="71"/>
      <c r="REU1" s="71"/>
      <c r="REV1" s="71"/>
      <c r="REW1" s="71"/>
      <c r="REX1" s="71"/>
      <c r="REY1" s="71"/>
      <c r="REZ1" s="71"/>
      <c r="RFA1" s="71"/>
      <c r="RFB1" s="71"/>
      <c r="RFC1" s="71"/>
      <c r="RFD1" s="71"/>
      <c r="RFE1" s="71"/>
      <c r="RFF1" s="71"/>
      <c r="RFG1" s="71"/>
      <c r="RFH1" s="71"/>
      <c r="RFI1" s="71"/>
      <c r="RFJ1" s="71"/>
      <c r="RFK1" s="71"/>
      <c r="RFL1" s="71"/>
      <c r="RFM1" s="71"/>
      <c r="RFN1" s="71"/>
      <c r="RFO1" s="71"/>
      <c r="RFP1" s="71"/>
      <c r="RFQ1" s="71"/>
      <c r="RFR1" s="71"/>
      <c r="RFS1" s="71"/>
      <c r="RFT1" s="71"/>
      <c r="RFU1" s="71"/>
      <c r="RFV1" s="71"/>
      <c r="RFW1" s="71"/>
      <c r="RFX1" s="71"/>
      <c r="RFY1" s="71"/>
      <c r="RFZ1" s="71"/>
      <c r="RGA1" s="71"/>
      <c r="RGB1" s="71"/>
      <c r="RGC1" s="71"/>
      <c r="RGD1" s="71"/>
      <c r="RGE1" s="71"/>
      <c r="RGF1" s="71"/>
      <c r="RGG1" s="71"/>
      <c r="RGH1" s="71"/>
      <c r="RGI1" s="71"/>
      <c r="RGJ1" s="71"/>
      <c r="RGK1" s="71"/>
      <c r="RGL1" s="71"/>
      <c r="RGM1" s="71"/>
      <c r="RGN1" s="71"/>
      <c r="RGO1" s="71"/>
      <c r="RGP1" s="71"/>
      <c r="RGQ1" s="71"/>
      <c r="RGR1" s="71"/>
      <c r="RGS1" s="71"/>
      <c r="RGT1" s="71"/>
      <c r="RGU1" s="71"/>
      <c r="RGV1" s="71"/>
      <c r="RGW1" s="71"/>
      <c r="RGX1" s="71"/>
      <c r="RGY1" s="71"/>
      <c r="RGZ1" s="71"/>
      <c r="RHA1" s="71"/>
      <c r="RHB1" s="71"/>
      <c r="RHC1" s="71"/>
      <c r="RHD1" s="71"/>
      <c r="RHE1" s="71"/>
      <c r="RHF1" s="71"/>
      <c r="RHG1" s="71"/>
      <c r="RHH1" s="71"/>
      <c r="RHI1" s="71"/>
      <c r="RHJ1" s="71"/>
      <c r="RHK1" s="71"/>
      <c r="RHL1" s="71"/>
      <c r="RHM1" s="71"/>
      <c r="RHN1" s="71"/>
      <c r="RHO1" s="71"/>
      <c r="RHP1" s="71"/>
      <c r="RHQ1" s="71"/>
      <c r="RHR1" s="71"/>
      <c r="RHS1" s="71"/>
      <c r="RHT1" s="71"/>
      <c r="RHU1" s="71"/>
      <c r="RHV1" s="71"/>
      <c r="RHW1" s="71"/>
      <c r="RHX1" s="71"/>
      <c r="RHY1" s="71"/>
      <c r="RHZ1" s="71"/>
      <c r="RIA1" s="71"/>
      <c r="RIB1" s="71"/>
      <c r="RIC1" s="71"/>
      <c r="RID1" s="71"/>
      <c r="RIE1" s="71"/>
      <c r="RIF1" s="71"/>
      <c r="RIG1" s="71"/>
      <c r="RIH1" s="71"/>
      <c r="RII1" s="71"/>
      <c r="RIJ1" s="71"/>
      <c r="RIK1" s="71"/>
      <c r="RIL1" s="71"/>
      <c r="RIM1" s="71"/>
      <c r="RIN1" s="71"/>
      <c r="RIO1" s="71"/>
      <c r="RIP1" s="71"/>
      <c r="RIQ1" s="71"/>
      <c r="RIR1" s="71"/>
      <c r="RIS1" s="71"/>
      <c r="RIT1" s="71"/>
      <c r="RIU1" s="71"/>
      <c r="RIV1" s="71"/>
      <c r="RIW1" s="71"/>
      <c r="RIX1" s="71"/>
      <c r="RIY1" s="71"/>
      <c r="RIZ1" s="71"/>
      <c r="RJA1" s="71"/>
      <c r="RJB1" s="71"/>
      <c r="RJC1" s="71"/>
      <c r="RJD1" s="71"/>
      <c r="RJE1" s="71"/>
      <c r="RJF1" s="71"/>
      <c r="RJG1" s="71"/>
      <c r="RJH1" s="71"/>
      <c r="RJI1" s="71"/>
      <c r="RJJ1" s="71"/>
      <c r="RJK1" s="71"/>
      <c r="RJL1" s="71"/>
      <c r="RJM1" s="71"/>
      <c r="RJN1" s="71"/>
      <c r="RJO1" s="71"/>
      <c r="RJP1" s="71"/>
      <c r="RJQ1" s="71"/>
      <c r="RJR1" s="71"/>
      <c r="RJS1" s="71"/>
      <c r="RJT1" s="71"/>
      <c r="RJU1" s="71"/>
      <c r="RJV1" s="71"/>
      <c r="RJW1" s="71"/>
      <c r="RJX1" s="71"/>
      <c r="RJY1" s="71"/>
      <c r="RJZ1" s="71"/>
      <c r="RKA1" s="71"/>
      <c r="RKB1" s="71"/>
      <c r="RKC1" s="71"/>
      <c r="RKD1" s="71"/>
      <c r="RKE1" s="71"/>
      <c r="RKF1" s="71"/>
      <c r="RKG1" s="71"/>
      <c r="RKH1" s="71"/>
      <c r="RKI1" s="71"/>
      <c r="RKJ1" s="71"/>
      <c r="RKK1" s="71"/>
      <c r="RKL1" s="71"/>
      <c r="RKM1" s="71"/>
      <c r="RKN1" s="71"/>
      <c r="RKO1" s="71"/>
      <c r="RKP1" s="71"/>
      <c r="RKQ1" s="71"/>
      <c r="RKR1" s="71"/>
      <c r="RKS1" s="71"/>
      <c r="RKT1" s="71"/>
      <c r="RKU1" s="71"/>
      <c r="RKV1" s="71"/>
      <c r="RKW1" s="71"/>
      <c r="RKX1" s="71"/>
      <c r="RKY1" s="71"/>
      <c r="RKZ1" s="71"/>
      <c r="RLA1" s="71"/>
      <c r="RLB1" s="71"/>
      <c r="RLC1" s="71"/>
      <c r="RLD1" s="71"/>
      <c r="RLE1" s="71"/>
      <c r="RLF1" s="71"/>
      <c r="RLG1" s="71"/>
      <c r="RLH1" s="71"/>
      <c r="RLI1" s="71"/>
      <c r="RLJ1" s="71"/>
      <c r="RLK1" s="71"/>
      <c r="RLL1" s="71"/>
      <c r="RLM1" s="71"/>
      <c r="RLN1" s="71"/>
      <c r="RLO1" s="71"/>
      <c r="RLP1" s="71"/>
      <c r="RLQ1" s="71"/>
      <c r="RLR1" s="71"/>
      <c r="RLS1" s="71"/>
      <c r="RLT1" s="71"/>
      <c r="RLU1" s="71"/>
      <c r="RLV1" s="71"/>
      <c r="RLW1" s="71"/>
      <c r="RLX1" s="71"/>
      <c r="RLY1" s="71"/>
      <c r="RLZ1" s="71"/>
      <c r="RMA1" s="71"/>
      <c r="RMB1" s="71"/>
      <c r="RMC1" s="71"/>
      <c r="RMD1" s="71"/>
      <c r="RME1" s="71"/>
      <c r="RMF1" s="71"/>
      <c r="RMG1" s="71"/>
      <c r="RMH1" s="71"/>
      <c r="RMI1" s="71"/>
      <c r="RMJ1" s="71"/>
      <c r="RMK1" s="71"/>
      <c r="RML1" s="71"/>
      <c r="RMM1" s="71"/>
      <c r="RMN1" s="71"/>
      <c r="RMO1" s="71"/>
      <c r="RMP1" s="71"/>
      <c r="RMQ1" s="71"/>
      <c r="RMR1" s="71"/>
      <c r="RMS1" s="71"/>
      <c r="RMT1" s="71"/>
      <c r="RMU1" s="71"/>
      <c r="RMV1" s="71"/>
      <c r="RMW1" s="71"/>
      <c r="RMX1" s="71"/>
      <c r="RMY1" s="71"/>
      <c r="RMZ1" s="71"/>
      <c r="RNA1" s="71"/>
      <c r="RNB1" s="71"/>
      <c r="RNC1" s="71"/>
      <c r="RND1" s="71"/>
      <c r="RNE1" s="71"/>
      <c r="RNF1" s="71"/>
      <c r="RNG1" s="71"/>
      <c r="RNH1" s="71"/>
      <c r="RNI1" s="71"/>
      <c r="RNJ1" s="71"/>
      <c r="RNK1" s="71"/>
      <c r="RNL1" s="71"/>
      <c r="RNM1" s="71"/>
      <c r="RNN1" s="71"/>
      <c r="RNO1" s="71"/>
      <c r="RNP1" s="71"/>
      <c r="RNQ1" s="71"/>
      <c r="RNR1" s="71"/>
      <c r="RNS1" s="71"/>
      <c r="RNT1" s="71"/>
      <c r="RNU1" s="71"/>
      <c r="RNV1" s="71"/>
      <c r="RNW1" s="71"/>
      <c r="RNX1" s="71"/>
      <c r="RNY1" s="71"/>
      <c r="RNZ1" s="71"/>
      <c r="ROA1" s="71"/>
      <c r="ROB1" s="71"/>
      <c r="ROC1" s="71"/>
      <c r="ROD1" s="71"/>
      <c r="ROE1" s="71"/>
      <c r="ROF1" s="71"/>
      <c r="ROG1" s="71"/>
      <c r="ROH1" s="71"/>
      <c r="ROI1" s="71"/>
      <c r="ROJ1" s="71"/>
      <c r="ROK1" s="71"/>
      <c r="ROL1" s="71"/>
      <c r="ROM1" s="71"/>
      <c r="RON1" s="71"/>
      <c r="ROO1" s="71"/>
      <c r="ROP1" s="71"/>
      <c r="ROQ1" s="71"/>
      <c r="ROR1" s="71"/>
      <c r="ROS1" s="71"/>
      <c r="ROT1" s="71"/>
      <c r="ROU1" s="71"/>
      <c r="ROV1" s="71"/>
      <c r="ROW1" s="71"/>
      <c r="ROX1" s="71"/>
      <c r="ROY1" s="71"/>
      <c r="ROZ1" s="71"/>
      <c r="RPA1" s="71"/>
      <c r="RPB1" s="71"/>
      <c r="RPC1" s="71"/>
      <c r="RPD1" s="71"/>
      <c r="RPE1" s="71"/>
      <c r="RPF1" s="71"/>
      <c r="RPG1" s="71"/>
      <c r="RPH1" s="71"/>
      <c r="RPI1" s="71"/>
      <c r="RPJ1" s="71"/>
      <c r="RPK1" s="71"/>
      <c r="RPL1" s="71"/>
      <c r="RPM1" s="71"/>
      <c r="RPN1" s="71"/>
      <c r="RPO1" s="71"/>
      <c r="RPP1" s="71"/>
      <c r="RPQ1" s="71"/>
      <c r="RPR1" s="71"/>
      <c r="RPS1" s="71"/>
      <c r="RPT1" s="71"/>
      <c r="RPU1" s="71"/>
      <c r="RPV1" s="71"/>
      <c r="RPW1" s="71"/>
      <c r="RPX1" s="71"/>
      <c r="RPY1" s="71"/>
      <c r="RPZ1" s="71"/>
      <c r="RQA1" s="71"/>
      <c r="RQB1" s="71"/>
      <c r="RQC1" s="71"/>
      <c r="RQD1" s="71"/>
      <c r="RQE1" s="71"/>
      <c r="RQF1" s="71"/>
      <c r="RQG1" s="71"/>
      <c r="RQH1" s="71"/>
      <c r="RQI1" s="71"/>
      <c r="RQJ1" s="71"/>
      <c r="RQK1" s="71"/>
      <c r="RQL1" s="71"/>
      <c r="RQM1" s="71"/>
      <c r="RQN1" s="71"/>
      <c r="RQO1" s="71"/>
      <c r="RQP1" s="71"/>
      <c r="RQQ1" s="71"/>
      <c r="RQR1" s="71"/>
      <c r="RQS1" s="71"/>
      <c r="RQT1" s="71"/>
      <c r="RQU1" s="71"/>
      <c r="RQV1" s="71"/>
      <c r="RQW1" s="71"/>
      <c r="RQX1" s="71"/>
      <c r="RQY1" s="71"/>
      <c r="RQZ1" s="71"/>
      <c r="RRA1" s="71"/>
      <c r="RRB1" s="71"/>
      <c r="RRC1" s="71"/>
      <c r="RRD1" s="71"/>
      <c r="RRE1" s="71"/>
      <c r="RRF1" s="71"/>
      <c r="RRG1" s="71"/>
      <c r="RRH1" s="71"/>
      <c r="RRI1" s="71"/>
      <c r="RRJ1" s="71"/>
      <c r="RRK1" s="71"/>
      <c r="RRL1" s="71"/>
      <c r="RRM1" s="71"/>
      <c r="RRN1" s="71"/>
      <c r="RRO1" s="71"/>
      <c r="RRP1" s="71"/>
      <c r="RRQ1" s="71"/>
      <c r="RRR1" s="71"/>
      <c r="RRS1" s="71"/>
      <c r="RRT1" s="71"/>
      <c r="RRU1" s="71"/>
      <c r="RRV1" s="71"/>
      <c r="RRW1" s="71"/>
      <c r="RRX1" s="71"/>
      <c r="RRY1" s="71"/>
      <c r="RRZ1" s="71"/>
      <c r="RSA1" s="71"/>
      <c r="RSB1" s="71"/>
      <c r="RSC1" s="71"/>
      <c r="RSD1" s="71"/>
      <c r="RSE1" s="71"/>
      <c r="RSF1" s="71"/>
      <c r="RSG1" s="71"/>
      <c r="RSH1" s="71"/>
      <c r="RSI1" s="71"/>
      <c r="RSJ1" s="71"/>
      <c r="RSK1" s="71"/>
      <c r="RSL1" s="71"/>
      <c r="RSM1" s="71"/>
      <c r="RSN1" s="71"/>
      <c r="RSO1" s="71"/>
      <c r="RSP1" s="71"/>
      <c r="RSQ1" s="71"/>
      <c r="RSR1" s="71"/>
      <c r="RSS1" s="71"/>
      <c r="RST1" s="71"/>
      <c r="RSU1" s="71"/>
      <c r="RSV1" s="71"/>
      <c r="RSW1" s="71"/>
      <c r="RSX1" s="71"/>
      <c r="RSY1" s="71"/>
      <c r="RSZ1" s="71"/>
      <c r="RTA1" s="71"/>
      <c r="RTB1" s="71"/>
      <c r="RTC1" s="71"/>
      <c r="RTD1" s="71"/>
      <c r="RTE1" s="71"/>
      <c r="RTF1" s="71"/>
      <c r="RTG1" s="71"/>
      <c r="RTH1" s="71"/>
      <c r="RTI1" s="71"/>
      <c r="RTJ1" s="71"/>
      <c r="RTK1" s="71"/>
      <c r="RTL1" s="71"/>
      <c r="RTM1" s="71"/>
      <c r="RTN1" s="71"/>
      <c r="RTO1" s="71"/>
      <c r="RTP1" s="71"/>
      <c r="RTQ1" s="71"/>
      <c r="RTR1" s="71"/>
      <c r="RTS1" s="71"/>
      <c r="RTT1" s="71"/>
      <c r="RTU1" s="71"/>
      <c r="RTV1" s="71"/>
      <c r="RTW1" s="71"/>
      <c r="RTX1" s="71"/>
      <c r="RTY1" s="71"/>
      <c r="RTZ1" s="71"/>
      <c r="RUA1" s="71"/>
      <c r="RUB1" s="71"/>
      <c r="RUC1" s="71"/>
      <c r="RUD1" s="71"/>
      <c r="RUE1" s="71"/>
      <c r="RUF1" s="71"/>
      <c r="RUG1" s="71"/>
      <c r="RUH1" s="71"/>
      <c r="RUI1" s="71"/>
      <c r="RUJ1" s="71"/>
      <c r="RUK1" s="71"/>
      <c r="RUL1" s="71"/>
      <c r="RUM1" s="71"/>
      <c r="RUN1" s="71"/>
      <c r="RUO1" s="71"/>
      <c r="RUP1" s="71"/>
      <c r="RUQ1" s="71"/>
      <c r="RUR1" s="71"/>
      <c r="RUS1" s="71"/>
      <c r="RUT1" s="71"/>
      <c r="RUU1" s="71"/>
      <c r="RUV1" s="71"/>
      <c r="RUW1" s="71"/>
      <c r="RUX1" s="71"/>
      <c r="RUY1" s="71"/>
      <c r="RUZ1" s="71"/>
      <c r="RVA1" s="71"/>
      <c r="RVB1" s="71"/>
      <c r="RVC1" s="71"/>
      <c r="RVD1" s="71"/>
      <c r="RVE1" s="71"/>
      <c r="RVF1" s="71"/>
      <c r="RVG1" s="71"/>
      <c r="RVH1" s="71"/>
      <c r="RVI1" s="71"/>
      <c r="RVJ1" s="71"/>
      <c r="RVK1" s="71"/>
      <c r="RVL1" s="71"/>
      <c r="RVM1" s="71"/>
      <c r="RVN1" s="71"/>
      <c r="RVO1" s="71"/>
      <c r="RVP1" s="71"/>
      <c r="RVQ1" s="71"/>
      <c r="RVR1" s="71"/>
      <c r="RVS1" s="71"/>
      <c r="RVT1" s="71"/>
      <c r="RVU1" s="71"/>
      <c r="RVV1" s="71"/>
      <c r="RVW1" s="71"/>
      <c r="RVX1" s="71"/>
      <c r="RVY1" s="71"/>
      <c r="RVZ1" s="71"/>
      <c r="RWA1" s="71"/>
      <c r="RWB1" s="71"/>
      <c r="RWC1" s="71"/>
      <c r="RWD1" s="71"/>
      <c r="RWE1" s="71"/>
      <c r="RWF1" s="71"/>
      <c r="RWG1" s="71"/>
      <c r="RWH1" s="71"/>
      <c r="RWI1" s="71"/>
      <c r="RWJ1" s="71"/>
      <c r="RWK1" s="71"/>
      <c r="RWL1" s="71"/>
      <c r="RWM1" s="71"/>
      <c r="RWN1" s="71"/>
      <c r="RWO1" s="71"/>
      <c r="RWP1" s="71"/>
      <c r="RWQ1" s="71"/>
      <c r="RWR1" s="71"/>
      <c r="RWS1" s="71"/>
      <c r="RWT1" s="71"/>
      <c r="RWU1" s="71"/>
      <c r="RWV1" s="71"/>
      <c r="RWW1" s="71"/>
      <c r="RWX1" s="71"/>
      <c r="RWY1" s="71"/>
      <c r="RWZ1" s="71"/>
      <c r="RXA1" s="71"/>
      <c r="RXB1" s="71"/>
      <c r="RXC1" s="71"/>
      <c r="RXD1" s="71"/>
      <c r="RXE1" s="71"/>
      <c r="RXF1" s="71"/>
      <c r="RXG1" s="71"/>
      <c r="RXH1" s="71"/>
      <c r="RXI1" s="71"/>
      <c r="RXJ1" s="71"/>
      <c r="RXK1" s="71"/>
      <c r="RXL1" s="71"/>
      <c r="RXM1" s="71"/>
      <c r="RXN1" s="71"/>
      <c r="RXO1" s="71"/>
      <c r="RXP1" s="71"/>
      <c r="RXQ1" s="71"/>
      <c r="RXR1" s="71"/>
      <c r="RXS1" s="71"/>
      <c r="RXT1" s="71"/>
      <c r="RXU1" s="71"/>
      <c r="RXV1" s="71"/>
      <c r="RXW1" s="71"/>
      <c r="RXX1" s="71"/>
      <c r="RXY1" s="71"/>
      <c r="RXZ1" s="71"/>
      <c r="RYA1" s="71"/>
      <c r="RYB1" s="71"/>
      <c r="RYC1" s="71"/>
      <c r="RYD1" s="71"/>
      <c r="RYE1" s="71"/>
      <c r="RYF1" s="71"/>
      <c r="RYG1" s="71"/>
      <c r="RYH1" s="71"/>
      <c r="RYI1" s="71"/>
      <c r="RYJ1" s="71"/>
      <c r="RYK1" s="71"/>
      <c r="RYL1" s="71"/>
      <c r="RYM1" s="71"/>
      <c r="RYN1" s="71"/>
      <c r="RYO1" s="71"/>
      <c r="RYP1" s="71"/>
      <c r="RYQ1" s="71"/>
      <c r="RYR1" s="71"/>
      <c r="RYS1" s="71"/>
      <c r="RYT1" s="71"/>
      <c r="RYU1" s="71"/>
      <c r="RYV1" s="71"/>
      <c r="RYW1" s="71"/>
      <c r="RYX1" s="71"/>
      <c r="RYY1" s="71"/>
      <c r="RYZ1" s="71"/>
      <c r="RZA1" s="71"/>
      <c r="RZB1" s="71"/>
      <c r="RZC1" s="71"/>
      <c r="RZD1" s="71"/>
      <c r="RZE1" s="71"/>
      <c r="RZF1" s="71"/>
      <c r="RZG1" s="71"/>
      <c r="RZH1" s="71"/>
      <c r="RZI1" s="71"/>
      <c r="RZJ1" s="71"/>
      <c r="RZK1" s="71"/>
      <c r="RZL1" s="71"/>
      <c r="RZM1" s="71"/>
      <c r="RZN1" s="71"/>
      <c r="RZO1" s="71"/>
      <c r="RZP1" s="71"/>
      <c r="RZQ1" s="71"/>
      <c r="RZR1" s="71"/>
      <c r="RZS1" s="71"/>
      <c r="RZT1" s="71"/>
      <c r="RZU1" s="71"/>
      <c r="RZV1" s="71"/>
      <c r="RZW1" s="71"/>
      <c r="RZX1" s="71"/>
      <c r="RZY1" s="71"/>
      <c r="RZZ1" s="71"/>
      <c r="SAA1" s="71"/>
      <c r="SAB1" s="71"/>
      <c r="SAC1" s="71"/>
      <c r="SAD1" s="71"/>
      <c r="SAE1" s="71"/>
      <c r="SAF1" s="71"/>
      <c r="SAG1" s="71"/>
      <c r="SAH1" s="71"/>
      <c r="SAI1" s="71"/>
      <c r="SAJ1" s="71"/>
      <c r="SAK1" s="71"/>
      <c r="SAL1" s="71"/>
      <c r="SAM1" s="71"/>
      <c r="SAN1" s="71"/>
      <c r="SAO1" s="71"/>
      <c r="SAP1" s="71"/>
      <c r="SAQ1" s="71"/>
      <c r="SAR1" s="71"/>
      <c r="SAS1" s="71"/>
      <c r="SAT1" s="71"/>
      <c r="SAU1" s="71"/>
      <c r="SAV1" s="71"/>
      <c r="SAW1" s="71"/>
      <c r="SAX1" s="71"/>
      <c r="SAY1" s="71"/>
      <c r="SAZ1" s="71"/>
      <c r="SBA1" s="71"/>
      <c r="SBB1" s="71"/>
      <c r="SBC1" s="71"/>
      <c r="SBD1" s="71"/>
      <c r="SBE1" s="71"/>
      <c r="SBF1" s="71"/>
      <c r="SBG1" s="71"/>
      <c r="SBH1" s="71"/>
      <c r="SBI1" s="71"/>
      <c r="SBJ1" s="71"/>
      <c r="SBK1" s="71"/>
      <c r="SBL1" s="71"/>
      <c r="SBM1" s="71"/>
      <c r="SBN1" s="71"/>
      <c r="SBO1" s="71"/>
      <c r="SBP1" s="71"/>
      <c r="SBQ1" s="71"/>
      <c r="SBR1" s="71"/>
      <c r="SBS1" s="71"/>
      <c r="SBT1" s="71"/>
      <c r="SBU1" s="71"/>
      <c r="SBV1" s="71"/>
      <c r="SBW1" s="71"/>
      <c r="SBX1" s="71"/>
      <c r="SBY1" s="71"/>
      <c r="SBZ1" s="71"/>
      <c r="SCA1" s="71"/>
      <c r="SCB1" s="71"/>
      <c r="SCC1" s="71"/>
      <c r="SCD1" s="71"/>
      <c r="SCE1" s="71"/>
      <c r="SCF1" s="71"/>
      <c r="SCG1" s="71"/>
      <c r="SCH1" s="71"/>
      <c r="SCI1" s="71"/>
      <c r="SCJ1" s="71"/>
      <c r="SCK1" s="71"/>
      <c r="SCL1" s="71"/>
      <c r="SCM1" s="71"/>
      <c r="SCN1" s="71"/>
      <c r="SCO1" s="71"/>
      <c r="SCP1" s="71"/>
      <c r="SCQ1" s="71"/>
      <c r="SCR1" s="71"/>
      <c r="SCS1" s="71"/>
      <c r="SCT1" s="71"/>
      <c r="SCU1" s="71"/>
      <c r="SCV1" s="71"/>
      <c r="SCW1" s="71"/>
      <c r="SCX1" s="71"/>
      <c r="SCY1" s="71"/>
      <c r="SCZ1" s="71"/>
      <c r="SDA1" s="71"/>
      <c r="SDB1" s="71"/>
      <c r="SDC1" s="71"/>
      <c r="SDD1" s="71"/>
      <c r="SDE1" s="71"/>
      <c r="SDF1" s="71"/>
      <c r="SDG1" s="71"/>
      <c r="SDH1" s="71"/>
      <c r="SDI1" s="71"/>
      <c r="SDJ1" s="71"/>
      <c r="SDK1" s="71"/>
      <c r="SDL1" s="71"/>
      <c r="SDM1" s="71"/>
      <c r="SDN1" s="71"/>
      <c r="SDO1" s="71"/>
      <c r="SDP1" s="71"/>
      <c r="SDQ1" s="71"/>
      <c r="SDR1" s="71"/>
      <c r="SDS1" s="71"/>
      <c r="SDT1" s="71"/>
      <c r="SDU1" s="71"/>
      <c r="SDV1" s="71"/>
      <c r="SDW1" s="71"/>
      <c r="SDX1" s="71"/>
      <c r="SDY1" s="71"/>
      <c r="SDZ1" s="71"/>
      <c r="SEA1" s="71"/>
      <c r="SEB1" s="71"/>
      <c r="SEC1" s="71"/>
      <c r="SED1" s="71"/>
      <c r="SEE1" s="71"/>
      <c r="SEF1" s="71"/>
      <c r="SEG1" s="71"/>
      <c r="SEH1" s="71"/>
      <c r="SEI1" s="71"/>
      <c r="SEJ1" s="71"/>
      <c r="SEK1" s="71"/>
      <c r="SEL1" s="71"/>
      <c r="SEM1" s="71"/>
      <c r="SEN1" s="71"/>
      <c r="SEO1" s="71"/>
      <c r="SEP1" s="71"/>
      <c r="SEQ1" s="71"/>
      <c r="SER1" s="71"/>
      <c r="SES1" s="71"/>
      <c r="SET1" s="71"/>
      <c r="SEU1" s="71"/>
      <c r="SEV1" s="71"/>
      <c r="SEW1" s="71"/>
      <c r="SEX1" s="71"/>
      <c r="SEY1" s="71"/>
      <c r="SEZ1" s="71"/>
      <c r="SFA1" s="71"/>
      <c r="SFB1" s="71"/>
      <c r="SFC1" s="71"/>
      <c r="SFD1" s="71"/>
      <c r="SFE1" s="71"/>
      <c r="SFF1" s="71"/>
      <c r="SFG1" s="71"/>
      <c r="SFH1" s="71"/>
      <c r="SFI1" s="71"/>
      <c r="SFJ1" s="71"/>
      <c r="SFK1" s="71"/>
      <c r="SFL1" s="71"/>
      <c r="SFM1" s="71"/>
      <c r="SFN1" s="71"/>
      <c r="SFO1" s="71"/>
      <c r="SFP1" s="71"/>
      <c r="SFQ1" s="71"/>
      <c r="SFR1" s="71"/>
      <c r="SFS1" s="71"/>
      <c r="SFT1" s="71"/>
      <c r="SFU1" s="71"/>
      <c r="SFV1" s="71"/>
      <c r="SFW1" s="71"/>
      <c r="SFX1" s="71"/>
      <c r="SFY1" s="71"/>
      <c r="SFZ1" s="71"/>
      <c r="SGA1" s="71"/>
      <c r="SGB1" s="71"/>
      <c r="SGC1" s="71"/>
      <c r="SGD1" s="71"/>
      <c r="SGE1" s="71"/>
      <c r="SGF1" s="71"/>
      <c r="SGG1" s="71"/>
      <c r="SGH1" s="71"/>
      <c r="SGI1" s="71"/>
      <c r="SGJ1" s="71"/>
      <c r="SGK1" s="71"/>
      <c r="SGL1" s="71"/>
      <c r="SGM1" s="71"/>
      <c r="SGN1" s="71"/>
      <c r="SGO1" s="71"/>
      <c r="SGP1" s="71"/>
      <c r="SGQ1" s="71"/>
      <c r="SGR1" s="71"/>
      <c r="SGS1" s="71"/>
      <c r="SGT1" s="71"/>
      <c r="SGU1" s="71"/>
      <c r="SGV1" s="71"/>
      <c r="SGW1" s="71"/>
      <c r="SGX1" s="71"/>
      <c r="SGY1" s="71"/>
      <c r="SGZ1" s="71"/>
      <c r="SHA1" s="71"/>
      <c r="SHB1" s="71"/>
      <c r="SHC1" s="71"/>
      <c r="SHD1" s="71"/>
      <c r="SHE1" s="71"/>
      <c r="SHF1" s="71"/>
      <c r="SHG1" s="71"/>
      <c r="SHH1" s="71"/>
      <c r="SHI1" s="71"/>
      <c r="SHJ1" s="71"/>
      <c r="SHK1" s="71"/>
      <c r="SHL1" s="71"/>
      <c r="SHM1" s="71"/>
      <c r="SHN1" s="71"/>
      <c r="SHO1" s="71"/>
      <c r="SHP1" s="71"/>
      <c r="SHQ1" s="71"/>
      <c r="SHR1" s="71"/>
      <c r="SHS1" s="71"/>
      <c r="SHT1" s="71"/>
      <c r="SHU1" s="71"/>
      <c r="SHV1" s="71"/>
      <c r="SHW1" s="71"/>
      <c r="SHX1" s="71"/>
      <c r="SHY1" s="71"/>
      <c r="SHZ1" s="71"/>
      <c r="SIA1" s="71"/>
      <c r="SIB1" s="71"/>
      <c r="SIC1" s="71"/>
      <c r="SID1" s="71"/>
      <c r="SIE1" s="71"/>
      <c r="SIF1" s="71"/>
      <c r="SIG1" s="71"/>
      <c r="SIH1" s="71"/>
      <c r="SII1" s="71"/>
      <c r="SIJ1" s="71"/>
      <c r="SIK1" s="71"/>
      <c r="SIL1" s="71"/>
      <c r="SIM1" s="71"/>
      <c r="SIN1" s="71"/>
      <c r="SIO1" s="71"/>
      <c r="SIP1" s="71"/>
      <c r="SIQ1" s="71"/>
      <c r="SIR1" s="71"/>
      <c r="SIS1" s="71"/>
      <c r="SIT1" s="71"/>
      <c r="SIU1" s="71"/>
      <c r="SIV1" s="71"/>
      <c r="SIW1" s="71"/>
      <c r="SIX1" s="71"/>
      <c r="SIY1" s="71"/>
      <c r="SIZ1" s="71"/>
      <c r="SJA1" s="71"/>
      <c r="SJB1" s="71"/>
      <c r="SJC1" s="71"/>
      <c r="SJD1" s="71"/>
      <c r="SJE1" s="71"/>
      <c r="SJF1" s="71"/>
      <c r="SJG1" s="71"/>
      <c r="SJH1" s="71"/>
      <c r="SJI1" s="71"/>
      <c r="SJJ1" s="71"/>
      <c r="SJK1" s="71"/>
      <c r="SJL1" s="71"/>
      <c r="SJM1" s="71"/>
      <c r="SJN1" s="71"/>
      <c r="SJO1" s="71"/>
      <c r="SJP1" s="71"/>
      <c r="SJQ1" s="71"/>
      <c r="SJR1" s="71"/>
      <c r="SJS1" s="71"/>
      <c r="SJT1" s="71"/>
      <c r="SJU1" s="71"/>
      <c r="SJV1" s="71"/>
      <c r="SJW1" s="71"/>
      <c r="SJX1" s="71"/>
      <c r="SJY1" s="71"/>
      <c r="SJZ1" s="71"/>
      <c r="SKA1" s="71"/>
      <c r="SKB1" s="71"/>
      <c r="SKC1" s="71"/>
      <c r="SKD1" s="71"/>
      <c r="SKE1" s="71"/>
      <c r="SKF1" s="71"/>
      <c r="SKG1" s="71"/>
      <c r="SKH1" s="71"/>
      <c r="SKI1" s="71"/>
      <c r="SKJ1" s="71"/>
      <c r="SKK1" s="71"/>
      <c r="SKL1" s="71"/>
      <c r="SKM1" s="71"/>
      <c r="SKN1" s="71"/>
      <c r="SKO1" s="71"/>
      <c r="SKP1" s="71"/>
      <c r="SKQ1" s="71"/>
      <c r="SKR1" s="71"/>
      <c r="SKS1" s="71"/>
      <c r="SKT1" s="71"/>
      <c r="SKU1" s="71"/>
      <c r="SKV1" s="71"/>
      <c r="SKW1" s="71"/>
      <c r="SKX1" s="71"/>
      <c r="SKY1" s="71"/>
      <c r="SKZ1" s="71"/>
      <c r="SLA1" s="71"/>
      <c r="SLB1" s="71"/>
      <c r="SLC1" s="71"/>
      <c r="SLD1" s="71"/>
      <c r="SLE1" s="71"/>
      <c r="SLF1" s="71"/>
      <c r="SLG1" s="71"/>
      <c r="SLH1" s="71"/>
      <c r="SLI1" s="71"/>
      <c r="SLJ1" s="71"/>
      <c r="SLK1" s="71"/>
      <c r="SLL1" s="71"/>
      <c r="SLM1" s="71"/>
      <c r="SLN1" s="71"/>
      <c r="SLO1" s="71"/>
      <c r="SLP1" s="71"/>
      <c r="SLQ1" s="71"/>
      <c r="SLR1" s="71"/>
      <c r="SLS1" s="71"/>
      <c r="SLT1" s="71"/>
      <c r="SLU1" s="71"/>
      <c r="SLV1" s="71"/>
      <c r="SLW1" s="71"/>
      <c r="SLX1" s="71"/>
      <c r="SLY1" s="71"/>
      <c r="SLZ1" s="71"/>
      <c r="SMA1" s="71"/>
      <c r="SMB1" s="71"/>
      <c r="SMC1" s="71"/>
      <c r="SMD1" s="71"/>
      <c r="SME1" s="71"/>
      <c r="SMF1" s="71"/>
      <c r="SMG1" s="71"/>
      <c r="SMH1" s="71"/>
      <c r="SMI1" s="71"/>
      <c r="SMJ1" s="71"/>
      <c r="SMK1" s="71"/>
      <c r="SML1" s="71"/>
      <c r="SMM1" s="71"/>
      <c r="SMN1" s="71"/>
      <c r="SMO1" s="71"/>
      <c r="SMP1" s="71"/>
      <c r="SMQ1" s="71"/>
      <c r="SMR1" s="71"/>
      <c r="SMS1" s="71"/>
      <c r="SMT1" s="71"/>
      <c r="SMU1" s="71"/>
      <c r="SMV1" s="71"/>
      <c r="SMW1" s="71"/>
      <c r="SMX1" s="71"/>
      <c r="SMY1" s="71"/>
      <c r="SMZ1" s="71"/>
      <c r="SNA1" s="71"/>
      <c r="SNB1" s="71"/>
      <c r="SNC1" s="71"/>
      <c r="SND1" s="71"/>
      <c r="SNE1" s="71"/>
      <c r="SNF1" s="71"/>
      <c r="SNG1" s="71"/>
      <c r="SNH1" s="71"/>
      <c r="SNI1" s="71"/>
      <c r="SNJ1" s="71"/>
      <c r="SNK1" s="71"/>
      <c r="SNL1" s="71"/>
      <c r="SNM1" s="71"/>
      <c r="SNN1" s="71"/>
      <c r="SNO1" s="71"/>
      <c r="SNP1" s="71"/>
      <c r="SNQ1" s="71"/>
      <c r="SNR1" s="71"/>
      <c r="SNS1" s="71"/>
      <c r="SNT1" s="71"/>
      <c r="SNU1" s="71"/>
      <c r="SNV1" s="71"/>
      <c r="SNW1" s="71"/>
      <c r="SNX1" s="71"/>
      <c r="SNY1" s="71"/>
      <c r="SNZ1" s="71"/>
      <c r="SOA1" s="71"/>
      <c r="SOB1" s="71"/>
      <c r="SOC1" s="71"/>
      <c r="SOD1" s="71"/>
      <c r="SOE1" s="71"/>
      <c r="SOF1" s="71"/>
      <c r="SOG1" s="71"/>
      <c r="SOH1" s="71"/>
      <c r="SOI1" s="71"/>
      <c r="SOJ1" s="71"/>
      <c r="SOK1" s="71"/>
      <c r="SOL1" s="71"/>
      <c r="SOM1" s="71"/>
      <c r="SON1" s="71"/>
      <c r="SOO1" s="71"/>
      <c r="SOP1" s="71"/>
      <c r="SOQ1" s="71"/>
      <c r="SOR1" s="71"/>
      <c r="SOS1" s="71"/>
      <c r="SOT1" s="71"/>
      <c r="SOU1" s="71"/>
      <c r="SOV1" s="71"/>
      <c r="SOW1" s="71"/>
      <c r="SOX1" s="71"/>
      <c r="SOY1" s="71"/>
      <c r="SOZ1" s="71"/>
      <c r="SPA1" s="71"/>
      <c r="SPB1" s="71"/>
      <c r="SPC1" s="71"/>
      <c r="SPD1" s="71"/>
      <c r="SPE1" s="71"/>
      <c r="SPF1" s="71"/>
      <c r="SPG1" s="71"/>
      <c r="SPH1" s="71"/>
      <c r="SPI1" s="71"/>
      <c r="SPJ1" s="71"/>
      <c r="SPK1" s="71"/>
      <c r="SPL1" s="71"/>
      <c r="SPM1" s="71"/>
      <c r="SPN1" s="71"/>
      <c r="SPO1" s="71"/>
      <c r="SPP1" s="71"/>
      <c r="SPQ1" s="71"/>
      <c r="SPR1" s="71"/>
      <c r="SPS1" s="71"/>
      <c r="SPT1" s="71"/>
      <c r="SPU1" s="71"/>
      <c r="SPV1" s="71"/>
      <c r="SPW1" s="71"/>
      <c r="SPX1" s="71"/>
      <c r="SPY1" s="71"/>
      <c r="SPZ1" s="71"/>
      <c r="SQA1" s="71"/>
      <c r="SQB1" s="71"/>
      <c r="SQC1" s="71"/>
      <c r="SQD1" s="71"/>
      <c r="SQE1" s="71"/>
      <c r="SQF1" s="71"/>
      <c r="SQG1" s="71"/>
      <c r="SQH1" s="71"/>
      <c r="SQI1" s="71"/>
      <c r="SQJ1" s="71"/>
      <c r="SQK1" s="71"/>
      <c r="SQL1" s="71"/>
      <c r="SQM1" s="71"/>
      <c r="SQN1" s="71"/>
      <c r="SQO1" s="71"/>
      <c r="SQP1" s="71"/>
      <c r="SQQ1" s="71"/>
      <c r="SQR1" s="71"/>
      <c r="SQS1" s="71"/>
      <c r="SQT1" s="71"/>
      <c r="SQU1" s="71"/>
      <c r="SQV1" s="71"/>
      <c r="SQW1" s="71"/>
      <c r="SQX1" s="71"/>
      <c r="SQY1" s="71"/>
      <c r="SQZ1" s="71"/>
      <c r="SRA1" s="71"/>
      <c r="SRB1" s="71"/>
      <c r="SRC1" s="71"/>
      <c r="SRD1" s="71"/>
      <c r="SRE1" s="71"/>
      <c r="SRF1" s="71"/>
      <c r="SRG1" s="71"/>
      <c r="SRH1" s="71"/>
      <c r="SRI1" s="71"/>
      <c r="SRJ1" s="71"/>
      <c r="SRK1" s="71"/>
      <c r="SRL1" s="71"/>
      <c r="SRM1" s="71"/>
      <c r="SRN1" s="71"/>
      <c r="SRO1" s="71"/>
      <c r="SRP1" s="71"/>
      <c r="SRQ1" s="71"/>
      <c r="SRR1" s="71"/>
      <c r="SRS1" s="71"/>
      <c r="SRT1" s="71"/>
      <c r="SRU1" s="71"/>
      <c r="SRV1" s="71"/>
      <c r="SRW1" s="71"/>
      <c r="SRX1" s="71"/>
      <c r="SRY1" s="71"/>
      <c r="SRZ1" s="71"/>
      <c r="SSA1" s="71"/>
      <c r="SSB1" s="71"/>
      <c r="SSC1" s="71"/>
      <c r="SSD1" s="71"/>
      <c r="SSE1" s="71"/>
      <c r="SSF1" s="71"/>
      <c r="SSG1" s="71"/>
      <c r="SSH1" s="71"/>
      <c r="SSI1" s="71"/>
      <c r="SSJ1" s="71"/>
      <c r="SSK1" s="71"/>
      <c r="SSL1" s="71"/>
      <c r="SSM1" s="71"/>
      <c r="SSN1" s="71"/>
      <c r="SSO1" s="71"/>
      <c r="SSP1" s="71"/>
      <c r="SSQ1" s="71"/>
      <c r="SSR1" s="71"/>
      <c r="SSS1" s="71"/>
      <c r="SST1" s="71"/>
      <c r="SSU1" s="71"/>
      <c r="SSV1" s="71"/>
      <c r="SSW1" s="71"/>
      <c r="SSX1" s="71"/>
      <c r="SSY1" s="71"/>
      <c r="SSZ1" s="71"/>
      <c r="STA1" s="71"/>
      <c r="STB1" s="71"/>
      <c r="STC1" s="71"/>
      <c r="STD1" s="71"/>
      <c r="STE1" s="71"/>
      <c r="STF1" s="71"/>
      <c r="STG1" s="71"/>
      <c r="STH1" s="71"/>
      <c r="STI1" s="71"/>
      <c r="STJ1" s="71"/>
      <c r="STK1" s="71"/>
      <c r="STL1" s="71"/>
      <c r="STM1" s="71"/>
      <c r="STN1" s="71"/>
      <c r="STO1" s="71"/>
      <c r="STP1" s="71"/>
      <c r="STQ1" s="71"/>
      <c r="STR1" s="71"/>
      <c r="STS1" s="71"/>
      <c r="STT1" s="71"/>
      <c r="STU1" s="71"/>
      <c r="STV1" s="71"/>
      <c r="STW1" s="71"/>
      <c r="STX1" s="71"/>
      <c r="STY1" s="71"/>
      <c r="STZ1" s="71"/>
      <c r="SUA1" s="71"/>
      <c r="SUB1" s="71"/>
      <c r="SUC1" s="71"/>
      <c r="SUD1" s="71"/>
      <c r="SUE1" s="71"/>
      <c r="SUF1" s="71"/>
      <c r="SUG1" s="71"/>
      <c r="SUH1" s="71"/>
      <c r="SUI1" s="71"/>
      <c r="SUJ1" s="71"/>
      <c r="SUK1" s="71"/>
      <c r="SUL1" s="71"/>
      <c r="SUM1" s="71"/>
      <c r="SUN1" s="71"/>
      <c r="SUO1" s="71"/>
      <c r="SUP1" s="71"/>
      <c r="SUQ1" s="71"/>
      <c r="SUR1" s="71"/>
      <c r="SUS1" s="71"/>
      <c r="SUT1" s="71"/>
      <c r="SUU1" s="71"/>
      <c r="SUV1" s="71"/>
      <c r="SUW1" s="71"/>
      <c r="SUX1" s="71"/>
      <c r="SUY1" s="71"/>
      <c r="SUZ1" s="71"/>
      <c r="SVA1" s="71"/>
      <c r="SVB1" s="71"/>
      <c r="SVC1" s="71"/>
      <c r="SVD1" s="71"/>
      <c r="SVE1" s="71"/>
      <c r="SVF1" s="71"/>
      <c r="SVG1" s="71"/>
      <c r="SVH1" s="71"/>
      <c r="SVI1" s="71"/>
      <c r="SVJ1" s="71"/>
      <c r="SVK1" s="71"/>
      <c r="SVL1" s="71"/>
      <c r="SVM1" s="71"/>
      <c r="SVN1" s="71"/>
      <c r="SVO1" s="71"/>
      <c r="SVP1" s="71"/>
      <c r="SVQ1" s="71"/>
      <c r="SVR1" s="71"/>
      <c r="SVS1" s="71"/>
      <c r="SVT1" s="71"/>
      <c r="SVU1" s="71"/>
      <c r="SVV1" s="71"/>
      <c r="SVW1" s="71"/>
      <c r="SVX1" s="71"/>
      <c r="SVY1" s="71"/>
      <c r="SVZ1" s="71"/>
      <c r="SWA1" s="71"/>
      <c r="SWB1" s="71"/>
      <c r="SWC1" s="71"/>
      <c r="SWD1" s="71"/>
      <c r="SWE1" s="71"/>
      <c r="SWF1" s="71"/>
      <c r="SWG1" s="71"/>
      <c r="SWH1" s="71"/>
      <c r="SWI1" s="71"/>
      <c r="SWJ1" s="71"/>
      <c r="SWK1" s="71"/>
      <c r="SWL1" s="71"/>
      <c r="SWM1" s="71"/>
      <c r="SWN1" s="71"/>
      <c r="SWO1" s="71"/>
      <c r="SWP1" s="71"/>
      <c r="SWQ1" s="71"/>
      <c r="SWR1" s="71"/>
      <c r="SWS1" s="71"/>
      <c r="SWT1" s="71"/>
      <c r="SWU1" s="71"/>
      <c r="SWV1" s="71"/>
      <c r="SWW1" s="71"/>
      <c r="SWX1" s="71"/>
      <c r="SWY1" s="71"/>
      <c r="SWZ1" s="71"/>
      <c r="SXA1" s="71"/>
      <c r="SXB1" s="71"/>
      <c r="SXC1" s="71"/>
      <c r="SXD1" s="71"/>
      <c r="SXE1" s="71"/>
      <c r="SXF1" s="71"/>
      <c r="SXG1" s="71"/>
      <c r="SXH1" s="71"/>
      <c r="SXI1" s="71"/>
      <c r="SXJ1" s="71"/>
      <c r="SXK1" s="71"/>
      <c r="SXL1" s="71"/>
      <c r="SXM1" s="71"/>
      <c r="SXN1" s="71"/>
      <c r="SXO1" s="71"/>
      <c r="SXP1" s="71"/>
      <c r="SXQ1" s="71"/>
      <c r="SXR1" s="71"/>
      <c r="SXS1" s="71"/>
      <c r="SXT1" s="71"/>
      <c r="SXU1" s="71"/>
      <c r="SXV1" s="71"/>
      <c r="SXW1" s="71"/>
      <c r="SXX1" s="71"/>
      <c r="SXY1" s="71"/>
      <c r="SXZ1" s="71"/>
      <c r="SYA1" s="71"/>
      <c r="SYB1" s="71"/>
      <c r="SYC1" s="71"/>
      <c r="SYD1" s="71"/>
      <c r="SYE1" s="71"/>
      <c r="SYF1" s="71"/>
      <c r="SYG1" s="71"/>
      <c r="SYH1" s="71"/>
      <c r="SYI1" s="71"/>
      <c r="SYJ1" s="71"/>
      <c r="SYK1" s="71"/>
      <c r="SYL1" s="71"/>
      <c r="SYM1" s="71"/>
      <c r="SYN1" s="71"/>
      <c r="SYO1" s="71"/>
      <c r="SYP1" s="71"/>
      <c r="SYQ1" s="71"/>
      <c r="SYR1" s="71"/>
      <c r="SYS1" s="71"/>
      <c r="SYT1" s="71"/>
      <c r="SYU1" s="71"/>
      <c r="SYV1" s="71"/>
      <c r="SYW1" s="71"/>
      <c r="SYX1" s="71"/>
      <c r="SYY1" s="71"/>
      <c r="SYZ1" s="71"/>
      <c r="SZA1" s="71"/>
      <c r="SZB1" s="71"/>
      <c r="SZC1" s="71"/>
      <c r="SZD1" s="71"/>
      <c r="SZE1" s="71"/>
      <c r="SZF1" s="71"/>
      <c r="SZG1" s="71"/>
      <c r="SZH1" s="71"/>
      <c r="SZI1" s="71"/>
      <c r="SZJ1" s="71"/>
      <c r="SZK1" s="71"/>
      <c r="SZL1" s="71"/>
      <c r="SZM1" s="71"/>
      <c r="SZN1" s="71"/>
      <c r="SZO1" s="71"/>
      <c r="SZP1" s="71"/>
      <c r="SZQ1" s="71"/>
      <c r="SZR1" s="71"/>
      <c r="SZS1" s="71"/>
      <c r="SZT1" s="71"/>
      <c r="SZU1" s="71"/>
      <c r="SZV1" s="71"/>
      <c r="SZW1" s="71"/>
      <c r="SZX1" s="71"/>
      <c r="SZY1" s="71"/>
      <c r="SZZ1" s="71"/>
      <c r="TAA1" s="71"/>
      <c r="TAB1" s="71"/>
      <c r="TAC1" s="71"/>
      <c r="TAD1" s="71"/>
      <c r="TAE1" s="71"/>
      <c r="TAF1" s="71"/>
      <c r="TAG1" s="71"/>
      <c r="TAH1" s="71"/>
      <c r="TAI1" s="71"/>
      <c r="TAJ1" s="71"/>
      <c r="TAK1" s="71"/>
      <c r="TAL1" s="71"/>
      <c r="TAM1" s="71"/>
      <c r="TAN1" s="71"/>
      <c r="TAO1" s="71"/>
      <c r="TAP1" s="71"/>
      <c r="TAQ1" s="71"/>
      <c r="TAR1" s="71"/>
      <c r="TAS1" s="71"/>
      <c r="TAT1" s="71"/>
      <c r="TAU1" s="71"/>
      <c r="TAV1" s="71"/>
      <c r="TAW1" s="71"/>
      <c r="TAX1" s="71"/>
      <c r="TAY1" s="71"/>
      <c r="TAZ1" s="71"/>
      <c r="TBA1" s="71"/>
      <c r="TBB1" s="71"/>
      <c r="TBC1" s="71"/>
      <c r="TBD1" s="71"/>
      <c r="TBE1" s="71"/>
      <c r="TBF1" s="71"/>
      <c r="TBG1" s="71"/>
      <c r="TBH1" s="71"/>
      <c r="TBI1" s="71"/>
      <c r="TBJ1" s="71"/>
      <c r="TBK1" s="71"/>
      <c r="TBL1" s="71"/>
      <c r="TBM1" s="71"/>
      <c r="TBN1" s="71"/>
      <c r="TBO1" s="71"/>
      <c r="TBP1" s="71"/>
      <c r="TBQ1" s="71"/>
      <c r="TBR1" s="71"/>
      <c r="TBS1" s="71"/>
      <c r="TBT1" s="71"/>
      <c r="TBU1" s="71"/>
      <c r="TBV1" s="71"/>
      <c r="TBW1" s="71"/>
      <c r="TBX1" s="71"/>
      <c r="TBY1" s="71"/>
      <c r="TBZ1" s="71"/>
      <c r="TCA1" s="71"/>
      <c r="TCB1" s="71"/>
      <c r="TCC1" s="71"/>
      <c r="TCD1" s="71"/>
      <c r="TCE1" s="71"/>
      <c r="TCF1" s="71"/>
      <c r="TCG1" s="71"/>
      <c r="TCH1" s="71"/>
      <c r="TCI1" s="71"/>
      <c r="TCJ1" s="71"/>
      <c r="TCK1" s="71"/>
      <c r="TCL1" s="71"/>
      <c r="TCM1" s="71"/>
      <c r="TCN1" s="71"/>
      <c r="TCO1" s="71"/>
      <c r="TCP1" s="71"/>
      <c r="TCQ1" s="71"/>
      <c r="TCR1" s="71"/>
      <c r="TCS1" s="71"/>
      <c r="TCT1" s="71"/>
      <c r="TCU1" s="71"/>
      <c r="TCV1" s="71"/>
      <c r="TCW1" s="71"/>
      <c r="TCX1" s="71"/>
      <c r="TCY1" s="71"/>
      <c r="TCZ1" s="71"/>
      <c r="TDA1" s="71"/>
      <c r="TDB1" s="71"/>
      <c r="TDC1" s="71"/>
      <c r="TDD1" s="71"/>
      <c r="TDE1" s="71"/>
      <c r="TDF1" s="71"/>
      <c r="TDG1" s="71"/>
      <c r="TDH1" s="71"/>
      <c r="TDI1" s="71"/>
      <c r="TDJ1" s="71"/>
      <c r="TDK1" s="71"/>
      <c r="TDL1" s="71"/>
      <c r="TDM1" s="71"/>
      <c r="TDN1" s="71"/>
      <c r="TDO1" s="71"/>
      <c r="TDP1" s="71"/>
      <c r="TDQ1" s="71"/>
      <c r="TDR1" s="71"/>
      <c r="TDS1" s="71"/>
      <c r="TDT1" s="71"/>
      <c r="TDU1" s="71"/>
      <c r="TDV1" s="71"/>
      <c r="TDW1" s="71"/>
      <c r="TDX1" s="71"/>
      <c r="TDY1" s="71"/>
      <c r="TDZ1" s="71"/>
      <c r="TEA1" s="71"/>
      <c r="TEB1" s="71"/>
      <c r="TEC1" s="71"/>
      <c r="TED1" s="71"/>
      <c r="TEE1" s="71"/>
      <c r="TEF1" s="71"/>
      <c r="TEG1" s="71"/>
      <c r="TEH1" s="71"/>
      <c r="TEI1" s="71"/>
      <c r="TEJ1" s="71"/>
      <c r="TEK1" s="71"/>
      <c r="TEL1" s="71"/>
      <c r="TEM1" s="71"/>
      <c r="TEN1" s="71"/>
      <c r="TEO1" s="71"/>
      <c r="TEP1" s="71"/>
      <c r="TEQ1" s="71"/>
      <c r="TER1" s="71"/>
      <c r="TES1" s="71"/>
      <c r="TET1" s="71"/>
      <c r="TEU1" s="71"/>
      <c r="TEV1" s="71"/>
      <c r="TEW1" s="71"/>
      <c r="TEX1" s="71"/>
      <c r="TEY1" s="71"/>
      <c r="TEZ1" s="71"/>
      <c r="TFA1" s="71"/>
      <c r="TFB1" s="71"/>
      <c r="TFC1" s="71"/>
      <c r="TFD1" s="71"/>
      <c r="TFE1" s="71"/>
      <c r="TFF1" s="71"/>
      <c r="TFG1" s="71"/>
      <c r="TFH1" s="71"/>
      <c r="TFI1" s="71"/>
      <c r="TFJ1" s="71"/>
      <c r="TFK1" s="71"/>
      <c r="TFL1" s="71"/>
      <c r="TFM1" s="71"/>
      <c r="TFN1" s="71"/>
      <c r="TFO1" s="71"/>
      <c r="TFP1" s="71"/>
      <c r="TFQ1" s="71"/>
      <c r="TFR1" s="71"/>
      <c r="TFS1" s="71"/>
      <c r="TFT1" s="71"/>
      <c r="TFU1" s="71"/>
      <c r="TFV1" s="71"/>
      <c r="TFW1" s="71"/>
      <c r="TFX1" s="71"/>
      <c r="TFY1" s="71"/>
      <c r="TFZ1" s="71"/>
      <c r="TGA1" s="71"/>
      <c r="TGB1" s="71"/>
      <c r="TGC1" s="71"/>
      <c r="TGD1" s="71"/>
      <c r="TGE1" s="71"/>
      <c r="TGF1" s="71"/>
      <c r="TGG1" s="71"/>
      <c r="TGH1" s="71"/>
      <c r="TGI1" s="71"/>
      <c r="TGJ1" s="71"/>
      <c r="TGK1" s="71"/>
      <c r="TGL1" s="71"/>
      <c r="TGM1" s="71"/>
      <c r="TGN1" s="71"/>
      <c r="TGO1" s="71"/>
      <c r="TGP1" s="71"/>
      <c r="TGQ1" s="71"/>
      <c r="TGR1" s="71"/>
      <c r="TGS1" s="71"/>
      <c r="TGT1" s="71"/>
      <c r="TGU1" s="71"/>
      <c r="TGV1" s="71"/>
      <c r="TGW1" s="71"/>
      <c r="TGX1" s="71"/>
      <c r="TGY1" s="71"/>
      <c r="TGZ1" s="71"/>
      <c r="THA1" s="71"/>
      <c r="THB1" s="71"/>
      <c r="THC1" s="71"/>
      <c r="THD1" s="71"/>
      <c r="THE1" s="71"/>
      <c r="THF1" s="71"/>
      <c r="THG1" s="71"/>
      <c r="THH1" s="71"/>
      <c r="THI1" s="71"/>
      <c r="THJ1" s="71"/>
      <c r="THK1" s="71"/>
      <c r="THL1" s="71"/>
      <c r="THM1" s="71"/>
      <c r="THN1" s="71"/>
      <c r="THO1" s="71"/>
      <c r="THP1" s="71"/>
      <c r="THQ1" s="71"/>
      <c r="THR1" s="71"/>
      <c r="THS1" s="71"/>
      <c r="THT1" s="71"/>
      <c r="THU1" s="71"/>
      <c r="THV1" s="71"/>
      <c r="THW1" s="71"/>
      <c r="THX1" s="71"/>
      <c r="THY1" s="71"/>
      <c r="THZ1" s="71"/>
      <c r="TIA1" s="71"/>
      <c r="TIB1" s="71"/>
      <c r="TIC1" s="71"/>
      <c r="TID1" s="71"/>
      <c r="TIE1" s="71"/>
      <c r="TIF1" s="71"/>
      <c r="TIG1" s="71"/>
      <c r="TIH1" s="71"/>
      <c r="TII1" s="71"/>
      <c r="TIJ1" s="71"/>
      <c r="TIK1" s="71"/>
      <c r="TIL1" s="71"/>
      <c r="TIM1" s="71"/>
      <c r="TIN1" s="71"/>
      <c r="TIO1" s="71"/>
      <c r="TIP1" s="71"/>
      <c r="TIQ1" s="71"/>
      <c r="TIR1" s="71"/>
      <c r="TIS1" s="71"/>
      <c r="TIT1" s="71"/>
      <c r="TIU1" s="71"/>
      <c r="TIV1" s="71"/>
      <c r="TIW1" s="71"/>
      <c r="TIX1" s="71"/>
      <c r="TIY1" s="71"/>
      <c r="TIZ1" s="71"/>
      <c r="TJA1" s="71"/>
      <c r="TJB1" s="71"/>
      <c r="TJC1" s="71"/>
      <c r="TJD1" s="71"/>
      <c r="TJE1" s="71"/>
      <c r="TJF1" s="71"/>
      <c r="TJG1" s="71"/>
      <c r="TJH1" s="71"/>
      <c r="TJI1" s="71"/>
      <c r="TJJ1" s="71"/>
      <c r="TJK1" s="71"/>
      <c r="TJL1" s="71"/>
      <c r="TJM1" s="71"/>
      <c r="TJN1" s="71"/>
      <c r="TJO1" s="71"/>
      <c r="TJP1" s="71"/>
      <c r="TJQ1" s="71"/>
      <c r="TJR1" s="71"/>
      <c r="TJS1" s="71"/>
      <c r="TJT1" s="71"/>
      <c r="TJU1" s="71"/>
      <c r="TJV1" s="71"/>
      <c r="TJW1" s="71"/>
      <c r="TJX1" s="71"/>
      <c r="TJY1" s="71"/>
      <c r="TJZ1" s="71"/>
      <c r="TKA1" s="71"/>
      <c r="TKB1" s="71"/>
      <c r="TKC1" s="71"/>
      <c r="TKD1" s="71"/>
      <c r="TKE1" s="71"/>
      <c r="TKF1" s="71"/>
      <c r="TKG1" s="71"/>
      <c r="TKH1" s="71"/>
      <c r="TKI1" s="71"/>
      <c r="TKJ1" s="71"/>
      <c r="TKK1" s="71"/>
      <c r="TKL1" s="71"/>
      <c r="TKM1" s="71"/>
      <c r="TKN1" s="71"/>
      <c r="TKO1" s="71"/>
      <c r="TKP1" s="71"/>
      <c r="TKQ1" s="71"/>
      <c r="TKR1" s="71"/>
      <c r="TKS1" s="71"/>
      <c r="TKT1" s="71"/>
      <c r="TKU1" s="71"/>
      <c r="TKV1" s="71"/>
      <c r="TKW1" s="71"/>
      <c r="TKX1" s="71"/>
      <c r="TKY1" s="71"/>
      <c r="TKZ1" s="71"/>
      <c r="TLA1" s="71"/>
      <c r="TLB1" s="71"/>
      <c r="TLC1" s="71"/>
      <c r="TLD1" s="71"/>
      <c r="TLE1" s="71"/>
      <c r="TLF1" s="71"/>
      <c r="TLG1" s="71"/>
      <c r="TLH1" s="71"/>
      <c r="TLI1" s="71"/>
      <c r="TLJ1" s="71"/>
      <c r="TLK1" s="71"/>
      <c r="TLL1" s="71"/>
      <c r="TLM1" s="71"/>
      <c r="TLN1" s="71"/>
      <c r="TLO1" s="71"/>
      <c r="TLP1" s="71"/>
      <c r="TLQ1" s="71"/>
      <c r="TLR1" s="71"/>
      <c r="TLS1" s="71"/>
      <c r="TLT1" s="71"/>
      <c r="TLU1" s="71"/>
      <c r="TLV1" s="71"/>
      <c r="TLW1" s="71"/>
      <c r="TLX1" s="71"/>
      <c r="TLY1" s="71"/>
      <c r="TLZ1" s="71"/>
      <c r="TMA1" s="71"/>
      <c r="TMB1" s="71"/>
      <c r="TMC1" s="71"/>
      <c r="TMD1" s="71"/>
      <c r="TME1" s="71"/>
      <c r="TMF1" s="71"/>
      <c r="TMG1" s="71"/>
      <c r="TMH1" s="71"/>
      <c r="TMI1" s="71"/>
      <c r="TMJ1" s="71"/>
      <c r="TMK1" s="71"/>
      <c r="TML1" s="71"/>
      <c r="TMM1" s="71"/>
      <c r="TMN1" s="71"/>
      <c r="TMO1" s="71"/>
      <c r="TMP1" s="71"/>
      <c r="TMQ1" s="71"/>
      <c r="TMR1" s="71"/>
      <c r="TMS1" s="71"/>
      <c r="TMT1" s="71"/>
      <c r="TMU1" s="71"/>
      <c r="TMV1" s="71"/>
      <c r="TMW1" s="71"/>
      <c r="TMX1" s="71"/>
      <c r="TMY1" s="71"/>
      <c r="TMZ1" s="71"/>
      <c r="TNA1" s="71"/>
      <c r="TNB1" s="71"/>
      <c r="TNC1" s="71"/>
      <c r="TND1" s="71"/>
      <c r="TNE1" s="71"/>
      <c r="TNF1" s="71"/>
      <c r="TNG1" s="71"/>
      <c r="TNH1" s="71"/>
      <c r="TNI1" s="71"/>
      <c r="TNJ1" s="71"/>
      <c r="TNK1" s="71"/>
      <c r="TNL1" s="71"/>
      <c r="TNM1" s="71"/>
      <c r="TNN1" s="71"/>
      <c r="TNO1" s="71"/>
      <c r="TNP1" s="71"/>
      <c r="TNQ1" s="71"/>
      <c r="TNR1" s="71"/>
      <c r="TNS1" s="71"/>
      <c r="TNT1" s="71"/>
      <c r="TNU1" s="71"/>
      <c r="TNV1" s="71"/>
      <c r="TNW1" s="71"/>
      <c r="TNX1" s="71"/>
      <c r="TNY1" s="71"/>
      <c r="TNZ1" s="71"/>
      <c r="TOA1" s="71"/>
      <c r="TOB1" s="71"/>
      <c r="TOC1" s="71"/>
      <c r="TOD1" s="71"/>
      <c r="TOE1" s="71"/>
      <c r="TOF1" s="71"/>
      <c r="TOG1" s="71"/>
      <c r="TOH1" s="71"/>
      <c r="TOI1" s="71"/>
      <c r="TOJ1" s="71"/>
      <c r="TOK1" s="71"/>
      <c r="TOL1" s="71"/>
      <c r="TOM1" s="71"/>
      <c r="TON1" s="71"/>
      <c r="TOO1" s="71"/>
      <c r="TOP1" s="71"/>
      <c r="TOQ1" s="71"/>
      <c r="TOR1" s="71"/>
      <c r="TOS1" s="71"/>
      <c r="TOT1" s="71"/>
      <c r="TOU1" s="71"/>
      <c r="TOV1" s="71"/>
      <c r="TOW1" s="71"/>
      <c r="TOX1" s="71"/>
      <c r="TOY1" s="71"/>
      <c r="TOZ1" s="71"/>
      <c r="TPA1" s="71"/>
      <c r="TPB1" s="71"/>
      <c r="TPC1" s="71"/>
      <c r="TPD1" s="71"/>
      <c r="TPE1" s="71"/>
      <c r="TPF1" s="71"/>
      <c r="TPG1" s="71"/>
      <c r="TPH1" s="71"/>
      <c r="TPI1" s="71"/>
      <c r="TPJ1" s="71"/>
      <c r="TPK1" s="71"/>
      <c r="TPL1" s="71"/>
      <c r="TPM1" s="71"/>
      <c r="TPN1" s="71"/>
      <c r="TPO1" s="71"/>
      <c r="TPP1" s="71"/>
      <c r="TPQ1" s="71"/>
      <c r="TPR1" s="71"/>
      <c r="TPS1" s="71"/>
      <c r="TPT1" s="71"/>
      <c r="TPU1" s="71"/>
      <c r="TPV1" s="71"/>
      <c r="TPW1" s="71"/>
      <c r="TPX1" s="71"/>
      <c r="TPY1" s="71"/>
      <c r="TPZ1" s="71"/>
      <c r="TQA1" s="71"/>
      <c r="TQB1" s="71"/>
      <c r="TQC1" s="71"/>
      <c r="TQD1" s="71"/>
      <c r="TQE1" s="71"/>
      <c r="TQF1" s="71"/>
      <c r="TQG1" s="71"/>
      <c r="TQH1" s="71"/>
      <c r="TQI1" s="71"/>
      <c r="TQJ1" s="71"/>
      <c r="TQK1" s="71"/>
      <c r="TQL1" s="71"/>
      <c r="TQM1" s="71"/>
      <c r="TQN1" s="71"/>
      <c r="TQO1" s="71"/>
      <c r="TQP1" s="71"/>
      <c r="TQQ1" s="71"/>
      <c r="TQR1" s="71"/>
      <c r="TQS1" s="71"/>
      <c r="TQT1" s="71"/>
      <c r="TQU1" s="71"/>
      <c r="TQV1" s="71"/>
      <c r="TQW1" s="71"/>
      <c r="TQX1" s="71"/>
      <c r="TQY1" s="71"/>
      <c r="TQZ1" s="71"/>
      <c r="TRA1" s="71"/>
      <c r="TRB1" s="71"/>
      <c r="TRC1" s="71"/>
      <c r="TRD1" s="71"/>
      <c r="TRE1" s="71"/>
      <c r="TRF1" s="71"/>
      <c r="TRG1" s="71"/>
      <c r="TRH1" s="71"/>
      <c r="TRI1" s="71"/>
      <c r="TRJ1" s="71"/>
      <c r="TRK1" s="71"/>
      <c r="TRL1" s="71"/>
      <c r="TRM1" s="71"/>
      <c r="TRN1" s="71"/>
      <c r="TRO1" s="71"/>
      <c r="TRP1" s="71"/>
      <c r="TRQ1" s="71"/>
      <c r="TRR1" s="71"/>
      <c r="TRS1" s="71"/>
      <c r="TRT1" s="71"/>
      <c r="TRU1" s="71"/>
      <c r="TRV1" s="71"/>
      <c r="TRW1" s="71"/>
      <c r="TRX1" s="71"/>
      <c r="TRY1" s="71"/>
      <c r="TRZ1" s="71"/>
      <c r="TSA1" s="71"/>
      <c r="TSB1" s="71"/>
      <c r="TSC1" s="71"/>
      <c r="TSD1" s="71"/>
      <c r="TSE1" s="71"/>
      <c r="TSF1" s="71"/>
      <c r="TSG1" s="71"/>
      <c r="TSH1" s="71"/>
      <c r="TSI1" s="71"/>
      <c r="TSJ1" s="71"/>
      <c r="TSK1" s="71"/>
      <c r="TSL1" s="71"/>
      <c r="TSM1" s="71"/>
      <c r="TSN1" s="71"/>
      <c r="TSO1" s="71"/>
      <c r="TSP1" s="71"/>
      <c r="TSQ1" s="71"/>
      <c r="TSR1" s="71"/>
      <c r="TSS1" s="71"/>
      <c r="TST1" s="71"/>
      <c r="TSU1" s="71"/>
      <c r="TSV1" s="71"/>
      <c r="TSW1" s="71"/>
      <c r="TSX1" s="71"/>
      <c r="TSY1" s="71"/>
      <c r="TSZ1" s="71"/>
      <c r="TTA1" s="71"/>
      <c r="TTB1" s="71"/>
      <c r="TTC1" s="71"/>
      <c r="TTD1" s="71"/>
      <c r="TTE1" s="71"/>
      <c r="TTF1" s="71"/>
      <c r="TTG1" s="71"/>
      <c r="TTH1" s="71"/>
      <c r="TTI1" s="71"/>
      <c r="TTJ1" s="71"/>
      <c r="TTK1" s="71"/>
      <c r="TTL1" s="71"/>
      <c r="TTM1" s="71"/>
      <c r="TTN1" s="71"/>
      <c r="TTO1" s="71"/>
      <c r="TTP1" s="71"/>
      <c r="TTQ1" s="71"/>
      <c r="TTR1" s="71"/>
      <c r="TTS1" s="71"/>
      <c r="TTT1" s="71"/>
      <c r="TTU1" s="71"/>
      <c r="TTV1" s="71"/>
      <c r="TTW1" s="71"/>
      <c r="TTX1" s="71"/>
      <c r="TTY1" s="71"/>
      <c r="TTZ1" s="71"/>
      <c r="TUA1" s="71"/>
      <c r="TUB1" s="71"/>
      <c r="TUC1" s="71"/>
      <c r="TUD1" s="71"/>
      <c r="TUE1" s="71"/>
      <c r="TUF1" s="71"/>
      <c r="TUG1" s="71"/>
      <c r="TUH1" s="71"/>
      <c r="TUI1" s="71"/>
      <c r="TUJ1" s="71"/>
      <c r="TUK1" s="71"/>
      <c r="TUL1" s="71"/>
      <c r="TUM1" s="71"/>
      <c r="TUN1" s="71"/>
      <c r="TUO1" s="71"/>
      <c r="TUP1" s="71"/>
      <c r="TUQ1" s="71"/>
      <c r="TUR1" s="71"/>
      <c r="TUS1" s="71"/>
      <c r="TUT1" s="71"/>
      <c r="TUU1" s="71"/>
      <c r="TUV1" s="71"/>
      <c r="TUW1" s="71"/>
      <c r="TUX1" s="71"/>
      <c r="TUY1" s="71"/>
      <c r="TUZ1" s="71"/>
      <c r="TVA1" s="71"/>
      <c r="TVB1" s="71"/>
      <c r="TVC1" s="71"/>
      <c r="TVD1" s="71"/>
      <c r="TVE1" s="71"/>
      <c r="TVF1" s="71"/>
      <c r="TVG1" s="71"/>
      <c r="TVH1" s="71"/>
      <c r="TVI1" s="71"/>
      <c r="TVJ1" s="71"/>
      <c r="TVK1" s="71"/>
      <c r="TVL1" s="71"/>
      <c r="TVM1" s="71"/>
      <c r="TVN1" s="71"/>
      <c r="TVO1" s="71"/>
      <c r="TVP1" s="71"/>
      <c r="TVQ1" s="71"/>
      <c r="TVR1" s="71"/>
      <c r="TVS1" s="71"/>
      <c r="TVT1" s="71"/>
      <c r="TVU1" s="71"/>
      <c r="TVV1" s="71"/>
      <c r="TVW1" s="71"/>
      <c r="TVX1" s="71"/>
      <c r="TVY1" s="71"/>
      <c r="TVZ1" s="71"/>
      <c r="TWA1" s="71"/>
      <c r="TWB1" s="71"/>
      <c r="TWC1" s="71"/>
      <c r="TWD1" s="71"/>
      <c r="TWE1" s="71"/>
      <c r="TWF1" s="71"/>
      <c r="TWG1" s="71"/>
      <c r="TWH1" s="71"/>
      <c r="TWI1" s="71"/>
      <c r="TWJ1" s="71"/>
      <c r="TWK1" s="71"/>
      <c r="TWL1" s="71"/>
      <c r="TWM1" s="71"/>
      <c r="TWN1" s="71"/>
      <c r="TWO1" s="71"/>
      <c r="TWP1" s="71"/>
      <c r="TWQ1" s="71"/>
      <c r="TWR1" s="71"/>
      <c r="TWS1" s="71"/>
      <c r="TWT1" s="71"/>
      <c r="TWU1" s="71"/>
      <c r="TWV1" s="71"/>
      <c r="TWW1" s="71"/>
      <c r="TWX1" s="71"/>
      <c r="TWY1" s="71"/>
      <c r="TWZ1" s="71"/>
      <c r="TXA1" s="71"/>
      <c r="TXB1" s="71"/>
      <c r="TXC1" s="71"/>
      <c r="TXD1" s="71"/>
      <c r="TXE1" s="71"/>
      <c r="TXF1" s="71"/>
      <c r="TXG1" s="71"/>
      <c r="TXH1" s="71"/>
      <c r="TXI1" s="71"/>
      <c r="TXJ1" s="71"/>
      <c r="TXK1" s="71"/>
      <c r="TXL1" s="71"/>
      <c r="TXM1" s="71"/>
      <c r="TXN1" s="71"/>
      <c r="TXO1" s="71"/>
      <c r="TXP1" s="71"/>
      <c r="TXQ1" s="71"/>
      <c r="TXR1" s="71"/>
      <c r="TXS1" s="71"/>
      <c r="TXT1" s="71"/>
      <c r="TXU1" s="71"/>
      <c r="TXV1" s="71"/>
      <c r="TXW1" s="71"/>
      <c r="TXX1" s="71"/>
      <c r="TXY1" s="71"/>
      <c r="TXZ1" s="71"/>
      <c r="TYA1" s="71"/>
      <c r="TYB1" s="71"/>
      <c r="TYC1" s="71"/>
      <c r="TYD1" s="71"/>
      <c r="TYE1" s="71"/>
      <c r="TYF1" s="71"/>
      <c r="TYG1" s="71"/>
      <c r="TYH1" s="71"/>
      <c r="TYI1" s="71"/>
      <c r="TYJ1" s="71"/>
      <c r="TYK1" s="71"/>
      <c r="TYL1" s="71"/>
      <c r="TYM1" s="71"/>
      <c r="TYN1" s="71"/>
      <c r="TYO1" s="71"/>
      <c r="TYP1" s="71"/>
      <c r="TYQ1" s="71"/>
      <c r="TYR1" s="71"/>
      <c r="TYS1" s="71"/>
      <c r="TYT1" s="71"/>
      <c r="TYU1" s="71"/>
      <c r="TYV1" s="71"/>
      <c r="TYW1" s="71"/>
      <c r="TYX1" s="71"/>
      <c r="TYY1" s="71"/>
      <c r="TYZ1" s="71"/>
      <c r="TZA1" s="71"/>
      <c r="TZB1" s="71"/>
      <c r="TZC1" s="71"/>
      <c r="TZD1" s="71"/>
      <c r="TZE1" s="71"/>
      <c r="TZF1" s="71"/>
      <c r="TZG1" s="71"/>
      <c r="TZH1" s="71"/>
      <c r="TZI1" s="71"/>
      <c r="TZJ1" s="71"/>
      <c r="TZK1" s="71"/>
      <c r="TZL1" s="71"/>
      <c r="TZM1" s="71"/>
      <c r="TZN1" s="71"/>
      <c r="TZO1" s="71"/>
      <c r="TZP1" s="71"/>
      <c r="TZQ1" s="71"/>
      <c r="TZR1" s="71"/>
      <c r="TZS1" s="71"/>
      <c r="TZT1" s="71"/>
      <c r="TZU1" s="71"/>
      <c r="TZV1" s="71"/>
      <c r="TZW1" s="71"/>
      <c r="TZX1" s="71"/>
      <c r="TZY1" s="71"/>
      <c r="TZZ1" s="71"/>
      <c r="UAA1" s="71"/>
      <c r="UAB1" s="71"/>
      <c r="UAC1" s="71"/>
      <c r="UAD1" s="71"/>
      <c r="UAE1" s="71"/>
      <c r="UAF1" s="71"/>
      <c r="UAG1" s="71"/>
      <c r="UAH1" s="71"/>
      <c r="UAI1" s="71"/>
      <c r="UAJ1" s="71"/>
      <c r="UAK1" s="71"/>
      <c r="UAL1" s="71"/>
      <c r="UAM1" s="71"/>
      <c r="UAN1" s="71"/>
      <c r="UAO1" s="71"/>
      <c r="UAP1" s="71"/>
      <c r="UAQ1" s="71"/>
      <c r="UAR1" s="71"/>
      <c r="UAS1" s="71"/>
      <c r="UAT1" s="71"/>
      <c r="UAU1" s="71"/>
      <c r="UAV1" s="71"/>
      <c r="UAW1" s="71"/>
      <c r="UAX1" s="71"/>
      <c r="UAY1" s="71"/>
      <c r="UAZ1" s="71"/>
      <c r="UBA1" s="71"/>
      <c r="UBB1" s="71"/>
      <c r="UBC1" s="71"/>
      <c r="UBD1" s="71"/>
      <c r="UBE1" s="71"/>
      <c r="UBF1" s="71"/>
      <c r="UBG1" s="71"/>
      <c r="UBH1" s="71"/>
      <c r="UBI1" s="71"/>
      <c r="UBJ1" s="71"/>
      <c r="UBK1" s="71"/>
      <c r="UBL1" s="71"/>
      <c r="UBM1" s="71"/>
      <c r="UBN1" s="71"/>
      <c r="UBO1" s="71"/>
      <c r="UBP1" s="71"/>
      <c r="UBQ1" s="71"/>
      <c r="UBR1" s="71"/>
      <c r="UBS1" s="71"/>
      <c r="UBT1" s="71"/>
      <c r="UBU1" s="71"/>
      <c r="UBV1" s="71"/>
      <c r="UBW1" s="71"/>
      <c r="UBX1" s="71"/>
      <c r="UBY1" s="71"/>
      <c r="UBZ1" s="71"/>
      <c r="UCA1" s="71"/>
      <c r="UCB1" s="71"/>
      <c r="UCC1" s="71"/>
      <c r="UCD1" s="71"/>
      <c r="UCE1" s="71"/>
      <c r="UCF1" s="71"/>
      <c r="UCG1" s="71"/>
      <c r="UCH1" s="71"/>
      <c r="UCI1" s="71"/>
      <c r="UCJ1" s="71"/>
      <c r="UCK1" s="71"/>
      <c r="UCL1" s="71"/>
      <c r="UCM1" s="71"/>
      <c r="UCN1" s="71"/>
      <c r="UCO1" s="71"/>
      <c r="UCP1" s="71"/>
      <c r="UCQ1" s="71"/>
      <c r="UCR1" s="71"/>
      <c r="UCS1" s="71"/>
      <c r="UCT1" s="71"/>
      <c r="UCU1" s="71"/>
      <c r="UCV1" s="71"/>
      <c r="UCW1" s="71"/>
      <c r="UCX1" s="71"/>
      <c r="UCY1" s="71"/>
      <c r="UCZ1" s="71"/>
      <c r="UDA1" s="71"/>
      <c r="UDB1" s="71"/>
      <c r="UDC1" s="71"/>
      <c r="UDD1" s="71"/>
      <c r="UDE1" s="71"/>
      <c r="UDF1" s="71"/>
      <c r="UDG1" s="71"/>
      <c r="UDH1" s="71"/>
      <c r="UDI1" s="71"/>
      <c r="UDJ1" s="71"/>
      <c r="UDK1" s="71"/>
      <c r="UDL1" s="71"/>
      <c r="UDM1" s="71"/>
      <c r="UDN1" s="71"/>
      <c r="UDO1" s="71"/>
      <c r="UDP1" s="71"/>
      <c r="UDQ1" s="71"/>
      <c r="UDR1" s="71"/>
      <c r="UDS1" s="71"/>
      <c r="UDT1" s="71"/>
      <c r="UDU1" s="71"/>
      <c r="UDV1" s="71"/>
      <c r="UDW1" s="71"/>
      <c r="UDX1" s="71"/>
      <c r="UDY1" s="71"/>
      <c r="UDZ1" s="71"/>
      <c r="UEA1" s="71"/>
      <c r="UEB1" s="71"/>
      <c r="UEC1" s="71"/>
      <c r="UED1" s="71"/>
      <c r="UEE1" s="71"/>
      <c r="UEF1" s="71"/>
      <c r="UEG1" s="71"/>
      <c r="UEH1" s="71"/>
      <c r="UEI1" s="71"/>
      <c r="UEJ1" s="71"/>
      <c r="UEK1" s="71"/>
      <c r="UEL1" s="71"/>
      <c r="UEM1" s="71"/>
      <c r="UEN1" s="71"/>
      <c r="UEO1" s="71"/>
      <c r="UEP1" s="71"/>
      <c r="UEQ1" s="71"/>
      <c r="UER1" s="71"/>
      <c r="UES1" s="71"/>
      <c r="UET1" s="71"/>
      <c r="UEU1" s="71"/>
      <c r="UEV1" s="71"/>
      <c r="UEW1" s="71"/>
      <c r="UEX1" s="71"/>
      <c r="UEY1" s="71"/>
      <c r="UEZ1" s="71"/>
      <c r="UFA1" s="71"/>
      <c r="UFB1" s="71"/>
      <c r="UFC1" s="71"/>
      <c r="UFD1" s="71"/>
      <c r="UFE1" s="71"/>
      <c r="UFF1" s="71"/>
      <c r="UFG1" s="71"/>
      <c r="UFH1" s="71"/>
      <c r="UFI1" s="71"/>
      <c r="UFJ1" s="71"/>
      <c r="UFK1" s="71"/>
      <c r="UFL1" s="71"/>
      <c r="UFM1" s="71"/>
      <c r="UFN1" s="71"/>
      <c r="UFO1" s="71"/>
      <c r="UFP1" s="71"/>
      <c r="UFQ1" s="71"/>
      <c r="UFR1" s="71"/>
      <c r="UFS1" s="71"/>
      <c r="UFT1" s="71"/>
      <c r="UFU1" s="71"/>
      <c r="UFV1" s="71"/>
      <c r="UFW1" s="71"/>
      <c r="UFX1" s="71"/>
      <c r="UFY1" s="71"/>
      <c r="UFZ1" s="71"/>
      <c r="UGA1" s="71"/>
      <c r="UGB1" s="71"/>
      <c r="UGC1" s="71"/>
      <c r="UGD1" s="71"/>
      <c r="UGE1" s="71"/>
      <c r="UGF1" s="71"/>
      <c r="UGG1" s="71"/>
      <c r="UGH1" s="71"/>
      <c r="UGI1" s="71"/>
      <c r="UGJ1" s="71"/>
      <c r="UGK1" s="71"/>
      <c r="UGL1" s="71"/>
      <c r="UGM1" s="71"/>
      <c r="UGN1" s="71"/>
      <c r="UGO1" s="71"/>
      <c r="UGP1" s="71"/>
      <c r="UGQ1" s="71"/>
      <c r="UGR1" s="71"/>
      <c r="UGS1" s="71"/>
      <c r="UGT1" s="71"/>
      <c r="UGU1" s="71"/>
      <c r="UGV1" s="71"/>
      <c r="UGW1" s="71"/>
      <c r="UGX1" s="71"/>
      <c r="UGY1" s="71"/>
      <c r="UGZ1" s="71"/>
      <c r="UHA1" s="71"/>
      <c r="UHB1" s="71"/>
      <c r="UHC1" s="71"/>
      <c r="UHD1" s="71"/>
      <c r="UHE1" s="71"/>
      <c r="UHF1" s="71"/>
      <c r="UHG1" s="71"/>
      <c r="UHH1" s="71"/>
      <c r="UHI1" s="71"/>
      <c r="UHJ1" s="71"/>
      <c r="UHK1" s="71"/>
      <c r="UHL1" s="71"/>
      <c r="UHM1" s="71"/>
      <c r="UHN1" s="71"/>
      <c r="UHO1" s="71"/>
      <c r="UHP1" s="71"/>
      <c r="UHQ1" s="71"/>
      <c r="UHR1" s="71"/>
      <c r="UHS1" s="71"/>
      <c r="UHT1" s="71"/>
      <c r="UHU1" s="71"/>
      <c r="UHV1" s="71"/>
      <c r="UHW1" s="71"/>
      <c r="UHX1" s="71"/>
      <c r="UHY1" s="71"/>
      <c r="UHZ1" s="71"/>
      <c r="UIA1" s="71"/>
      <c r="UIB1" s="71"/>
      <c r="UIC1" s="71"/>
      <c r="UID1" s="71"/>
      <c r="UIE1" s="71"/>
      <c r="UIF1" s="71"/>
      <c r="UIG1" s="71"/>
      <c r="UIH1" s="71"/>
      <c r="UII1" s="71"/>
      <c r="UIJ1" s="71"/>
      <c r="UIK1" s="71"/>
      <c r="UIL1" s="71"/>
      <c r="UIM1" s="71"/>
      <c r="UIN1" s="71"/>
      <c r="UIO1" s="71"/>
      <c r="UIP1" s="71"/>
      <c r="UIQ1" s="71"/>
      <c r="UIR1" s="71"/>
      <c r="UIS1" s="71"/>
      <c r="UIT1" s="71"/>
      <c r="UIU1" s="71"/>
      <c r="UIV1" s="71"/>
      <c r="UIW1" s="71"/>
      <c r="UIX1" s="71"/>
      <c r="UIY1" s="71"/>
      <c r="UIZ1" s="71"/>
      <c r="UJA1" s="71"/>
      <c r="UJB1" s="71"/>
      <c r="UJC1" s="71"/>
      <c r="UJD1" s="71"/>
      <c r="UJE1" s="71"/>
      <c r="UJF1" s="71"/>
      <c r="UJG1" s="71"/>
      <c r="UJH1" s="71"/>
      <c r="UJI1" s="71"/>
      <c r="UJJ1" s="71"/>
      <c r="UJK1" s="71"/>
      <c r="UJL1" s="71"/>
      <c r="UJM1" s="71"/>
      <c r="UJN1" s="71"/>
      <c r="UJO1" s="71"/>
      <c r="UJP1" s="71"/>
      <c r="UJQ1" s="71"/>
      <c r="UJR1" s="71"/>
      <c r="UJS1" s="71"/>
      <c r="UJT1" s="71"/>
      <c r="UJU1" s="71"/>
      <c r="UJV1" s="71"/>
      <c r="UJW1" s="71"/>
      <c r="UJX1" s="71"/>
      <c r="UJY1" s="71"/>
      <c r="UJZ1" s="71"/>
      <c r="UKA1" s="71"/>
      <c r="UKB1" s="71"/>
      <c r="UKC1" s="71"/>
      <c r="UKD1" s="71"/>
      <c r="UKE1" s="71"/>
      <c r="UKF1" s="71"/>
      <c r="UKG1" s="71"/>
      <c r="UKH1" s="71"/>
      <c r="UKI1" s="71"/>
      <c r="UKJ1" s="71"/>
      <c r="UKK1" s="71"/>
      <c r="UKL1" s="71"/>
      <c r="UKM1" s="71"/>
      <c r="UKN1" s="71"/>
      <c r="UKO1" s="71"/>
      <c r="UKP1" s="71"/>
      <c r="UKQ1" s="71"/>
      <c r="UKR1" s="71"/>
      <c r="UKS1" s="71"/>
      <c r="UKT1" s="71"/>
      <c r="UKU1" s="71"/>
      <c r="UKV1" s="71"/>
      <c r="UKW1" s="71"/>
      <c r="UKX1" s="71"/>
      <c r="UKY1" s="71"/>
      <c r="UKZ1" s="71"/>
      <c r="ULA1" s="71"/>
      <c r="ULB1" s="71"/>
      <c r="ULC1" s="71"/>
      <c r="ULD1" s="71"/>
      <c r="ULE1" s="71"/>
      <c r="ULF1" s="71"/>
      <c r="ULG1" s="71"/>
      <c r="ULH1" s="71"/>
      <c r="ULI1" s="71"/>
      <c r="ULJ1" s="71"/>
      <c r="ULK1" s="71"/>
      <c r="ULL1" s="71"/>
      <c r="ULM1" s="71"/>
      <c r="ULN1" s="71"/>
      <c r="ULO1" s="71"/>
      <c r="ULP1" s="71"/>
      <c r="ULQ1" s="71"/>
      <c r="ULR1" s="71"/>
      <c r="ULS1" s="71"/>
      <c r="ULT1" s="71"/>
      <c r="ULU1" s="71"/>
      <c r="ULV1" s="71"/>
      <c r="ULW1" s="71"/>
      <c r="ULX1" s="71"/>
      <c r="ULY1" s="71"/>
      <c r="ULZ1" s="71"/>
      <c r="UMA1" s="71"/>
      <c r="UMB1" s="71"/>
      <c r="UMC1" s="71"/>
      <c r="UMD1" s="71"/>
      <c r="UME1" s="71"/>
      <c r="UMF1" s="71"/>
      <c r="UMG1" s="71"/>
      <c r="UMH1" s="71"/>
      <c r="UMI1" s="71"/>
      <c r="UMJ1" s="71"/>
      <c r="UMK1" s="71"/>
      <c r="UML1" s="71"/>
      <c r="UMM1" s="71"/>
      <c r="UMN1" s="71"/>
      <c r="UMO1" s="71"/>
      <c r="UMP1" s="71"/>
      <c r="UMQ1" s="71"/>
      <c r="UMR1" s="71"/>
      <c r="UMS1" s="71"/>
      <c r="UMT1" s="71"/>
      <c r="UMU1" s="71"/>
      <c r="UMV1" s="71"/>
      <c r="UMW1" s="71"/>
      <c r="UMX1" s="71"/>
      <c r="UMY1" s="71"/>
      <c r="UMZ1" s="71"/>
      <c r="UNA1" s="71"/>
      <c r="UNB1" s="71"/>
      <c r="UNC1" s="71"/>
      <c r="UND1" s="71"/>
      <c r="UNE1" s="71"/>
      <c r="UNF1" s="71"/>
      <c r="UNG1" s="71"/>
      <c r="UNH1" s="71"/>
      <c r="UNI1" s="71"/>
      <c r="UNJ1" s="71"/>
      <c r="UNK1" s="71"/>
      <c r="UNL1" s="71"/>
      <c r="UNM1" s="71"/>
      <c r="UNN1" s="71"/>
      <c r="UNO1" s="71"/>
      <c r="UNP1" s="71"/>
      <c r="UNQ1" s="71"/>
      <c r="UNR1" s="71"/>
      <c r="UNS1" s="71"/>
      <c r="UNT1" s="71"/>
      <c r="UNU1" s="71"/>
      <c r="UNV1" s="71"/>
      <c r="UNW1" s="71"/>
      <c r="UNX1" s="71"/>
      <c r="UNY1" s="71"/>
      <c r="UNZ1" s="71"/>
      <c r="UOA1" s="71"/>
      <c r="UOB1" s="71"/>
      <c r="UOC1" s="71"/>
      <c r="UOD1" s="71"/>
      <c r="UOE1" s="71"/>
      <c r="UOF1" s="71"/>
      <c r="UOG1" s="71"/>
      <c r="UOH1" s="71"/>
      <c r="UOI1" s="71"/>
      <c r="UOJ1" s="71"/>
      <c r="UOK1" s="71"/>
      <c r="UOL1" s="71"/>
      <c r="UOM1" s="71"/>
      <c r="UON1" s="71"/>
      <c r="UOO1" s="71"/>
      <c r="UOP1" s="71"/>
      <c r="UOQ1" s="71"/>
      <c r="UOR1" s="71"/>
      <c r="UOS1" s="71"/>
      <c r="UOT1" s="71"/>
      <c r="UOU1" s="71"/>
      <c r="UOV1" s="71"/>
      <c r="UOW1" s="71"/>
      <c r="UOX1" s="71"/>
      <c r="UOY1" s="71"/>
      <c r="UOZ1" s="71"/>
      <c r="UPA1" s="71"/>
      <c r="UPB1" s="71"/>
      <c r="UPC1" s="71"/>
      <c r="UPD1" s="71"/>
      <c r="UPE1" s="71"/>
      <c r="UPF1" s="71"/>
      <c r="UPG1" s="71"/>
      <c r="UPH1" s="71"/>
      <c r="UPI1" s="71"/>
      <c r="UPJ1" s="71"/>
      <c r="UPK1" s="71"/>
      <c r="UPL1" s="71"/>
      <c r="UPM1" s="71"/>
      <c r="UPN1" s="71"/>
      <c r="UPO1" s="71"/>
      <c r="UPP1" s="71"/>
      <c r="UPQ1" s="71"/>
      <c r="UPR1" s="71"/>
      <c r="UPS1" s="71"/>
      <c r="UPT1" s="71"/>
      <c r="UPU1" s="71"/>
      <c r="UPV1" s="71"/>
      <c r="UPW1" s="71"/>
      <c r="UPX1" s="71"/>
      <c r="UPY1" s="71"/>
      <c r="UPZ1" s="71"/>
      <c r="UQA1" s="71"/>
      <c r="UQB1" s="71"/>
      <c r="UQC1" s="71"/>
      <c r="UQD1" s="71"/>
      <c r="UQE1" s="71"/>
      <c r="UQF1" s="71"/>
      <c r="UQG1" s="71"/>
      <c r="UQH1" s="71"/>
      <c r="UQI1" s="71"/>
      <c r="UQJ1" s="71"/>
      <c r="UQK1" s="71"/>
      <c r="UQL1" s="71"/>
      <c r="UQM1" s="71"/>
      <c r="UQN1" s="71"/>
      <c r="UQO1" s="71"/>
      <c r="UQP1" s="71"/>
      <c r="UQQ1" s="71"/>
      <c r="UQR1" s="71"/>
      <c r="UQS1" s="71"/>
      <c r="UQT1" s="71"/>
      <c r="UQU1" s="71"/>
      <c r="UQV1" s="71"/>
      <c r="UQW1" s="71"/>
      <c r="UQX1" s="71"/>
      <c r="UQY1" s="71"/>
      <c r="UQZ1" s="71"/>
      <c r="URA1" s="71"/>
      <c r="URB1" s="71"/>
      <c r="URC1" s="71"/>
      <c r="URD1" s="71"/>
      <c r="URE1" s="71"/>
      <c r="URF1" s="71"/>
      <c r="URG1" s="71"/>
      <c r="URH1" s="71"/>
      <c r="URI1" s="71"/>
      <c r="URJ1" s="71"/>
      <c r="URK1" s="71"/>
      <c r="URL1" s="71"/>
      <c r="URM1" s="71"/>
      <c r="URN1" s="71"/>
      <c r="URO1" s="71"/>
      <c r="URP1" s="71"/>
      <c r="URQ1" s="71"/>
      <c r="URR1" s="71"/>
      <c r="URS1" s="71"/>
      <c r="URT1" s="71"/>
      <c r="URU1" s="71"/>
      <c r="URV1" s="71"/>
      <c r="URW1" s="71"/>
      <c r="URX1" s="71"/>
      <c r="URY1" s="71"/>
      <c r="URZ1" s="71"/>
      <c r="USA1" s="71"/>
      <c r="USB1" s="71"/>
      <c r="USC1" s="71"/>
      <c r="USD1" s="71"/>
      <c r="USE1" s="71"/>
      <c r="USF1" s="71"/>
      <c r="USG1" s="71"/>
      <c r="USH1" s="71"/>
      <c r="USI1" s="71"/>
      <c r="USJ1" s="71"/>
      <c r="USK1" s="71"/>
      <c r="USL1" s="71"/>
      <c r="USM1" s="71"/>
      <c r="USN1" s="71"/>
      <c r="USO1" s="71"/>
      <c r="USP1" s="71"/>
      <c r="USQ1" s="71"/>
      <c r="USR1" s="71"/>
      <c r="USS1" s="71"/>
      <c r="UST1" s="71"/>
      <c r="USU1" s="71"/>
      <c r="USV1" s="71"/>
      <c r="USW1" s="71"/>
      <c r="USX1" s="71"/>
      <c r="USY1" s="71"/>
      <c r="USZ1" s="71"/>
      <c r="UTA1" s="71"/>
      <c r="UTB1" s="71"/>
      <c r="UTC1" s="71"/>
      <c r="UTD1" s="71"/>
      <c r="UTE1" s="71"/>
      <c r="UTF1" s="71"/>
      <c r="UTG1" s="71"/>
      <c r="UTH1" s="71"/>
      <c r="UTI1" s="71"/>
      <c r="UTJ1" s="71"/>
      <c r="UTK1" s="71"/>
      <c r="UTL1" s="71"/>
      <c r="UTM1" s="71"/>
      <c r="UTN1" s="71"/>
      <c r="UTO1" s="71"/>
      <c r="UTP1" s="71"/>
      <c r="UTQ1" s="71"/>
      <c r="UTR1" s="71"/>
      <c r="UTS1" s="71"/>
      <c r="UTT1" s="71"/>
      <c r="UTU1" s="71"/>
      <c r="UTV1" s="71"/>
      <c r="UTW1" s="71"/>
      <c r="UTX1" s="71"/>
      <c r="UTY1" s="71"/>
      <c r="UTZ1" s="71"/>
      <c r="UUA1" s="71"/>
      <c r="UUB1" s="71"/>
      <c r="UUC1" s="71"/>
      <c r="UUD1" s="71"/>
      <c r="UUE1" s="71"/>
      <c r="UUF1" s="71"/>
      <c r="UUG1" s="71"/>
      <c r="UUH1" s="71"/>
      <c r="UUI1" s="71"/>
      <c r="UUJ1" s="71"/>
      <c r="UUK1" s="71"/>
      <c r="UUL1" s="71"/>
      <c r="UUM1" s="71"/>
      <c r="UUN1" s="71"/>
      <c r="UUO1" s="71"/>
      <c r="UUP1" s="71"/>
      <c r="UUQ1" s="71"/>
      <c r="UUR1" s="71"/>
      <c r="UUS1" s="71"/>
      <c r="UUT1" s="71"/>
      <c r="UUU1" s="71"/>
      <c r="UUV1" s="71"/>
      <c r="UUW1" s="71"/>
      <c r="UUX1" s="71"/>
      <c r="UUY1" s="71"/>
      <c r="UUZ1" s="71"/>
      <c r="UVA1" s="71"/>
      <c r="UVB1" s="71"/>
      <c r="UVC1" s="71"/>
      <c r="UVD1" s="71"/>
      <c r="UVE1" s="71"/>
      <c r="UVF1" s="71"/>
      <c r="UVG1" s="71"/>
      <c r="UVH1" s="71"/>
      <c r="UVI1" s="71"/>
      <c r="UVJ1" s="71"/>
      <c r="UVK1" s="71"/>
      <c r="UVL1" s="71"/>
      <c r="UVM1" s="71"/>
      <c r="UVN1" s="71"/>
      <c r="UVO1" s="71"/>
      <c r="UVP1" s="71"/>
      <c r="UVQ1" s="71"/>
      <c r="UVR1" s="71"/>
      <c r="UVS1" s="71"/>
      <c r="UVT1" s="71"/>
      <c r="UVU1" s="71"/>
      <c r="UVV1" s="71"/>
      <c r="UVW1" s="71"/>
      <c r="UVX1" s="71"/>
      <c r="UVY1" s="71"/>
      <c r="UVZ1" s="71"/>
      <c r="UWA1" s="71"/>
      <c r="UWB1" s="71"/>
      <c r="UWC1" s="71"/>
      <c r="UWD1" s="71"/>
      <c r="UWE1" s="71"/>
      <c r="UWF1" s="71"/>
      <c r="UWG1" s="71"/>
      <c r="UWH1" s="71"/>
      <c r="UWI1" s="71"/>
      <c r="UWJ1" s="71"/>
      <c r="UWK1" s="71"/>
      <c r="UWL1" s="71"/>
      <c r="UWM1" s="71"/>
      <c r="UWN1" s="71"/>
      <c r="UWO1" s="71"/>
      <c r="UWP1" s="71"/>
      <c r="UWQ1" s="71"/>
      <c r="UWR1" s="71"/>
      <c r="UWS1" s="71"/>
      <c r="UWT1" s="71"/>
      <c r="UWU1" s="71"/>
      <c r="UWV1" s="71"/>
      <c r="UWW1" s="71"/>
      <c r="UWX1" s="71"/>
      <c r="UWY1" s="71"/>
      <c r="UWZ1" s="71"/>
      <c r="UXA1" s="71"/>
      <c r="UXB1" s="71"/>
      <c r="UXC1" s="71"/>
      <c r="UXD1" s="71"/>
      <c r="UXE1" s="71"/>
      <c r="UXF1" s="71"/>
      <c r="UXG1" s="71"/>
      <c r="UXH1" s="71"/>
      <c r="UXI1" s="71"/>
      <c r="UXJ1" s="71"/>
      <c r="UXK1" s="71"/>
      <c r="UXL1" s="71"/>
      <c r="UXM1" s="71"/>
      <c r="UXN1" s="71"/>
      <c r="UXO1" s="71"/>
      <c r="UXP1" s="71"/>
      <c r="UXQ1" s="71"/>
      <c r="UXR1" s="71"/>
      <c r="UXS1" s="71"/>
      <c r="UXT1" s="71"/>
      <c r="UXU1" s="71"/>
      <c r="UXV1" s="71"/>
      <c r="UXW1" s="71"/>
      <c r="UXX1" s="71"/>
      <c r="UXY1" s="71"/>
      <c r="UXZ1" s="71"/>
      <c r="UYA1" s="71"/>
      <c r="UYB1" s="71"/>
      <c r="UYC1" s="71"/>
      <c r="UYD1" s="71"/>
      <c r="UYE1" s="71"/>
      <c r="UYF1" s="71"/>
      <c r="UYG1" s="71"/>
      <c r="UYH1" s="71"/>
      <c r="UYI1" s="71"/>
      <c r="UYJ1" s="71"/>
      <c r="UYK1" s="71"/>
      <c r="UYL1" s="71"/>
      <c r="UYM1" s="71"/>
      <c r="UYN1" s="71"/>
      <c r="UYO1" s="71"/>
      <c r="UYP1" s="71"/>
      <c r="UYQ1" s="71"/>
      <c r="UYR1" s="71"/>
      <c r="UYS1" s="71"/>
      <c r="UYT1" s="71"/>
      <c r="UYU1" s="71"/>
      <c r="UYV1" s="71"/>
      <c r="UYW1" s="71"/>
      <c r="UYX1" s="71"/>
      <c r="UYY1" s="71"/>
      <c r="UYZ1" s="71"/>
      <c r="UZA1" s="71"/>
      <c r="UZB1" s="71"/>
      <c r="UZC1" s="71"/>
      <c r="UZD1" s="71"/>
      <c r="UZE1" s="71"/>
      <c r="UZF1" s="71"/>
      <c r="UZG1" s="71"/>
      <c r="UZH1" s="71"/>
      <c r="UZI1" s="71"/>
      <c r="UZJ1" s="71"/>
      <c r="UZK1" s="71"/>
      <c r="UZL1" s="71"/>
      <c r="UZM1" s="71"/>
      <c r="UZN1" s="71"/>
      <c r="UZO1" s="71"/>
      <c r="UZP1" s="71"/>
      <c r="UZQ1" s="71"/>
      <c r="UZR1" s="71"/>
      <c r="UZS1" s="71"/>
      <c r="UZT1" s="71"/>
      <c r="UZU1" s="71"/>
      <c r="UZV1" s="71"/>
      <c r="UZW1" s="71"/>
      <c r="UZX1" s="71"/>
      <c r="UZY1" s="71"/>
      <c r="UZZ1" s="71"/>
      <c r="VAA1" s="71"/>
      <c r="VAB1" s="71"/>
      <c r="VAC1" s="71"/>
      <c r="VAD1" s="71"/>
      <c r="VAE1" s="71"/>
      <c r="VAF1" s="71"/>
      <c r="VAG1" s="71"/>
      <c r="VAH1" s="71"/>
      <c r="VAI1" s="71"/>
      <c r="VAJ1" s="71"/>
      <c r="VAK1" s="71"/>
      <c r="VAL1" s="71"/>
      <c r="VAM1" s="71"/>
      <c r="VAN1" s="71"/>
      <c r="VAO1" s="71"/>
      <c r="VAP1" s="71"/>
      <c r="VAQ1" s="71"/>
      <c r="VAR1" s="71"/>
      <c r="VAS1" s="71"/>
      <c r="VAT1" s="71"/>
      <c r="VAU1" s="71"/>
      <c r="VAV1" s="71"/>
      <c r="VAW1" s="71"/>
      <c r="VAX1" s="71"/>
      <c r="VAY1" s="71"/>
      <c r="VAZ1" s="71"/>
      <c r="VBA1" s="71"/>
      <c r="VBB1" s="71"/>
      <c r="VBC1" s="71"/>
      <c r="VBD1" s="71"/>
      <c r="VBE1" s="71"/>
      <c r="VBF1" s="71"/>
      <c r="VBG1" s="71"/>
      <c r="VBH1" s="71"/>
      <c r="VBI1" s="71"/>
      <c r="VBJ1" s="71"/>
      <c r="VBK1" s="71"/>
      <c r="VBL1" s="71"/>
      <c r="VBM1" s="71"/>
      <c r="VBN1" s="71"/>
      <c r="VBO1" s="71"/>
      <c r="VBP1" s="71"/>
      <c r="VBQ1" s="71"/>
      <c r="VBR1" s="71"/>
      <c r="VBS1" s="71"/>
      <c r="VBT1" s="71"/>
      <c r="VBU1" s="71"/>
      <c r="VBV1" s="71"/>
      <c r="VBW1" s="71"/>
      <c r="VBX1" s="71"/>
      <c r="VBY1" s="71"/>
      <c r="VBZ1" s="71"/>
      <c r="VCA1" s="71"/>
      <c r="VCB1" s="71"/>
      <c r="VCC1" s="71"/>
      <c r="VCD1" s="71"/>
      <c r="VCE1" s="71"/>
      <c r="VCF1" s="71"/>
      <c r="VCG1" s="71"/>
      <c r="VCH1" s="71"/>
      <c r="VCI1" s="71"/>
      <c r="VCJ1" s="71"/>
      <c r="VCK1" s="71"/>
      <c r="VCL1" s="71"/>
      <c r="VCM1" s="71"/>
      <c r="VCN1" s="71"/>
      <c r="VCO1" s="71"/>
      <c r="VCP1" s="71"/>
      <c r="VCQ1" s="71"/>
      <c r="VCR1" s="71"/>
      <c r="VCS1" s="71"/>
      <c r="VCT1" s="71"/>
      <c r="VCU1" s="71"/>
      <c r="VCV1" s="71"/>
      <c r="VCW1" s="71"/>
      <c r="VCX1" s="71"/>
      <c r="VCY1" s="71"/>
      <c r="VCZ1" s="71"/>
      <c r="VDA1" s="71"/>
      <c r="VDB1" s="71"/>
      <c r="VDC1" s="71"/>
      <c r="VDD1" s="71"/>
      <c r="VDE1" s="71"/>
      <c r="VDF1" s="71"/>
      <c r="VDG1" s="71"/>
      <c r="VDH1" s="71"/>
      <c r="VDI1" s="71"/>
      <c r="VDJ1" s="71"/>
      <c r="VDK1" s="71"/>
      <c r="VDL1" s="71"/>
      <c r="VDM1" s="71"/>
      <c r="VDN1" s="71"/>
      <c r="VDO1" s="71"/>
      <c r="VDP1" s="71"/>
      <c r="VDQ1" s="71"/>
      <c r="VDR1" s="71"/>
      <c r="VDS1" s="71"/>
      <c r="VDT1" s="71"/>
      <c r="VDU1" s="71"/>
      <c r="VDV1" s="71"/>
      <c r="VDW1" s="71"/>
      <c r="VDX1" s="71"/>
      <c r="VDY1" s="71"/>
      <c r="VDZ1" s="71"/>
      <c r="VEA1" s="71"/>
      <c r="VEB1" s="71"/>
      <c r="VEC1" s="71"/>
      <c r="VED1" s="71"/>
      <c r="VEE1" s="71"/>
      <c r="VEF1" s="71"/>
      <c r="VEG1" s="71"/>
      <c r="VEH1" s="71"/>
      <c r="VEI1" s="71"/>
      <c r="VEJ1" s="71"/>
      <c r="VEK1" s="71"/>
      <c r="VEL1" s="71"/>
      <c r="VEM1" s="71"/>
      <c r="VEN1" s="71"/>
      <c r="VEO1" s="71"/>
      <c r="VEP1" s="71"/>
      <c r="VEQ1" s="71"/>
      <c r="VER1" s="71"/>
      <c r="VES1" s="71"/>
      <c r="VET1" s="71"/>
      <c r="VEU1" s="71"/>
      <c r="VEV1" s="71"/>
      <c r="VEW1" s="71"/>
      <c r="VEX1" s="71"/>
      <c r="VEY1" s="71"/>
      <c r="VEZ1" s="71"/>
      <c r="VFA1" s="71"/>
      <c r="VFB1" s="71"/>
      <c r="VFC1" s="71"/>
      <c r="VFD1" s="71"/>
      <c r="VFE1" s="71"/>
      <c r="VFF1" s="71"/>
      <c r="VFG1" s="71"/>
      <c r="VFH1" s="71"/>
      <c r="VFI1" s="71"/>
      <c r="VFJ1" s="71"/>
      <c r="VFK1" s="71"/>
      <c r="VFL1" s="71"/>
      <c r="VFM1" s="71"/>
      <c r="VFN1" s="71"/>
      <c r="VFO1" s="71"/>
      <c r="VFP1" s="71"/>
      <c r="VFQ1" s="71"/>
      <c r="VFR1" s="71"/>
      <c r="VFS1" s="71"/>
      <c r="VFT1" s="71"/>
      <c r="VFU1" s="71"/>
      <c r="VFV1" s="71"/>
      <c r="VFW1" s="71"/>
      <c r="VFX1" s="71"/>
      <c r="VFY1" s="71"/>
      <c r="VFZ1" s="71"/>
      <c r="VGA1" s="71"/>
      <c r="VGB1" s="71"/>
      <c r="VGC1" s="71"/>
      <c r="VGD1" s="71"/>
      <c r="VGE1" s="71"/>
      <c r="VGF1" s="71"/>
      <c r="VGG1" s="71"/>
      <c r="VGH1" s="71"/>
      <c r="VGI1" s="71"/>
      <c r="VGJ1" s="71"/>
      <c r="VGK1" s="71"/>
      <c r="VGL1" s="71"/>
      <c r="VGM1" s="71"/>
      <c r="VGN1" s="71"/>
      <c r="VGO1" s="71"/>
      <c r="VGP1" s="71"/>
      <c r="VGQ1" s="71"/>
      <c r="VGR1" s="71"/>
      <c r="VGS1" s="71"/>
      <c r="VGT1" s="71"/>
      <c r="VGU1" s="71"/>
      <c r="VGV1" s="71"/>
      <c r="VGW1" s="71"/>
      <c r="VGX1" s="71"/>
      <c r="VGY1" s="71"/>
      <c r="VGZ1" s="71"/>
      <c r="VHA1" s="71"/>
      <c r="VHB1" s="71"/>
      <c r="VHC1" s="71"/>
      <c r="VHD1" s="71"/>
      <c r="VHE1" s="71"/>
      <c r="VHF1" s="71"/>
      <c r="VHG1" s="71"/>
      <c r="VHH1" s="71"/>
      <c r="VHI1" s="71"/>
      <c r="VHJ1" s="71"/>
      <c r="VHK1" s="71"/>
      <c r="VHL1" s="71"/>
      <c r="VHM1" s="71"/>
      <c r="VHN1" s="71"/>
      <c r="VHO1" s="71"/>
      <c r="VHP1" s="71"/>
      <c r="VHQ1" s="71"/>
      <c r="VHR1" s="71"/>
      <c r="VHS1" s="71"/>
      <c r="VHT1" s="71"/>
      <c r="VHU1" s="71"/>
      <c r="VHV1" s="71"/>
      <c r="VHW1" s="71"/>
      <c r="VHX1" s="71"/>
      <c r="VHY1" s="71"/>
      <c r="VHZ1" s="71"/>
      <c r="VIA1" s="71"/>
      <c r="VIB1" s="71"/>
      <c r="VIC1" s="71"/>
      <c r="VID1" s="71"/>
      <c r="VIE1" s="71"/>
      <c r="VIF1" s="71"/>
      <c r="VIG1" s="71"/>
      <c r="VIH1" s="71"/>
      <c r="VII1" s="71"/>
      <c r="VIJ1" s="71"/>
      <c r="VIK1" s="71"/>
      <c r="VIL1" s="71"/>
      <c r="VIM1" s="71"/>
      <c r="VIN1" s="71"/>
      <c r="VIO1" s="71"/>
      <c r="VIP1" s="71"/>
      <c r="VIQ1" s="71"/>
      <c r="VIR1" s="71"/>
      <c r="VIS1" s="71"/>
      <c r="VIT1" s="71"/>
      <c r="VIU1" s="71"/>
      <c r="VIV1" s="71"/>
      <c r="VIW1" s="71"/>
      <c r="VIX1" s="71"/>
      <c r="VIY1" s="71"/>
      <c r="VIZ1" s="71"/>
      <c r="VJA1" s="71"/>
      <c r="VJB1" s="71"/>
      <c r="VJC1" s="71"/>
      <c r="VJD1" s="71"/>
      <c r="VJE1" s="71"/>
      <c r="VJF1" s="71"/>
      <c r="VJG1" s="71"/>
      <c r="VJH1" s="71"/>
      <c r="VJI1" s="71"/>
      <c r="VJJ1" s="71"/>
      <c r="VJK1" s="71"/>
      <c r="VJL1" s="71"/>
      <c r="VJM1" s="71"/>
      <c r="VJN1" s="71"/>
      <c r="VJO1" s="71"/>
      <c r="VJP1" s="71"/>
      <c r="VJQ1" s="71"/>
      <c r="VJR1" s="71"/>
      <c r="VJS1" s="71"/>
      <c r="VJT1" s="71"/>
      <c r="VJU1" s="71"/>
      <c r="VJV1" s="71"/>
      <c r="VJW1" s="71"/>
      <c r="VJX1" s="71"/>
      <c r="VJY1" s="71"/>
      <c r="VJZ1" s="71"/>
      <c r="VKA1" s="71"/>
      <c r="VKB1" s="71"/>
      <c r="VKC1" s="71"/>
      <c r="VKD1" s="71"/>
      <c r="VKE1" s="71"/>
      <c r="VKF1" s="71"/>
      <c r="VKG1" s="71"/>
      <c r="VKH1" s="71"/>
      <c r="VKI1" s="71"/>
      <c r="VKJ1" s="71"/>
      <c r="VKK1" s="71"/>
      <c r="VKL1" s="71"/>
      <c r="VKM1" s="71"/>
      <c r="VKN1" s="71"/>
      <c r="VKO1" s="71"/>
      <c r="VKP1" s="71"/>
      <c r="VKQ1" s="71"/>
      <c r="VKR1" s="71"/>
      <c r="VKS1" s="71"/>
      <c r="VKT1" s="71"/>
      <c r="VKU1" s="71"/>
      <c r="VKV1" s="71"/>
      <c r="VKW1" s="71"/>
      <c r="VKX1" s="71"/>
      <c r="VKY1" s="71"/>
      <c r="VKZ1" s="71"/>
      <c r="VLA1" s="71"/>
      <c r="VLB1" s="71"/>
      <c r="VLC1" s="71"/>
      <c r="VLD1" s="71"/>
      <c r="VLE1" s="71"/>
      <c r="VLF1" s="71"/>
      <c r="VLG1" s="71"/>
      <c r="VLH1" s="71"/>
      <c r="VLI1" s="71"/>
      <c r="VLJ1" s="71"/>
      <c r="VLK1" s="71"/>
      <c r="VLL1" s="71"/>
      <c r="VLM1" s="71"/>
      <c r="VLN1" s="71"/>
      <c r="VLO1" s="71"/>
      <c r="VLP1" s="71"/>
      <c r="VLQ1" s="71"/>
      <c r="VLR1" s="71"/>
      <c r="VLS1" s="71"/>
      <c r="VLT1" s="71"/>
      <c r="VLU1" s="71"/>
      <c r="VLV1" s="71"/>
      <c r="VLW1" s="71"/>
      <c r="VLX1" s="71"/>
      <c r="VLY1" s="71"/>
      <c r="VLZ1" s="71"/>
      <c r="VMA1" s="71"/>
      <c r="VMB1" s="71"/>
      <c r="VMC1" s="71"/>
      <c r="VMD1" s="71"/>
      <c r="VME1" s="71"/>
      <c r="VMF1" s="71"/>
      <c r="VMG1" s="71"/>
      <c r="VMH1" s="71"/>
      <c r="VMI1" s="71"/>
      <c r="VMJ1" s="71"/>
      <c r="VMK1" s="71"/>
      <c r="VML1" s="71"/>
      <c r="VMM1" s="71"/>
      <c r="VMN1" s="71"/>
      <c r="VMO1" s="71"/>
      <c r="VMP1" s="71"/>
      <c r="VMQ1" s="71"/>
      <c r="VMR1" s="71"/>
      <c r="VMS1" s="71"/>
      <c r="VMT1" s="71"/>
      <c r="VMU1" s="71"/>
      <c r="VMV1" s="71"/>
      <c r="VMW1" s="71"/>
      <c r="VMX1" s="71"/>
      <c r="VMY1" s="71"/>
      <c r="VMZ1" s="71"/>
      <c r="VNA1" s="71"/>
      <c r="VNB1" s="71"/>
      <c r="VNC1" s="71"/>
      <c r="VND1" s="71"/>
      <c r="VNE1" s="71"/>
      <c r="VNF1" s="71"/>
      <c r="VNG1" s="71"/>
      <c r="VNH1" s="71"/>
      <c r="VNI1" s="71"/>
      <c r="VNJ1" s="71"/>
      <c r="VNK1" s="71"/>
      <c r="VNL1" s="71"/>
      <c r="VNM1" s="71"/>
      <c r="VNN1" s="71"/>
      <c r="VNO1" s="71"/>
      <c r="VNP1" s="71"/>
      <c r="VNQ1" s="71"/>
      <c r="VNR1" s="71"/>
      <c r="VNS1" s="71"/>
      <c r="VNT1" s="71"/>
      <c r="VNU1" s="71"/>
      <c r="VNV1" s="71"/>
      <c r="VNW1" s="71"/>
      <c r="VNX1" s="71"/>
      <c r="VNY1" s="71"/>
      <c r="VNZ1" s="71"/>
      <c r="VOA1" s="71"/>
      <c r="VOB1" s="71"/>
      <c r="VOC1" s="71"/>
      <c r="VOD1" s="71"/>
      <c r="VOE1" s="71"/>
      <c r="VOF1" s="71"/>
      <c r="VOG1" s="71"/>
      <c r="VOH1" s="71"/>
      <c r="VOI1" s="71"/>
      <c r="VOJ1" s="71"/>
      <c r="VOK1" s="71"/>
      <c r="VOL1" s="71"/>
      <c r="VOM1" s="71"/>
      <c r="VON1" s="71"/>
      <c r="VOO1" s="71"/>
      <c r="VOP1" s="71"/>
      <c r="VOQ1" s="71"/>
      <c r="VOR1" s="71"/>
      <c r="VOS1" s="71"/>
      <c r="VOT1" s="71"/>
      <c r="VOU1" s="71"/>
      <c r="VOV1" s="71"/>
      <c r="VOW1" s="71"/>
      <c r="VOX1" s="71"/>
      <c r="VOY1" s="71"/>
      <c r="VOZ1" s="71"/>
      <c r="VPA1" s="71"/>
      <c r="VPB1" s="71"/>
      <c r="VPC1" s="71"/>
      <c r="VPD1" s="71"/>
      <c r="VPE1" s="71"/>
      <c r="VPF1" s="71"/>
      <c r="VPG1" s="71"/>
      <c r="VPH1" s="71"/>
      <c r="VPI1" s="71"/>
      <c r="VPJ1" s="71"/>
      <c r="VPK1" s="71"/>
      <c r="VPL1" s="71"/>
      <c r="VPM1" s="71"/>
      <c r="VPN1" s="71"/>
      <c r="VPO1" s="71"/>
      <c r="VPP1" s="71"/>
      <c r="VPQ1" s="71"/>
      <c r="VPR1" s="71"/>
      <c r="VPS1" s="71"/>
      <c r="VPT1" s="71"/>
      <c r="VPU1" s="71"/>
      <c r="VPV1" s="71"/>
      <c r="VPW1" s="71"/>
      <c r="VPX1" s="71"/>
      <c r="VPY1" s="71"/>
      <c r="VPZ1" s="71"/>
      <c r="VQA1" s="71"/>
      <c r="VQB1" s="71"/>
      <c r="VQC1" s="71"/>
      <c r="VQD1" s="71"/>
      <c r="VQE1" s="71"/>
      <c r="VQF1" s="71"/>
      <c r="VQG1" s="71"/>
      <c r="VQH1" s="71"/>
      <c r="VQI1" s="71"/>
      <c r="VQJ1" s="71"/>
      <c r="VQK1" s="71"/>
      <c r="VQL1" s="71"/>
      <c r="VQM1" s="71"/>
      <c r="VQN1" s="71"/>
      <c r="VQO1" s="71"/>
      <c r="VQP1" s="71"/>
      <c r="VQQ1" s="71"/>
      <c r="VQR1" s="71"/>
      <c r="VQS1" s="71"/>
      <c r="VQT1" s="71"/>
      <c r="VQU1" s="71"/>
      <c r="VQV1" s="71"/>
      <c r="VQW1" s="71"/>
      <c r="VQX1" s="71"/>
      <c r="VQY1" s="71"/>
      <c r="VQZ1" s="71"/>
      <c r="VRA1" s="71"/>
      <c r="VRB1" s="71"/>
      <c r="VRC1" s="71"/>
      <c r="VRD1" s="71"/>
      <c r="VRE1" s="71"/>
      <c r="VRF1" s="71"/>
      <c r="VRG1" s="71"/>
      <c r="VRH1" s="71"/>
      <c r="VRI1" s="71"/>
      <c r="VRJ1" s="71"/>
      <c r="VRK1" s="71"/>
      <c r="VRL1" s="71"/>
      <c r="VRM1" s="71"/>
      <c r="VRN1" s="71"/>
      <c r="VRO1" s="71"/>
      <c r="VRP1" s="71"/>
      <c r="VRQ1" s="71"/>
      <c r="VRR1" s="71"/>
      <c r="VRS1" s="71"/>
      <c r="VRT1" s="71"/>
      <c r="VRU1" s="71"/>
      <c r="VRV1" s="71"/>
      <c r="VRW1" s="71"/>
      <c r="VRX1" s="71"/>
      <c r="VRY1" s="71"/>
      <c r="VRZ1" s="71"/>
      <c r="VSA1" s="71"/>
      <c r="VSB1" s="71"/>
      <c r="VSC1" s="71"/>
      <c r="VSD1" s="71"/>
      <c r="VSE1" s="71"/>
      <c r="VSF1" s="71"/>
      <c r="VSG1" s="71"/>
      <c r="VSH1" s="71"/>
      <c r="VSI1" s="71"/>
      <c r="VSJ1" s="71"/>
      <c r="VSK1" s="71"/>
      <c r="VSL1" s="71"/>
      <c r="VSM1" s="71"/>
      <c r="VSN1" s="71"/>
      <c r="VSO1" s="71"/>
      <c r="VSP1" s="71"/>
      <c r="VSQ1" s="71"/>
      <c r="VSR1" s="71"/>
      <c r="VSS1" s="71"/>
      <c r="VST1" s="71"/>
      <c r="VSU1" s="71"/>
      <c r="VSV1" s="71"/>
      <c r="VSW1" s="71"/>
      <c r="VSX1" s="71"/>
      <c r="VSY1" s="71"/>
      <c r="VSZ1" s="71"/>
      <c r="VTA1" s="71"/>
      <c r="VTB1" s="71"/>
      <c r="VTC1" s="71"/>
      <c r="VTD1" s="71"/>
      <c r="VTE1" s="71"/>
      <c r="VTF1" s="71"/>
      <c r="VTG1" s="71"/>
      <c r="VTH1" s="71"/>
      <c r="VTI1" s="71"/>
      <c r="VTJ1" s="71"/>
      <c r="VTK1" s="71"/>
      <c r="VTL1" s="71"/>
      <c r="VTM1" s="71"/>
      <c r="VTN1" s="71"/>
      <c r="VTO1" s="71"/>
      <c r="VTP1" s="71"/>
      <c r="VTQ1" s="71"/>
      <c r="VTR1" s="71"/>
      <c r="VTS1" s="71"/>
      <c r="VTT1" s="71"/>
      <c r="VTU1" s="71"/>
      <c r="VTV1" s="71"/>
      <c r="VTW1" s="71"/>
      <c r="VTX1" s="71"/>
      <c r="VTY1" s="71"/>
      <c r="VTZ1" s="71"/>
      <c r="VUA1" s="71"/>
      <c r="VUB1" s="71"/>
      <c r="VUC1" s="71"/>
      <c r="VUD1" s="71"/>
      <c r="VUE1" s="71"/>
      <c r="VUF1" s="71"/>
      <c r="VUG1" s="71"/>
      <c r="VUH1" s="71"/>
      <c r="VUI1" s="71"/>
      <c r="VUJ1" s="71"/>
      <c r="VUK1" s="71"/>
      <c r="VUL1" s="71"/>
      <c r="VUM1" s="71"/>
      <c r="VUN1" s="71"/>
      <c r="VUO1" s="71"/>
      <c r="VUP1" s="71"/>
      <c r="VUQ1" s="71"/>
      <c r="VUR1" s="71"/>
      <c r="VUS1" s="71"/>
      <c r="VUT1" s="71"/>
      <c r="VUU1" s="71"/>
      <c r="VUV1" s="71"/>
      <c r="VUW1" s="71"/>
      <c r="VUX1" s="71"/>
      <c r="VUY1" s="71"/>
      <c r="VUZ1" s="71"/>
      <c r="VVA1" s="71"/>
      <c r="VVB1" s="71"/>
      <c r="VVC1" s="71"/>
      <c r="VVD1" s="71"/>
      <c r="VVE1" s="71"/>
      <c r="VVF1" s="71"/>
      <c r="VVG1" s="71"/>
      <c r="VVH1" s="71"/>
      <c r="VVI1" s="71"/>
      <c r="VVJ1" s="71"/>
      <c r="VVK1" s="71"/>
      <c r="VVL1" s="71"/>
      <c r="VVM1" s="71"/>
      <c r="VVN1" s="71"/>
      <c r="VVO1" s="71"/>
      <c r="VVP1" s="71"/>
      <c r="VVQ1" s="71"/>
      <c r="VVR1" s="71"/>
      <c r="VVS1" s="71"/>
      <c r="VVT1" s="71"/>
      <c r="VVU1" s="71"/>
      <c r="VVV1" s="71"/>
      <c r="VVW1" s="71"/>
      <c r="VVX1" s="71"/>
      <c r="VVY1" s="71"/>
      <c r="VVZ1" s="71"/>
      <c r="VWA1" s="71"/>
      <c r="VWB1" s="71"/>
      <c r="VWC1" s="71"/>
      <c r="VWD1" s="71"/>
      <c r="VWE1" s="71"/>
      <c r="VWF1" s="71"/>
      <c r="VWG1" s="71"/>
      <c r="VWH1" s="71"/>
      <c r="VWI1" s="71"/>
      <c r="VWJ1" s="71"/>
      <c r="VWK1" s="71"/>
      <c r="VWL1" s="71"/>
      <c r="VWM1" s="71"/>
      <c r="VWN1" s="71"/>
      <c r="VWO1" s="71"/>
      <c r="VWP1" s="71"/>
      <c r="VWQ1" s="71"/>
      <c r="VWR1" s="71"/>
      <c r="VWS1" s="71"/>
      <c r="VWT1" s="71"/>
      <c r="VWU1" s="71"/>
      <c r="VWV1" s="71"/>
      <c r="VWW1" s="71"/>
      <c r="VWX1" s="71"/>
      <c r="VWY1" s="71"/>
      <c r="VWZ1" s="71"/>
      <c r="VXA1" s="71"/>
      <c r="VXB1" s="71"/>
      <c r="VXC1" s="71"/>
      <c r="VXD1" s="71"/>
      <c r="VXE1" s="71"/>
      <c r="VXF1" s="71"/>
      <c r="VXG1" s="71"/>
      <c r="VXH1" s="71"/>
      <c r="VXI1" s="71"/>
      <c r="VXJ1" s="71"/>
      <c r="VXK1" s="71"/>
      <c r="VXL1" s="71"/>
      <c r="VXM1" s="71"/>
      <c r="VXN1" s="71"/>
      <c r="VXO1" s="71"/>
      <c r="VXP1" s="71"/>
      <c r="VXQ1" s="71"/>
      <c r="VXR1" s="71"/>
      <c r="VXS1" s="71"/>
      <c r="VXT1" s="71"/>
      <c r="VXU1" s="71"/>
      <c r="VXV1" s="71"/>
      <c r="VXW1" s="71"/>
      <c r="VXX1" s="71"/>
      <c r="VXY1" s="71"/>
      <c r="VXZ1" s="71"/>
      <c r="VYA1" s="71"/>
      <c r="VYB1" s="71"/>
      <c r="VYC1" s="71"/>
      <c r="VYD1" s="71"/>
      <c r="VYE1" s="71"/>
      <c r="VYF1" s="71"/>
      <c r="VYG1" s="71"/>
      <c r="VYH1" s="71"/>
      <c r="VYI1" s="71"/>
      <c r="VYJ1" s="71"/>
      <c r="VYK1" s="71"/>
      <c r="VYL1" s="71"/>
      <c r="VYM1" s="71"/>
      <c r="VYN1" s="71"/>
      <c r="VYO1" s="71"/>
      <c r="VYP1" s="71"/>
      <c r="VYQ1" s="71"/>
      <c r="VYR1" s="71"/>
      <c r="VYS1" s="71"/>
      <c r="VYT1" s="71"/>
      <c r="VYU1" s="71"/>
      <c r="VYV1" s="71"/>
      <c r="VYW1" s="71"/>
      <c r="VYX1" s="71"/>
      <c r="VYY1" s="71"/>
      <c r="VYZ1" s="71"/>
      <c r="VZA1" s="71"/>
      <c r="VZB1" s="71"/>
      <c r="VZC1" s="71"/>
      <c r="VZD1" s="71"/>
      <c r="VZE1" s="71"/>
      <c r="VZF1" s="71"/>
      <c r="VZG1" s="71"/>
      <c r="VZH1" s="71"/>
      <c r="VZI1" s="71"/>
      <c r="VZJ1" s="71"/>
      <c r="VZK1" s="71"/>
      <c r="VZL1" s="71"/>
      <c r="VZM1" s="71"/>
      <c r="VZN1" s="71"/>
      <c r="VZO1" s="71"/>
      <c r="VZP1" s="71"/>
      <c r="VZQ1" s="71"/>
      <c r="VZR1" s="71"/>
      <c r="VZS1" s="71"/>
      <c r="VZT1" s="71"/>
      <c r="VZU1" s="71"/>
      <c r="VZV1" s="71"/>
      <c r="VZW1" s="71"/>
      <c r="VZX1" s="71"/>
      <c r="VZY1" s="71"/>
      <c r="VZZ1" s="71"/>
      <c r="WAA1" s="71"/>
      <c r="WAB1" s="71"/>
      <c r="WAC1" s="71"/>
      <c r="WAD1" s="71"/>
      <c r="WAE1" s="71"/>
      <c r="WAF1" s="71"/>
      <c r="WAG1" s="71"/>
      <c r="WAH1" s="71"/>
      <c r="WAI1" s="71"/>
      <c r="WAJ1" s="71"/>
      <c r="WAK1" s="71"/>
      <c r="WAL1" s="71"/>
      <c r="WAM1" s="71"/>
      <c r="WAN1" s="71"/>
      <c r="WAO1" s="71"/>
      <c r="WAP1" s="71"/>
      <c r="WAQ1" s="71"/>
      <c r="WAR1" s="71"/>
      <c r="WAS1" s="71"/>
      <c r="WAT1" s="71"/>
      <c r="WAU1" s="71"/>
      <c r="WAV1" s="71"/>
      <c r="WAW1" s="71"/>
      <c r="WAX1" s="71"/>
      <c r="WAY1" s="71"/>
      <c r="WAZ1" s="71"/>
      <c r="WBA1" s="71"/>
      <c r="WBB1" s="71"/>
      <c r="WBC1" s="71"/>
      <c r="WBD1" s="71"/>
      <c r="WBE1" s="71"/>
      <c r="WBF1" s="71"/>
      <c r="WBG1" s="71"/>
      <c r="WBH1" s="71"/>
      <c r="WBI1" s="71"/>
      <c r="WBJ1" s="71"/>
      <c r="WBK1" s="71"/>
      <c r="WBL1" s="71"/>
      <c r="WBM1" s="71"/>
      <c r="WBN1" s="71"/>
      <c r="WBO1" s="71"/>
      <c r="WBP1" s="71"/>
      <c r="WBQ1" s="71"/>
      <c r="WBR1" s="71"/>
      <c r="WBS1" s="71"/>
      <c r="WBT1" s="71"/>
      <c r="WBU1" s="71"/>
      <c r="WBV1" s="71"/>
      <c r="WBW1" s="71"/>
      <c r="WBX1" s="71"/>
      <c r="WBY1" s="71"/>
      <c r="WBZ1" s="71"/>
      <c r="WCA1" s="71"/>
      <c r="WCB1" s="71"/>
      <c r="WCC1" s="71"/>
      <c r="WCD1" s="71"/>
      <c r="WCE1" s="71"/>
      <c r="WCF1" s="71"/>
      <c r="WCG1" s="71"/>
      <c r="WCH1" s="71"/>
      <c r="WCI1" s="71"/>
      <c r="WCJ1" s="71"/>
      <c r="WCK1" s="71"/>
      <c r="WCL1" s="71"/>
      <c r="WCM1" s="71"/>
      <c r="WCN1" s="71"/>
      <c r="WCO1" s="71"/>
      <c r="WCP1" s="71"/>
      <c r="WCQ1" s="71"/>
      <c r="WCR1" s="71"/>
      <c r="WCS1" s="71"/>
      <c r="WCT1" s="71"/>
      <c r="WCU1" s="71"/>
      <c r="WCV1" s="71"/>
      <c r="WCW1" s="71"/>
      <c r="WCX1" s="71"/>
      <c r="WCY1" s="71"/>
      <c r="WCZ1" s="71"/>
      <c r="WDA1" s="71"/>
      <c r="WDB1" s="71"/>
      <c r="WDC1" s="71"/>
      <c r="WDD1" s="71"/>
      <c r="WDE1" s="71"/>
      <c r="WDF1" s="71"/>
      <c r="WDG1" s="71"/>
      <c r="WDH1" s="71"/>
      <c r="WDI1" s="71"/>
      <c r="WDJ1" s="71"/>
      <c r="WDK1" s="71"/>
      <c r="WDL1" s="71"/>
      <c r="WDM1" s="71"/>
      <c r="WDN1" s="71"/>
      <c r="WDO1" s="71"/>
      <c r="WDP1" s="71"/>
      <c r="WDQ1" s="71"/>
      <c r="WDR1" s="71"/>
      <c r="WDS1" s="71"/>
      <c r="WDT1" s="71"/>
      <c r="WDU1" s="71"/>
      <c r="WDV1" s="71"/>
      <c r="WDW1" s="71"/>
      <c r="WDX1" s="71"/>
      <c r="WDY1" s="71"/>
      <c r="WDZ1" s="71"/>
      <c r="WEA1" s="71"/>
      <c r="WEB1" s="71"/>
      <c r="WEC1" s="71"/>
      <c r="WED1" s="71"/>
      <c r="WEE1" s="71"/>
      <c r="WEF1" s="71"/>
      <c r="WEG1" s="71"/>
      <c r="WEH1" s="71"/>
      <c r="WEI1" s="71"/>
      <c r="WEJ1" s="71"/>
      <c r="WEK1" s="71"/>
      <c r="WEL1" s="71"/>
      <c r="WEM1" s="71"/>
      <c r="WEN1" s="71"/>
      <c r="WEO1" s="71"/>
      <c r="WEP1" s="71"/>
      <c r="WEQ1" s="71"/>
      <c r="WER1" s="71"/>
      <c r="WES1" s="71"/>
      <c r="WET1" s="71"/>
      <c r="WEU1" s="71"/>
      <c r="WEV1" s="71"/>
      <c r="WEW1" s="71"/>
      <c r="WEX1" s="71"/>
      <c r="WEY1" s="71"/>
      <c r="WEZ1" s="71"/>
      <c r="WFA1" s="71"/>
      <c r="WFB1" s="71"/>
      <c r="WFC1" s="71"/>
      <c r="WFD1" s="71"/>
      <c r="WFE1" s="71"/>
      <c r="WFF1" s="71"/>
      <c r="WFG1" s="71"/>
      <c r="WFH1" s="71"/>
      <c r="WFI1" s="71"/>
      <c r="WFJ1" s="71"/>
      <c r="WFK1" s="71"/>
      <c r="WFL1" s="71"/>
      <c r="WFM1" s="71"/>
      <c r="WFN1" s="71"/>
      <c r="WFO1" s="71"/>
      <c r="WFP1" s="71"/>
      <c r="WFQ1" s="71"/>
      <c r="WFR1" s="71"/>
      <c r="WFS1" s="71"/>
      <c r="WFT1" s="71"/>
      <c r="WFU1" s="71"/>
      <c r="WFV1" s="71"/>
      <c r="WFW1" s="71"/>
      <c r="WFX1" s="71"/>
      <c r="WFY1" s="71"/>
      <c r="WFZ1" s="71"/>
      <c r="WGA1" s="71"/>
      <c r="WGB1" s="71"/>
      <c r="WGC1" s="71"/>
      <c r="WGD1" s="71"/>
      <c r="WGE1" s="71"/>
      <c r="WGF1" s="71"/>
      <c r="WGG1" s="71"/>
      <c r="WGH1" s="71"/>
      <c r="WGI1" s="71"/>
      <c r="WGJ1" s="71"/>
      <c r="WGK1" s="71"/>
      <c r="WGL1" s="71"/>
      <c r="WGM1" s="71"/>
      <c r="WGN1" s="71"/>
      <c r="WGO1" s="71"/>
      <c r="WGP1" s="71"/>
      <c r="WGQ1" s="71"/>
      <c r="WGR1" s="71"/>
      <c r="WGS1" s="71"/>
      <c r="WGT1" s="71"/>
      <c r="WGU1" s="71"/>
      <c r="WGV1" s="71"/>
      <c r="WGW1" s="71"/>
      <c r="WGX1" s="71"/>
      <c r="WGY1" s="71"/>
      <c r="WGZ1" s="71"/>
      <c r="WHA1" s="71"/>
      <c r="WHB1" s="71"/>
      <c r="WHC1" s="71"/>
      <c r="WHD1" s="71"/>
      <c r="WHE1" s="71"/>
      <c r="WHF1" s="71"/>
      <c r="WHG1" s="71"/>
      <c r="WHH1" s="71"/>
      <c r="WHI1" s="71"/>
      <c r="WHJ1" s="71"/>
      <c r="WHK1" s="71"/>
      <c r="WHL1" s="71"/>
      <c r="WHM1" s="71"/>
      <c r="WHN1" s="71"/>
      <c r="WHO1" s="71"/>
      <c r="WHP1" s="71"/>
      <c r="WHQ1" s="71"/>
      <c r="WHR1" s="71"/>
      <c r="WHS1" s="71"/>
      <c r="WHT1" s="71"/>
      <c r="WHU1" s="71"/>
      <c r="WHV1" s="71"/>
      <c r="WHW1" s="71"/>
      <c r="WHX1" s="71"/>
      <c r="WHY1" s="71"/>
      <c r="WHZ1" s="71"/>
      <c r="WIA1" s="71"/>
      <c r="WIB1" s="71"/>
      <c r="WIC1" s="71"/>
      <c r="WID1" s="71"/>
      <c r="WIE1" s="71"/>
      <c r="WIF1" s="71"/>
      <c r="WIG1" s="71"/>
      <c r="WIH1" s="71"/>
      <c r="WII1" s="71"/>
      <c r="WIJ1" s="71"/>
      <c r="WIK1" s="71"/>
      <c r="WIL1" s="71"/>
      <c r="WIM1" s="71"/>
      <c r="WIN1" s="71"/>
      <c r="WIO1" s="71"/>
      <c r="WIP1" s="71"/>
      <c r="WIQ1" s="71"/>
      <c r="WIR1" s="71"/>
      <c r="WIS1" s="71"/>
      <c r="WIT1" s="71"/>
      <c r="WIU1" s="71"/>
      <c r="WIV1" s="71"/>
      <c r="WIW1" s="71"/>
      <c r="WIX1" s="71"/>
      <c r="WIY1" s="71"/>
      <c r="WIZ1" s="71"/>
      <c r="WJA1" s="71"/>
      <c r="WJB1" s="71"/>
      <c r="WJC1" s="71"/>
      <c r="WJD1" s="71"/>
      <c r="WJE1" s="71"/>
      <c r="WJF1" s="71"/>
      <c r="WJG1" s="71"/>
      <c r="WJH1" s="71"/>
      <c r="WJI1" s="71"/>
      <c r="WJJ1" s="71"/>
      <c r="WJK1" s="71"/>
      <c r="WJL1" s="71"/>
      <c r="WJM1" s="71"/>
      <c r="WJN1" s="71"/>
      <c r="WJO1" s="71"/>
      <c r="WJP1" s="71"/>
      <c r="WJQ1" s="71"/>
      <c r="WJR1" s="71"/>
      <c r="WJS1" s="71"/>
      <c r="WJT1" s="71"/>
      <c r="WJU1" s="71"/>
      <c r="WJV1" s="71"/>
      <c r="WJW1" s="71"/>
      <c r="WJX1" s="71"/>
      <c r="WJY1" s="71"/>
      <c r="WJZ1" s="71"/>
      <c r="WKA1" s="71"/>
      <c r="WKB1" s="71"/>
      <c r="WKC1" s="71"/>
      <c r="WKD1" s="71"/>
      <c r="WKE1" s="71"/>
      <c r="WKF1" s="71"/>
      <c r="WKG1" s="71"/>
      <c r="WKH1" s="71"/>
      <c r="WKI1" s="71"/>
      <c r="WKJ1" s="71"/>
      <c r="WKK1" s="71"/>
      <c r="WKL1" s="71"/>
      <c r="WKM1" s="71"/>
      <c r="WKN1" s="71"/>
      <c r="WKO1" s="71"/>
      <c r="WKP1" s="71"/>
      <c r="WKQ1" s="71"/>
      <c r="WKR1" s="71"/>
      <c r="WKS1" s="71"/>
      <c r="WKT1" s="71"/>
      <c r="WKU1" s="71"/>
      <c r="WKV1" s="71"/>
      <c r="WKW1" s="71"/>
      <c r="WKX1" s="71"/>
      <c r="WKY1" s="71"/>
      <c r="WKZ1" s="71"/>
      <c r="WLA1" s="71"/>
      <c r="WLB1" s="71"/>
      <c r="WLC1" s="71"/>
      <c r="WLD1" s="71"/>
      <c r="WLE1" s="71"/>
      <c r="WLF1" s="71"/>
      <c r="WLG1" s="71"/>
      <c r="WLH1" s="71"/>
      <c r="WLI1" s="71"/>
      <c r="WLJ1" s="71"/>
      <c r="WLK1" s="71"/>
      <c r="WLL1" s="71"/>
      <c r="WLM1" s="71"/>
      <c r="WLN1" s="71"/>
      <c r="WLO1" s="71"/>
      <c r="WLP1" s="71"/>
      <c r="WLQ1" s="71"/>
      <c r="WLR1" s="71"/>
      <c r="WLS1" s="71"/>
      <c r="WLT1" s="71"/>
      <c r="WLU1" s="71"/>
      <c r="WLV1" s="71"/>
      <c r="WLW1" s="71"/>
      <c r="WLX1" s="71"/>
      <c r="WLY1" s="71"/>
      <c r="WLZ1" s="71"/>
      <c r="WMA1" s="71"/>
      <c r="WMB1" s="71"/>
      <c r="WMC1" s="71"/>
      <c r="WMD1" s="71"/>
      <c r="WME1" s="71"/>
      <c r="WMF1" s="71"/>
      <c r="WMG1" s="71"/>
      <c r="WMH1" s="71"/>
      <c r="WMI1" s="71"/>
      <c r="WMJ1" s="71"/>
      <c r="WMK1" s="71"/>
      <c r="WML1" s="71"/>
      <c r="WMM1" s="71"/>
      <c r="WMN1" s="71"/>
      <c r="WMO1" s="71"/>
      <c r="WMP1" s="71"/>
      <c r="WMQ1" s="71"/>
      <c r="WMR1" s="71"/>
      <c r="WMS1" s="71"/>
      <c r="WMT1" s="71"/>
      <c r="WMU1" s="71"/>
      <c r="WMV1" s="71"/>
      <c r="WMW1" s="71"/>
      <c r="WMX1" s="71"/>
      <c r="WMY1" s="71"/>
      <c r="WMZ1" s="71"/>
      <c r="WNA1" s="71"/>
      <c r="WNB1" s="71"/>
      <c r="WNC1" s="71"/>
      <c r="WND1" s="71"/>
      <c r="WNE1" s="71"/>
      <c r="WNF1" s="71"/>
      <c r="WNG1" s="71"/>
      <c r="WNH1" s="71"/>
      <c r="WNI1" s="71"/>
      <c r="WNJ1" s="71"/>
      <c r="WNK1" s="71"/>
      <c r="WNL1" s="71"/>
      <c r="WNM1" s="71"/>
      <c r="WNN1" s="71"/>
      <c r="WNO1" s="71"/>
      <c r="WNP1" s="71"/>
      <c r="WNQ1" s="71"/>
      <c r="WNR1" s="71"/>
      <c r="WNS1" s="71"/>
      <c r="WNT1" s="71"/>
      <c r="WNU1" s="71"/>
      <c r="WNV1" s="71"/>
      <c r="WNW1" s="71"/>
      <c r="WNX1" s="71"/>
      <c r="WNY1" s="71"/>
      <c r="WNZ1" s="71"/>
      <c r="WOA1" s="71"/>
      <c r="WOB1" s="71"/>
      <c r="WOC1" s="71"/>
      <c r="WOD1" s="71"/>
      <c r="WOE1" s="71"/>
      <c r="WOF1" s="71"/>
      <c r="WOG1" s="71"/>
      <c r="WOH1" s="71"/>
      <c r="WOI1" s="71"/>
      <c r="WOJ1" s="71"/>
      <c r="WOK1" s="71"/>
      <c r="WOL1" s="71"/>
      <c r="WOM1" s="71"/>
      <c r="WON1" s="71"/>
      <c r="WOO1" s="71"/>
      <c r="WOP1" s="71"/>
      <c r="WOQ1" s="71"/>
      <c r="WOR1" s="71"/>
      <c r="WOS1" s="71"/>
      <c r="WOT1" s="71"/>
      <c r="WOU1" s="71"/>
      <c r="WOV1" s="71"/>
      <c r="WOW1" s="71"/>
      <c r="WOX1" s="71"/>
      <c r="WOY1" s="71"/>
      <c r="WOZ1" s="71"/>
      <c r="WPA1" s="71"/>
      <c r="WPB1" s="71"/>
      <c r="WPC1" s="71"/>
      <c r="WPD1" s="71"/>
      <c r="WPE1" s="71"/>
      <c r="WPF1" s="71"/>
      <c r="WPG1" s="71"/>
      <c r="WPH1" s="71"/>
      <c r="WPI1" s="71"/>
      <c r="WPJ1" s="71"/>
      <c r="WPK1" s="71"/>
      <c r="WPL1" s="71"/>
      <c r="WPM1" s="71"/>
      <c r="WPN1" s="71"/>
      <c r="WPO1" s="71"/>
      <c r="WPP1" s="71"/>
      <c r="WPQ1" s="71"/>
      <c r="WPR1" s="71"/>
      <c r="WPS1" s="71"/>
      <c r="WPT1" s="71"/>
      <c r="WPU1" s="71"/>
      <c r="WPV1" s="71"/>
      <c r="WPW1" s="71"/>
      <c r="WPX1" s="71"/>
      <c r="WPY1" s="71"/>
      <c r="WPZ1" s="71"/>
      <c r="WQA1" s="71"/>
      <c r="WQB1" s="71"/>
      <c r="WQC1" s="71"/>
      <c r="WQD1" s="71"/>
      <c r="WQE1" s="71"/>
      <c r="WQF1" s="71"/>
      <c r="WQG1" s="71"/>
      <c r="WQH1" s="71"/>
      <c r="WQI1" s="71"/>
      <c r="WQJ1" s="71"/>
      <c r="WQK1" s="71"/>
      <c r="WQL1" s="71"/>
      <c r="WQM1" s="71"/>
      <c r="WQN1" s="71"/>
      <c r="WQO1" s="71"/>
      <c r="WQP1" s="71"/>
      <c r="WQQ1" s="71"/>
      <c r="WQR1" s="71"/>
      <c r="WQS1" s="71"/>
      <c r="WQT1" s="71"/>
      <c r="WQU1" s="71"/>
      <c r="WQV1" s="71"/>
      <c r="WQW1" s="71"/>
      <c r="WQX1" s="71"/>
      <c r="WQY1" s="71"/>
      <c r="WQZ1" s="71"/>
      <c r="WRA1" s="71"/>
      <c r="WRB1" s="71"/>
      <c r="WRC1" s="71"/>
      <c r="WRD1" s="71"/>
      <c r="WRE1" s="71"/>
      <c r="WRF1" s="71"/>
      <c r="WRG1" s="71"/>
      <c r="WRH1" s="71"/>
      <c r="WRI1" s="71"/>
      <c r="WRJ1" s="71"/>
      <c r="WRK1" s="71"/>
      <c r="WRL1" s="71"/>
      <c r="WRM1" s="71"/>
      <c r="WRN1" s="71"/>
      <c r="WRO1" s="71"/>
      <c r="WRP1" s="71"/>
      <c r="WRQ1" s="71"/>
      <c r="WRR1" s="71"/>
      <c r="WRS1" s="71"/>
      <c r="WRT1" s="71"/>
      <c r="WRU1" s="71"/>
      <c r="WRV1" s="71"/>
      <c r="WRW1" s="71"/>
      <c r="WRX1" s="71"/>
      <c r="WRY1" s="71"/>
      <c r="WRZ1" s="71"/>
      <c r="WSA1" s="71"/>
      <c r="WSB1" s="71"/>
      <c r="WSC1" s="71"/>
      <c r="WSD1" s="71"/>
      <c r="WSE1" s="71"/>
      <c r="WSF1" s="71"/>
      <c r="WSG1" s="71"/>
      <c r="WSH1" s="71"/>
      <c r="WSI1" s="71"/>
      <c r="WSJ1" s="71"/>
      <c r="WSK1" s="71"/>
      <c r="WSL1" s="71"/>
      <c r="WSM1" s="71"/>
      <c r="WSN1" s="71"/>
      <c r="WSO1" s="71"/>
      <c r="WSP1" s="71"/>
      <c r="WSQ1" s="71"/>
      <c r="WSR1" s="71"/>
      <c r="WSS1" s="71"/>
      <c r="WST1" s="71"/>
      <c r="WSU1" s="71"/>
      <c r="WSV1" s="71"/>
      <c r="WSW1" s="71"/>
      <c r="WSX1" s="71"/>
      <c r="WSY1" s="71"/>
      <c r="WSZ1" s="71"/>
      <c r="WTA1" s="71"/>
      <c r="WTB1" s="71"/>
      <c r="WTC1" s="71"/>
      <c r="WTD1" s="71"/>
      <c r="WTE1" s="71"/>
      <c r="WTF1" s="71"/>
      <c r="WTG1" s="71"/>
      <c r="WTH1" s="71"/>
      <c r="WTI1" s="71"/>
      <c r="WTJ1" s="71"/>
      <c r="WTK1" s="71"/>
      <c r="WTL1" s="71"/>
      <c r="WTM1" s="71"/>
      <c r="WTN1" s="71"/>
      <c r="WTO1" s="71"/>
      <c r="WTP1" s="71"/>
      <c r="WTQ1" s="71"/>
      <c r="WTR1" s="71"/>
      <c r="WTS1" s="71"/>
      <c r="WTT1" s="71"/>
      <c r="WTU1" s="71"/>
      <c r="WTV1" s="71"/>
      <c r="WTW1" s="71"/>
      <c r="WTX1" s="71"/>
      <c r="WTY1" s="71"/>
      <c r="WTZ1" s="71"/>
      <c r="WUA1" s="71"/>
      <c r="WUB1" s="71"/>
      <c r="WUC1" s="71"/>
      <c r="WUD1" s="71"/>
      <c r="WUE1" s="71"/>
      <c r="WUF1" s="71"/>
      <c r="WUG1" s="71"/>
      <c r="WUH1" s="71"/>
      <c r="WUI1" s="71"/>
      <c r="WUJ1" s="71"/>
      <c r="WUK1" s="71"/>
      <c r="WUL1" s="71"/>
      <c r="WUM1" s="71"/>
      <c r="WUN1" s="71"/>
      <c r="WUO1" s="71"/>
      <c r="WUP1" s="71"/>
      <c r="WUQ1" s="71"/>
      <c r="WUR1" s="71"/>
      <c r="WUS1" s="71"/>
      <c r="WUT1" s="71"/>
      <c r="WUU1" s="71"/>
      <c r="WUV1" s="71"/>
      <c r="WUW1" s="71"/>
      <c r="WUX1" s="71"/>
      <c r="WUY1" s="71"/>
      <c r="WUZ1" s="71"/>
      <c r="WVA1" s="71"/>
      <c r="WVB1" s="71"/>
      <c r="WVC1" s="71"/>
      <c r="WVD1" s="71"/>
      <c r="WVE1" s="71"/>
      <c r="WVF1" s="71"/>
      <c r="WVG1" s="71"/>
      <c r="WVH1" s="71"/>
      <c r="WVI1" s="71"/>
      <c r="WVJ1" s="71"/>
      <c r="WVK1" s="71"/>
      <c r="WVL1" s="71"/>
      <c r="WVM1" s="71"/>
      <c r="WVN1" s="71"/>
      <c r="WVO1" s="71"/>
      <c r="WVP1" s="71"/>
      <c r="WVQ1" s="71"/>
      <c r="WVR1" s="71"/>
      <c r="WVS1" s="71"/>
      <c r="WVT1" s="71"/>
      <c r="WVU1" s="71"/>
      <c r="WVV1" s="71"/>
      <c r="WVW1" s="71"/>
      <c r="WVX1" s="71"/>
      <c r="WVY1" s="71"/>
      <c r="WVZ1" s="71"/>
      <c r="WWA1" s="71"/>
      <c r="WWB1" s="71"/>
      <c r="WWC1" s="71"/>
      <c r="WWD1" s="71"/>
      <c r="WWE1" s="71"/>
      <c r="WWF1" s="71"/>
      <c r="WWG1" s="71"/>
      <c r="WWH1" s="71"/>
      <c r="WWI1" s="71"/>
      <c r="WWJ1" s="71"/>
      <c r="WWK1" s="71"/>
      <c r="WWL1" s="71"/>
      <c r="WWM1" s="71"/>
      <c r="WWN1" s="71"/>
      <c r="WWO1" s="71"/>
      <c r="WWP1" s="71"/>
      <c r="WWQ1" s="71"/>
      <c r="WWR1" s="71"/>
      <c r="WWS1" s="71"/>
      <c r="WWT1" s="71"/>
      <c r="WWU1" s="71"/>
      <c r="WWV1" s="71"/>
      <c r="WWW1" s="71"/>
      <c r="WWX1" s="71"/>
      <c r="WWY1" s="71"/>
      <c r="WWZ1" s="71"/>
      <c r="WXA1" s="71"/>
      <c r="WXB1" s="71"/>
      <c r="WXC1" s="71"/>
      <c r="WXD1" s="71"/>
      <c r="WXE1" s="71"/>
      <c r="WXF1" s="71"/>
      <c r="WXG1" s="71"/>
      <c r="WXH1" s="71"/>
      <c r="WXI1" s="71"/>
      <c r="WXJ1" s="71"/>
      <c r="WXK1" s="71"/>
      <c r="WXL1" s="71"/>
      <c r="WXM1" s="71"/>
      <c r="WXN1" s="71"/>
      <c r="WXO1" s="71"/>
      <c r="WXP1" s="71"/>
      <c r="WXQ1" s="71"/>
      <c r="WXR1" s="71"/>
      <c r="WXS1" s="71"/>
      <c r="WXT1" s="71"/>
      <c r="WXU1" s="71"/>
      <c r="WXV1" s="71"/>
      <c r="WXW1" s="71"/>
      <c r="WXX1" s="71"/>
      <c r="WXY1" s="71"/>
      <c r="WXZ1" s="71"/>
      <c r="WYA1" s="71"/>
      <c r="WYB1" s="71"/>
      <c r="WYC1" s="71"/>
      <c r="WYD1" s="71"/>
      <c r="WYE1" s="71"/>
      <c r="WYF1" s="71"/>
      <c r="WYG1" s="71"/>
      <c r="WYH1" s="71"/>
      <c r="WYI1" s="71"/>
      <c r="WYJ1" s="71"/>
      <c r="WYK1" s="71"/>
      <c r="WYL1" s="71"/>
      <c r="WYM1" s="71"/>
      <c r="WYN1" s="71"/>
      <c r="WYO1" s="71"/>
      <c r="WYP1" s="71"/>
      <c r="WYQ1" s="71"/>
      <c r="WYR1" s="71"/>
      <c r="WYS1" s="71"/>
      <c r="WYT1" s="71"/>
      <c r="WYU1" s="71"/>
      <c r="WYV1" s="71"/>
      <c r="WYW1" s="71"/>
      <c r="WYX1" s="71"/>
      <c r="WYY1" s="71"/>
      <c r="WYZ1" s="71"/>
      <c r="WZA1" s="71"/>
      <c r="WZB1" s="71"/>
      <c r="WZC1" s="71"/>
      <c r="WZD1" s="71"/>
      <c r="WZE1" s="71"/>
      <c r="WZF1" s="71"/>
      <c r="WZG1" s="71"/>
      <c r="WZH1" s="71"/>
      <c r="WZI1" s="71"/>
      <c r="WZJ1" s="71"/>
      <c r="WZK1" s="71"/>
      <c r="WZL1" s="71"/>
      <c r="WZM1" s="71"/>
      <c r="WZN1" s="71"/>
      <c r="WZO1" s="71"/>
      <c r="WZP1" s="71"/>
      <c r="WZQ1" s="71"/>
      <c r="WZR1" s="71"/>
      <c r="WZS1" s="71"/>
      <c r="WZT1" s="71"/>
      <c r="WZU1" s="71"/>
      <c r="WZV1" s="71"/>
      <c r="WZW1" s="71"/>
      <c r="WZX1" s="71"/>
      <c r="WZY1" s="71"/>
      <c r="WZZ1" s="71"/>
      <c r="XAA1" s="71"/>
      <c r="XAB1" s="71"/>
      <c r="XAC1" s="71"/>
      <c r="XAD1" s="71"/>
      <c r="XAE1" s="71"/>
      <c r="XAF1" s="71"/>
      <c r="XAG1" s="71"/>
      <c r="XAH1" s="71"/>
      <c r="XAI1" s="71"/>
      <c r="XAJ1" s="71"/>
      <c r="XAK1" s="71"/>
      <c r="XAL1" s="71"/>
      <c r="XAM1" s="71"/>
      <c r="XAN1" s="71"/>
      <c r="XAO1" s="71"/>
      <c r="XAP1" s="71"/>
      <c r="XAQ1" s="71"/>
      <c r="XAR1" s="71"/>
      <c r="XAS1" s="71"/>
      <c r="XAT1" s="71"/>
      <c r="XAU1" s="71"/>
      <c r="XAV1" s="71"/>
      <c r="XAW1" s="71"/>
      <c r="XAX1" s="71"/>
      <c r="XAY1" s="71"/>
      <c r="XAZ1" s="71"/>
      <c r="XBA1" s="71"/>
      <c r="XBB1" s="71"/>
      <c r="XBC1" s="71"/>
      <c r="XBD1" s="71"/>
      <c r="XBE1" s="71"/>
      <c r="XBF1" s="71"/>
      <c r="XBG1" s="71"/>
      <c r="XBH1" s="71"/>
      <c r="XBI1" s="71"/>
      <c r="XBJ1" s="71"/>
      <c r="XBK1" s="71"/>
      <c r="XBL1" s="71"/>
      <c r="XBM1" s="71"/>
      <c r="XBN1" s="71"/>
      <c r="XBO1" s="71"/>
      <c r="XBP1" s="71"/>
      <c r="XBQ1" s="71"/>
      <c r="XBR1" s="71"/>
      <c r="XBS1" s="71"/>
      <c r="XBT1" s="71"/>
      <c r="XBU1" s="71"/>
      <c r="XBV1" s="71"/>
      <c r="XBW1" s="71"/>
      <c r="XBX1" s="71"/>
      <c r="XBY1" s="71"/>
      <c r="XBZ1" s="71"/>
      <c r="XCA1" s="71"/>
      <c r="XCB1" s="71"/>
      <c r="XCC1" s="71"/>
      <c r="XCD1" s="71"/>
      <c r="XCE1" s="71"/>
      <c r="XCF1" s="71"/>
      <c r="XCG1" s="71"/>
      <c r="XCH1" s="71"/>
      <c r="XCI1" s="71"/>
      <c r="XCJ1" s="71"/>
      <c r="XCK1" s="71"/>
      <c r="XCL1" s="71"/>
      <c r="XCM1" s="71"/>
      <c r="XCN1" s="71"/>
      <c r="XCO1" s="71"/>
      <c r="XCP1" s="71"/>
      <c r="XCQ1" s="71"/>
      <c r="XCR1" s="71"/>
      <c r="XCS1" s="71"/>
      <c r="XCT1" s="71"/>
      <c r="XCU1" s="71"/>
      <c r="XCV1" s="71"/>
      <c r="XCW1" s="71"/>
      <c r="XCX1" s="71"/>
      <c r="XCY1" s="71"/>
      <c r="XCZ1" s="71"/>
      <c r="XDA1" s="71"/>
      <c r="XDB1" s="71"/>
      <c r="XDC1" s="71"/>
      <c r="XDD1" s="71"/>
      <c r="XDE1" s="71"/>
      <c r="XDF1" s="71"/>
      <c r="XDG1" s="71"/>
      <c r="XDH1" s="71"/>
      <c r="XDI1" s="71"/>
      <c r="XDJ1" s="71"/>
      <c r="XDK1" s="71"/>
      <c r="XDL1" s="71"/>
      <c r="XDM1" s="71"/>
      <c r="XDN1" s="71"/>
      <c r="XDO1" s="71"/>
      <c r="XDP1" s="71"/>
      <c r="XDQ1" s="71"/>
      <c r="XDR1" s="71"/>
      <c r="XDS1" s="71"/>
      <c r="XDT1" s="71"/>
      <c r="XDU1" s="71"/>
      <c r="XDV1" s="71"/>
      <c r="XDW1" s="71"/>
      <c r="XDX1" s="71"/>
      <c r="XDY1" s="71"/>
      <c r="XDZ1" s="71"/>
      <c r="XEA1" s="71"/>
      <c r="XEB1" s="71"/>
      <c r="XEC1" s="71"/>
      <c r="XED1" s="71"/>
      <c r="XEE1" s="71"/>
      <c r="XEF1" s="71"/>
      <c r="XEG1" s="71"/>
      <c r="XEH1" s="71"/>
      <c r="XEI1" s="71"/>
      <c r="XEJ1" s="71"/>
      <c r="XEK1" s="71"/>
    </row>
    <row r="2" spans="1:16365" s="103" customFormat="1" ht="30.75" customHeight="1">
      <c r="A2" s="955" t="s">
        <v>105</v>
      </c>
      <c r="B2" s="955"/>
      <c r="C2" s="955"/>
      <c r="D2" s="955"/>
      <c r="E2" s="955"/>
    </row>
    <row r="3" spans="1:16365" ht="21" customHeight="1">
      <c r="A3" s="440"/>
      <c r="B3" s="440"/>
      <c r="C3" s="440"/>
      <c r="D3" s="440"/>
      <c r="E3" s="441" t="s">
        <v>2</v>
      </c>
    </row>
    <row r="4" spans="1:16365" ht="24" customHeight="1">
      <c r="A4" s="442" t="s">
        <v>1212</v>
      </c>
      <c r="B4" s="442" t="s">
        <v>1213</v>
      </c>
      <c r="C4" s="442" t="s">
        <v>1214</v>
      </c>
      <c r="D4" s="442" t="s">
        <v>1215</v>
      </c>
      <c r="E4" s="442" t="s">
        <v>1216</v>
      </c>
    </row>
    <row r="5" spans="1:16365" ht="24" customHeight="1">
      <c r="A5" s="443" t="s">
        <v>1217</v>
      </c>
      <c r="B5" s="444">
        <v>1373911.1248000001</v>
      </c>
      <c r="C5" s="444">
        <v>332184</v>
      </c>
      <c r="D5" s="444">
        <v>935352.01</v>
      </c>
      <c r="E5" s="444">
        <v>106375.1148</v>
      </c>
    </row>
    <row r="6" spans="1:16365" ht="24" customHeight="1">
      <c r="A6" s="443" t="s">
        <v>1218</v>
      </c>
      <c r="B6" s="444">
        <v>77274.039999999994</v>
      </c>
      <c r="C6" s="444">
        <v>12963</v>
      </c>
      <c r="D6" s="444">
        <v>48622.6</v>
      </c>
      <c r="E6" s="444">
        <v>15688.44</v>
      </c>
    </row>
    <row r="7" spans="1:16365" ht="24" customHeight="1">
      <c r="A7" s="443" t="s">
        <v>1219</v>
      </c>
      <c r="B7" s="444">
        <v>1074958.4587999999</v>
      </c>
      <c r="C7" s="444">
        <v>19671</v>
      </c>
      <c r="D7" s="444">
        <v>939502.89</v>
      </c>
      <c r="E7" s="444">
        <v>115784.56879999999</v>
      </c>
    </row>
    <row r="8" spans="1:16365" ht="24" customHeight="1">
      <c r="A8" s="443" t="s">
        <v>1220</v>
      </c>
      <c r="B8" s="444">
        <v>1106840.1347000001</v>
      </c>
      <c r="C8" s="444">
        <v>77570</v>
      </c>
      <c r="D8" s="444">
        <v>931081.07</v>
      </c>
      <c r="E8" s="444">
        <v>98189.064700000003</v>
      </c>
    </row>
    <row r="9" spans="1:16365" ht="24" customHeight="1">
      <c r="A9" s="443" t="s">
        <v>1221</v>
      </c>
      <c r="B9" s="444">
        <v>1007905.9084</v>
      </c>
      <c r="C9" s="444">
        <v>86329</v>
      </c>
      <c r="D9" s="444">
        <v>779150.85</v>
      </c>
      <c r="E9" s="444">
        <v>142426.05840000001</v>
      </c>
    </row>
    <row r="10" spans="1:16365" ht="24" customHeight="1">
      <c r="A10" s="443" t="s">
        <v>1222</v>
      </c>
      <c r="B10" s="444">
        <v>605021.55630000005</v>
      </c>
      <c r="C10" s="444">
        <v>47807</v>
      </c>
      <c r="D10" s="444">
        <v>506619.32</v>
      </c>
      <c r="E10" s="444">
        <v>50595.236299999997</v>
      </c>
    </row>
    <row r="11" spans="1:16365" ht="24" customHeight="1">
      <c r="A11" s="443" t="s">
        <v>1223</v>
      </c>
      <c r="B11" s="444">
        <v>1057894.6824</v>
      </c>
      <c r="C11" s="444">
        <v>33982</v>
      </c>
      <c r="D11" s="444">
        <v>883470.91</v>
      </c>
      <c r="E11" s="444">
        <v>140441.77239999999</v>
      </c>
    </row>
    <row r="12" spans="1:16365" ht="24" customHeight="1">
      <c r="A12" s="443" t="s">
        <v>1224</v>
      </c>
      <c r="B12" s="444">
        <v>977900.36959999998</v>
      </c>
      <c r="C12" s="444">
        <v>51981</v>
      </c>
      <c r="D12" s="444">
        <v>791855.64</v>
      </c>
      <c r="E12" s="444">
        <v>134063.72959999999</v>
      </c>
    </row>
    <row r="13" spans="1:16365" ht="24" customHeight="1">
      <c r="A13" s="443" t="s">
        <v>1225</v>
      </c>
      <c r="B13" s="444">
        <v>980558.81499999994</v>
      </c>
      <c r="C13" s="444">
        <v>52662</v>
      </c>
      <c r="D13" s="444">
        <v>825778.32</v>
      </c>
      <c r="E13" s="444">
        <v>102118.495</v>
      </c>
    </row>
    <row r="14" spans="1:16365" ht="24" customHeight="1">
      <c r="A14" s="443" t="s">
        <v>1226</v>
      </c>
      <c r="B14" s="444">
        <v>167565.85999999999</v>
      </c>
      <c r="C14" s="444">
        <v>24198</v>
      </c>
      <c r="D14" s="444">
        <v>133483.47</v>
      </c>
      <c r="E14" s="444">
        <v>9884.39</v>
      </c>
    </row>
    <row r="15" spans="1:16365" ht="24" customHeight="1">
      <c r="A15" s="443" t="s">
        <v>1227</v>
      </c>
      <c r="B15" s="445">
        <v>4341595.8600000003</v>
      </c>
      <c r="C15" s="444">
        <v>53</v>
      </c>
      <c r="D15" s="444">
        <v>3401790.92</v>
      </c>
      <c r="E15" s="444">
        <v>939751.94</v>
      </c>
    </row>
    <row r="16" spans="1:16365" ht="24" customHeight="1">
      <c r="A16" s="446" t="s">
        <v>1141</v>
      </c>
      <c r="B16" s="447">
        <v>12771426.810000001</v>
      </c>
      <c r="C16" s="447">
        <v>739400</v>
      </c>
      <c r="D16" s="447">
        <v>10176708</v>
      </c>
      <c r="E16" s="447">
        <v>1855318.81</v>
      </c>
    </row>
    <row r="17" spans="1:5" ht="42.75" customHeight="1">
      <c r="A17" s="956" t="s">
        <v>2499</v>
      </c>
      <c r="B17" s="957"/>
      <c r="C17" s="957"/>
      <c r="D17" s="957"/>
      <c r="E17" s="957"/>
    </row>
  </sheetData>
  <mergeCells count="2">
    <mergeCell ref="A2:E2"/>
    <mergeCell ref="A17:E17"/>
  </mergeCells>
  <phoneticPr fontId="132" type="noConversion"/>
  <printOptions horizontalCentered="1"/>
  <pageMargins left="0.51180555555555596" right="0.59027777777777801" top="0.74791666666666701" bottom="0.74791666666666701" header="0.31388888888888899" footer="0.31388888888888899"/>
  <pageSetup paperSize="9" firstPageNumber="40" orientation="portrait" useFirstPageNumber="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view="pageBreakPreview" zoomScale="85" zoomScaleNormal="100" zoomScaleSheetLayoutView="85" workbookViewId="0">
      <selection activeCell="B15" sqref="B15"/>
    </sheetView>
  </sheetViews>
  <sheetFormatPr defaultColWidth="8.625" defaultRowHeight="14.25"/>
  <cols>
    <col min="1" max="1" width="41" style="427" customWidth="1"/>
    <col min="2" max="2" width="13" style="427" customWidth="1"/>
    <col min="3" max="3" width="13.5" style="427" customWidth="1"/>
    <col min="4" max="4" width="14.625" style="427" customWidth="1"/>
    <col min="5" max="16384" width="8.625" style="427"/>
  </cols>
  <sheetData>
    <row r="1" spans="1:4" ht="22.35" customHeight="1">
      <c r="A1" s="428" t="s">
        <v>1228</v>
      </c>
      <c r="B1" s="429"/>
      <c r="C1" s="429"/>
      <c r="D1" s="429"/>
    </row>
    <row r="2" spans="1:4" s="425" customFormat="1" ht="24" customHeight="1">
      <c r="A2" s="958" t="s">
        <v>107</v>
      </c>
      <c r="B2" s="958"/>
      <c r="C2" s="958"/>
      <c r="D2" s="958"/>
    </row>
    <row r="3" spans="1:4" ht="18" customHeight="1">
      <c r="A3" s="959" t="s">
        <v>2</v>
      </c>
      <c r="B3" s="959"/>
      <c r="C3" s="959"/>
      <c r="D3" s="959"/>
    </row>
    <row r="4" spans="1:4" ht="44.25" customHeight="1">
      <c r="A4" s="430" t="s">
        <v>540</v>
      </c>
      <c r="B4" s="171" t="s">
        <v>599</v>
      </c>
      <c r="C4" s="22" t="s">
        <v>669</v>
      </c>
      <c r="D4" s="22" t="s">
        <v>632</v>
      </c>
    </row>
    <row r="5" spans="1:4" s="426" customFormat="1" ht="32.25" customHeight="1">
      <c r="A5" s="431" t="s">
        <v>76</v>
      </c>
      <c r="B5" s="432">
        <v>41875</v>
      </c>
      <c r="C5" s="432">
        <v>44079</v>
      </c>
      <c r="D5" s="433">
        <v>95</v>
      </c>
    </row>
    <row r="6" spans="1:4" ht="32.450000000000003" customHeight="1">
      <c r="A6" s="434" t="s">
        <v>1229</v>
      </c>
      <c r="B6" s="435">
        <v>6427</v>
      </c>
      <c r="C6" s="435">
        <v>6555</v>
      </c>
      <c r="D6" s="436">
        <v>98</v>
      </c>
    </row>
    <row r="7" spans="1:4" ht="32.450000000000003" customHeight="1">
      <c r="A7" s="434" t="s">
        <v>1230</v>
      </c>
      <c r="B7" s="435">
        <v>9787</v>
      </c>
      <c r="C7" s="435">
        <v>10973</v>
      </c>
      <c r="D7" s="436">
        <v>89.2</v>
      </c>
    </row>
    <row r="8" spans="1:4" ht="32.450000000000003" customHeight="1">
      <c r="A8" s="434" t="s">
        <v>1231</v>
      </c>
      <c r="B8" s="435">
        <v>25661</v>
      </c>
      <c r="C8" s="435">
        <v>26551</v>
      </c>
      <c r="D8" s="436">
        <v>96.6</v>
      </c>
    </row>
    <row r="9" spans="1:4" ht="32.450000000000003" customHeight="1">
      <c r="A9" s="437" t="s">
        <v>1232</v>
      </c>
      <c r="B9" s="435">
        <v>20341</v>
      </c>
      <c r="C9" s="435">
        <v>20951</v>
      </c>
      <c r="D9" s="436">
        <v>97.1</v>
      </c>
    </row>
    <row r="10" spans="1:4" ht="32.450000000000003" customHeight="1">
      <c r="A10" s="437" t="s">
        <v>1233</v>
      </c>
      <c r="B10" s="435">
        <v>5320</v>
      </c>
      <c r="C10" s="435">
        <v>5600</v>
      </c>
      <c r="D10" s="436">
        <v>95</v>
      </c>
    </row>
    <row r="11" spans="1:4" ht="7.5" customHeight="1"/>
    <row r="12" spans="1:4" ht="199.5" customHeight="1">
      <c r="A12" s="960" t="s">
        <v>2504</v>
      </c>
      <c r="B12" s="961"/>
      <c r="C12" s="961"/>
      <c r="D12" s="961"/>
    </row>
    <row r="13" spans="1:4" ht="100.5" customHeight="1">
      <c r="A13" s="962" t="s">
        <v>538</v>
      </c>
      <c r="B13" s="962"/>
      <c r="C13" s="962"/>
      <c r="D13" s="962"/>
    </row>
    <row r="14" spans="1:4" ht="81.599999999999994" customHeight="1">
      <c r="A14" s="963"/>
      <c r="B14" s="963"/>
      <c r="C14" s="963"/>
      <c r="D14" s="963"/>
    </row>
    <row r="15" spans="1:4">
      <c r="A15" s="438"/>
      <c r="B15" s="438"/>
      <c r="C15" s="438"/>
      <c r="D15" s="438"/>
    </row>
    <row r="16" spans="1:4">
      <c r="A16" s="439"/>
      <c r="B16" s="439"/>
      <c r="C16" s="439"/>
      <c r="D16" s="439"/>
    </row>
    <row r="17" spans="1:4">
      <c r="A17" s="439"/>
      <c r="B17" s="439"/>
      <c r="C17" s="439"/>
      <c r="D17" s="439"/>
    </row>
  </sheetData>
  <mergeCells count="5">
    <mergeCell ref="A2:D2"/>
    <mergeCell ref="A3:D3"/>
    <mergeCell ref="A12:D12"/>
    <mergeCell ref="A13:D13"/>
    <mergeCell ref="A14:D14"/>
  </mergeCells>
  <phoneticPr fontId="132" type="noConversion"/>
  <printOptions horizontalCentered="1"/>
  <pageMargins left="0.70763888888888904" right="0.70763888888888904" top="0.74791666666666701" bottom="0.74791666666666701" header="0.31388888888888899" footer="0.31388888888888899"/>
  <pageSetup paperSize="9" scale="99" firstPageNumber="41" fitToHeight="0" orientation="portrait" useFirstPageNumber="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pageSetUpPr fitToPage="1"/>
  </sheetPr>
  <dimension ref="A1:WXP430"/>
  <sheetViews>
    <sheetView showZeros="0" view="pageBreakPreview" topLeftCell="E1" zoomScale="85" zoomScaleNormal="85" zoomScaleSheetLayoutView="85" workbookViewId="0">
      <pane xSplit="15" ySplit="4" topLeftCell="T203" activePane="bottomRight" state="frozen"/>
      <selection pane="topRight"/>
      <selection pane="bottomLeft"/>
      <selection pane="bottomRight" activeCell="E421" sqref="A421:XFD421"/>
    </sheetView>
  </sheetViews>
  <sheetFormatPr defaultColWidth="9" defaultRowHeight="18.75"/>
  <cols>
    <col min="1" max="4" width="14.25" style="178" hidden="1" customWidth="1"/>
    <col min="5" max="5" width="55.625" style="183" customWidth="1"/>
    <col min="6" max="6" width="15.25" style="184" hidden="1" customWidth="1"/>
    <col min="7" max="7" width="11.625" style="184" hidden="1" customWidth="1"/>
    <col min="8" max="8" width="13.125" style="184" hidden="1" customWidth="1"/>
    <col min="9" max="9" width="11.625" style="184" hidden="1" customWidth="1"/>
    <col min="10" max="10" width="12.5" style="184" hidden="1" customWidth="1"/>
    <col min="11" max="11" width="11.625" style="178" hidden="1" customWidth="1"/>
    <col min="12" max="16" width="12.5" style="184" hidden="1" customWidth="1"/>
    <col min="17" max="17" width="12.5" style="180" hidden="1" customWidth="1"/>
    <col min="18" max="18" width="12.5" style="184" hidden="1" customWidth="1"/>
    <col min="19" max="19" width="11.625" style="184" hidden="1" customWidth="1"/>
    <col min="20" max="20" width="17" style="183" customWidth="1"/>
    <col min="21" max="21" width="11.625" style="184" hidden="1" customWidth="1"/>
    <col min="22" max="22" width="14.625" style="184" hidden="1" customWidth="1"/>
    <col min="23" max="23" width="17" style="183" customWidth="1"/>
    <col min="24" max="31" width="14.5" style="184" hidden="1" customWidth="1"/>
    <col min="32" max="32" width="14" style="184" hidden="1" customWidth="1"/>
    <col min="33" max="33" width="9.875" style="184" hidden="1" customWidth="1"/>
    <col min="34" max="34" width="16.5" style="184" hidden="1" customWidth="1"/>
    <col min="35" max="36" width="13.875" style="184" hidden="1" customWidth="1"/>
    <col min="37" max="37" width="49" style="184" hidden="1" customWidth="1"/>
    <col min="38" max="38" width="23.25" style="184" hidden="1" customWidth="1"/>
    <col min="39" max="41" width="11.5" style="184" hidden="1" customWidth="1"/>
    <col min="42" max="42" width="11.625" style="184" hidden="1" customWidth="1"/>
    <col min="43" max="44" width="11.5" style="184" hidden="1" customWidth="1"/>
    <col min="45" max="45" width="25" style="184" hidden="1" customWidth="1"/>
    <col min="46" max="46" width="17" style="183" customWidth="1"/>
    <col min="47" max="47" width="17" style="184" hidden="1" customWidth="1"/>
    <col min="48" max="48" width="16.375" style="183" customWidth="1"/>
    <col min="49" max="50" width="250.625" style="184" hidden="1" customWidth="1"/>
    <col min="51" max="51" width="40.125" style="184" hidden="1" customWidth="1"/>
    <col min="52" max="52" width="55.25" style="184" hidden="1" customWidth="1"/>
    <col min="53" max="53" width="29.5" style="184" hidden="1" customWidth="1"/>
    <col min="54" max="54" width="18.125" style="184" hidden="1" customWidth="1"/>
    <col min="55" max="55" width="16.625" style="184" hidden="1" customWidth="1"/>
    <col min="56" max="56" width="15.125" style="184" hidden="1" customWidth="1"/>
    <col min="57" max="57" width="14.25" style="184" hidden="1" customWidth="1"/>
    <col min="58" max="58" width="23" style="184" hidden="1" customWidth="1"/>
    <col min="59" max="59" width="15" style="184" hidden="1" customWidth="1"/>
    <col min="60" max="60" width="17.375" style="184" hidden="1" customWidth="1"/>
    <col min="61" max="61" width="25" style="184" hidden="1" customWidth="1"/>
    <col min="62" max="62" width="25.5" style="183" hidden="1" customWidth="1"/>
    <col min="63" max="63" width="12.125" style="184" customWidth="1"/>
    <col min="64" max="64" width="30.75" style="184" customWidth="1"/>
    <col min="65" max="65" width="30.25" style="183" customWidth="1"/>
    <col min="66" max="66" width="24" style="183" customWidth="1"/>
    <col min="67" max="67" width="22.125" style="183" customWidth="1"/>
    <col min="68" max="68" width="22" style="183" customWidth="1"/>
    <col min="69" max="255" width="9" style="183"/>
    <col min="256" max="259" width="9" style="183" hidden="1" customWidth="1"/>
    <col min="260" max="260" width="48.75" style="183" customWidth="1"/>
    <col min="261" max="274" width="9" style="183" hidden="1" customWidth="1"/>
    <col min="275" max="275" width="13.375" style="183" customWidth="1"/>
    <col min="276" max="277" width="9" style="183" hidden="1" customWidth="1"/>
    <col min="278" max="278" width="12.25" style="183" customWidth="1"/>
    <col min="279" max="300" width="9" style="183" hidden="1" customWidth="1"/>
    <col min="301" max="301" width="14.25" style="183" customWidth="1"/>
    <col min="302" max="302" width="9" style="183" hidden="1" customWidth="1"/>
    <col min="303" max="303" width="13.5" style="183" customWidth="1"/>
    <col min="304" max="316" width="9" style="183" hidden="1" customWidth="1"/>
    <col min="317" max="317" width="27.125" style="183" customWidth="1"/>
    <col min="318" max="318" width="39.25" style="183" customWidth="1"/>
    <col min="319" max="319" width="13" style="183" customWidth="1"/>
    <col min="320" max="320" width="9" style="183" customWidth="1"/>
    <col min="321" max="321" width="30.25" style="183" customWidth="1"/>
    <col min="322" max="322" width="24" style="183" customWidth="1"/>
    <col min="323" max="323" width="9" style="183" customWidth="1"/>
    <col min="324" max="511" width="9" style="183"/>
    <col min="512" max="515" width="9" style="183" hidden="1" customWidth="1"/>
    <col min="516" max="516" width="48.75" style="183" customWidth="1"/>
    <col min="517" max="530" width="9" style="183" hidden="1" customWidth="1"/>
    <col min="531" max="531" width="13.375" style="183" customWidth="1"/>
    <col min="532" max="533" width="9" style="183" hidden="1" customWidth="1"/>
    <col min="534" max="534" width="12.25" style="183" customWidth="1"/>
    <col min="535" max="556" width="9" style="183" hidden="1" customWidth="1"/>
    <col min="557" max="557" width="14.25" style="183" customWidth="1"/>
    <col min="558" max="558" width="9" style="183" hidden="1" customWidth="1"/>
    <col min="559" max="559" width="13.5" style="183" customWidth="1"/>
    <col min="560" max="572" width="9" style="183" hidden="1" customWidth="1"/>
    <col min="573" max="573" width="27.125" style="183" customWidth="1"/>
    <col min="574" max="574" width="39.25" style="183" customWidth="1"/>
    <col min="575" max="575" width="13" style="183" customWidth="1"/>
    <col min="576" max="576" width="9" style="183" customWidth="1"/>
    <col min="577" max="577" width="30.25" style="183" customWidth="1"/>
    <col min="578" max="578" width="24" style="183" customWidth="1"/>
    <col min="579" max="579" width="9" style="183" customWidth="1"/>
    <col min="580" max="767" width="9" style="183"/>
    <col min="768" max="771" width="9" style="183" hidden="1" customWidth="1"/>
    <col min="772" max="772" width="48.75" style="183" customWidth="1"/>
    <col min="773" max="786" width="9" style="183" hidden="1" customWidth="1"/>
    <col min="787" max="787" width="13.375" style="183" customWidth="1"/>
    <col min="788" max="789" width="9" style="183" hidden="1" customWidth="1"/>
    <col min="790" max="790" width="12.25" style="183" customWidth="1"/>
    <col min="791" max="812" width="9" style="183" hidden="1" customWidth="1"/>
    <col min="813" max="813" width="14.25" style="183" customWidth="1"/>
    <col min="814" max="814" width="9" style="183" hidden="1" customWidth="1"/>
    <col min="815" max="815" width="13.5" style="183" customWidth="1"/>
    <col min="816" max="828" width="9" style="183" hidden="1" customWidth="1"/>
    <col min="829" max="829" width="27.125" style="183" customWidth="1"/>
    <col min="830" max="830" width="39.25" style="183" customWidth="1"/>
    <col min="831" max="831" width="13" style="183" customWidth="1"/>
    <col min="832" max="832" width="9" style="183" customWidth="1"/>
    <col min="833" max="833" width="30.25" style="183" customWidth="1"/>
    <col min="834" max="834" width="24" style="183" customWidth="1"/>
    <col min="835" max="835" width="9" style="183" customWidth="1"/>
    <col min="836" max="1023" width="9" style="183"/>
    <col min="1024" max="1027" width="9" style="183" hidden="1" customWidth="1"/>
    <col min="1028" max="1028" width="48.75" style="183" customWidth="1"/>
    <col min="1029" max="1042" width="9" style="183" hidden="1" customWidth="1"/>
    <col min="1043" max="1043" width="13.375" style="183" customWidth="1"/>
    <col min="1044" max="1045" width="9" style="183" hidden="1" customWidth="1"/>
    <col min="1046" max="1046" width="12.25" style="183" customWidth="1"/>
    <col min="1047" max="1068" width="9" style="183" hidden="1" customWidth="1"/>
    <col min="1069" max="1069" width="14.25" style="183" customWidth="1"/>
    <col min="1070" max="1070" width="9" style="183" hidden="1" customWidth="1"/>
    <col min="1071" max="1071" width="13.5" style="183" customWidth="1"/>
    <col min="1072" max="1084" width="9" style="183" hidden="1" customWidth="1"/>
    <col min="1085" max="1085" width="27.125" style="183" customWidth="1"/>
    <col min="1086" max="1086" width="39.25" style="183" customWidth="1"/>
    <col min="1087" max="1087" width="13" style="183" customWidth="1"/>
    <col min="1088" max="1088" width="9" style="183" customWidth="1"/>
    <col min="1089" max="1089" width="30.25" style="183" customWidth="1"/>
    <col min="1090" max="1090" width="24" style="183" customWidth="1"/>
    <col min="1091" max="1091" width="9" style="183" customWidth="1"/>
    <col min="1092" max="1279" width="9" style="183"/>
    <col min="1280" max="1283" width="9" style="183" hidden="1" customWidth="1"/>
    <col min="1284" max="1284" width="48.75" style="183" customWidth="1"/>
    <col min="1285" max="1298" width="9" style="183" hidden="1" customWidth="1"/>
    <col min="1299" max="1299" width="13.375" style="183" customWidth="1"/>
    <col min="1300" max="1301" width="9" style="183" hidden="1" customWidth="1"/>
    <col min="1302" max="1302" width="12.25" style="183" customWidth="1"/>
    <col min="1303" max="1324" width="9" style="183" hidden="1" customWidth="1"/>
    <col min="1325" max="1325" width="14.25" style="183" customWidth="1"/>
    <col min="1326" max="1326" width="9" style="183" hidden="1" customWidth="1"/>
    <col min="1327" max="1327" width="13.5" style="183" customWidth="1"/>
    <col min="1328" max="1340" width="9" style="183" hidden="1" customWidth="1"/>
    <col min="1341" max="1341" width="27.125" style="183" customWidth="1"/>
    <col min="1342" max="1342" width="39.25" style="183" customWidth="1"/>
    <col min="1343" max="1343" width="13" style="183" customWidth="1"/>
    <col min="1344" max="1344" width="9" style="183" customWidth="1"/>
    <col min="1345" max="1345" width="30.25" style="183" customWidth="1"/>
    <col min="1346" max="1346" width="24" style="183" customWidth="1"/>
    <col min="1347" max="1347" width="9" style="183" customWidth="1"/>
    <col min="1348" max="1535" width="9" style="183"/>
    <col min="1536" max="1539" width="9" style="183" hidden="1" customWidth="1"/>
    <col min="1540" max="1540" width="48.75" style="183" customWidth="1"/>
    <col min="1541" max="1554" width="9" style="183" hidden="1" customWidth="1"/>
    <col min="1555" max="1555" width="13.375" style="183" customWidth="1"/>
    <col min="1556" max="1557" width="9" style="183" hidden="1" customWidth="1"/>
    <col min="1558" max="1558" width="12.25" style="183" customWidth="1"/>
    <col min="1559" max="1580" width="9" style="183" hidden="1" customWidth="1"/>
    <col min="1581" max="1581" width="14.25" style="183" customWidth="1"/>
    <col min="1582" max="1582" width="9" style="183" hidden="1" customWidth="1"/>
    <col min="1583" max="1583" width="13.5" style="183" customWidth="1"/>
    <col min="1584" max="1596" width="9" style="183" hidden="1" customWidth="1"/>
    <col min="1597" max="1597" width="27.125" style="183" customWidth="1"/>
    <col min="1598" max="1598" width="39.25" style="183" customWidth="1"/>
    <col min="1599" max="1599" width="13" style="183" customWidth="1"/>
    <col min="1600" max="1600" width="9" style="183" customWidth="1"/>
    <col min="1601" max="1601" width="30.25" style="183" customWidth="1"/>
    <col min="1602" max="1602" width="24" style="183" customWidth="1"/>
    <col min="1603" max="1603" width="9" style="183" customWidth="1"/>
    <col min="1604" max="1791" width="9" style="183"/>
    <col min="1792" max="1795" width="9" style="183" hidden="1" customWidth="1"/>
    <col min="1796" max="1796" width="48.75" style="183" customWidth="1"/>
    <col min="1797" max="1810" width="9" style="183" hidden="1" customWidth="1"/>
    <col min="1811" max="1811" width="13.375" style="183" customWidth="1"/>
    <col min="1812" max="1813" width="9" style="183" hidden="1" customWidth="1"/>
    <col min="1814" max="1814" width="12.25" style="183" customWidth="1"/>
    <col min="1815" max="1836" width="9" style="183" hidden="1" customWidth="1"/>
    <col min="1837" max="1837" width="14.25" style="183" customWidth="1"/>
    <col min="1838" max="1838" width="9" style="183" hidden="1" customWidth="1"/>
    <col min="1839" max="1839" width="13.5" style="183" customWidth="1"/>
    <col min="1840" max="1852" width="9" style="183" hidden="1" customWidth="1"/>
    <col min="1853" max="1853" width="27.125" style="183" customWidth="1"/>
    <col min="1854" max="1854" width="39.25" style="183" customWidth="1"/>
    <col min="1855" max="1855" width="13" style="183" customWidth="1"/>
    <col min="1856" max="1856" width="9" style="183" customWidth="1"/>
    <col min="1857" max="1857" width="30.25" style="183" customWidth="1"/>
    <col min="1858" max="1858" width="24" style="183" customWidth="1"/>
    <col min="1859" max="1859" width="9" style="183" customWidth="1"/>
    <col min="1860" max="2047" width="9" style="183"/>
    <col min="2048" max="2051" width="9" style="183" hidden="1" customWidth="1"/>
    <col min="2052" max="2052" width="48.75" style="183" customWidth="1"/>
    <col min="2053" max="2066" width="9" style="183" hidden="1" customWidth="1"/>
    <col min="2067" max="2067" width="13.375" style="183" customWidth="1"/>
    <col min="2068" max="2069" width="9" style="183" hidden="1" customWidth="1"/>
    <col min="2070" max="2070" width="12.25" style="183" customWidth="1"/>
    <col min="2071" max="2092" width="9" style="183" hidden="1" customWidth="1"/>
    <col min="2093" max="2093" width="14.25" style="183" customWidth="1"/>
    <col min="2094" max="2094" width="9" style="183" hidden="1" customWidth="1"/>
    <col min="2095" max="2095" width="13.5" style="183" customWidth="1"/>
    <col min="2096" max="2108" width="9" style="183" hidden="1" customWidth="1"/>
    <col min="2109" max="2109" width="27.125" style="183" customWidth="1"/>
    <col min="2110" max="2110" width="39.25" style="183" customWidth="1"/>
    <col min="2111" max="2111" width="13" style="183" customWidth="1"/>
    <col min="2112" max="2112" width="9" style="183" customWidth="1"/>
    <col min="2113" max="2113" width="30.25" style="183" customWidth="1"/>
    <col min="2114" max="2114" width="24" style="183" customWidth="1"/>
    <col min="2115" max="2115" width="9" style="183" customWidth="1"/>
    <col min="2116" max="2303" width="9" style="183"/>
    <col min="2304" max="2307" width="9" style="183" hidden="1" customWidth="1"/>
    <col min="2308" max="2308" width="48.75" style="183" customWidth="1"/>
    <col min="2309" max="2322" width="9" style="183" hidden="1" customWidth="1"/>
    <col min="2323" max="2323" width="13.375" style="183" customWidth="1"/>
    <col min="2324" max="2325" width="9" style="183" hidden="1" customWidth="1"/>
    <col min="2326" max="2326" width="12.25" style="183" customWidth="1"/>
    <col min="2327" max="2348" width="9" style="183" hidden="1" customWidth="1"/>
    <col min="2349" max="2349" width="14.25" style="183" customWidth="1"/>
    <col min="2350" max="2350" width="9" style="183" hidden="1" customWidth="1"/>
    <col min="2351" max="2351" width="13.5" style="183" customWidth="1"/>
    <col min="2352" max="2364" width="9" style="183" hidden="1" customWidth="1"/>
    <col min="2365" max="2365" width="27.125" style="183" customWidth="1"/>
    <col min="2366" max="2366" width="39.25" style="183" customWidth="1"/>
    <col min="2367" max="2367" width="13" style="183" customWidth="1"/>
    <col min="2368" max="2368" width="9" style="183" customWidth="1"/>
    <col min="2369" max="2369" width="30.25" style="183" customWidth="1"/>
    <col min="2370" max="2370" width="24" style="183" customWidth="1"/>
    <col min="2371" max="2371" width="9" style="183" customWidth="1"/>
    <col min="2372" max="2559" width="9" style="183"/>
    <col min="2560" max="2563" width="9" style="183" hidden="1" customWidth="1"/>
    <col min="2564" max="2564" width="48.75" style="183" customWidth="1"/>
    <col min="2565" max="2578" width="9" style="183" hidden="1" customWidth="1"/>
    <col min="2579" max="2579" width="13.375" style="183" customWidth="1"/>
    <col min="2580" max="2581" width="9" style="183" hidden="1" customWidth="1"/>
    <col min="2582" max="2582" width="12.25" style="183" customWidth="1"/>
    <col min="2583" max="2604" width="9" style="183" hidden="1" customWidth="1"/>
    <col min="2605" max="2605" width="14.25" style="183" customWidth="1"/>
    <col min="2606" max="2606" width="9" style="183" hidden="1" customWidth="1"/>
    <col min="2607" max="2607" width="13.5" style="183" customWidth="1"/>
    <col min="2608" max="2620" width="9" style="183" hidden="1" customWidth="1"/>
    <col min="2621" max="2621" width="27.125" style="183" customWidth="1"/>
    <col min="2622" max="2622" width="39.25" style="183" customWidth="1"/>
    <col min="2623" max="2623" width="13" style="183" customWidth="1"/>
    <col min="2624" max="2624" width="9" style="183" customWidth="1"/>
    <col min="2625" max="2625" width="30.25" style="183" customWidth="1"/>
    <col min="2626" max="2626" width="24" style="183" customWidth="1"/>
    <col min="2627" max="2627" width="9" style="183" customWidth="1"/>
    <col min="2628" max="2815" width="9" style="183"/>
    <col min="2816" max="2819" width="9" style="183" hidden="1" customWidth="1"/>
    <col min="2820" max="2820" width="48.75" style="183" customWidth="1"/>
    <col min="2821" max="2834" width="9" style="183" hidden="1" customWidth="1"/>
    <col min="2835" max="2835" width="13.375" style="183" customWidth="1"/>
    <col min="2836" max="2837" width="9" style="183" hidden="1" customWidth="1"/>
    <col min="2838" max="2838" width="12.25" style="183" customWidth="1"/>
    <col min="2839" max="2860" width="9" style="183" hidden="1" customWidth="1"/>
    <col min="2861" max="2861" width="14.25" style="183" customWidth="1"/>
    <col min="2862" max="2862" width="9" style="183" hidden="1" customWidth="1"/>
    <col min="2863" max="2863" width="13.5" style="183" customWidth="1"/>
    <col min="2864" max="2876" width="9" style="183" hidden="1" customWidth="1"/>
    <col min="2877" max="2877" width="27.125" style="183" customWidth="1"/>
    <col min="2878" max="2878" width="39.25" style="183" customWidth="1"/>
    <col min="2879" max="2879" width="13" style="183" customWidth="1"/>
    <col min="2880" max="2880" width="9" style="183" customWidth="1"/>
    <col min="2881" max="2881" width="30.25" style="183" customWidth="1"/>
    <col min="2882" max="2882" width="24" style="183" customWidth="1"/>
    <col min="2883" max="2883" width="9" style="183" customWidth="1"/>
    <col min="2884" max="3071" width="9" style="183"/>
    <col min="3072" max="3075" width="9" style="183" hidden="1" customWidth="1"/>
    <col min="3076" max="3076" width="48.75" style="183" customWidth="1"/>
    <col min="3077" max="3090" width="9" style="183" hidden="1" customWidth="1"/>
    <col min="3091" max="3091" width="13.375" style="183" customWidth="1"/>
    <col min="3092" max="3093" width="9" style="183" hidden="1" customWidth="1"/>
    <col min="3094" max="3094" width="12.25" style="183" customWidth="1"/>
    <col min="3095" max="3116" width="9" style="183" hidden="1" customWidth="1"/>
    <col min="3117" max="3117" width="14.25" style="183" customWidth="1"/>
    <col min="3118" max="3118" width="9" style="183" hidden="1" customWidth="1"/>
    <col min="3119" max="3119" width="13.5" style="183" customWidth="1"/>
    <col min="3120" max="3132" width="9" style="183" hidden="1" customWidth="1"/>
    <col min="3133" max="3133" width="27.125" style="183" customWidth="1"/>
    <col min="3134" max="3134" width="39.25" style="183" customWidth="1"/>
    <col min="3135" max="3135" width="13" style="183" customWidth="1"/>
    <col min="3136" max="3136" width="9" style="183" customWidth="1"/>
    <col min="3137" max="3137" width="30.25" style="183" customWidth="1"/>
    <col min="3138" max="3138" width="24" style="183" customWidth="1"/>
    <col min="3139" max="3139" width="9" style="183" customWidth="1"/>
    <col min="3140" max="3327" width="9" style="183"/>
    <col min="3328" max="3331" width="9" style="183" hidden="1" customWidth="1"/>
    <col min="3332" max="3332" width="48.75" style="183" customWidth="1"/>
    <col min="3333" max="3346" width="9" style="183" hidden="1" customWidth="1"/>
    <col min="3347" max="3347" width="13.375" style="183" customWidth="1"/>
    <col min="3348" max="3349" width="9" style="183" hidden="1" customWidth="1"/>
    <col min="3350" max="3350" width="12.25" style="183" customWidth="1"/>
    <col min="3351" max="3372" width="9" style="183" hidden="1" customWidth="1"/>
    <col min="3373" max="3373" width="14.25" style="183" customWidth="1"/>
    <col min="3374" max="3374" width="9" style="183" hidden="1" customWidth="1"/>
    <col min="3375" max="3375" width="13.5" style="183" customWidth="1"/>
    <col min="3376" max="3388" width="9" style="183" hidden="1" customWidth="1"/>
    <col min="3389" max="3389" width="27.125" style="183" customWidth="1"/>
    <col min="3390" max="3390" width="39.25" style="183" customWidth="1"/>
    <col min="3391" max="3391" width="13" style="183" customWidth="1"/>
    <col min="3392" max="3392" width="9" style="183" customWidth="1"/>
    <col min="3393" max="3393" width="30.25" style="183" customWidth="1"/>
    <col min="3394" max="3394" width="24" style="183" customWidth="1"/>
    <col min="3395" max="3395" width="9" style="183" customWidth="1"/>
    <col min="3396" max="3583" width="9" style="183"/>
    <col min="3584" max="3587" width="9" style="183" hidden="1" customWidth="1"/>
    <col min="3588" max="3588" width="48.75" style="183" customWidth="1"/>
    <col min="3589" max="3602" width="9" style="183" hidden="1" customWidth="1"/>
    <col min="3603" max="3603" width="13.375" style="183" customWidth="1"/>
    <col min="3604" max="3605" width="9" style="183" hidden="1" customWidth="1"/>
    <col min="3606" max="3606" width="12.25" style="183" customWidth="1"/>
    <col min="3607" max="3628" width="9" style="183" hidden="1" customWidth="1"/>
    <col min="3629" max="3629" width="14.25" style="183" customWidth="1"/>
    <col min="3630" max="3630" width="9" style="183" hidden="1" customWidth="1"/>
    <col min="3631" max="3631" width="13.5" style="183" customWidth="1"/>
    <col min="3632" max="3644" width="9" style="183" hidden="1" customWidth="1"/>
    <col min="3645" max="3645" width="27.125" style="183" customWidth="1"/>
    <col min="3646" max="3646" width="39.25" style="183" customWidth="1"/>
    <col min="3647" max="3647" width="13" style="183" customWidth="1"/>
    <col min="3648" max="3648" width="9" style="183" customWidth="1"/>
    <col min="3649" max="3649" width="30.25" style="183" customWidth="1"/>
    <col min="3650" max="3650" width="24" style="183" customWidth="1"/>
    <col min="3651" max="3651" width="9" style="183" customWidth="1"/>
    <col min="3652" max="3839" width="9" style="183"/>
    <col min="3840" max="3843" width="9" style="183" hidden="1" customWidth="1"/>
    <col min="3844" max="3844" width="48.75" style="183" customWidth="1"/>
    <col min="3845" max="3858" width="9" style="183" hidden="1" customWidth="1"/>
    <col min="3859" max="3859" width="13.375" style="183" customWidth="1"/>
    <col min="3860" max="3861" width="9" style="183" hidden="1" customWidth="1"/>
    <col min="3862" max="3862" width="12.25" style="183" customWidth="1"/>
    <col min="3863" max="3884" width="9" style="183" hidden="1" customWidth="1"/>
    <col min="3885" max="3885" width="14.25" style="183" customWidth="1"/>
    <col min="3886" max="3886" width="9" style="183" hidden="1" customWidth="1"/>
    <col min="3887" max="3887" width="13.5" style="183" customWidth="1"/>
    <col min="3888" max="3900" width="9" style="183" hidden="1" customWidth="1"/>
    <col min="3901" max="3901" width="27.125" style="183" customWidth="1"/>
    <col min="3902" max="3902" width="39.25" style="183" customWidth="1"/>
    <col min="3903" max="3903" width="13" style="183" customWidth="1"/>
    <col min="3904" max="3904" width="9" style="183" customWidth="1"/>
    <col min="3905" max="3905" width="30.25" style="183" customWidth="1"/>
    <col min="3906" max="3906" width="24" style="183" customWidth="1"/>
    <col min="3907" max="3907" width="9" style="183" customWidth="1"/>
    <col min="3908" max="4095" width="9" style="183"/>
    <col min="4096" max="4099" width="9" style="183" hidden="1" customWidth="1"/>
    <col min="4100" max="4100" width="48.75" style="183" customWidth="1"/>
    <col min="4101" max="4114" width="9" style="183" hidden="1" customWidth="1"/>
    <col min="4115" max="4115" width="13.375" style="183" customWidth="1"/>
    <col min="4116" max="4117" width="9" style="183" hidden="1" customWidth="1"/>
    <col min="4118" max="4118" width="12.25" style="183" customWidth="1"/>
    <col min="4119" max="4140" width="9" style="183" hidden="1" customWidth="1"/>
    <col min="4141" max="4141" width="14.25" style="183" customWidth="1"/>
    <col min="4142" max="4142" width="9" style="183" hidden="1" customWidth="1"/>
    <col min="4143" max="4143" width="13.5" style="183" customWidth="1"/>
    <col min="4144" max="4156" width="9" style="183" hidden="1" customWidth="1"/>
    <col min="4157" max="4157" width="27.125" style="183" customWidth="1"/>
    <col min="4158" max="4158" width="39.25" style="183" customWidth="1"/>
    <col min="4159" max="4159" width="13" style="183" customWidth="1"/>
    <col min="4160" max="4160" width="9" style="183" customWidth="1"/>
    <col min="4161" max="4161" width="30.25" style="183" customWidth="1"/>
    <col min="4162" max="4162" width="24" style="183" customWidth="1"/>
    <col min="4163" max="4163" width="9" style="183" customWidth="1"/>
    <col min="4164" max="4351" width="9" style="183"/>
    <col min="4352" max="4355" width="9" style="183" hidden="1" customWidth="1"/>
    <col min="4356" max="4356" width="48.75" style="183" customWidth="1"/>
    <col min="4357" max="4370" width="9" style="183" hidden="1" customWidth="1"/>
    <col min="4371" max="4371" width="13.375" style="183" customWidth="1"/>
    <col min="4372" max="4373" width="9" style="183" hidden="1" customWidth="1"/>
    <col min="4374" max="4374" width="12.25" style="183" customWidth="1"/>
    <col min="4375" max="4396" width="9" style="183" hidden="1" customWidth="1"/>
    <col min="4397" max="4397" width="14.25" style="183" customWidth="1"/>
    <col min="4398" max="4398" width="9" style="183" hidden="1" customWidth="1"/>
    <col min="4399" max="4399" width="13.5" style="183" customWidth="1"/>
    <col min="4400" max="4412" width="9" style="183" hidden="1" customWidth="1"/>
    <col min="4413" max="4413" width="27.125" style="183" customWidth="1"/>
    <col min="4414" max="4414" width="39.25" style="183" customWidth="1"/>
    <col min="4415" max="4415" width="13" style="183" customWidth="1"/>
    <col min="4416" max="4416" width="9" style="183" customWidth="1"/>
    <col min="4417" max="4417" width="30.25" style="183" customWidth="1"/>
    <col min="4418" max="4418" width="24" style="183" customWidth="1"/>
    <col min="4419" max="4419" width="9" style="183" customWidth="1"/>
    <col min="4420" max="4607" width="9" style="183"/>
    <col min="4608" max="4611" width="9" style="183" hidden="1" customWidth="1"/>
    <col min="4612" max="4612" width="48.75" style="183" customWidth="1"/>
    <col min="4613" max="4626" width="9" style="183" hidden="1" customWidth="1"/>
    <col min="4627" max="4627" width="13.375" style="183" customWidth="1"/>
    <col min="4628" max="4629" width="9" style="183" hidden="1" customWidth="1"/>
    <col min="4630" max="4630" width="12.25" style="183" customWidth="1"/>
    <col min="4631" max="4652" width="9" style="183" hidden="1" customWidth="1"/>
    <col min="4653" max="4653" width="14.25" style="183" customWidth="1"/>
    <col min="4654" max="4654" width="9" style="183" hidden="1" customWidth="1"/>
    <col min="4655" max="4655" width="13.5" style="183" customWidth="1"/>
    <col min="4656" max="4668" width="9" style="183" hidden="1" customWidth="1"/>
    <col min="4669" max="4669" width="27.125" style="183" customWidth="1"/>
    <col min="4670" max="4670" width="39.25" style="183" customWidth="1"/>
    <col min="4671" max="4671" width="13" style="183" customWidth="1"/>
    <col min="4672" max="4672" width="9" style="183" customWidth="1"/>
    <col min="4673" max="4673" width="30.25" style="183" customWidth="1"/>
    <col min="4674" max="4674" width="24" style="183" customWidth="1"/>
    <col min="4675" max="4675" width="9" style="183" customWidth="1"/>
    <col min="4676" max="4863" width="9" style="183"/>
    <col min="4864" max="4867" width="9" style="183" hidden="1" customWidth="1"/>
    <col min="4868" max="4868" width="48.75" style="183" customWidth="1"/>
    <col min="4869" max="4882" width="9" style="183" hidden="1" customWidth="1"/>
    <col min="4883" max="4883" width="13.375" style="183" customWidth="1"/>
    <col min="4884" max="4885" width="9" style="183" hidden="1" customWidth="1"/>
    <col min="4886" max="4886" width="12.25" style="183" customWidth="1"/>
    <col min="4887" max="4908" width="9" style="183" hidden="1" customWidth="1"/>
    <col min="4909" max="4909" width="14.25" style="183" customWidth="1"/>
    <col min="4910" max="4910" width="9" style="183" hidden="1" customWidth="1"/>
    <col min="4911" max="4911" width="13.5" style="183" customWidth="1"/>
    <col min="4912" max="4924" width="9" style="183" hidden="1" customWidth="1"/>
    <col min="4925" max="4925" width="27.125" style="183" customWidth="1"/>
    <col min="4926" max="4926" width="39.25" style="183" customWidth="1"/>
    <col min="4927" max="4927" width="13" style="183" customWidth="1"/>
    <col min="4928" max="4928" width="9" style="183" customWidth="1"/>
    <col min="4929" max="4929" width="30.25" style="183" customWidth="1"/>
    <col min="4930" max="4930" width="24" style="183" customWidth="1"/>
    <col min="4931" max="4931" width="9" style="183" customWidth="1"/>
    <col min="4932" max="5119" width="9" style="183"/>
    <col min="5120" max="5123" width="9" style="183" hidden="1" customWidth="1"/>
    <col min="5124" max="5124" width="48.75" style="183" customWidth="1"/>
    <col min="5125" max="5138" width="9" style="183" hidden="1" customWidth="1"/>
    <col min="5139" max="5139" width="13.375" style="183" customWidth="1"/>
    <col min="5140" max="5141" width="9" style="183" hidden="1" customWidth="1"/>
    <col min="5142" max="5142" width="12.25" style="183" customWidth="1"/>
    <col min="5143" max="5164" width="9" style="183" hidden="1" customWidth="1"/>
    <col min="5165" max="5165" width="14.25" style="183" customWidth="1"/>
    <col min="5166" max="5166" width="9" style="183" hidden="1" customWidth="1"/>
    <col min="5167" max="5167" width="13.5" style="183" customWidth="1"/>
    <col min="5168" max="5180" width="9" style="183" hidden="1" customWidth="1"/>
    <col min="5181" max="5181" width="27.125" style="183" customWidth="1"/>
    <col min="5182" max="5182" width="39.25" style="183" customWidth="1"/>
    <col min="5183" max="5183" width="13" style="183" customWidth="1"/>
    <col min="5184" max="5184" width="9" style="183" customWidth="1"/>
    <col min="5185" max="5185" width="30.25" style="183" customWidth="1"/>
    <col min="5186" max="5186" width="24" style="183" customWidth="1"/>
    <col min="5187" max="5187" width="9" style="183" customWidth="1"/>
    <col min="5188" max="5375" width="9" style="183"/>
    <col min="5376" max="5379" width="9" style="183" hidden="1" customWidth="1"/>
    <col min="5380" max="5380" width="48.75" style="183" customWidth="1"/>
    <col min="5381" max="5394" width="9" style="183" hidden="1" customWidth="1"/>
    <col min="5395" max="5395" width="13.375" style="183" customWidth="1"/>
    <col min="5396" max="5397" width="9" style="183" hidden="1" customWidth="1"/>
    <col min="5398" max="5398" width="12.25" style="183" customWidth="1"/>
    <col min="5399" max="5420" width="9" style="183" hidden="1" customWidth="1"/>
    <col min="5421" max="5421" width="14.25" style="183" customWidth="1"/>
    <col min="5422" max="5422" width="9" style="183" hidden="1" customWidth="1"/>
    <col min="5423" max="5423" width="13.5" style="183" customWidth="1"/>
    <col min="5424" max="5436" width="9" style="183" hidden="1" customWidth="1"/>
    <col min="5437" max="5437" width="27.125" style="183" customWidth="1"/>
    <col min="5438" max="5438" width="39.25" style="183" customWidth="1"/>
    <col min="5439" max="5439" width="13" style="183" customWidth="1"/>
    <col min="5440" max="5440" width="9" style="183" customWidth="1"/>
    <col min="5441" max="5441" width="30.25" style="183" customWidth="1"/>
    <col min="5442" max="5442" width="24" style="183" customWidth="1"/>
    <col min="5443" max="5443" width="9" style="183" customWidth="1"/>
    <col min="5444" max="5631" width="9" style="183"/>
    <col min="5632" max="5635" width="9" style="183" hidden="1" customWidth="1"/>
    <col min="5636" max="5636" width="48.75" style="183" customWidth="1"/>
    <col min="5637" max="5650" width="9" style="183" hidden="1" customWidth="1"/>
    <col min="5651" max="5651" width="13.375" style="183" customWidth="1"/>
    <col min="5652" max="5653" width="9" style="183" hidden="1" customWidth="1"/>
    <col min="5654" max="5654" width="12.25" style="183" customWidth="1"/>
    <col min="5655" max="5676" width="9" style="183" hidden="1" customWidth="1"/>
    <col min="5677" max="5677" width="14.25" style="183" customWidth="1"/>
    <col min="5678" max="5678" width="9" style="183" hidden="1" customWidth="1"/>
    <col min="5679" max="5679" width="13.5" style="183" customWidth="1"/>
    <col min="5680" max="5692" width="9" style="183" hidden="1" customWidth="1"/>
    <col min="5693" max="5693" width="27.125" style="183" customWidth="1"/>
    <col min="5694" max="5694" width="39.25" style="183" customWidth="1"/>
    <col min="5695" max="5695" width="13" style="183" customWidth="1"/>
    <col min="5696" max="5696" width="9" style="183" customWidth="1"/>
    <col min="5697" max="5697" width="30.25" style="183" customWidth="1"/>
    <col min="5698" max="5698" width="24" style="183" customWidth="1"/>
    <col min="5699" max="5699" width="9" style="183" customWidth="1"/>
    <col min="5700" max="5887" width="9" style="183"/>
    <col min="5888" max="5891" width="9" style="183" hidden="1" customWidth="1"/>
    <col min="5892" max="5892" width="48.75" style="183" customWidth="1"/>
    <col min="5893" max="5906" width="9" style="183" hidden="1" customWidth="1"/>
    <col min="5907" max="5907" width="13.375" style="183" customWidth="1"/>
    <col min="5908" max="5909" width="9" style="183" hidden="1" customWidth="1"/>
    <col min="5910" max="5910" width="12.25" style="183" customWidth="1"/>
    <col min="5911" max="5932" width="9" style="183" hidden="1" customWidth="1"/>
    <col min="5933" max="5933" width="14.25" style="183" customWidth="1"/>
    <col min="5934" max="5934" width="9" style="183" hidden="1" customWidth="1"/>
    <col min="5935" max="5935" width="13.5" style="183" customWidth="1"/>
    <col min="5936" max="5948" width="9" style="183" hidden="1" customWidth="1"/>
    <col min="5949" max="5949" width="27.125" style="183" customWidth="1"/>
    <col min="5950" max="5950" width="39.25" style="183" customWidth="1"/>
    <col min="5951" max="5951" width="13" style="183" customWidth="1"/>
    <col min="5952" max="5952" width="9" style="183" customWidth="1"/>
    <col min="5953" max="5953" width="30.25" style="183" customWidth="1"/>
    <col min="5954" max="5954" width="24" style="183" customWidth="1"/>
    <col min="5955" max="5955" width="9" style="183" customWidth="1"/>
    <col min="5956" max="6143" width="9" style="183"/>
    <col min="6144" max="6147" width="9" style="183" hidden="1" customWidth="1"/>
    <col min="6148" max="6148" width="48.75" style="183" customWidth="1"/>
    <col min="6149" max="6162" width="9" style="183" hidden="1" customWidth="1"/>
    <col min="6163" max="6163" width="13.375" style="183" customWidth="1"/>
    <col min="6164" max="6165" width="9" style="183" hidden="1" customWidth="1"/>
    <col min="6166" max="6166" width="12.25" style="183" customWidth="1"/>
    <col min="6167" max="6188" width="9" style="183" hidden="1" customWidth="1"/>
    <col min="6189" max="6189" width="14.25" style="183" customWidth="1"/>
    <col min="6190" max="6190" width="9" style="183" hidden="1" customWidth="1"/>
    <col min="6191" max="6191" width="13.5" style="183" customWidth="1"/>
    <col min="6192" max="6204" width="9" style="183" hidden="1" customWidth="1"/>
    <col min="6205" max="6205" width="27.125" style="183" customWidth="1"/>
    <col min="6206" max="6206" width="39.25" style="183" customWidth="1"/>
    <col min="6207" max="6207" width="13" style="183" customWidth="1"/>
    <col min="6208" max="6208" width="9" style="183" customWidth="1"/>
    <col min="6209" max="6209" width="30.25" style="183" customWidth="1"/>
    <col min="6210" max="6210" width="24" style="183" customWidth="1"/>
    <col min="6211" max="6211" width="9" style="183" customWidth="1"/>
    <col min="6212" max="6399" width="9" style="183"/>
    <col min="6400" max="6403" width="9" style="183" hidden="1" customWidth="1"/>
    <col min="6404" max="6404" width="48.75" style="183" customWidth="1"/>
    <col min="6405" max="6418" width="9" style="183" hidden="1" customWidth="1"/>
    <col min="6419" max="6419" width="13.375" style="183" customWidth="1"/>
    <col min="6420" max="6421" width="9" style="183" hidden="1" customWidth="1"/>
    <col min="6422" max="6422" width="12.25" style="183" customWidth="1"/>
    <col min="6423" max="6444" width="9" style="183" hidden="1" customWidth="1"/>
    <col min="6445" max="6445" width="14.25" style="183" customWidth="1"/>
    <col min="6446" max="6446" width="9" style="183" hidden="1" customWidth="1"/>
    <col min="6447" max="6447" width="13.5" style="183" customWidth="1"/>
    <col min="6448" max="6460" width="9" style="183" hidden="1" customWidth="1"/>
    <col min="6461" max="6461" width="27.125" style="183" customWidth="1"/>
    <col min="6462" max="6462" width="39.25" style="183" customWidth="1"/>
    <col min="6463" max="6463" width="13" style="183" customWidth="1"/>
    <col min="6464" max="6464" width="9" style="183" customWidth="1"/>
    <col min="6465" max="6465" width="30.25" style="183" customWidth="1"/>
    <col min="6466" max="6466" width="24" style="183" customWidth="1"/>
    <col min="6467" max="6467" width="9" style="183" customWidth="1"/>
    <col min="6468" max="6655" width="9" style="183"/>
    <col min="6656" max="6659" width="9" style="183" hidden="1" customWidth="1"/>
    <col min="6660" max="6660" width="48.75" style="183" customWidth="1"/>
    <col min="6661" max="6674" width="9" style="183" hidden="1" customWidth="1"/>
    <col min="6675" max="6675" width="13.375" style="183" customWidth="1"/>
    <col min="6676" max="6677" width="9" style="183" hidden="1" customWidth="1"/>
    <col min="6678" max="6678" width="12.25" style="183" customWidth="1"/>
    <col min="6679" max="6700" width="9" style="183" hidden="1" customWidth="1"/>
    <col min="6701" max="6701" width="14.25" style="183" customWidth="1"/>
    <col min="6702" max="6702" width="9" style="183" hidden="1" customWidth="1"/>
    <col min="6703" max="6703" width="13.5" style="183" customWidth="1"/>
    <col min="6704" max="6716" width="9" style="183" hidden="1" customWidth="1"/>
    <col min="6717" max="6717" width="27.125" style="183" customWidth="1"/>
    <col min="6718" max="6718" width="39.25" style="183" customWidth="1"/>
    <col min="6719" max="6719" width="13" style="183" customWidth="1"/>
    <col min="6720" max="6720" width="9" style="183" customWidth="1"/>
    <col min="6721" max="6721" width="30.25" style="183" customWidth="1"/>
    <col min="6722" max="6722" width="24" style="183" customWidth="1"/>
    <col min="6723" max="6723" width="9" style="183" customWidth="1"/>
    <col min="6724" max="6911" width="9" style="183"/>
    <col min="6912" max="6915" width="9" style="183" hidden="1" customWidth="1"/>
    <col min="6916" max="6916" width="48.75" style="183" customWidth="1"/>
    <col min="6917" max="6930" width="9" style="183" hidden="1" customWidth="1"/>
    <col min="6931" max="6931" width="13.375" style="183" customWidth="1"/>
    <col min="6932" max="6933" width="9" style="183" hidden="1" customWidth="1"/>
    <col min="6934" max="6934" width="12.25" style="183" customWidth="1"/>
    <col min="6935" max="6956" width="9" style="183" hidden="1" customWidth="1"/>
    <col min="6957" max="6957" width="14.25" style="183" customWidth="1"/>
    <col min="6958" max="6958" width="9" style="183" hidden="1" customWidth="1"/>
    <col min="6959" max="6959" width="13.5" style="183" customWidth="1"/>
    <col min="6960" max="6972" width="9" style="183" hidden="1" customWidth="1"/>
    <col min="6973" max="6973" width="27.125" style="183" customWidth="1"/>
    <col min="6974" max="6974" width="39.25" style="183" customWidth="1"/>
    <col min="6975" max="6975" width="13" style="183" customWidth="1"/>
    <col min="6976" max="6976" width="9" style="183" customWidth="1"/>
    <col min="6977" max="6977" width="30.25" style="183" customWidth="1"/>
    <col min="6978" max="6978" width="24" style="183" customWidth="1"/>
    <col min="6979" max="6979" width="9" style="183" customWidth="1"/>
    <col min="6980" max="7167" width="9" style="183"/>
    <col min="7168" max="7171" width="9" style="183" hidden="1" customWidth="1"/>
    <col min="7172" max="7172" width="48.75" style="183" customWidth="1"/>
    <col min="7173" max="7186" width="9" style="183" hidden="1" customWidth="1"/>
    <col min="7187" max="7187" width="13.375" style="183" customWidth="1"/>
    <col min="7188" max="7189" width="9" style="183" hidden="1" customWidth="1"/>
    <col min="7190" max="7190" width="12.25" style="183" customWidth="1"/>
    <col min="7191" max="7212" width="9" style="183" hidden="1" customWidth="1"/>
    <col min="7213" max="7213" width="14.25" style="183" customWidth="1"/>
    <col min="7214" max="7214" width="9" style="183" hidden="1" customWidth="1"/>
    <col min="7215" max="7215" width="13.5" style="183" customWidth="1"/>
    <col min="7216" max="7228" width="9" style="183" hidden="1" customWidth="1"/>
    <col min="7229" max="7229" width="27.125" style="183" customWidth="1"/>
    <col min="7230" max="7230" width="39.25" style="183" customWidth="1"/>
    <col min="7231" max="7231" width="13" style="183" customWidth="1"/>
    <col min="7232" max="7232" width="9" style="183" customWidth="1"/>
    <col min="7233" max="7233" width="30.25" style="183" customWidth="1"/>
    <col min="7234" max="7234" width="24" style="183" customWidth="1"/>
    <col min="7235" max="7235" width="9" style="183" customWidth="1"/>
    <col min="7236" max="7423" width="9" style="183"/>
    <col min="7424" max="7427" width="9" style="183" hidden="1" customWidth="1"/>
    <col min="7428" max="7428" width="48.75" style="183" customWidth="1"/>
    <col min="7429" max="7442" width="9" style="183" hidden="1" customWidth="1"/>
    <col min="7443" max="7443" width="13.375" style="183" customWidth="1"/>
    <col min="7444" max="7445" width="9" style="183" hidden="1" customWidth="1"/>
    <col min="7446" max="7446" width="12.25" style="183" customWidth="1"/>
    <col min="7447" max="7468" width="9" style="183" hidden="1" customWidth="1"/>
    <col min="7469" max="7469" width="14.25" style="183" customWidth="1"/>
    <col min="7470" max="7470" width="9" style="183" hidden="1" customWidth="1"/>
    <col min="7471" max="7471" width="13.5" style="183" customWidth="1"/>
    <col min="7472" max="7484" width="9" style="183" hidden="1" customWidth="1"/>
    <col min="7485" max="7485" width="27.125" style="183" customWidth="1"/>
    <col min="7486" max="7486" width="39.25" style="183" customWidth="1"/>
    <col min="7487" max="7487" width="13" style="183" customWidth="1"/>
    <col min="7488" max="7488" width="9" style="183" customWidth="1"/>
    <col min="7489" max="7489" width="30.25" style="183" customWidth="1"/>
    <col min="7490" max="7490" width="24" style="183" customWidth="1"/>
    <col min="7491" max="7491" width="9" style="183" customWidth="1"/>
    <col min="7492" max="7679" width="9" style="183"/>
    <col min="7680" max="7683" width="9" style="183" hidden="1" customWidth="1"/>
    <col min="7684" max="7684" width="48.75" style="183" customWidth="1"/>
    <col min="7685" max="7698" width="9" style="183" hidden="1" customWidth="1"/>
    <col min="7699" max="7699" width="13.375" style="183" customWidth="1"/>
    <col min="7700" max="7701" width="9" style="183" hidden="1" customWidth="1"/>
    <col min="7702" max="7702" width="12.25" style="183" customWidth="1"/>
    <col min="7703" max="7724" width="9" style="183" hidden="1" customWidth="1"/>
    <col min="7725" max="7725" width="14.25" style="183" customWidth="1"/>
    <col min="7726" max="7726" width="9" style="183" hidden="1" customWidth="1"/>
    <col min="7727" max="7727" width="13.5" style="183" customWidth="1"/>
    <col min="7728" max="7740" width="9" style="183" hidden="1" customWidth="1"/>
    <col min="7741" max="7741" width="27.125" style="183" customWidth="1"/>
    <col min="7742" max="7742" width="39.25" style="183" customWidth="1"/>
    <col min="7743" max="7743" width="13" style="183" customWidth="1"/>
    <col min="7744" max="7744" width="9" style="183" customWidth="1"/>
    <col min="7745" max="7745" width="30.25" style="183" customWidth="1"/>
    <col min="7746" max="7746" width="24" style="183" customWidth="1"/>
    <col min="7747" max="7747" width="9" style="183" customWidth="1"/>
    <col min="7748" max="7935" width="9" style="183"/>
    <col min="7936" max="7939" width="9" style="183" hidden="1" customWidth="1"/>
    <col min="7940" max="7940" width="48.75" style="183" customWidth="1"/>
    <col min="7941" max="7954" width="9" style="183" hidden="1" customWidth="1"/>
    <col min="7955" max="7955" width="13.375" style="183" customWidth="1"/>
    <col min="7956" max="7957" width="9" style="183" hidden="1" customWidth="1"/>
    <col min="7958" max="7958" width="12.25" style="183" customWidth="1"/>
    <col min="7959" max="7980" width="9" style="183" hidden="1" customWidth="1"/>
    <col min="7981" max="7981" width="14.25" style="183" customWidth="1"/>
    <col min="7982" max="7982" width="9" style="183" hidden="1" customWidth="1"/>
    <col min="7983" max="7983" width="13.5" style="183" customWidth="1"/>
    <col min="7984" max="7996" width="9" style="183" hidden="1" customWidth="1"/>
    <col min="7997" max="7997" width="27.125" style="183" customWidth="1"/>
    <col min="7998" max="7998" width="39.25" style="183" customWidth="1"/>
    <col min="7999" max="7999" width="13" style="183" customWidth="1"/>
    <col min="8000" max="8000" width="9" style="183" customWidth="1"/>
    <col min="8001" max="8001" width="30.25" style="183" customWidth="1"/>
    <col min="8002" max="8002" width="24" style="183" customWidth="1"/>
    <col min="8003" max="8003" width="9" style="183" customWidth="1"/>
    <col min="8004" max="8191" width="9" style="183"/>
    <col min="8192" max="8195" width="9" style="183" hidden="1" customWidth="1"/>
    <col min="8196" max="8196" width="48.75" style="183" customWidth="1"/>
    <col min="8197" max="8210" width="9" style="183" hidden="1" customWidth="1"/>
    <col min="8211" max="8211" width="13.375" style="183" customWidth="1"/>
    <col min="8212" max="8213" width="9" style="183" hidden="1" customWidth="1"/>
    <col min="8214" max="8214" width="12.25" style="183" customWidth="1"/>
    <col min="8215" max="8236" width="9" style="183" hidden="1" customWidth="1"/>
    <col min="8237" max="8237" width="14.25" style="183" customWidth="1"/>
    <col min="8238" max="8238" width="9" style="183" hidden="1" customWidth="1"/>
    <col min="8239" max="8239" width="13.5" style="183" customWidth="1"/>
    <col min="8240" max="8252" width="9" style="183" hidden="1" customWidth="1"/>
    <col min="8253" max="8253" width="27.125" style="183" customWidth="1"/>
    <col min="8254" max="8254" width="39.25" style="183" customWidth="1"/>
    <col min="8255" max="8255" width="13" style="183" customWidth="1"/>
    <col min="8256" max="8256" width="9" style="183" customWidth="1"/>
    <col min="8257" max="8257" width="30.25" style="183" customWidth="1"/>
    <col min="8258" max="8258" width="24" style="183" customWidth="1"/>
    <col min="8259" max="8259" width="9" style="183" customWidth="1"/>
    <col min="8260" max="8447" width="9" style="183"/>
    <col min="8448" max="8451" width="9" style="183" hidden="1" customWidth="1"/>
    <col min="8452" max="8452" width="48.75" style="183" customWidth="1"/>
    <col min="8453" max="8466" width="9" style="183" hidden="1" customWidth="1"/>
    <col min="8467" max="8467" width="13.375" style="183" customWidth="1"/>
    <col min="8468" max="8469" width="9" style="183" hidden="1" customWidth="1"/>
    <col min="8470" max="8470" width="12.25" style="183" customWidth="1"/>
    <col min="8471" max="8492" width="9" style="183" hidden="1" customWidth="1"/>
    <col min="8493" max="8493" width="14.25" style="183" customWidth="1"/>
    <col min="8494" max="8494" width="9" style="183" hidden="1" customWidth="1"/>
    <col min="8495" max="8495" width="13.5" style="183" customWidth="1"/>
    <col min="8496" max="8508" width="9" style="183" hidden="1" customWidth="1"/>
    <col min="8509" max="8509" width="27.125" style="183" customWidth="1"/>
    <col min="8510" max="8510" width="39.25" style="183" customWidth="1"/>
    <col min="8511" max="8511" width="13" style="183" customWidth="1"/>
    <col min="8512" max="8512" width="9" style="183" customWidth="1"/>
    <col min="8513" max="8513" width="30.25" style="183" customWidth="1"/>
    <col min="8514" max="8514" width="24" style="183" customWidth="1"/>
    <col min="8515" max="8515" width="9" style="183" customWidth="1"/>
    <col min="8516" max="8703" width="9" style="183"/>
    <col min="8704" max="8707" width="9" style="183" hidden="1" customWidth="1"/>
    <col min="8708" max="8708" width="48.75" style="183" customWidth="1"/>
    <col min="8709" max="8722" width="9" style="183" hidden="1" customWidth="1"/>
    <col min="8723" max="8723" width="13.375" style="183" customWidth="1"/>
    <col min="8724" max="8725" width="9" style="183" hidden="1" customWidth="1"/>
    <col min="8726" max="8726" width="12.25" style="183" customWidth="1"/>
    <col min="8727" max="8748" width="9" style="183" hidden="1" customWidth="1"/>
    <col min="8749" max="8749" width="14.25" style="183" customWidth="1"/>
    <col min="8750" max="8750" width="9" style="183" hidden="1" customWidth="1"/>
    <col min="8751" max="8751" width="13.5" style="183" customWidth="1"/>
    <col min="8752" max="8764" width="9" style="183" hidden="1" customWidth="1"/>
    <col min="8765" max="8765" width="27.125" style="183" customWidth="1"/>
    <col min="8766" max="8766" width="39.25" style="183" customWidth="1"/>
    <col min="8767" max="8767" width="13" style="183" customWidth="1"/>
    <col min="8768" max="8768" width="9" style="183" customWidth="1"/>
    <col min="8769" max="8769" width="30.25" style="183" customWidth="1"/>
    <col min="8770" max="8770" width="24" style="183" customWidth="1"/>
    <col min="8771" max="8771" width="9" style="183" customWidth="1"/>
    <col min="8772" max="8959" width="9" style="183"/>
    <col min="8960" max="8963" width="9" style="183" hidden="1" customWidth="1"/>
    <col min="8964" max="8964" width="48.75" style="183" customWidth="1"/>
    <col min="8965" max="8978" width="9" style="183" hidden="1" customWidth="1"/>
    <col min="8979" max="8979" width="13.375" style="183" customWidth="1"/>
    <col min="8980" max="8981" width="9" style="183" hidden="1" customWidth="1"/>
    <col min="8982" max="8982" width="12.25" style="183" customWidth="1"/>
    <col min="8983" max="9004" width="9" style="183" hidden="1" customWidth="1"/>
    <col min="9005" max="9005" width="14.25" style="183" customWidth="1"/>
    <col min="9006" max="9006" width="9" style="183" hidden="1" customWidth="1"/>
    <col min="9007" max="9007" width="13.5" style="183" customWidth="1"/>
    <col min="9008" max="9020" width="9" style="183" hidden="1" customWidth="1"/>
    <col min="9021" max="9021" width="27.125" style="183" customWidth="1"/>
    <col min="9022" max="9022" width="39.25" style="183" customWidth="1"/>
    <col min="9023" max="9023" width="13" style="183" customWidth="1"/>
    <col min="9024" max="9024" width="9" style="183" customWidth="1"/>
    <col min="9025" max="9025" width="30.25" style="183" customWidth="1"/>
    <col min="9026" max="9026" width="24" style="183" customWidth="1"/>
    <col min="9027" max="9027" width="9" style="183" customWidth="1"/>
    <col min="9028" max="9215" width="9" style="183"/>
    <col min="9216" max="9219" width="9" style="183" hidden="1" customWidth="1"/>
    <col min="9220" max="9220" width="48.75" style="183" customWidth="1"/>
    <col min="9221" max="9234" width="9" style="183" hidden="1" customWidth="1"/>
    <col min="9235" max="9235" width="13.375" style="183" customWidth="1"/>
    <col min="9236" max="9237" width="9" style="183" hidden="1" customWidth="1"/>
    <col min="9238" max="9238" width="12.25" style="183" customWidth="1"/>
    <col min="9239" max="9260" width="9" style="183" hidden="1" customWidth="1"/>
    <col min="9261" max="9261" width="14.25" style="183" customWidth="1"/>
    <col min="9262" max="9262" width="9" style="183" hidden="1" customWidth="1"/>
    <col min="9263" max="9263" width="13.5" style="183" customWidth="1"/>
    <col min="9264" max="9276" width="9" style="183" hidden="1" customWidth="1"/>
    <col min="9277" max="9277" width="27.125" style="183" customWidth="1"/>
    <col min="9278" max="9278" width="39.25" style="183" customWidth="1"/>
    <col min="9279" max="9279" width="13" style="183" customWidth="1"/>
    <col min="9280" max="9280" width="9" style="183" customWidth="1"/>
    <col min="9281" max="9281" width="30.25" style="183" customWidth="1"/>
    <col min="9282" max="9282" width="24" style="183" customWidth="1"/>
    <col min="9283" max="9283" width="9" style="183" customWidth="1"/>
    <col min="9284" max="9471" width="9" style="183"/>
    <col min="9472" max="9475" width="9" style="183" hidden="1" customWidth="1"/>
    <col min="9476" max="9476" width="48.75" style="183" customWidth="1"/>
    <col min="9477" max="9490" width="9" style="183" hidden="1" customWidth="1"/>
    <col min="9491" max="9491" width="13.375" style="183" customWidth="1"/>
    <col min="9492" max="9493" width="9" style="183" hidden="1" customWidth="1"/>
    <col min="9494" max="9494" width="12.25" style="183" customWidth="1"/>
    <col min="9495" max="9516" width="9" style="183" hidden="1" customWidth="1"/>
    <col min="9517" max="9517" width="14.25" style="183" customWidth="1"/>
    <col min="9518" max="9518" width="9" style="183" hidden="1" customWidth="1"/>
    <col min="9519" max="9519" width="13.5" style="183" customWidth="1"/>
    <col min="9520" max="9532" width="9" style="183" hidden="1" customWidth="1"/>
    <col min="9533" max="9533" width="27.125" style="183" customWidth="1"/>
    <col min="9534" max="9534" width="39.25" style="183" customWidth="1"/>
    <col min="9535" max="9535" width="13" style="183" customWidth="1"/>
    <col min="9536" max="9536" width="9" style="183" customWidth="1"/>
    <col min="9537" max="9537" width="30.25" style="183" customWidth="1"/>
    <col min="9538" max="9538" width="24" style="183" customWidth="1"/>
    <col min="9539" max="9539" width="9" style="183" customWidth="1"/>
    <col min="9540" max="9727" width="9" style="183"/>
    <col min="9728" max="9731" width="9" style="183" hidden="1" customWidth="1"/>
    <col min="9732" max="9732" width="48.75" style="183" customWidth="1"/>
    <col min="9733" max="9746" width="9" style="183" hidden="1" customWidth="1"/>
    <col min="9747" max="9747" width="13.375" style="183" customWidth="1"/>
    <col min="9748" max="9749" width="9" style="183" hidden="1" customWidth="1"/>
    <col min="9750" max="9750" width="12.25" style="183" customWidth="1"/>
    <col min="9751" max="9772" width="9" style="183" hidden="1" customWidth="1"/>
    <col min="9773" max="9773" width="14.25" style="183" customWidth="1"/>
    <col min="9774" max="9774" width="9" style="183" hidden="1" customWidth="1"/>
    <col min="9775" max="9775" width="13.5" style="183" customWidth="1"/>
    <col min="9776" max="9788" width="9" style="183" hidden="1" customWidth="1"/>
    <col min="9789" max="9789" width="27.125" style="183" customWidth="1"/>
    <col min="9790" max="9790" width="39.25" style="183" customWidth="1"/>
    <col min="9791" max="9791" width="13" style="183" customWidth="1"/>
    <col min="9792" max="9792" width="9" style="183" customWidth="1"/>
    <col min="9793" max="9793" width="30.25" style="183" customWidth="1"/>
    <col min="9794" max="9794" width="24" style="183" customWidth="1"/>
    <col min="9795" max="9795" width="9" style="183" customWidth="1"/>
    <col min="9796" max="9983" width="9" style="183"/>
    <col min="9984" max="9987" width="9" style="183" hidden="1" customWidth="1"/>
    <col min="9988" max="9988" width="48.75" style="183" customWidth="1"/>
    <col min="9989" max="10002" width="9" style="183" hidden="1" customWidth="1"/>
    <col min="10003" max="10003" width="13.375" style="183" customWidth="1"/>
    <col min="10004" max="10005" width="9" style="183" hidden="1" customWidth="1"/>
    <col min="10006" max="10006" width="12.25" style="183" customWidth="1"/>
    <col min="10007" max="10028" width="9" style="183" hidden="1" customWidth="1"/>
    <col min="10029" max="10029" width="14.25" style="183" customWidth="1"/>
    <col min="10030" max="10030" width="9" style="183" hidden="1" customWidth="1"/>
    <col min="10031" max="10031" width="13.5" style="183" customWidth="1"/>
    <col min="10032" max="10044" width="9" style="183" hidden="1" customWidth="1"/>
    <col min="10045" max="10045" width="27.125" style="183" customWidth="1"/>
    <col min="10046" max="10046" width="39.25" style="183" customWidth="1"/>
    <col min="10047" max="10047" width="13" style="183" customWidth="1"/>
    <col min="10048" max="10048" width="9" style="183" customWidth="1"/>
    <col min="10049" max="10049" width="30.25" style="183" customWidth="1"/>
    <col min="10050" max="10050" width="24" style="183" customWidth="1"/>
    <col min="10051" max="10051" width="9" style="183" customWidth="1"/>
    <col min="10052" max="10239" width="9" style="183"/>
    <col min="10240" max="10243" width="9" style="183" hidden="1" customWidth="1"/>
    <col min="10244" max="10244" width="48.75" style="183" customWidth="1"/>
    <col min="10245" max="10258" width="9" style="183" hidden="1" customWidth="1"/>
    <col min="10259" max="10259" width="13.375" style="183" customWidth="1"/>
    <col min="10260" max="10261" width="9" style="183" hidden="1" customWidth="1"/>
    <col min="10262" max="10262" width="12.25" style="183" customWidth="1"/>
    <col min="10263" max="10284" width="9" style="183" hidden="1" customWidth="1"/>
    <col min="10285" max="10285" width="14.25" style="183" customWidth="1"/>
    <col min="10286" max="10286" width="9" style="183" hidden="1" customWidth="1"/>
    <col min="10287" max="10287" width="13.5" style="183" customWidth="1"/>
    <col min="10288" max="10300" width="9" style="183" hidden="1" customWidth="1"/>
    <col min="10301" max="10301" width="27.125" style="183" customWidth="1"/>
    <col min="10302" max="10302" width="39.25" style="183" customWidth="1"/>
    <col min="10303" max="10303" width="13" style="183" customWidth="1"/>
    <col min="10304" max="10304" width="9" style="183" customWidth="1"/>
    <col min="10305" max="10305" width="30.25" style="183" customWidth="1"/>
    <col min="10306" max="10306" width="24" style="183" customWidth="1"/>
    <col min="10307" max="10307" width="9" style="183" customWidth="1"/>
    <col min="10308" max="10495" width="9" style="183"/>
    <col min="10496" max="10499" width="9" style="183" hidden="1" customWidth="1"/>
    <col min="10500" max="10500" width="48.75" style="183" customWidth="1"/>
    <col min="10501" max="10514" width="9" style="183" hidden="1" customWidth="1"/>
    <col min="10515" max="10515" width="13.375" style="183" customWidth="1"/>
    <col min="10516" max="10517" width="9" style="183" hidden="1" customWidth="1"/>
    <col min="10518" max="10518" width="12.25" style="183" customWidth="1"/>
    <col min="10519" max="10540" width="9" style="183" hidden="1" customWidth="1"/>
    <col min="10541" max="10541" width="14.25" style="183" customWidth="1"/>
    <col min="10542" max="10542" width="9" style="183" hidden="1" customWidth="1"/>
    <col min="10543" max="10543" width="13.5" style="183" customWidth="1"/>
    <col min="10544" max="10556" width="9" style="183" hidden="1" customWidth="1"/>
    <col min="10557" max="10557" width="27.125" style="183" customWidth="1"/>
    <col min="10558" max="10558" width="39.25" style="183" customWidth="1"/>
    <col min="10559" max="10559" width="13" style="183" customWidth="1"/>
    <col min="10560" max="10560" width="9" style="183" customWidth="1"/>
    <col min="10561" max="10561" width="30.25" style="183" customWidth="1"/>
    <col min="10562" max="10562" width="24" style="183" customWidth="1"/>
    <col min="10563" max="10563" width="9" style="183" customWidth="1"/>
    <col min="10564" max="10751" width="9" style="183"/>
    <col min="10752" max="10755" width="9" style="183" hidden="1" customWidth="1"/>
    <col min="10756" max="10756" width="48.75" style="183" customWidth="1"/>
    <col min="10757" max="10770" width="9" style="183" hidden="1" customWidth="1"/>
    <col min="10771" max="10771" width="13.375" style="183" customWidth="1"/>
    <col min="10772" max="10773" width="9" style="183" hidden="1" customWidth="1"/>
    <col min="10774" max="10774" width="12.25" style="183" customWidth="1"/>
    <col min="10775" max="10796" width="9" style="183" hidden="1" customWidth="1"/>
    <col min="10797" max="10797" width="14.25" style="183" customWidth="1"/>
    <col min="10798" max="10798" width="9" style="183" hidden="1" customWidth="1"/>
    <col min="10799" max="10799" width="13.5" style="183" customWidth="1"/>
    <col min="10800" max="10812" width="9" style="183" hidden="1" customWidth="1"/>
    <col min="10813" max="10813" width="27.125" style="183" customWidth="1"/>
    <col min="10814" max="10814" width="39.25" style="183" customWidth="1"/>
    <col min="10815" max="10815" width="13" style="183" customWidth="1"/>
    <col min="10816" max="10816" width="9" style="183" customWidth="1"/>
    <col min="10817" max="10817" width="30.25" style="183" customWidth="1"/>
    <col min="10818" max="10818" width="24" style="183" customWidth="1"/>
    <col min="10819" max="10819" width="9" style="183" customWidth="1"/>
    <col min="10820" max="11007" width="9" style="183"/>
    <col min="11008" max="11011" width="9" style="183" hidden="1" customWidth="1"/>
    <col min="11012" max="11012" width="48.75" style="183" customWidth="1"/>
    <col min="11013" max="11026" width="9" style="183" hidden="1" customWidth="1"/>
    <col min="11027" max="11027" width="13.375" style="183" customWidth="1"/>
    <col min="11028" max="11029" width="9" style="183" hidden="1" customWidth="1"/>
    <col min="11030" max="11030" width="12.25" style="183" customWidth="1"/>
    <col min="11031" max="11052" width="9" style="183" hidden="1" customWidth="1"/>
    <col min="11053" max="11053" width="14.25" style="183" customWidth="1"/>
    <col min="11054" max="11054" width="9" style="183" hidden="1" customWidth="1"/>
    <col min="11055" max="11055" width="13.5" style="183" customWidth="1"/>
    <col min="11056" max="11068" width="9" style="183" hidden="1" customWidth="1"/>
    <col min="11069" max="11069" width="27.125" style="183" customWidth="1"/>
    <col min="11070" max="11070" width="39.25" style="183" customWidth="1"/>
    <col min="11071" max="11071" width="13" style="183" customWidth="1"/>
    <col min="11072" max="11072" width="9" style="183" customWidth="1"/>
    <col min="11073" max="11073" width="30.25" style="183" customWidth="1"/>
    <col min="11074" max="11074" width="24" style="183" customWidth="1"/>
    <col min="11075" max="11075" width="9" style="183" customWidth="1"/>
    <col min="11076" max="11263" width="9" style="183"/>
    <col min="11264" max="11267" width="9" style="183" hidden="1" customWidth="1"/>
    <col min="11268" max="11268" width="48.75" style="183" customWidth="1"/>
    <col min="11269" max="11282" width="9" style="183" hidden="1" customWidth="1"/>
    <col min="11283" max="11283" width="13.375" style="183" customWidth="1"/>
    <col min="11284" max="11285" width="9" style="183" hidden="1" customWidth="1"/>
    <col min="11286" max="11286" width="12.25" style="183" customWidth="1"/>
    <col min="11287" max="11308" width="9" style="183" hidden="1" customWidth="1"/>
    <col min="11309" max="11309" width="14.25" style="183" customWidth="1"/>
    <col min="11310" max="11310" width="9" style="183" hidden="1" customWidth="1"/>
    <col min="11311" max="11311" width="13.5" style="183" customWidth="1"/>
    <col min="11312" max="11324" width="9" style="183" hidden="1" customWidth="1"/>
    <col min="11325" max="11325" width="27.125" style="183" customWidth="1"/>
    <col min="11326" max="11326" width="39.25" style="183" customWidth="1"/>
    <col min="11327" max="11327" width="13" style="183" customWidth="1"/>
    <col min="11328" max="11328" width="9" style="183" customWidth="1"/>
    <col min="11329" max="11329" width="30.25" style="183" customWidth="1"/>
    <col min="11330" max="11330" width="24" style="183" customWidth="1"/>
    <col min="11331" max="11331" width="9" style="183" customWidth="1"/>
    <col min="11332" max="11519" width="9" style="183"/>
    <col min="11520" max="11523" width="9" style="183" hidden="1" customWidth="1"/>
    <col min="11524" max="11524" width="48.75" style="183" customWidth="1"/>
    <col min="11525" max="11538" width="9" style="183" hidden="1" customWidth="1"/>
    <col min="11539" max="11539" width="13.375" style="183" customWidth="1"/>
    <col min="11540" max="11541" width="9" style="183" hidden="1" customWidth="1"/>
    <col min="11542" max="11542" width="12.25" style="183" customWidth="1"/>
    <col min="11543" max="11564" width="9" style="183" hidden="1" customWidth="1"/>
    <col min="11565" max="11565" width="14.25" style="183" customWidth="1"/>
    <col min="11566" max="11566" width="9" style="183" hidden="1" customWidth="1"/>
    <col min="11567" max="11567" width="13.5" style="183" customWidth="1"/>
    <col min="11568" max="11580" width="9" style="183" hidden="1" customWidth="1"/>
    <col min="11581" max="11581" width="27.125" style="183" customWidth="1"/>
    <col min="11582" max="11582" width="39.25" style="183" customWidth="1"/>
    <col min="11583" max="11583" width="13" style="183" customWidth="1"/>
    <col min="11584" max="11584" width="9" style="183" customWidth="1"/>
    <col min="11585" max="11585" width="30.25" style="183" customWidth="1"/>
    <col min="11586" max="11586" width="24" style="183" customWidth="1"/>
    <col min="11587" max="11587" width="9" style="183" customWidth="1"/>
    <col min="11588" max="11775" width="9" style="183"/>
    <col min="11776" max="11779" width="9" style="183" hidden="1" customWidth="1"/>
    <col min="11780" max="11780" width="48.75" style="183" customWidth="1"/>
    <col min="11781" max="11794" width="9" style="183" hidden="1" customWidth="1"/>
    <col min="11795" max="11795" width="13.375" style="183" customWidth="1"/>
    <col min="11796" max="11797" width="9" style="183" hidden="1" customWidth="1"/>
    <col min="11798" max="11798" width="12.25" style="183" customWidth="1"/>
    <col min="11799" max="11820" width="9" style="183" hidden="1" customWidth="1"/>
    <col min="11821" max="11821" width="14.25" style="183" customWidth="1"/>
    <col min="11822" max="11822" width="9" style="183" hidden="1" customWidth="1"/>
    <col min="11823" max="11823" width="13.5" style="183" customWidth="1"/>
    <col min="11824" max="11836" width="9" style="183" hidden="1" customWidth="1"/>
    <col min="11837" max="11837" width="27.125" style="183" customWidth="1"/>
    <col min="11838" max="11838" width="39.25" style="183" customWidth="1"/>
    <col min="11839" max="11839" width="13" style="183" customWidth="1"/>
    <col min="11840" max="11840" width="9" style="183" customWidth="1"/>
    <col min="11841" max="11841" width="30.25" style="183" customWidth="1"/>
    <col min="11842" max="11842" width="24" style="183" customWidth="1"/>
    <col min="11843" max="11843" width="9" style="183" customWidth="1"/>
    <col min="11844" max="12031" width="9" style="183"/>
    <col min="12032" max="12035" width="9" style="183" hidden="1" customWidth="1"/>
    <col min="12036" max="12036" width="48.75" style="183" customWidth="1"/>
    <col min="12037" max="12050" width="9" style="183" hidden="1" customWidth="1"/>
    <col min="12051" max="12051" width="13.375" style="183" customWidth="1"/>
    <col min="12052" max="12053" width="9" style="183" hidden="1" customWidth="1"/>
    <col min="12054" max="12054" width="12.25" style="183" customWidth="1"/>
    <col min="12055" max="12076" width="9" style="183" hidden="1" customWidth="1"/>
    <col min="12077" max="12077" width="14.25" style="183" customWidth="1"/>
    <col min="12078" max="12078" width="9" style="183" hidden="1" customWidth="1"/>
    <col min="12079" max="12079" width="13.5" style="183" customWidth="1"/>
    <col min="12080" max="12092" width="9" style="183" hidden="1" customWidth="1"/>
    <col min="12093" max="12093" width="27.125" style="183" customWidth="1"/>
    <col min="12094" max="12094" width="39.25" style="183" customWidth="1"/>
    <col min="12095" max="12095" width="13" style="183" customWidth="1"/>
    <col min="12096" max="12096" width="9" style="183" customWidth="1"/>
    <col min="12097" max="12097" width="30.25" style="183" customWidth="1"/>
    <col min="12098" max="12098" width="24" style="183" customWidth="1"/>
    <col min="12099" max="12099" width="9" style="183" customWidth="1"/>
    <col min="12100" max="12287" width="9" style="183"/>
    <col min="12288" max="12291" width="9" style="183" hidden="1" customWidth="1"/>
    <col min="12292" max="12292" width="48.75" style="183" customWidth="1"/>
    <col min="12293" max="12306" width="9" style="183" hidden="1" customWidth="1"/>
    <col min="12307" max="12307" width="13.375" style="183" customWidth="1"/>
    <col min="12308" max="12309" width="9" style="183" hidden="1" customWidth="1"/>
    <col min="12310" max="12310" width="12.25" style="183" customWidth="1"/>
    <col min="12311" max="12332" width="9" style="183" hidden="1" customWidth="1"/>
    <col min="12333" max="12333" width="14.25" style="183" customWidth="1"/>
    <col min="12334" max="12334" width="9" style="183" hidden="1" customWidth="1"/>
    <col min="12335" max="12335" width="13.5" style="183" customWidth="1"/>
    <col min="12336" max="12348" width="9" style="183" hidden="1" customWidth="1"/>
    <col min="12349" max="12349" width="27.125" style="183" customWidth="1"/>
    <col min="12350" max="12350" width="39.25" style="183" customWidth="1"/>
    <col min="12351" max="12351" width="13" style="183" customWidth="1"/>
    <col min="12352" max="12352" width="9" style="183" customWidth="1"/>
    <col min="12353" max="12353" width="30.25" style="183" customWidth="1"/>
    <col min="12354" max="12354" width="24" style="183" customWidth="1"/>
    <col min="12355" max="12355" width="9" style="183" customWidth="1"/>
    <col min="12356" max="12543" width="9" style="183"/>
    <col min="12544" max="12547" width="9" style="183" hidden="1" customWidth="1"/>
    <col min="12548" max="12548" width="48.75" style="183" customWidth="1"/>
    <col min="12549" max="12562" width="9" style="183" hidden="1" customWidth="1"/>
    <col min="12563" max="12563" width="13.375" style="183" customWidth="1"/>
    <col min="12564" max="12565" width="9" style="183" hidden="1" customWidth="1"/>
    <col min="12566" max="12566" width="12.25" style="183" customWidth="1"/>
    <col min="12567" max="12588" width="9" style="183" hidden="1" customWidth="1"/>
    <col min="12589" max="12589" width="14.25" style="183" customWidth="1"/>
    <col min="12590" max="12590" width="9" style="183" hidden="1" customWidth="1"/>
    <col min="12591" max="12591" width="13.5" style="183" customWidth="1"/>
    <col min="12592" max="12604" width="9" style="183" hidden="1" customWidth="1"/>
    <col min="12605" max="12605" width="27.125" style="183" customWidth="1"/>
    <col min="12606" max="12606" width="39.25" style="183" customWidth="1"/>
    <col min="12607" max="12607" width="13" style="183" customWidth="1"/>
    <col min="12608" max="12608" width="9" style="183" customWidth="1"/>
    <col min="12609" max="12609" width="30.25" style="183" customWidth="1"/>
    <col min="12610" max="12610" width="24" style="183" customWidth="1"/>
    <col min="12611" max="12611" width="9" style="183" customWidth="1"/>
    <col min="12612" max="12799" width="9" style="183"/>
    <col min="12800" max="12803" width="9" style="183" hidden="1" customWidth="1"/>
    <col min="12804" max="12804" width="48.75" style="183" customWidth="1"/>
    <col min="12805" max="12818" width="9" style="183" hidden="1" customWidth="1"/>
    <col min="12819" max="12819" width="13.375" style="183" customWidth="1"/>
    <col min="12820" max="12821" width="9" style="183" hidden="1" customWidth="1"/>
    <col min="12822" max="12822" width="12.25" style="183" customWidth="1"/>
    <col min="12823" max="12844" width="9" style="183" hidden="1" customWidth="1"/>
    <col min="12845" max="12845" width="14.25" style="183" customWidth="1"/>
    <col min="12846" max="12846" width="9" style="183" hidden="1" customWidth="1"/>
    <col min="12847" max="12847" width="13.5" style="183" customWidth="1"/>
    <col min="12848" max="12860" width="9" style="183" hidden="1" customWidth="1"/>
    <col min="12861" max="12861" width="27.125" style="183" customWidth="1"/>
    <col min="12862" max="12862" width="39.25" style="183" customWidth="1"/>
    <col min="12863" max="12863" width="13" style="183" customWidth="1"/>
    <col min="12864" max="12864" width="9" style="183" customWidth="1"/>
    <col min="12865" max="12865" width="30.25" style="183" customWidth="1"/>
    <col min="12866" max="12866" width="24" style="183" customWidth="1"/>
    <col min="12867" max="12867" width="9" style="183" customWidth="1"/>
    <col min="12868" max="13055" width="9" style="183"/>
    <col min="13056" max="13059" width="9" style="183" hidden="1" customWidth="1"/>
    <col min="13060" max="13060" width="48.75" style="183" customWidth="1"/>
    <col min="13061" max="13074" width="9" style="183" hidden="1" customWidth="1"/>
    <col min="13075" max="13075" width="13.375" style="183" customWidth="1"/>
    <col min="13076" max="13077" width="9" style="183" hidden="1" customWidth="1"/>
    <col min="13078" max="13078" width="12.25" style="183" customWidth="1"/>
    <col min="13079" max="13100" width="9" style="183" hidden="1" customWidth="1"/>
    <col min="13101" max="13101" width="14.25" style="183" customWidth="1"/>
    <col min="13102" max="13102" width="9" style="183" hidden="1" customWidth="1"/>
    <col min="13103" max="13103" width="13.5" style="183" customWidth="1"/>
    <col min="13104" max="13116" width="9" style="183" hidden="1" customWidth="1"/>
    <col min="13117" max="13117" width="27.125" style="183" customWidth="1"/>
    <col min="13118" max="13118" width="39.25" style="183" customWidth="1"/>
    <col min="13119" max="13119" width="13" style="183" customWidth="1"/>
    <col min="13120" max="13120" width="9" style="183" customWidth="1"/>
    <col min="13121" max="13121" width="30.25" style="183" customWidth="1"/>
    <col min="13122" max="13122" width="24" style="183" customWidth="1"/>
    <col min="13123" max="13123" width="9" style="183" customWidth="1"/>
    <col min="13124" max="13311" width="9" style="183"/>
    <col min="13312" max="13315" width="9" style="183" hidden="1" customWidth="1"/>
    <col min="13316" max="13316" width="48.75" style="183" customWidth="1"/>
    <col min="13317" max="13330" width="9" style="183" hidden="1" customWidth="1"/>
    <col min="13331" max="13331" width="13.375" style="183" customWidth="1"/>
    <col min="13332" max="13333" width="9" style="183" hidden="1" customWidth="1"/>
    <col min="13334" max="13334" width="12.25" style="183" customWidth="1"/>
    <col min="13335" max="13356" width="9" style="183" hidden="1" customWidth="1"/>
    <col min="13357" max="13357" width="14.25" style="183" customWidth="1"/>
    <col min="13358" max="13358" width="9" style="183" hidden="1" customWidth="1"/>
    <col min="13359" max="13359" width="13.5" style="183" customWidth="1"/>
    <col min="13360" max="13372" width="9" style="183" hidden="1" customWidth="1"/>
    <col min="13373" max="13373" width="27.125" style="183" customWidth="1"/>
    <col min="13374" max="13374" width="39.25" style="183" customWidth="1"/>
    <col min="13375" max="13375" width="13" style="183" customWidth="1"/>
    <col min="13376" max="13376" width="9" style="183" customWidth="1"/>
    <col min="13377" max="13377" width="30.25" style="183" customWidth="1"/>
    <col min="13378" max="13378" width="24" style="183" customWidth="1"/>
    <col min="13379" max="13379" width="9" style="183" customWidth="1"/>
    <col min="13380" max="13567" width="9" style="183"/>
    <col min="13568" max="13571" width="9" style="183" hidden="1" customWidth="1"/>
    <col min="13572" max="13572" width="48.75" style="183" customWidth="1"/>
    <col min="13573" max="13586" width="9" style="183" hidden="1" customWidth="1"/>
    <col min="13587" max="13587" width="13.375" style="183" customWidth="1"/>
    <col min="13588" max="13589" width="9" style="183" hidden="1" customWidth="1"/>
    <col min="13590" max="13590" width="12.25" style="183" customWidth="1"/>
    <col min="13591" max="13612" width="9" style="183" hidden="1" customWidth="1"/>
    <col min="13613" max="13613" width="14.25" style="183" customWidth="1"/>
    <col min="13614" max="13614" width="9" style="183" hidden="1" customWidth="1"/>
    <col min="13615" max="13615" width="13.5" style="183" customWidth="1"/>
    <col min="13616" max="13628" width="9" style="183" hidden="1" customWidth="1"/>
    <col min="13629" max="13629" width="27.125" style="183" customWidth="1"/>
    <col min="13630" max="13630" width="39.25" style="183" customWidth="1"/>
    <col min="13631" max="13631" width="13" style="183" customWidth="1"/>
    <col min="13632" max="13632" width="9" style="183" customWidth="1"/>
    <col min="13633" max="13633" width="30.25" style="183" customWidth="1"/>
    <col min="13634" max="13634" width="24" style="183" customWidth="1"/>
    <col min="13635" max="13635" width="9" style="183" customWidth="1"/>
    <col min="13636" max="13823" width="9" style="183"/>
    <col min="13824" max="13827" width="9" style="183" hidden="1" customWidth="1"/>
    <col min="13828" max="13828" width="48.75" style="183" customWidth="1"/>
    <col min="13829" max="13842" width="9" style="183" hidden="1" customWidth="1"/>
    <col min="13843" max="13843" width="13.375" style="183" customWidth="1"/>
    <col min="13844" max="13845" width="9" style="183" hidden="1" customWidth="1"/>
    <col min="13846" max="13846" width="12.25" style="183" customWidth="1"/>
    <col min="13847" max="13868" width="9" style="183" hidden="1" customWidth="1"/>
    <col min="13869" max="13869" width="14.25" style="183" customWidth="1"/>
    <col min="13870" max="13870" width="9" style="183" hidden="1" customWidth="1"/>
    <col min="13871" max="13871" width="13.5" style="183" customWidth="1"/>
    <col min="13872" max="13884" width="9" style="183" hidden="1" customWidth="1"/>
    <col min="13885" max="13885" width="27.125" style="183" customWidth="1"/>
    <col min="13886" max="13886" width="39.25" style="183" customWidth="1"/>
    <col min="13887" max="13887" width="13" style="183" customWidth="1"/>
    <col min="13888" max="13888" width="9" style="183" customWidth="1"/>
    <col min="13889" max="13889" width="30.25" style="183" customWidth="1"/>
    <col min="13890" max="13890" width="24" style="183" customWidth="1"/>
    <col min="13891" max="13891" width="9" style="183" customWidth="1"/>
    <col min="13892" max="14079" width="9" style="183"/>
    <col min="14080" max="14083" width="9" style="183" hidden="1" customWidth="1"/>
    <col min="14084" max="14084" width="48.75" style="183" customWidth="1"/>
    <col min="14085" max="14098" width="9" style="183" hidden="1" customWidth="1"/>
    <col min="14099" max="14099" width="13.375" style="183" customWidth="1"/>
    <col min="14100" max="14101" width="9" style="183" hidden="1" customWidth="1"/>
    <col min="14102" max="14102" width="12.25" style="183" customWidth="1"/>
    <col min="14103" max="14124" width="9" style="183" hidden="1" customWidth="1"/>
    <col min="14125" max="14125" width="14.25" style="183" customWidth="1"/>
    <col min="14126" max="14126" width="9" style="183" hidden="1" customWidth="1"/>
    <col min="14127" max="14127" width="13.5" style="183" customWidth="1"/>
    <col min="14128" max="14140" width="9" style="183" hidden="1" customWidth="1"/>
    <col min="14141" max="14141" width="27.125" style="183" customWidth="1"/>
    <col min="14142" max="14142" width="39.25" style="183" customWidth="1"/>
    <col min="14143" max="14143" width="13" style="183" customWidth="1"/>
    <col min="14144" max="14144" width="9" style="183" customWidth="1"/>
    <col min="14145" max="14145" width="30.25" style="183" customWidth="1"/>
    <col min="14146" max="14146" width="24" style="183" customWidth="1"/>
    <col min="14147" max="14147" width="9" style="183" customWidth="1"/>
    <col min="14148" max="14335" width="9" style="183"/>
    <col min="14336" max="14339" width="9" style="183" hidden="1" customWidth="1"/>
    <col min="14340" max="14340" width="48.75" style="183" customWidth="1"/>
    <col min="14341" max="14354" width="9" style="183" hidden="1" customWidth="1"/>
    <col min="14355" max="14355" width="13.375" style="183" customWidth="1"/>
    <col min="14356" max="14357" width="9" style="183" hidden="1" customWidth="1"/>
    <col min="14358" max="14358" width="12.25" style="183" customWidth="1"/>
    <col min="14359" max="14380" width="9" style="183" hidden="1" customWidth="1"/>
    <col min="14381" max="14381" width="14.25" style="183" customWidth="1"/>
    <col min="14382" max="14382" width="9" style="183" hidden="1" customWidth="1"/>
    <col min="14383" max="14383" width="13.5" style="183" customWidth="1"/>
    <col min="14384" max="14396" width="9" style="183" hidden="1" customWidth="1"/>
    <col min="14397" max="14397" width="27.125" style="183" customWidth="1"/>
    <col min="14398" max="14398" width="39.25" style="183" customWidth="1"/>
    <col min="14399" max="14399" width="13" style="183" customWidth="1"/>
    <col min="14400" max="14400" width="9" style="183" customWidth="1"/>
    <col min="14401" max="14401" width="30.25" style="183" customWidth="1"/>
    <col min="14402" max="14402" width="24" style="183" customWidth="1"/>
    <col min="14403" max="14403" width="9" style="183" customWidth="1"/>
    <col min="14404" max="14591" width="9" style="183"/>
    <col min="14592" max="14595" width="9" style="183" hidden="1" customWidth="1"/>
    <col min="14596" max="14596" width="48.75" style="183" customWidth="1"/>
    <col min="14597" max="14610" width="9" style="183" hidden="1" customWidth="1"/>
    <col min="14611" max="14611" width="13.375" style="183" customWidth="1"/>
    <col min="14612" max="14613" width="9" style="183" hidden="1" customWidth="1"/>
    <col min="14614" max="14614" width="12.25" style="183" customWidth="1"/>
    <col min="14615" max="14636" width="9" style="183" hidden="1" customWidth="1"/>
    <col min="14637" max="14637" width="14.25" style="183" customWidth="1"/>
    <col min="14638" max="14638" width="9" style="183" hidden="1" customWidth="1"/>
    <col min="14639" max="14639" width="13.5" style="183" customWidth="1"/>
    <col min="14640" max="14652" width="9" style="183" hidden="1" customWidth="1"/>
    <col min="14653" max="14653" width="27.125" style="183" customWidth="1"/>
    <col min="14654" max="14654" width="39.25" style="183" customWidth="1"/>
    <col min="14655" max="14655" width="13" style="183" customWidth="1"/>
    <col min="14656" max="14656" width="9" style="183" customWidth="1"/>
    <col min="14657" max="14657" width="30.25" style="183" customWidth="1"/>
    <col min="14658" max="14658" width="24" style="183" customWidth="1"/>
    <col min="14659" max="14659" width="9" style="183" customWidth="1"/>
    <col min="14660" max="14847" width="9" style="183"/>
    <col min="14848" max="14851" width="9" style="183" hidden="1" customWidth="1"/>
    <col min="14852" max="14852" width="48.75" style="183" customWidth="1"/>
    <col min="14853" max="14866" width="9" style="183" hidden="1" customWidth="1"/>
    <col min="14867" max="14867" width="13.375" style="183" customWidth="1"/>
    <col min="14868" max="14869" width="9" style="183" hidden="1" customWidth="1"/>
    <col min="14870" max="14870" width="12.25" style="183" customWidth="1"/>
    <col min="14871" max="14892" width="9" style="183" hidden="1" customWidth="1"/>
    <col min="14893" max="14893" width="14.25" style="183" customWidth="1"/>
    <col min="14894" max="14894" width="9" style="183" hidden="1" customWidth="1"/>
    <col min="14895" max="14895" width="13.5" style="183" customWidth="1"/>
    <col min="14896" max="14908" width="9" style="183" hidden="1" customWidth="1"/>
    <col min="14909" max="14909" width="27.125" style="183" customWidth="1"/>
    <col min="14910" max="14910" width="39.25" style="183" customWidth="1"/>
    <col min="14911" max="14911" width="13" style="183" customWidth="1"/>
    <col min="14912" max="14912" width="9" style="183" customWidth="1"/>
    <col min="14913" max="14913" width="30.25" style="183" customWidth="1"/>
    <col min="14914" max="14914" width="24" style="183" customWidth="1"/>
    <col min="14915" max="14915" width="9" style="183" customWidth="1"/>
    <col min="14916" max="15103" width="9" style="183"/>
    <col min="15104" max="15107" width="9" style="183" hidden="1" customWidth="1"/>
    <col min="15108" max="15108" width="48.75" style="183" customWidth="1"/>
    <col min="15109" max="15122" width="9" style="183" hidden="1" customWidth="1"/>
    <col min="15123" max="15123" width="13.375" style="183" customWidth="1"/>
    <col min="15124" max="15125" width="9" style="183" hidden="1" customWidth="1"/>
    <col min="15126" max="15126" width="12.25" style="183" customWidth="1"/>
    <col min="15127" max="15148" width="9" style="183" hidden="1" customWidth="1"/>
    <col min="15149" max="15149" width="14.25" style="183" customWidth="1"/>
    <col min="15150" max="15150" width="9" style="183" hidden="1" customWidth="1"/>
    <col min="15151" max="15151" width="13.5" style="183" customWidth="1"/>
    <col min="15152" max="15164" width="9" style="183" hidden="1" customWidth="1"/>
    <col min="15165" max="15165" width="27.125" style="183" customWidth="1"/>
    <col min="15166" max="15166" width="39.25" style="183" customWidth="1"/>
    <col min="15167" max="15167" width="13" style="183" customWidth="1"/>
    <col min="15168" max="15168" width="9" style="183" customWidth="1"/>
    <col min="15169" max="15169" width="30.25" style="183" customWidth="1"/>
    <col min="15170" max="15170" width="24" style="183" customWidth="1"/>
    <col min="15171" max="15171" width="9" style="183" customWidth="1"/>
    <col min="15172" max="15359" width="9" style="183"/>
    <col min="15360" max="15363" width="9" style="183" hidden="1" customWidth="1"/>
    <col min="15364" max="15364" width="48.75" style="183" customWidth="1"/>
    <col min="15365" max="15378" width="9" style="183" hidden="1" customWidth="1"/>
    <col min="15379" max="15379" width="13.375" style="183" customWidth="1"/>
    <col min="15380" max="15381" width="9" style="183" hidden="1" customWidth="1"/>
    <col min="15382" max="15382" width="12.25" style="183" customWidth="1"/>
    <col min="15383" max="15404" width="9" style="183" hidden="1" customWidth="1"/>
    <col min="15405" max="15405" width="14.25" style="183" customWidth="1"/>
    <col min="15406" max="15406" width="9" style="183" hidden="1" customWidth="1"/>
    <col min="15407" max="15407" width="13.5" style="183" customWidth="1"/>
    <col min="15408" max="15420" width="9" style="183" hidden="1" customWidth="1"/>
    <col min="15421" max="15421" width="27.125" style="183" customWidth="1"/>
    <col min="15422" max="15422" width="39.25" style="183" customWidth="1"/>
    <col min="15423" max="15423" width="13" style="183" customWidth="1"/>
    <col min="15424" max="15424" width="9" style="183" customWidth="1"/>
    <col min="15425" max="15425" width="30.25" style="183" customWidth="1"/>
    <col min="15426" max="15426" width="24" style="183" customWidth="1"/>
    <col min="15427" max="15427" width="9" style="183" customWidth="1"/>
    <col min="15428" max="15615" width="9" style="183"/>
    <col min="15616" max="15619" width="9" style="183" hidden="1" customWidth="1"/>
    <col min="15620" max="15620" width="48.75" style="183" customWidth="1"/>
    <col min="15621" max="15634" width="9" style="183" hidden="1" customWidth="1"/>
    <col min="15635" max="15635" width="13.375" style="183" customWidth="1"/>
    <col min="15636" max="15637" width="9" style="183" hidden="1" customWidth="1"/>
    <col min="15638" max="15638" width="12.25" style="183" customWidth="1"/>
    <col min="15639" max="15660" width="9" style="183" hidden="1" customWidth="1"/>
    <col min="15661" max="15661" width="14.25" style="183" customWidth="1"/>
    <col min="15662" max="15662" width="9" style="183" hidden="1" customWidth="1"/>
    <col min="15663" max="15663" width="13.5" style="183" customWidth="1"/>
    <col min="15664" max="15676" width="9" style="183" hidden="1" customWidth="1"/>
    <col min="15677" max="15677" width="27.125" style="183" customWidth="1"/>
    <col min="15678" max="15678" width="39.25" style="183" customWidth="1"/>
    <col min="15679" max="15679" width="13" style="183" customWidth="1"/>
    <col min="15680" max="15680" width="9" style="183" customWidth="1"/>
    <col min="15681" max="15681" width="30.25" style="183" customWidth="1"/>
    <col min="15682" max="15682" width="24" style="183" customWidth="1"/>
    <col min="15683" max="15683" width="9" style="183" customWidth="1"/>
    <col min="15684" max="15871" width="9" style="183"/>
    <col min="15872" max="15875" width="9" style="183" hidden="1" customWidth="1"/>
    <col min="15876" max="15876" width="48.75" style="183" customWidth="1"/>
    <col min="15877" max="15890" width="9" style="183" hidden="1" customWidth="1"/>
    <col min="15891" max="15891" width="13.375" style="183" customWidth="1"/>
    <col min="15892" max="15893" width="9" style="183" hidden="1" customWidth="1"/>
    <col min="15894" max="15894" width="12.25" style="183" customWidth="1"/>
    <col min="15895" max="15916" width="9" style="183" hidden="1" customWidth="1"/>
    <col min="15917" max="15917" width="14.25" style="183" customWidth="1"/>
    <col min="15918" max="15918" width="9" style="183" hidden="1" customWidth="1"/>
    <col min="15919" max="15919" width="13.5" style="183" customWidth="1"/>
    <col min="15920" max="15932" width="9" style="183" hidden="1" customWidth="1"/>
    <col min="15933" max="15933" width="27.125" style="183" customWidth="1"/>
    <col min="15934" max="15934" width="39.25" style="183" customWidth="1"/>
    <col min="15935" max="15935" width="13" style="183" customWidth="1"/>
    <col min="15936" max="15936" width="9" style="183" customWidth="1"/>
    <col min="15937" max="15937" width="30.25" style="183" customWidth="1"/>
    <col min="15938" max="15938" width="24" style="183" customWidth="1"/>
    <col min="15939" max="15939" width="9" style="183" customWidth="1"/>
    <col min="15940" max="16127" width="9" style="183"/>
    <col min="16128" max="16131" width="9" style="183" hidden="1" customWidth="1"/>
    <col min="16132" max="16132" width="48.75" style="183" customWidth="1"/>
    <col min="16133" max="16146" width="9" style="183" hidden="1" customWidth="1"/>
    <col min="16147" max="16147" width="13.375" style="183" customWidth="1"/>
    <col min="16148" max="16149" width="9" style="183" hidden="1" customWidth="1"/>
    <col min="16150" max="16150" width="12.25" style="183" customWidth="1"/>
    <col min="16151" max="16172" width="9" style="183" hidden="1" customWidth="1"/>
    <col min="16173" max="16173" width="14.25" style="183" customWidth="1"/>
    <col min="16174" max="16174" width="9" style="183" hidden="1" customWidth="1"/>
    <col min="16175" max="16175" width="13.5" style="183" customWidth="1"/>
    <col min="16176" max="16188" width="9" style="183" hidden="1" customWidth="1"/>
    <col min="16189" max="16189" width="27.125" style="183" customWidth="1"/>
    <col min="16190" max="16190" width="39.25" style="183" customWidth="1"/>
    <col min="16191" max="16191" width="13" style="183" customWidth="1"/>
    <col min="16192" max="16192" width="9" style="183" customWidth="1"/>
    <col min="16193" max="16193" width="30.25" style="183" customWidth="1"/>
    <col min="16194" max="16194" width="24" style="183" customWidth="1"/>
    <col min="16195" max="16195" width="9" style="183" customWidth="1"/>
    <col min="16196" max="16384" width="9" style="183"/>
  </cols>
  <sheetData>
    <row r="1" spans="1:66" s="176" customFormat="1" ht="27" customHeight="1">
      <c r="A1" s="185"/>
      <c r="B1" s="185"/>
      <c r="C1" s="185"/>
      <c r="D1" s="185"/>
      <c r="E1" s="974" t="s">
        <v>1234</v>
      </c>
      <c r="F1" s="975"/>
      <c r="G1" s="975"/>
      <c r="H1" s="975"/>
      <c r="I1" s="975"/>
      <c r="J1" s="975"/>
      <c r="K1" s="975"/>
      <c r="L1" s="975"/>
      <c r="M1" s="975"/>
      <c r="N1" s="975"/>
      <c r="O1" s="975"/>
      <c r="P1" s="975"/>
      <c r="Q1" s="975"/>
      <c r="R1" s="975"/>
      <c r="S1" s="975"/>
      <c r="T1" s="974"/>
      <c r="U1" s="975"/>
      <c r="V1" s="975"/>
      <c r="W1" s="974"/>
      <c r="X1" s="975"/>
      <c r="Y1" s="975"/>
      <c r="Z1" s="975"/>
      <c r="AA1" s="975"/>
      <c r="AB1" s="975"/>
      <c r="AC1" s="975"/>
      <c r="AD1" s="975"/>
      <c r="AE1" s="975"/>
      <c r="AF1" s="975"/>
      <c r="AG1" s="975"/>
      <c r="AH1" s="975"/>
      <c r="AI1" s="975"/>
      <c r="AJ1" s="975"/>
      <c r="AK1" s="975"/>
      <c r="AL1" s="975"/>
      <c r="AM1" s="975"/>
      <c r="AN1" s="975"/>
      <c r="AO1" s="975"/>
      <c r="AP1" s="975"/>
      <c r="AQ1" s="975"/>
      <c r="AR1" s="975"/>
      <c r="AS1" s="975"/>
      <c r="AT1" s="974"/>
      <c r="AU1" s="975"/>
      <c r="AV1" s="974"/>
      <c r="AW1" s="975"/>
      <c r="AX1" s="975"/>
      <c r="AY1" s="975"/>
      <c r="AZ1" s="975"/>
      <c r="BA1" s="975"/>
      <c r="BB1" s="975"/>
      <c r="BC1" s="975"/>
      <c r="BD1" s="975"/>
      <c r="BE1" s="975"/>
      <c r="BF1" s="975"/>
      <c r="BG1" s="975"/>
      <c r="BH1" s="975"/>
      <c r="BI1" s="975"/>
      <c r="BJ1" s="976"/>
      <c r="BK1" s="252"/>
      <c r="BL1" s="252"/>
    </row>
    <row r="2" spans="1:66" ht="23.25" customHeight="1">
      <c r="E2" s="384"/>
      <c r="F2" s="187"/>
      <c r="G2" s="187"/>
      <c r="H2" s="187"/>
      <c r="I2" s="187"/>
      <c r="J2" s="187"/>
      <c r="K2" s="218"/>
      <c r="L2" s="187"/>
      <c r="M2" s="187"/>
      <c r="N2" s="187"/>
      <c r="O2" s="187"/>
      <c r="P2" s="187"/>
      <c r="Q2" s="225"/>
      <c r="R2" s="187"/>
      <c r="S2" s="187"/>
      <c r="T2" s="392"/>
      <c r="U2" s="187"/>
      <c r="V2" s="187"/>
      <c r="W2" s="393"/>
      <c r="X2" s="187"/>
      <c r="Y2" s="187"/>
      <c r="Z2" s="187"/>
      <c r="AA2" s="187"/>
      <c r="AB2" s="187">
        <v>0</v>
      </c>
      <c r="AC2" s="187"/>
      <c r="AD2" s="187"/>
      <c r="AE2" s="187"/>
      <c r="AF2" s="187"/>
      <c r="AG2" s="187"/>
      <c r="AH2" s="187"/>
      <c r="AI2" s="187"/>
      <c r="AJ2" s="187"/>
      <c r="AK2" s="187"/>
      <c r="AL2" s="187"/>
      <c r="AM2" s="187"/>
      <c r="AN2" s="187"/>
      <c r="AO2" s="187"/>
      <c r="AP2" s="187"/>
      <c r="AQ2" s="187"/>
      <c r="AR2" s="187"/>
      <c r="AS2" s="187"/>
      <c r="AT2" s="393"/>
      <c r="AU2" s="187">
        <v>2689740</v>
      </c>
      <c r="AV2" s="396" t="s">
        <v>2</v>
      </c>
      <c r="AW2" s="187"/>
      <c r="AX2" s="248" t="s">
        <v>2</v>
      </c>
      <c r="AY2" s="249" t="s">
        <v>2</v>
      </c>
      <c r="AZ2" s="249"/>
      <c r="BA2" s="249"/>
      <c r="BI2" s="187"/>
      <c r="BJ2" s="403" t="s">
        <v>2</v>
      </c>
    </row>
    <row r="3" spans="1:66" s="176" customFormat="1" ht="18.75" customHeight="1">
      <c r="A3" s="185"/>
      <c r="B3" s="185"/>
      <c r="C3" s="185"/>
      <c r="D3" s="185"/>
      <c r="E3" s="970" t="s">
        <v>1235</v>
      </c>
      <c r="F3" s="965" t="s">
        <v>1236</v>
      </c>
      <c r="G3" s="965" t="s">
        <v>1237</v>
      </c>
      <c r="H3" s="965" t="s">
        <v>1238</v>
      </c>
      <c r="I3" s="965" t="s">
        <v>436</v>
      </c>
      <c r="J3" s="965" t="s">
        <v>1239</v>
      </c>
      <c r="K3" s="979" t="s">
        <v>1240</v>
      </c>
      <c r="L3" s="965" t="s">
        <v>1241</v>
      </c>
      <c r="M3" s="965" t="s">
        <v>1242</v>
      </c>
      <c r="N3" s="965" t="s">
        <v>1243</v>
      </c>
      <c r="O3" s="965" t="s">
        <v>1244</v>
      </c>
      <c r="P3" s="965" t="s">
        <v>1245</v>
      </c>
      <c r="Q3" s="972" t="s">
        <v>1246</v>
      </c>
      <c r="R3" s="965" t="s">
        <v>1247</v>
      </c>
      <c r="S3" s="965" t="s">
        <v>1248</v>
      </c>
      <c r="T3" s="970" t="s">
        <v>1249</v>
      </c>
      <c r="U3" s="965" t="s">
        <v>1250</v>
      </c>
      <c r="V3" s="972" t="s">
        <v>1251</v>
      </c>
      <c r="W3" s="970" t="s">
        <v>1252</v>
      </c>
      <c r="X3" s="965" t="s">
        <v>1253</v>
      </c>
      <c r="Y3" s="188"/>
      <c r="Z3" s="965" t="s">
        <v>1254</v>
      </c>
      <c r="AA3" s="965" t="s">
        <v>1255</v>
      </c>
      <c r="AB3" s="965" t="s">
        <v>1256</v>
      </c>
      <c r="AC3" s="965" t="s">
        <v>1257</v>
      </c>
      <c r="AD3" s="188"/>
      <c r="AE3" s="188"/>
      <c r="AF3" s="965" t="s">
        <v>1258</v>
      </c>
      <c r="AG3" s="965" t="s">
        <v>1254</v>
      </c>
      <c r="AH3" s="965" t="s">
        <v>1255</v>
      </c>
      <c r="AI3" s="965" t="s">
        <v>1256</v>
      </c>
      <c r="AJ3" s="965" t="s">
        <v>1257</v>
      </c>
      <c r="AK3" s="965" t="s">
        <v>1259</v>
      </c>
      <c r="AL3" s="965" t="s">
        <v>1260</v>
      </c>
      <c r="AM3" s="965" t="s">
        <v>1261</v>
      </c>
      <c r="AN3" s="965" t="s">
        <v>1262</v>
      </c>
      <c r="AO3" s="965" t="s">
        <v>1263</v>
      </c>
      <c r="AP3" s="965" t="s">
        <v>1264</v>
      </c>
      <c r="AQ3" s="965" t="s">
        <v>1265</v>
      </c>
      <c r="AR3" s="965" t="s">
        <v>1266</v>
      </c>
      <c r="AS3" s="969" t="s">
        <v>1267</v>
      </c>
      <c r="AT3" s="970" t="s">
        <v>1268</v>
      </c>
      <c r="AU3" s="965" t="s">
        <v>1269</v>
      </c>
      <c r="AV3" s="970" t="s">
        <v>439</v>
      </c>
      <c r="AW3" s="965" t="s">
        <v>1270</v>
      </c>
      <c r="AX3" s="965" t="s">
        <v>1271</v>
      </c>
      <c r="AY3" s="967" t="s">
        <v>1272</v>
      </c>
      <c r="AZ3" s="967" t="s">
        <v>1273</v>
      </c>
      <c r="BA3" s="251"/>
      <c r="BB3" s="252"/>
      <c r="BC3" s="252"/>
      <c r="BD3" s="252"/>
      <c r="BE3" s="252"/>
      <c r="BF3" s="252"/>
      <c r="BG3" s="252"/>
      <c r="BH3" s="252"/>
      <c r="BI3" s="967" t="s">
        <v>1267</v>
      </c>
      <c r="BJ3" s="968" t="s">
        <v>1274</v>
      </c>
      <c r="BK3" s="964" t="s">
        <v>440</v>
      </c>
      <c r="BL3" s="252"/>
    </row>
    <row r="4" spans="1:66" s="177" customFormat="1" ht="22.5" customHeight="1">
      <c r="A4" s="189"/>
      <c r="B4" s="189"/>
      <c r="C4" s="189" t="s">
        <v>1275</v>
      </c>
      <c r="D4" s="189" t="s">
        <v>1276</v>
      </c>
      <c r="E4" s="971"/>
      <c r="F4" s="966"/>
      <c r="G4" s="966"/>
      <c r="H4" s="966"/>
      <c r="I4" s="966"/>
      <c r="J4" s="966"/>
      <c r="K4" s="980"/>
      <c r="L4" s="966"/>
      <c r="M4" s="966"/>
      <c r="N4" s="966"/>
      <c r="O4" s="966"/>
      <c r="P4" s="966"/>
      <c r="Q4" s="973"/>
      <c r="R4" s="966"/>
      <c r="S4" s="966"/>
      <c r="T4" s="971"/>
      <c r="U4" s="966"/>
      <c r="V4" s="973"/>
      <c r="W4" s="971"/>
      <c r="X4" s="966"/>
      <c r="Y4" s="190" t="s">
        <v>1277</v>
      </c>
      <c r="Z4" s="966"/>
      <c r="AA4" s="966"/>
      <c r="AB4" s="966"/>
      <c r="AC4" s="966"/>
      <c r="AD4" s="190"/>
      <c r="AE4" s="190"/>
      <c r="AF4" s="966"/>
      <c r="AG4" s="966"/>
      <c r="AH4" s="966"/>
      <c r="AI4" s="966"/>
      <c r="AJ4" s="966"/>
      <c r="AK4" s="966"/>
      <c r="AL4" s="966"/>
      <c r="AM4" s="966"/>
      <c r="AN4" s="966"/>
      <c r="AO4" s="966"/>
      <c r="AP4" s="966"/>
      <c r="AQ4" s="966"/>
      <c r="AR4" s="966"/>
      <c r="AS4" s="966"/>
      <c r="AT4" s="971"/>
      <c r="AU4" s="966"/>
      <c r="AV4" s="971"/>
      <c r="AW4" s="966"/>
      <c r="AX4" s="966"/>
      <c r="AY4" s="967"/>
      <c r="AZ4" s="967"/>
      <c r="BA4" s="253" t="s">
        <v>1278</v>
      </c>
      <c r="BB4" s="253" t="s">
        <v>1279</v>
      </c>
      <c r="BC4" s="250" t="s">
        <v>1280</v>
      </c>
      <c r="BD4" s="250" t="s">
        <v>1254</v>
      </c>
      <c r="BE4" s="250" t="s">
        <v>1255</v>
      </c>
      <c r="BF4" s="250" t="s">
        <v>1256</v>
      </c>
      <c r="BG4" s="250" t="s">
        <v>1257</v>
      </c>
      <c r="BH4" s="268"/>
      <c r="BI4" s="967"/>
      <c r="BJ4" s="968"/>
      <c r="BK4" s="964"/>
      <c r="BL4" s="268"/>
    </row>
    <row r="5" spans="1:66" ht="22.5" customHeight="1">
      <c r="A5" s="191"/>
      <c r="B5" s="191"/>
      <c r="C5" s="191"/>
      <c r="D5" s="191"/>
      <c r="E5" s="385" t="s">
        <v>1281</v>
      </c>
      <c r="F5" s="194">
        <v>14576194</v>
      </c>
      <c r="G5" s="194" t="e">
        <v>#REF!</v>
      </c>
      <c r="H5" s="194"/>
      <c r="I5" s="194"/>
      <c r="J5" s="194" t="e">
        <v>#REF!</v>
      </c>
      <c r="K5" s="219" t="e">
        <v>#REF!</v>
      </c>
      <c r="L5" s="194"/>
      <c r="M5" s="194"/>
      <c r="N5" s="194"/>
      <c r="O5" s="194"/>
      <c r="P5" s="194"/>
      <c r="Q5" s="228"/>
      <c r="R5" s="194"/>
      <c r="S5" s="194"/>
      <c r="T5" s="394">
        <f>SUM(T6,T40,T164,T186,T187)</f>
        <v>17367438</v>
      </c>
      <c r="U5" s="194" t="e">
        <v>#REF!</v>
      </c>
      <c r="V5" s="194">
        <v>17207701</v>
      </c>
      <c r="W5" s="394">
        <f>W6+W40+W164+W186+W187</f>
        <v>18538328</v>
      </c>
      <c r="X5" s="194" t="e">
        <v>#REF!</v>
      </c>
      <c r="Y5" s="194"/>
      <c r="Z5" s="194"/>
      <c r="AA5" s="194"/>
      <c r="AB5" s="194"/>
      <c r="AC5" s="194"/>
      <c r="AD5" s="194"/>
      <c r="AE5" s="194"/>
      <c r="AF5" s="194"/>
      <c r="AG5" s="194"/>
      <c r="AH5" s="194"/>
      <c r="AI5" s="194"/>
      <c r="AJ5" s="194"/>
      <c r="AK5" s="194"/>
      <c r="AL5" s="194"/>
      <c r="AM5" s="194">
        <v>1</v>
      </c>
      <c r="AN5" s="194">
        <v>1</v>
      </c>
      <c r="AO5" s="194"/>
      <c r="AP5" s="200" t="e">
        <v>#REF!</v>
      </c>
      <c r="AQ5" s="241" t="e">
        <v>#REF!</v>
      </c>
      <c r="AR5" s="194"/>
      <c r="AS5" s="194"/>
      <c r="AT5" s="394">
        <f>W5-T5</f>
        <v>1170890</v>
      </c>
      <c r="AU5" s="200">
        <v>1448169</v>
      </c>
      <c r="AV5" s="397">
        <f>AT5/T5*100</f>
        <v>6.7418694685998002</v>
      </c>
      <c r="AW5" s="262"/>
      <c r="AX5" s="255"/>
      <c r="AY5" s="256"/>
      <c r="AZ5" s="256"/>
      <c r="BA5" s="256"/>
      <c r="BB5" s="257" t="s">
        <v>1282</v>
      </c>
      <c r="BC5" s="257"/>
      <c r="BD5" s="257"/>
      <c r="BE5" s="257"/>
      <c r="BF5" s="257"/>
      <c r="BG5" s="257"/>
      <c r="BI5" s="194"/>
      <c r="BJ5" s="229"/>
    </row>
    <row r="6" spans="1:66" s="181" customFormat="1" ht="21" customHeight="1">
      <c r="A6" s="191"/>
      <c r="B6" s="191">
        <v>1</v>
      </c>
      <c r="C6" s="191"/>
      <c r="D6" s="191"/>
      <c r="E6" s="386" t="s">
        <v>1283</v>
      </c>
      <c r="F6" s="197">
        <v>2591000</v>
      </c>
      <c r="G6" s="197" t="e">
        <v>#REF!</v>
      </c>
      <c r="H6" s="197" t="e">
        <v>#REF!</v>
      </c>
      <c r="I6" s="197" t="e">
        <v>#REF!</v>
      </c>
      <c r="J6" s="197" t="e">
        <v>#REF!</v>
      </c>
      <c r="K6" s="220" t="e">
        <v>#REF!</v>
      </c>
      <c r="L6" s="194" t="e">
        <v>#REF!</v>
      </c>
      <c r="M6" s="221" t="e">
        <v>#REF!</v>
      </c>
      <c r="N6" s="221" t="e">
        <v>#REF!</v>
      </c>
      <c r="O6" s="194" t="e">
        <v>#REF!</v>
      </c>
      <c r="P6" s="194" t="e">
        <v>#REF!</v>
      </c>
      <c r="Q6" s="228">
        <v>2137367</v>
      </c>
      <c r="R6" s="221">
        <v>2416577</v>
      </c>
      <c r="S6" s="200" t="e">
        <v>#REF!</v>
      </c>
      <c r="T6" s="382">
        <f>T7+T13</f>
        <v>3096737</v>
      </c>
      <c r="U6" s="197" t="e">
        <v>#REF!</v>
      </c>
      <c r="V6" s="197">
        <v>2937000</v>
      </c>
      <c r="W6" s="382">
        <f>BM6</f>
        <v>2800000</v>
      </c>
      <c r="X6" s="197">
        <v>0</v>
      </c>
      <c r="Y6" s="197"/>
      <c r="Z6" s="197"/>
      <c r="AA6" s="197"/>
      <c r="AB6" s="197"/>
      <c r="AC6" s="197"/>
      <c r="AD6" s="197"/>
      <c r="AE6" s="197"/>
      <c r="AF6" s="197"/>
      <c r="AG6" s="197"/>
      <c r="AH6" s="197"/>
      <c r="AI6" s="197"/>
      <c r="AJ6" s="197"/>
      <c r="AK6" s="197"/>
      <c r="AL6" s="197"/>
      <c r="AM6" s="200">
        <v>1</v>
      </c>
      <c r="AN6" s="200">
        <v>1</v>
      </c>
      <c r="AO6" s="200"/>
      <c r="AP6" s="200" t="e">
        <v>#REF!</v>
      </c>
      <c r="AQ6" s="241" t="e">
        <v>#REF!</v>
      </c>
      <c r="AR6" s="200"/>
      <c r="AS6" s="197"/>
      <c r="AT6" s="398">
        <f t="shared" ref="AT6:AT69" si="0">W6-T6</f>
        <v>-296737</v>
      </c>
      <c r="AU6" s="200">
        <v>140000</v>
      </c>
      <c r="AV6" s="399">
        <f t="shared" ref="AV6:AV69" si="1">AT6/T6*100</f>
        <v>-9.5822473784502904</v>
      </c>
      <c r="AW6" s="400"/>
      <c r="AX6" s="259" t="s">
        <v>1284</v>
      </c>
      <c r="AY6" s="256"/>
      <c r="AZ6" s="256"/>
      <c r="BA6" s="256"/>
      <c r="BB6" s="260" t="s">
        <v>1285</v>
      </c>
      <c r="BC6" s="260"/>
      <c r="BD6" s="260"/>
      <c r="BE6" s="260"/>
      <c r="BF6" s="260"/>
      <c r="BG6" s="260"/>
      <c r="BH6" s="184" t="e">
        <v>#REF!</v>
      </c>
      <c r="BI6" s="197"/>
      <c r="BJ6" s="404" t="s">
        <v>1286</v>
      </c>
      <c r="BK6" s="180"/>
      <c r="BL6" s="180">
        <f>VK1</f>
        <v>0</v>
      </c>
      <c r="BM6" s="181">
        <v>2800000</v>
      </c>
      <c r="BN6" s="181">
        <f t="shared" ref="BN6:BN11" si="2">W6-BM6</f>
        <v>0</v>
      </c>
    </row>
    <row r="7" spans="1:66" ht="21" customHeight="1">
      <c r="A7" s="191"/>
      <c r="B7" s="191">
        <v>2</v>
      </c>
      <c r="C7" s="191"/>
      <c r="D7" s="191"/>
      <c r="E7" s="387" t="s">
        <v>1287</v>
      </c>
      <c r="F7" s="200">
        <v>1460000</v>
      </c>
      <c r="G7" s="200">
        <v>1256500</v>
      </c>
      <c r="H7" s="200">
        <v>-203800</v>
      </c>
      <c r="I7" s="200">
        <v>1259062</v>
      </c>
      <c r="J7" s="200">
        <v>1390000</v>
      </c>
      <c r="K7" s="222">
        <v>1456981</v>
      </c>
      <c r="L7" s="194">
        <v>66981</v>
      </c>
      <c r="M7" s="194">
        <v>365096</v>
      </c>
      <c r="N7" s="194">
        <v>866540</v>
      </c>
      <c r="O7" s="194">
        <v>1143883</v>
      </c>
      <c r="P7" s="194">
        <v>1226361</v>
      </c>
      <c r="Q7" s="228">
        <v>1236528</v>
      </c>
      <c r="R7" s="194">
        <v>1371582</v>
      </c>
      <c r="S7" s="200">
        <v>85399</v>
      </c>
      <c r="T7" s="394">
        <f>SUM(T8:T12)</f>
        <v>1694005</v>
      </c>
      <c r="U7" s="200">
        <v>-36981</v>
      </c>
      <c r="V7" s="200">
        <v>1607000</v>
      </c>
      <c r="W7" s="394">
        <f t="shared" ref="W7:W70" si="3">BM7</f>
        <v>1576000</v>
      </c>
      <c r="X7" s="200">
        <v>0</v>
      </c>
      <c r="Y7" s="200"/>
      <c r="Z7" s="200"/>
      <c r="AA7" s="200"/>
      <c r="AB7" s="200"/>
      <c r="AC7" s="200"/>
      <c r="AD7" s="200"/>
      <c r="AE7" s="200"/>
      <c r="AF7" s="200"/>
      <c r="AG7" s="200"/>
      <c r="AH7" s="200"/>
      <c r="AI7" s="200"/>
      <c r="AJ7" s="200"/>
      <c r="AK7" s="200"/>
      <c r="AL7" s="200"/>
      <c r="AM7" s="200">
        <v>1</v>
      </c>
      <c r="AN7" s="200">
        <v>1</v>
      </c>
      <c r="AO7" s="200"/>
      <c r="AP7" s="200">
        <v>-36981</v>
      </c>
      <c r="AQ7" s="241">
        <v>-2.5000000000000001E-2</v>
      </c>
      <c r="AR7" s="200"/>
      <c r="AS7" s="200"/>
      <c r="AT7" s="394">
        <f t="shared" si="0"/>
        <v>-118005</v>
      </c>
      <c r="AU7" s="200">
        <v>136000</v>
      </c>
      <c r="AV7" s="397">
        <f t="shared" si="1"/>
        <v>-6.9660361096927099</v>
      </c>
      <c r="AW7" s="401"/>
      <c r="AX7" s="255" t="s">
        <v>1288</v>
      </c>
      <c r="AY7" s="257"/>
      <c r="AZ7" s="257"/>
      <c r="BA7" s="257"/>
      <c r="BB7" s="257" t="s">
        <v>1287</v>
      </c>
      <c r="BC7" s="257"/>
      <c r="BD7" s="257"/>
      <c r="BE7" s="257"/>
      <c r="BF7" s="257"/>
      <c r="BG7" s="257"/>
      <c r="BH7" s="184">
        <v>2876981</v>
      </c>
      <c r="BI7" s="200"/>
      <c r="BJ7" s="229"/>
      <c r="BL7" s="405" t="s">
        <v>1287</v>
      </c>
      <c r="BM7" s="183">
        <v>1576000</v>
      </c>
      <c r="BN7" s="181">
        <f t="shared" si="2"/>
        <v>0</v>
      </c>
    </row>
    <row r="8" spans="1:66" ht="21" customHeight="1">
      <c r="A8" s="191"/>
      <c r="B8" s="191"/>
      <c r="C8" s="191"/>
      <c r="D8" s="191"/>
      <c r="E8" s="388" t="s">
        <v>1289</v>
      </c>
      <c r="F8" s="194">
        <v>850000</v>
      </c>
      <c r="G8" s="194">
        <v>417200</v>
      </c>
      <c r="H8" s="194">
        <v>-432800</v>
      </c>
      <c r="I8" s="194">
        <v>417262</v>
      </c>
      <c r="J8" s="194">
        <v>550000</v>
      </c>
      <c r="K8" s="219">
        <v>504746</v>
      </c>
      <c r="L8" s="194">
        <v>-45254</v>
      </c>
      <c r="M8" s="194">
        <v>121318</v>
      </c>
      <c r="N8" s="194">
        <v>264161</v>
      </c>
      <c r="O8" s="194">
        <v>387614</v>
      </c>
      <c r="P8" s="194">
        <v>397848</v>
      </c>
      <c r="Q8" s="228">
        <v>408445</v>
      </c>
      <c r="R8" s="194">
        <v>483027</v>
      </c>
      <c r="S8" s="194">
        <v>21719</v>
      </c>
      <c r="T8" s="356">
        <f>'2020省收'!C6</f>
        <v>671405</v>
      </c>
      <c r="U8" s="200">
        <v>45254</v>
      </c>
      <c r="V8" s="194">
        <v>680000</v>
      </c>
      <c r="W8" s="356">
        <f t="shared" si="3"/>
        <v>680000</v>
      </c>
      <c r="X8" s="194"/>
      <c r="Y8" s="194"/>
      <c r="Z8" s="194"/>
      <c r="AA8" s="194"/>
      <c r="AB8" s="194"/>
      <c r="AC8" s="194"/>
      <c r="AD8" s="194"/>
      <c r="AE8" s="194"/>
      <c r="AF8" s="194"/>
      <c r="AG8" s="194"/>
      <c r="AH8" s="194"/>
      <c r="AI8" s="194"/>
      <c r="AJ8" s="194"/>
      <c r="AK8" s="194"/>
      <c r="AL8" s="194"/>
      <c r="AM8" s="200">
        <v>1</v>
      </c>
      <c r="AN8" s="200">
        <v>1</v>
      </c>
      <c r="AO8" s="200" t="s">
        <v>1290</v>
      </c>
      <c r="AP8" s="200">
        <v>45254</v>
      </c>
      <c r="AQ8" s="241">
        <v>0.09</v>
      </c>
      <c r="AR8" s="200" t="s">
        <v>1290</v>
      </c>
      <c r="AS8" s="194"/>
      <c r="AT8" s="356">
        <f t="shared" si="0"/>
        <v>8595</v>
      </c>
      <c r="AU8" s="200">
        <v>130000</v>
      </c>
      <c r="AV8" s="357">
        <f t="shared" si="1"/>
        <v>1.28015132446139</v>
      </c>
      <c r="AW8" s="262" t="s">
        <v>1291</v>
      </c>
      <c r="AX8" s="255" t="s">
        <v>1292</v>
      </c>
      <c r="AY8" s="256" t="s">
        <v>1293</v>
      </c>
      <c r="AZ8" s="256" t="s">
        <v>1294</v>
      </c>
      <c r="BA8" s="256"/>
      <c r="BB8" s="257" t="s">
        <v>1289</v>
      </c>
      <c r="BC8" s="257"/>
      <c r="BD8" s="257"/>
      <c r="BE8" s="257"/>
      <c r="BF8" s="257"/>
      <c r="BG8" s="257"/>
      <c r="BH8" s="184">
        <v>1054746</v>
      </c>
      <c r="BI8" s="194"/>
      <c r="BJ8" s="231"/>
      <c r="BL8" s="406" t="s">
        <v>1289</v>
      </c>
      <c r="BM8" s="183">
        <v>680000</v>
      </c>
      <c r="BN8" s="181">
        <f t="shared" si="2"/>
        <v>0</v>
      </c>
    </row>
    <row r="9" spans="1:66" ht="21" customHeight="1">
      <c r="A9" s="191"/>
      <c r="B9" s="191"/>
      <c r="C9" s="191"/>
      <c r="D9" s="191"/>
      <c r="E9" s="388" t="s">
        <v>1295</v>
      </c>
      <c r="F9" s="203">
        <v>430000</v>
      </c>
      <c r="G9" s="203">
        <v>471900</v>
      </c>
      <c r="H9" s="203">
        <v>41900</v>
      </c>
      <c r="I9" s="203">
        <v>474370</v>
      </c>
      <c r="J9" s="203">
        <v>580000</v>
      </c>
      <c r="K9" s="223">
        <v>383106</v>
      </c>
      <c r="L9" s="194">
        <v>-196894</v>
      </c>
      <c r="M9" s="203">
        <v>68073</v>
      </c>
      <c r="N9" s="203">
        <v>278789</v>
      </c>
      <c r="O9" s="194">
        <v>376416</v>
      </c>
      <c r="P9" s="194">
        <v>395752</v>
      </c>
      <c r="Q9" s="228">
        <v>346340</v>
      </c>
      <c r="R9" s="194">
        <v>367519</v>
      </c>
      <c r="S9" s="194">
        <v>15587</v>
      </c>
      <c r="T9" s="361">
        <f>'2020省收'!C7</f>
        <v>399254</v>
      </c>
      <c r="U9" s="200">
        <v>136894</v>
      </c>
      <c r="V9" s="203">
        <v>360000</v>
      </c>
      <c r="W9" s="356">
        <f t="shared" si="3"/>
        <v>400000</v>
      </c>
      <c r="X9" s="203"/>
      <c r="Y9" s="203"/>
      <c r="Z9" s="203"/>
      <c r="AA9" s="203"/>
      <c r="AB9" s="203"/>
      <c r="AC9" s="203"/>
      <c r="AD9" s="203"/>
      <c r="AE9" s="203"/>
      <c r="AF9" s="203"/>
      <c r="AG9" s="203"/>
      <c r="AH9" s="203"/>
      <c r="AI9" s="203"/>
      <c r="AJ9" s="203"/>
      <c r="AK9" s="203"/>
      <c r="AL9" s="203"/>
      <c r="AM9" s="200">
        <v>1</v>
      </c>
      <c r="AN9" s="200">
        <v>1</v>
      </c>
      <c r="AO9" s="200" t="s">
        <v>1290</v>
      </c>
      <c r="AP9" s="200">
        <v>136894</v>
      </c>
      <c r="AQ9" s="241">
        <v>0.35699999999999998</v>
      </c>
      <c r="AR9" s="200" t="s">
        <v>1290</v>
      </c>
      <c r="AS9" s="203"/>
      <c r="AT9" s="356">
        <f t="shared" si="0"/>
        <v>746</v>
      </c>
      <c r="AU9" s="200">
        <v>-140000</v>
      </c>
      <c r="AV9" s="357">
        <f t="shared" si="1"/>
        <v>0.186848472401028</v>
      </c>
      <c r="AW9" s="262" t="s">
        <v>1296</v>
      </c>
      <c r="AX9" s="255" t="s">
        <v>1297</v>
      </c>
      <c r="AY9" s="256" t="s">
        <v>1298</v>
      </c>
      <c r="AZ9" s="256" t="s">
        <v>1299</v>
      </c>
      <c r="BA9" s="256"/>
      <c r="BB9" s="257" t="s">
        <v>1295</v>
      </c>
      <c r="BC9" s="257"/>
      <c r="BD9" s="257"/>
      <c r="BE9" s="257"/>
      <c r="BF9" s="257"/>
      <c r="BG9" s="257"/>
      <c r="BH9" s="184">
        <v>903106</v>
      </c>
      <c r="BI9" s="203"/>
      <c r="BJ9" s="232"/>
      <c r="BL9" s="406" t="s">
        <v>1295</v>
      </c>
      <c r="BM9" s="183">
        <v>400000</v>
      </c>
      <c r="BN9" s="181">
        <f t="shared" si="2"/>
        <v>0</v>
      </c>
    </row>
    <row r="10" spans="1:66" ht="21" customHeight="1">
      <c r="A10" s="191"/>
      <c r="B10" s="191"/>
      <c r="C10" s="191"/>
      <c r="D10" s="191"/>
      <c r="E10" s="388" t="s">
        <v>1300</v>
      </c>
      <c r="F10" s="203">
        <v>180000</v>
      </c>
      <c r="G10" s="203">
        <v>367100</v>
      </c>
      <c r="H10" s="203">
        <v>187100</v>
      </c>
      <c r="I10" s="203">
        <v>367139</v>
      </c>
      <c r="J10" s="203">
        <v>260000</v>
      </c>
      <c r="K10" s="223">
        <v>564402</v>
      </c>
      <c r="L10" s="194">
        <v>304402</v>
      </c>
      <c r="M10" s="203">
        <v>175705</v>
      </c>
      <c r="N10" s="203">
        <v>322192</v>
      </c>
      <c r="O10" s="194">
        <v>377103</v>
      </c>
      <c r="P10" s="194">
        <v>429940</v>
      </c>
      <c r="Q10" s="228">
        <v>478900</v>
      </c>
      <c r="R10" s="194">
        <v>516707</v>
      </c>
      <c r="S10" s="194">
        <v>47695</v>
      </c>
      <c r="T10" s="361">
        <f>'2020省收'!C8</f>
        <v>616346</v>
      </c>
      <c r="U10" s="200">
        <v>-220402</v>
      </c>
      <c r="V10" s="203">
        <v>560000</v>
      </c>
      <c r="W10" s="356">
        <f t="shared" si="3"/>
        <v>490000</v>
      </c>
      <c r="X10" s="203"/>
      <c r="Y10" s="203"/>
      <c r="Z10" s="203"/>
      <c r="AA10" s="203"/>
      <c r="AB10" s="203"/>
      <c r="AC10" s="203"/>
      <c r="AD10" s="203"/>
      <c r="AE10" s="203"/>
      <c r="AF10" s="203"/>
      <c r="AG10" s="203"/>
      <c r="AH10" s="203"/>
      <c r="AI10" s="203"/>
      <c r="AJ10" s="203"/>
      <c r="AK10" s="203"/>
      <c r="AL10" s="203"/>
      <c r="AM10" s="200">
        <v>1</v>
      </c>
      <c r="AN10" s="200">
        <v>1</v>
      </c>
      <c r="AO10" s="200" t="s">
        <v>1290</v>
      </c>
      <c r="AP10" s="200">
        <v>-220402</v>
      </c>
      <c r="AQ10" s="241">
        <v>-0.39100000000000001</v>
      </c>
      <c r="AR10" s="200" t="s">
        <v>1290</v>
      </c>
      <c r="AS10" s="203"/>
      <c r="AT10" s="356">
        <f t="shared" si="0"/>
        <v>-126346</v>
      </c>
      <c r="AU10" s="200">
        <v>146000</v>
      </c>
      <c r="AV10" s="357">
        <f t="shared" si="1"/>
        <v>-20.499200124605299</v>
      </c>
      <c r="AW10" s="262" t="s">
        <v>1301</v>
      </c>
      <c r="AX10" s="255" t="s">
        <v>1302</v>
      </c>
      <c r="AY10" s="256" t="s">
        <v>1303</v>
      </c>
      <c r="AZ10" s="256"/>
      <c r="BA10" s="256"/>
      <c r="BB10" s="257" t="s">
        <v>1300</v>
      </c>
      <c r="BC10" s="257"/>
      <c r="BD10" s="257"/>
      <c r="BE10" s="257"/>
      <c r="BF10" s="257"/>
      <c r="BG10" s="257"/>
      <c r="BH10" s="184">
        <v>908402</v>
      </c>
      <c r="BI10" s="203"/>
      <c r="BJ10" s="232"/>
      <c r="BL10" s="406" t="s">
        <v>1300</v>
      </c>
      <c r="BM10" s="183">
        <v>490000</v>
      </c>
      <c r="BN10" s="181">
        <f t="shared" si="2"/>
        <v>0</v>
      </c>
    </row>
    <row r="11" spans="1:66" ht="21" customHeight="1">
      <c r="A11" s="191"/>
      <c r="B11" s="191"/>
      <c r="C11" s="191"/>
      <c r="D11" s="191"/>
      <c r="E11" s="388" t="s">
        <v>1304</v>
      </c>
      <c r="F11" s="203"/>
      <c r="G11" s="203"/>
      <c r="H11" s="203"/>
      <c r="I11" s="203"/>
      <c r="J11" s="203"/>
      <c r="K11" s="223">
        <v>4433</v>
      </c>
      <c r="L11" s="194">
        <v>4433</v>
      </c>
      <c r="M11" s="203"/>
      <c r="N11" s="203">
        <v>1394</v>
      </c>
      <c r="O11" s="194">
        <v>2746</v>
      </c>
      <c r="P11" s="194">
        <v>2816</v>
      </c>
      <c r="Q11" s="228">
        <v>2838</v>
      </c>
      <c r="R11" s="194">
        <v>4323</v>
      </c>
      <c r="S11" s="194">
        <v>110</v>
      </c>
      <c r="T11" s="361">
        <v>6000</v>
      </c>
      <c r="U11" s="200">
        <v>1567</v>
      </c>
      <c r="V11" s="203">
        <v>6000</v>
      </c>
      <c r="W11" s="356">
        <f t="shared" si="3"/>
        <v>6000</v>
      </c>
      <c r="X11" s="203"/>
      <c r="Y11" s="203"/>
      <c r="Z11" s="203"/>
      <c r="AA11" s="203"/>
      <c r="AB11" s="203"/>
      <c r="AC11" s="203"/>
      <c r="AD11" s="203"/>
      <c r="AE11" s="203"/>
      <c r="AF11" s="203"/>
      <c r="AG11" s="203"/>
      <c r="AH11" s="203"/>
      <c r="AI11" s="203"/>
      <c r="AJ11" s="203"/>
      <c r="AK11" s="203"/>
      <c r="AL11" s="203"/>
      <c r="AM11" s="200"/>
      <c r="AN11" s="200"/>
      <c r="AO11" s="200"/>
      <c r="AP11" s="200">
        <v>1567</v>
      </c>
      <c r="AQ11" s="241">
        <v>0.35299999999999998</v>
      </c>
      <c r="AR11" s="200"/>
      <c r="AS11" s="203"/>
      <c r="AT11" s="356">
        <f t="shared" si="0"/>
        <v>0</v>
      </c>
      <c r="AU11" s="200">
        <v>0</v>
      </c>
      <c r="AV11" s="357">
        <f t="shared" si="1"/>
        <v>0</v>
      </c>
      <c r="AW11" s="262"/>
      <c r="AX11" s="255"/>
      <c r="AY11" s="256"/>
      <c r="AZ11" s="256"/>
      <c r="BA11" s="256"/>
      <c r="BB11" s="257" t="s">
        <v>1304</v>
      </c>
      <c r="BC11" s="257"/>
      <c r="BD11" s="257"/>
      <c r="BE11" s="257"/>
      <c r="BF11" s="257"/>
      <c r="BG11" s="257"/>
      <c r="BH11" s="184">
        <v>10433</v>
      </c>
      <c r="BI11" s="203"/>
      <c r="BJ11" s="232"/>
      <c r="BL11" s="406" t="s">
        <v>1304</v>
      </c>
      <c r="BM11" s="183">
        <v>6000</v>
      </c>
      <c r="BN11" s="181">
        <f t="shared" si="2"/>
        <v>0</v>
      </c>
    </row>
    <row r="12" spans="1:66" s="178" customFormat="1" ht="20.100000000000001" customHeight="1">
      <c r="A12" s="191"/>
      <c r="B12" s="191"/>
      <c r="C12" s="191"/>
      <c r="D12" s="191"/>
      <c r="E12" s="389" t="s">
        <v>1305</v>
      </c>
      <c r="F12" s="203"/>
      <c r="G12" s="203">
        <v>300</v>
      </c>
      <c r="H12" s="203"/>
      <c r="I12" s="203">
        <v>291</v>
      </c>
      <c r="J12" s="203"/>
      <c r="K12" s="223">
        <v>294</v>
      </c>
      <c r="L12" s="194">
        <v>294</v>
      </c>
      <c r="M12" s="203"/>
      <c r="N12" s="203">
        <v>4</v>
      </c>
      <c r="O12" s="194">
        <v>4</v>
      </c>
      <c r="P12" s="194">
        <v>5</v>
      </c>
      <c r="Q12" s="228">
        <v>5</v>
      </c>
      <c r="R12" s="194">
        <v>6</v>
      </c>
      <c r="S12" s="194">
        <v>288</v>
      </c>
      <c r="T12" s="203">
        <v>1000</v>
      </c>
      <c r="U12" s="200">
        <v>-294</v>
      </c>
      <c r="V12" s="203">
        <v>1000</v>
      </c>
      <c r="W12" s="200">
        <f t="shared" si="3"/>
        <v>0</v>
      </c>
      <c r="X12" s="203"/>
      <c r="Y12" s="203"/>
      <c r="Z12" s="203"/>
      <c r="AA12" s="203"/>
      <c r="AB12" s="203"/>
      <c r="AC12" s="203"/>
      <c r="AD12" s="203"/>
      <c r="AE12" s="203"/>
      <c r="AF12" s="203"/>
      <c r="AG12" s="203"/>
      <c r="AH12" s="203"/>
      <c r="AI12" s="203"/>
      <c r="AJ12" s="203"/>
      <c r="AK12" s="203"/>
      <c r="AL12" s="203"/>
      <c r="AM12" s="200"/>
      <c r="AN12" s="200"/>
      <c r="AO12" s="200"/>
      <c r="AP12" s="200">
        <v>-294</v>
      </c>
      <c r="AQ12" s="241">
        <v>-1</v>
      </c>
      <c r="AR12" s="200"/>
      <c r="AS12" s="203"/>
      <c r="AT12" s="194">
        <f t="shared" si="0"/>
        <v>-1000</v>
      </c>
      <c r="AU12" s="200">
        <v>0</v>
      </c>
      <c r="AV12" s="246">
        <f t="shared" si="1"/>
        <v>-100</v>
      </c>
      <c r="AW12" s="262"/>
      <c r="AX12" s="255"/>
      <c r="AY12" s="256"/>
      <c r="AZ12" s="256"/>
      <c r="BA12" s="256"/>
      <c r="BB12" s="257" t="s">
        <v>1305</v>
      </c>
      <c r="BC12" s="257"/>
      <c r="BD12" s="257"/>
      <c r="BE12" s="257"/>
      <c r="BF12" s="257"/>
      <c r="BG12" s="257"/>
      <c r="BH12" s="184">
        <v>294</v>
      </c>
      <c r="BI12" s="203"/>
      <c r="BJ12" s="270"/>
      <c r="BK12" s="184"/>
      <c r="BL12" s="406" t="s">
        <v>1305</v>
      </c>
    </row>
    <row r="13" spans="1:66" ht="21" customHeight="1">
      <c r="A13" s="191"/>
      <c r="B13" s="191">
        <v>2</v>
      </c>
      <c r="C13" s="191"/>
      <c r="D13" s="191"/>
      <c r="E13" s="390" t="s">
        <v>1306</v>
      </c>
      <c r="F13" s="200">
        <v>1131000</v>
      </c>
      <c r="G13" s="200" t="e">
        <v>#REF!</v>
      </c>
      <c r="H13" s="200" t="e">
        <v>#REF!</v>
      </c>
      <c r="I13" s="200" t="e">
        <v>#REF!</v>
      </c>
      <c r="J13" s="200" t="e">
        <v>#REF!</v>
      </c>
      <c r="K13" s="222" t="e">
        <v>#REF!</v>
      </c>
      <c r="L13" s="194" t="e">
        <v>#REF!</v>
      </c>
      <c r="M13" s="194" t="e">
        <v>#REF!</v>
      </c>
      <c r="N13" s="194" t="e">
        <v>#REF!</v>
      </c>
      <c r="O13" s="194" t="e">
        <v>#REF!</v>
      </c>
      <c r="P13" s="194" t="e">
        <v>#REF!</v>
      </c>
      <c r="Q13" s="228">
        <v>900839</v>
      </c>
      <c r="R13" s="194">
        <v>1044995</v>
      </c>
      <c r="S13" s="200" t="e">
        <v>#REF!</v>
      </c>
      <c r="T13" s="394">
        <f>SUM(T14:T39)</f>
        <v>1402732</v>
      </c>
      <c r="U13" s="200" t="e">
        <v>#REF!</v>
      </c>
      <c r="V13" s="200">
        <v>1330000</v>
      </c>
      <c r="W13" s="394">
        <f t="shared" si="3"/>
        <v>1224000</v>
      </c>
      <c r="X13" s="200">
        <v>0</v>
      </c>
      <c r="Y13" s="200"/>
      <c r="Z13" s="200"/>
      <c r="AA13" s="200"/>
      <c r="AB13" s="200"/>
      <c r="AC13" s="200"/>
      <c r="AD13" s="200"/>
      <c r="AE13" s="200"/>
      <c r="AF13" s="200"/>
      <c r="AG13" s="200"/>
      <c r="AH13" s="200"/>
      <c r="AI13" s="200"/>
      <c r="AJ13" s="200"/>
      <c r="AK13" s="200"/>
      <c r="AL13" s="200"/>
      <c r="AM13" s="200">
        <v>1</v>
      </c>
      <c r="AN13" s="200">
        <v>1</v>
      </c>
      <c r="AO13" s="200"/>
      <c r="AP13" s="200" t="e">
        <v>#REF!</v>
      </c>
      <c r="AQ13" s="241" t="e">
        <v>#REF!</v>
      </c>
      <c r="AR13" s="200"/>
      <c r="AS13" s="200"/>
      <c r="AT13" s="394">
        <f t="shared" si="0"/>
        <v>-178732</v>
      </c>
      <c r="AU13" s="200">
        <v>4000</v>
      </c>
      <c r="AV13" s="397">
        <f t="shared" si="1"/>
        <v>-12.7417068976825</v>
      </c>
      <c r="AW13" s="402"/>
      <c r="AX13" s="264"/>
      <c r="AY13" s="256"/>
      <c r="AZ13" s="256"/>
      <c r="BA13" s="256"/>
      <c r="BB13" s="257" t="s">
        <v>1306</v>
      </c>
      <c r="BC13" s="257"/>
      <c r="BD13" s="257"/>
      <c r="BE13" s="257"/>
      <c r="BF13" s="257"/>
      <c r="BG13" s="257"/>
      <c r="BH13" s="184" t="e">
        <v>#REF!</v>
      </c>
      <c r="BI13" s="200"/>
      <c r="BJ13" s="229"/>
      <c r="BL13" s="407" t="s">
        <v>1306</v>
      </c>
      <c r="BM13" s="183">
        <v>1224000</v>
      </c>
      <c r="BN13" s="181">
        <f>W13-BM13</f>
        <v>0</v>
      </c>
    </row>
    <row r="14" spans="1:66" ht="21" customHeight="1">
      <c r="A14" s="191"/>
      <c r="B14" s="191"/>
      <c r="C14" s="191"/>
      <c r="D14" s="191"/>
      <c r="E14" s="388" t="s">
        <v>1307</v>
      </c>
      <c r="F14" s="203">
        <v>460700</v>
      </c>
      <c r="G14" s="203">
        <v>419800</v>
      </c>
      <c r="H14" s="203">
        <v>-40900</v>
      </c>
      <c r="I14" s="203">
        <v>419818</v>
      </c>
      <c r="J14" s="203">
        <v>442600</v>
      </c>
      <c r="K14" s="223">
        <v>508647</v>
      </c>
      <c r="L14" s="194">
        <v>66047</v>
      </c>
      <c r="M14" s="203">
        <v>105167</v>
      </c>
      <c r="N14" s="203">
        <v>230589</v>
      </c>
      <c r="O14" s="194">
        <v>272675</v>
      </c>
      <c r="P14" s="194">
        <v>310606</v>
      </c>
      <c r="Q14" s="228">
        <v>364330</v>
      </c>
      <c r="R14" s="194">
        <v>458630</v>
      </c>
      <c r="S14" s="194">
        <v>50017</v>
      </c>
      <c r="T14" s="361">
        <f>'2020省收'!C12</f>
        <v>452844</v>
      </c>
      <c r="U14" s="200">
        <v>-219047</v>
      </c>
      <c r="V14" s="203">
        <v>392700</v>
      </c>
      <c r="W14" s="361">
        <f t="shared" si="3"/>
        <v>398700</v>
      </c>
      <c r="X14" s="203">
        <v>0</v>
      </c>
      <c r="Y14" s="203"/>
      <c r="Z14" s="203"/>
      <c r="AA14" s="203"/>
      <c r="AB14" s="203"/>
      <c r="AC14" s="203"/>
      <c r="AD14" s="203"/>
      <c r="AE14" s="203"/>
      <c r="AF14" s="203"/>
      <c r="AG14" s="203"/>
      <c r="AH14" s="203"/>
      <c r="AI14" s="203"/>
      <c r="AJ14" s="203"/>
      <c r="AK14" s="203"/>
      <c r="AL14" s="203"/>
      <c r="AM14" s="200">
        <v>1</v>
      </c>
      <c r="AN14" s="200">
        <v>1</v>
      </c>
      <c r="AO14" s="200"/>
      <c r="AP14" s="200">
        <v>-219047</v>
      </c>
      <c r="AQ14" s="241">
        <v>-0.43099999999999999</v>
      </c>
      <c r="AR14" s="200"/>
      <c r="AS14" s="203"/>
      <c r="AT14" s="356">
        <f t="shared" si="0"/>
        <v>-54144</v>
      </c>
      <c r="AU14" s="200">
        <v>109100</v>
      </c>
      <c r="AV14" s="357">
        <f t="shared" si="1"/>
        <v>-11.956435328722501</v>
      </c>
      <c r="AW14" s="262"/>
      <c r="AX14" s="255"/>
      <c r="AY14" s="256"/>
      <c r="AZ14" s="256"/>
      <c r="BA14" s="256"/>
      <c r="BB14" s="257" t="s">
        <v>1307</v>
      </c>
      <c r="BC14" s="257"/>
      <c r="BD14" s="257"/>
      <c r="BE14" s="257"/>
      <c r="BF14" s="257"/>
      <c r="BG14" s="257"/>
      <c r="BH14" s="184">
        <v>798247</v>
      </c>
      <c r="BI14" s="203"/>
      <c r="BJ14" s="232"/>
      <c r="BL14" s="406" t="s">
        <v>1307</v>
      </c>
      <c r="BM14" s="183">
        <v>398700</v>
      </c>
      <c r="BN14" s="181">
        <f>W14-BM14</f>
        <v>0</v>
      </c>
    </row>
    <row r="15" spans="1:66" s="178" customFormat="1" ht="37.5" hidden="1">
      <c r="A15" s="191"/>
      <c r="B15" s="191"/>
      <c r="C15" s="191"/>
      <c r="D15" s="191"/>
      <c r="E15" s="206" t="s">
        <v>1308</v>
      </c>
      <c r="F15" s="203">
        <v>54000</v>
      </c>
      <c r="G15" s="203">
        <v>33800</v>
      </c>
      <c r="H15" s="203">
        <v>-20200</v>
      </c>
      <c r="I15" s="203">
        <v>33763</v>
      </c>
      <c r="J15" s="203">
        <v>34000</v>
      </c>
      <c r="K15" s="223">
        <v>37962</v>
      </c>
      <c r="L15" s="194">
        <v>3962</v>
      </c>
      <c r="M15" s="203">
        <v>7340</v>
      </c>
      <c r="N15" s="203">
        <v>17134</v>
      </c>
      <c r="O15" s="194">
        <v>21867</v>
      </c>
      <c r="P15" s="194">
        <v>24641</v>
      </c>
      <c r="Q15" s="228">
        <v>27269</v>
      </c>
      <c r="R15" s="194">
        <v>31823</v>
      </c>
      <c r="S15" s="194">
        <v>6139</v>
      </c>
      <c r="T15" s="203"/>
      <c r="U15" s="200">
        <v>-10962</v>
      </c>
      <c r="V15" s="203">
        <v>38000</v>
      </c>
      <c r="W15" s="203">
        <f t="shared" si="3"/>
        <v>38000</v>
      </c>
      <c r="X15" s="203"/>
      <c r="Y15" s="203"/>
      <c r="Z15" s="203"/>
      <c r="AA15" s="203"/>
      <c r="AB15" s="203"/>
      <c r="AC15" s="203"/>
      <c r="AD15" s="203"/>
      <c r="AE15" s="203"/>
      <c r="AF15" s="203"/>
      <c r="AG15" s="203"/>
      <c r="AH15" s="203"/>
      <c r="AI15" s="203"/>
      <c r="AJ15" s="203"/>
      <c r="AK15" s="203"/>
      <c r="AL15" s="203"/>
      <c r="AM15" s="200">
        <v>1</v>
      </c>
      <c r="AN15" s="200">
        <v>1</v>
      </c>
      <c r="AO15" s="200"/>
      <c r="AP15" s="200">
        <v>-10962</v>
      </c>
      <c r="AQ15" s="241">
        <v>-0.28899999999999998</v>
      </c>
      <c r="AR15" s="200" t="s">
        <v>1290</v>
      </c>
      <c r="AS15" s="203" t="s">
        <v>1309</v>
      </c>
      <c r="AT15" s="194">
        <f t="shared" si="0"/>
        <v>38000</v>
      </c>
      <c r="AU15" s="200">
        <v>11000</v>
      </c>
      <c r="AV15" s="246" t="e">
        <f t="shared" si="1"/>
        <v>#DIV/0!</v>
      </c>
      <c r="AW15" s="262" t="s">
        <v>1310</v>
      </c>
      <c r="AX15" s="265" t="s">
        <v>1311</v>
      </c>
      <c r="AY15" s="256" t="s">
        <v>1312</v>
      </c>
      <c r="AZ15" s="256" t="s">
        <v>1313</v>
      </c>
      <c r="BA15" s="256"/>
      <c r="BB15" s="257" t="s">
        <v>1314</v>
      </c>
      <c r="BC15" s="257"/>
      <c r="BD15" s="257"/>
      <c r="BE15" s="257"/>
      <c r="BF15" s="257"/>
      <c r="BG15" s="257"/>
      <c r="BH15" s="184">
        <v>64962</v>
      </c>
      <c r="BI15" s="203" t="s">
        <v>1309</v>
      </c>
      <c r="BJ15" s="270"/>
      <c r="BK15" s="184" t="s">
        <v>1315</v>
      </c>
      <c r="BL15" s="408" t="s">
        <v>1308</v>
      </c>
      <c r="BM15" s="178">
        <v>38000</v>
      </c>
    </row>
    <row r="16" spans="1:66" s="178" customFormat="1" ht="20.100000000000001" hidden="1" customHeight="1">
      <c r="A16" s="191"/>
      <c r="B16" s="191"/>
      <c r="C16" s="191"/>
      <c r="D16" s="191"/>
      <c r="E16" s="206" t="s">
        <v>1316</v>
      </c>
      <c r="F16" s="203">
        <v>700</v>
      </c>
      <c r="G16" s="203">
        <v>600</v>
      </c>
      <c r="H16" s="203">
        <v>-100</v>
      </c>
      <c r="I16" s="203">
        <v>600</v>
      </c>
      <c r="J16" s="203">
        <v>600</v>
      </c>
      <c r="K16" s="223">
        <v>574</v>
      </c>
      <c r="L16" s="194">
        <v>-26</v>
      </c>
      <c r="M16" s="203"/>
      <c r="N16" s="203">
        <v>574</v>
      </c>
      <c r="O16" s="194">
        <v>574</v>
      </c>
      <c r="P16" s="194">
        <v>574</v>
      </c>
      <c r="Q16" s="228">
        <v>574</v>
      </c>
      <c r="R16" s="194">
        <v>574</v>
      </c>
      <c r="S16" s="194">
        <v>0</v>
      </c>
      <c r="T16" s="203"/>
      <c r="U16" s="200">
        <v>26</v>
      </c>
      <c r="V16" s="203">
        <v>700</v>
      </c>
      <c r="W16" s="203">
        <f t="shared" si="3"/>
        <v>700</v>
      </c>
      <c r="X16" s="203"/>
      <c r="Y16" s="203"/>
      <c r="Z16" s="203"/>
      <c r="AA16" s="203"/>
      <c r="AB16" s="203"/>
      <c r="AC16" s="203"/>
      <c r="AD16" s="203"/>
      <c r="AE16" s="203"/>
      <c r="AF16" s="203"/>
      <c r="AG16" s="203"/>
      <c r="AH16" s="203"/>
      <c r="AI16" s="203"/>
      <c r="AJ16" s="203"/>
      <c r="AK16" s="203"/>
      <c r="AL16" s="203"/>
      <c r="AM16" s="200">
        <v>1</v>
      </c>
      <c r="AN16" s="200">
        <v>1</v>
      </c>
      <c r="AO16" s="200"/>
      <c r="AP16" s="200">
        <v>26</v>
      </c>
      <c r="AQ16" s="241">
        <v>4.4999999999999998E-2</v>
      </c>
      <c r="AR16" s="200" t="s">
        <v>1290</v>
      </c>
      <c r="AS16" s="203" t="s">
        <v>1317</v>
      </c>
      <c r="AT16" s="194">
        <f t="shared" si="0"/>
        <v>700</v>
      </c>
      <c r="AU16" s="200">
        <v>100</v>
      </c>
      <c r="AV16" s="246" t="e">
        <f t="shared" si="1"/>
        <v>#DIV/0!</v>
      </c>
      <c r="AW16" s="262"/>
      <c r="AX16" s="255" t="s">
        <v>1318</v>
      </c>
      <c r="AY16" s="256"/>
      <c r="AZ16" s="256"/>
      <c r="BA16" s="256"/>
      <c r="BB16" s="257" t="s">
        <v>1319</v>
      </c>
      <c r="BC16" s="257"/>
      <c r="BD16" s="257"/>
      <c r="BE16" s="257"/>
      <c r="BF16" s="257"/>
      <c r="BG16" s="257"/>
      <c r="BH16" s="184">
        <v>1174</v>
      </c>
      <c r="BI16" s="203" t="s">
        <v>1317</v>
      </c>
      <c r="BJ16" s="270"/>
      <c r="BK16" s="184" t="s">
        <v>1315</v>
      </c>
      <c r="BL16" s="408" t="s">
        <v>1316</v>
      </c>
      <c r="BM16" s="178">
        <v>700</v>
      </c>
    </row>
    <row r="17" spans="1:66" s="178" customFormat="1" ht="37.5" hidden="1">
      <c r="A17" s="191"/>
      <c r="B17" s="191"/>
      <c r="C17" s="191"/>
      <c r="D17" s="191"/>
      <c r="E17" s="206" t="s">
        <v>1320</v>
      </c>
      <c r="F17" s="203">
        <v>295000</v>
      </c>
      <c r="G17" s="203">
        <v>277300</v>
      </c>
      <c r="H17" s="203">
        <v>-17700</v>
      </c>
      <c r="I17" s="203">
        <v>277285</v>
      </c>
      <c r="J17" s="203">
        <v>300000</v>
      </c>
      <c r="K17" s="223">
        <v>315978</v>
      </c>
      <c r="L17" s="194">
        <v>15978</v>
      </c>
      <c r="M17" s="203">
        <v>81530</v>
      </c>
      <c r="N17" s="203">
        <v>155197</v>
      </c>
      <c r="O17" s="194">
        <v>185388</v>
      </c>
      <c r="P17" s="194">
        <v>208008</v>
      </c>
      <c r="Q17" s="228">
        <v>232072</v>
      </c>
      <c r="R17" s="194">
        <v>264216</v>
      </c>
      <c r="S17" s="194">
        <v>51762</v>
      </c>
      <c r="T17" s="203"/>
      <c r="U17" s="200">
        <v>-175978</v>
      </c>
      <c r="V17" s="203">
        <v>270000</v>
      </c>
      <c r="W17" s="203">
        <f t="shared" si="3"/>
        <v>270000</v>
      </c>
      <c r="X17" s="203"/>
      <c r="Y17" s="203"/>
      <c r="Z17" s="203"/>
      <c r="AA17" s="203"/>
      <c r="AB17" s="203"/>
      <c r="AC17" s="203"/>
      <c r="AD17" s="203"/>
      <c r="AE17" s="203"/>
      <c r="AF17" s="203"/>
      <c r="AG17" s="203"/>
      <c r="AH17" s="203"/>
      <c r="AI17" s="203"/>
      <c r="AJ17" s="203"/>
      <c r="AK17" s="203"/>
      <c r="AL17" s="203"/>
      <c r="AM17" s="200">
        <v>1</v>
      </c>
      <c r="AN17" s="200">
        <v>1</v>
      </c>
      <c r="AO17" s="200"/>
      <c r="AP17" s="200">
        <v>-175978</v>
      </c>
      <c r="AQ17" s="241">
        <v>-0.55700000000000005</v>
      </c>
      <c r="AR17" s="200" t="s">
        <v>1290</v>
      </c>
      <c r="AS17" s="203" t="s">
        <v>1309</v>
      </c>
      <c r="AT17" s="194">
        <f t="shared" si="0"/>
        <v>270000</v>
      </c>
      <c r="AU17" s="200">
        <v>130000</v>
      </c>
      <c r="AV17" s="246" t="e">
        <f t="shared" si="1"/>
        <v>#DIV/0!</v>
      </c>
      <c r="AW17" s="262" t="s">
        <v>1310</v>
      </c>
      <c r="AX17" s="265" t="s">
        <v>1321</v>
      </c>
      <c r="AY17" s="256" t="s">
        <v>1312</v>
      </c>
      <c r="AZ17" s="256" t="s">
        <v>1313</v>
      </c>
      <c r="BA17" s="256"/>
      <c r="BB17" s="257" t="s">
        <v>1322</v>
      </c>
      <c r="BC17" s="257"/>
      <c r="BD17" s="257"/>
      <c r="BE17" s="257"/>
      <c r="BF17" s="257"/>
      <c r="BG17" s="257"/>
      <c r="BH17" s="184">
        <v>455978</v>
      </c>
      <c r="BI17" s="203" t="s">
        <v>1309</v>
      </c>
      <c r="BJ17" s="270"/>
      <c r="BK17" s="184" t="s">
        <v>1315</v>
      </c>
      <c r="BL17" s="408" t="s">
        <v>1320</v>
      </c>
      <c r="BM17" s="178">
        <v>270000</v>
      </c>
    </row>
    <row r="18" spans="1:66" s="178" customFormat="1" ht="20.100000000000001" hidden="1" customHeight="1">
      <c r="A18" s="191"/>
      <c r="B18" s="191"/>
      <c r="C18" s="191"/>
      <c r="D18" s="191"/>
      <c r="E18" s="206" t="s">
        <v>1323</v>
      </c>
      <c r="F18" s="203">
        <v>16000</v>
      </c>
      <c r="G18" s="203">
        <v>15400</v>
      </c>
      <c r="H18" s="203">
        <v>-600</v>
      </c>
      <c r="I18" s="203">
        <v>15379</v>
      </c>
      <c r="J18" s="203">
        <v>18000</v>
      </c>
      <c r="K18" s="223">
        <v>16069</v>
      </c>
      <c r="L18" s="194">
        <v>-1931</v>
      </c>
      <c r="M18" s="203">
        <v>4386</v>
      </c>
      <c r="N18" s="203">
        <v>8107</v>
      </c>
      <c r="O18" s="194">
        <v>10279</v>
      </c>
      <c r="P18" s="194">
        <v>11081</v>
      </c>
      <c r="Q18" s="228">
        <v>11837</v>
      </c>
      <c r="R18" s="194">
        <v>14318</v>
      </c>
      <c r="S18" s="194">
        <v>1751</v>
      </c>
      <c r="T18" s="203"/>
      <c r="U18" s="200">
        <v>931</v>
      </c>
      <c r="V18" s="203">
        <v>18000</v>
      </c>
      <c r="W18" s="203">
        <f t="shared" si="3"/>
        <v>19000</v>
      </c>
      <c r="X18" s="203"/>
      <c r="Y18" s="203"/>
      <c r="Z18" s="203"/>
      <c r="AA18" s="203"/>
      <c r="AB18" s="203"/>
      <c r="AC18" s="203"/>
      <c r="AD18" s="203"/>
      <c r="AE18" s="203"/>
      <c r="AF18" s="203"/>
      <c r="AG18" s="203"/>
      <c r="AH18" s="203"/>
      <c r="AI18" s="203"/>
      <c r="AJ18" s="203"/>
      <c r="AK18" s="203"/>
      <c r="AL18" s="203"/>
      <c r="AM18" s="200">
        <v>1</v>
      </c>
      <c r="AN18" s="200">
        <v>1</v>
      </c>
      <c r="AO18" s="200"/>
      <c r="AP18" s="200">
        <v>931</v>
      </c>
      <c r="AQ18" s="241">
        <v>5.8000000000000003E-2</v>
      </c>
      <c r="AR18" s="200" t="s">
        <v>1290</v>
      </c>
      <c r="AS18" s="203" t="s">
        <v>1309</v>
      </c>
      <c r="AT18" s="194">
        <f t="shared" si="0"/>
        <v>19000</v>
      </c>
      <c r="AU18" s="200">
        <v>2000</v>
      </c>
      <c r="AV18" s="246" t="e">
        <f t="shared" si="1"/>
        <v>#DIV/0!</v>
      </c>
      <c r="AW18" s="262"/>
      <c r="AX18" s="265" t="s">
        <v>1324</v>
      </c>
      <c r="AY18" s="256"/>
      <c r="AZ18" s="256"/>
      <c r="BA18" s="256"/>
      <c r="BB18" s="257" t="s">
        <v>1325</v>
      </c>
      <c r="BC18" s="257"/>
      <c r="BD18" s="257"/>
      <c r="BE18" s="257"/>
      <c r="BF18" s="257"/>
      <c r="BG18" s="257"/>
      <c r="BH18" s="184">
        <v>33069</v>
      </c>
      <c r="BI18" s="203" t="s">
        <v>1309</v>
      </c>
      <c r="BJ18" s="270"/>
      <c r="BK18" s="184" t="s">
        <v>1315</v>
      </c>
      <c r="BL18" s="408" t="s">
        <v>1323</v>
      </c>
      <c r="BM18" s="178">
        <v>19000</v>
      </c>
    </row>
    <row r="19" spans="1:66" s="178" customFormat="1" ht="20.100000000000001" hidden="1" customHeight="1">
      <c r="A19" s="191"/>
      <c r="B19" s="191"/>
      <c r="C19" s="191"/>
      <c r="D19" s="191"/>
      <c r="E19" s="206" t="s">
        <v>1326</v>
      </c>
      <c r="F19" s="203">
        <v>20000</v>
      </c>
      <c r="G19" s="203">
        <v>25800</v>
      </c>
      <c r="H19" s="203">
        <v>5800</v>
      </c>
      <c r="I19" s="203">
        <v>25822</v>
      </c>
      <c r="J19" s="203">
        <v>30000</v>
      </c>
      <c r="K19" s="223">
        <v>26075</v>
      </c>
      <c r="L19" s="194">
        <v>-3925</v>
      </c>
      <c r="M19" s="203">
        <v>567</v>
      </c>
      <c r="N19" s="203">
        <v>21066</v>
      </c>
      <c r="O19" s="194">
        <v>22129</v>
      </c>
      <c r="P19" s="194">
        <v>22913</v>
      </c>
      <c r="Q19" s="228">
        <v>23508</v>
      </c>
      <c r="R19" s="194">
        <v>23952</v>
      </c>
      <c r="S19" s="194">
        <v>2123</v>
      </c>
      <c r="T19" s="203"/>
      <c r="U19" s="200">
        <v>-1075</v>
      </c>
      <c r="V19" s="203">
        <v>21000</v>
      </c>
      <c r="W19" s="203">
        <f t="shared" si="3"/>
        <v>21000</v>
      </c>
      <c r="X19" s="203"/>
      <c r="Y19" s="203"/>
      <c r="Z19" s="203"/>
      <c r="AA19" s="203"/>
      <c r="AB19" s="203"/>
      <c r="AC19" s="203"/>
      <c r="AD19" s="203"/>
      <c r="AE19" s="203"/>
      <c r="AF19" s="203"/>
      <c r="AG19" s="203"/>
      <c r="AH19" s="203"/>
      <c r="AI19" s="203"/>
      <c r="AJ19" s="203"/>
      <c r="AK19" s="203"/>
      <c r="AL19" s="203"/>
      <c r="AM19" s="200">
        <v>1</v>
      </c>
      <c r="AN19" s="200">
        <v>1</v>
      </c>
      <c r="AO19" s="200"/>
      <c r="AP19" s="200">
        <v>-1075</v>
      </c>
      <c r="AQ19" s="241">
        <v>-4.1000000000000002E-2</v>
      </c>
      <c r="AR19" s="200" t="s">
        <v>1290</v>
      </c>
      <c r="AS19" s="203" t="s">
        <v>1327</v>
      </c>
      <c r="AT19" s="194">
        <f t="shared" si="0"/>
        <v>21000</v>
      </c>
      <c r="AU19" s="200">
        <v>-4000</v>
      </c>
      <c r="AV19" s="246" t="e">
        <f t="shared" si="1"/>
        <v>#DIV/0!</v>
      </c>
      <c r="AW19" s="262"/>
      <c r="AX19" s="265" t="s">
        <v>1328</v>
      </c>
      <c r="AY19" s="256"/>
      <c r="AZ19" s="256"/>
      <c r="BA19" s="256"/>
      <c r="BB19" s="257" t="s">
        <v>1329</v>
      </c>
      <c r="BC19" s="257"/>
      <c r="BD19" s="257"/>
      <c r="BE19" s="257"/>
      <c r="BF19" s="257"/>
      <c r="BG19" s="257"/>
      <c r="BH19" s="184">
        <v>51075</v>
      </c>
      <c r="BI19" s="203" t="s">
        <v>1327</v>
      </c>
      <c r="BJ19" s="270"/>
      <c r="BK19" s="184" t="s">
        <v>1315</v>
      </c>
      <c r="BL19" s="408" t="s">
        <v>1326</v>
      </c>
      <c r="BM19" s="178">
        <v>21000</v>
      </c>
    </row>
    <row r="20" spans="1:66" s="178" customFormat="1" ht="37.5" hidden="1">
      <c r="A20" s="191"/>
      <c r="B20" s="191"/>
      <c r="C20" s="191"/>
      <c r="D20" s="191"/>
      <c r="E20" s="206" t="s">
        <v>1330</v>
      </c>
      <c r="F20" s="203">
        <v>60000</v>
      </c>
      <c r="G20" s="203">
        <v>66900</v>
      </c>
      <c r="H20" s="203">
        <v>6900</v>
      </c>
      <c r="I20" s="203">
        <v>66969</v>
      </c>
      <c r="J20" s="203">
        <v>60000</v>
      </c>
      <c r="K20" s="223">
        <v>111989</v>
      </c>
      <c r="L20" s="194">
        <v>51989</v>
      </c>
      <c r="M20" s="203">
        <v>11344</v>
      </c>
      <c r="N20" s="203">
        <v>28511</v>
      </c>
      <c r="O20" s="194">
        <v>32438</v>
      </c>
      <c r="P20" s="194">
        <v>43389</v>
      </c>
      <c r="Q20" s="228">
        <v>49973</v>
      </c>
      <c r="R20" s="194">
        <v>104650</v>
      </c>
      <c r="S20" s="194">
        <v>7339</v>
      </c>
      <c r="T20" s="203"/>
      <c r="U20" s="200">
        <v>-31989</v>
      </c>
      <c r="V20" s="203">
        <v>45000</v>
      </c>
      <c r="W20" s="203">
        <f t="shared" si="3"/>
        <v>50000</v>
      </c>
      <c r="X20" s="203"/>
      <c r="Y20" s="203"/>
      <c r="Z20" s="203"/>
      <c r="AA20" s="203"/>
      <c r="AB20" s="203"/>
      <c r="AC20" s="203"/>
      <c r="AD20" s="203"/>
      <c r="AE20" s="203"/>
      <c r="AF20" s="203"/>
      <c r="AG20" s="203"/>
      <c r="AH20" s="203"/>
      <c r="AI20" s="203"/>
      <c r="AJ20" s="203"/>
      <c r="AK20" s="203"/>
      <c r="AL20" s="203"/>
      <c r="AM20" s="200">
        <v>1</v>
      </c>
      <c r="AN20" s="200">
        <v>1</v>
      </c>
      <c r="AO20" s="200"/>
      <c r="AP20" s="200">
        <v>-31989</v>
      </c>
      <c r="AQ20" s="241">
        <v>-0.28599999999999998</v>
      </c>
      <c r="AR20" s="200" t="s">
        <v>1290</v>
      </c>
      <c r="AS20" s="203" t="s">
        <v>1331</v>
      </c>
      <c r="AT20" s="194">
        <f t="shared" si="0"/>
        <v>50000</v>
      </c>
      <c r="AU20" s="200">
        <v>-30000</v>
      </c>
      <c r="AV20" s="246" t="e">
        <f t="shared" si="1"/>
        <v>#DIV/0!</v>
      </c>
      <c r="AW20" s="262"/>
      <c r="AX20" s="255" t="s">
        <v>1332</v>
      </c>
      <c r="AY20" s="256" t="s">
        <v>1333</v>
      </c>
      <c r="AZ20" s="256" t="s">
        <v>1334</v>
      </c>
      <c r="BA20" s="256"/>
      <c r="BB20" s="257" t="s">
        <v>1335</v>
      </c>
      <c r="BC20" s="257"/>
      <c r="BD20" s="257"/>
      <c r="BE20" s="257"/>
      <c r="BF20" s="257"/>
      <c r="BG20" s="257"/>
      <c r="BH20" s="184">
        <v>191989</v>
      </c>
      <c r="BI20" s="203" t="s">
        <v>1331</v>
      </c>
      <c r="BJ20" s="270"/>
      <c r="BK20" s="184" t="s">
        <v>1315</v>
      </c>
      <c r="BL20" s="408" t="s">
        <v>1330</v>
      </c>
      <c r="BM20" s="183">
        <v>50000</v>
      </c>
    </row>
    <row r="21" spans="1:66" ht="21" customHeight="1">
      <c r="A21" s="191"/>
      <c r="B21" s="191"/>
      <c r="C21" s="191"/>
      <c r="D21" s="191"/>
      <c r="E21" s="388" t="s">
        <v>1336</v>
      </c>
      <c r="F21" s="203">
        <v>282000</v>
      </c>
      <c r="G21" s="203">
        <v>382400</v>
      </c>
      <c r="H21" s="203">
        <v>100400</v>
      </c>
      <c r="I21" s="203">
        <v>382384</v>
      </c>
      <c r="J21" s="203">
        <v>370000</v>
      </c>
      <c r="K21" s="223">
        <v>275843</v>
      </c>
      <c r="L21" s="194">
        <v>-94157</v>
      </c>
      <c r="M21" s="203">
        <v>75595</v>
      </c>
      <c r="N21" s="203">
        <v>173654</v>
      </c>
      <c r="O21" s="194">
        <v>213506</v>
      </c>
      <c r="P21" s="194">
        <v>252337</v>
      </c>
      <c r="Q21" s="228">
        <v>293381</v>
      </c>
      <c r="R21" s="194">
        <v>299226</v>
      </c>
      <c r="S21" s="194">
        <v>-23383</v>
      </c>
      <c r="T21" s="361">
        <f>'2020省收'!C13</f>
        <v>289785</v>
      </c>
      <c r="U21" s="200">
        <v>-17843</v>
      </c>
      <c r="V21" s="203">
        <v>265000</v>
      </c>
      <c r="W21" s="361">
        <f t="shared" si="3"/>
        <v>325000</v>
      </c>
      <c r="X21" s="203">
        <v>0</v>
      </c>
      <c r="Y21" s="203"/>
      <c r="Z21" s="203"/>
      <c r="AA21" s="203"/>
      <c r="AB21" s="203"/>
      <c r="AC21" s="203"/>
      <c r="AD21" s="203"/>
      <c r="AE21" s="203"/>
      <c r="AF21" s="203"/>
      <c r="AG21" s="203"/>
      <c r="AH21" s="203"/>
      <c r="AI21" s="203"/>
      <c r="AJ21" s="203"/>
      <c r="AK21" s="203"/>
      <c r="AL21" s="203"/>
      <c r="AM21" s="200">
        <v>1</v>
      </c>
      <c r="AN21" s="200">
        <v>1</v>
      </c>
      <c r="AO21" s="200"/>
      <c r="AP21" s="200">
        <v>-17843</v>
      </c>
      <c r="AQ21" s="241">
        <v>-6.5000000000000002E-2</v>
      </c>
      <c r="AR21" s="200"/>
      <c r="AS21" s="203"/>
      <c r="AT21" s="356">
        <f t="shared" si="0"/>
        <v>35215</v>
      </c>
      <c r="AU21" s="200">
        <v>77000</v>
      </c>
      <c r="AV21" s="357">
        <f t="shared" si="1"/>
        <v>12.1521127732629</v>
      </c>
      <c r="AW21" s="262"/>
      <c r="AX21" s="255"/>
      <c r="AY21" s="256"/>
      <c r="AZ21" s="256"/>
      <c r="BA21" s="256"/>
      <c r="BB21" s="257" t="s">
        <v>1336</v>
      </c>
      <c r="BC21" s="257"/>
      <c r="BD21" s="257"/>
      <c r="BE21" s="257"/>
      <c r="BF21" s="257"/>
      <c r="BG21" s="257"/>
      <c r="BH21" s="184">
        <v>533843</v>
      </c>
      <c r="BI21" s="203"/>
      <c r="BJ21" s="232"/>
      <c r="BL21" s="406" t="s">
        <v>1336</v>
      </c>
      <c r="BM21" s="178">
        <v>325000</v>
      </c>
      <c r="BN21" s="181">
        <f>W21-BM21</f>
        <v>0</v>
      </c>
    </row>
    <row r="22" spans="1:66" s="178" customFormat="1" ht="20.100000000000001" hidden="1" customHeight="1">
      <c r="A22" s="191"/>
      <c r="B22" s="191"/>
      <c r="C22" s="191"/>
      <c r="D22" s="191"/>
      <c r="E22" s="208" t="s">
        <v>1337</v>
      </c>
      <c r="F22" s="203">
        <v>47000</v>
      </c>
      <c r="G22" s="203">
        <v>26200</v>
      </c>
      <c r="H22" s="203">
        <v>-20800</v>
      </c>
      <c r="I22" s="203">
        <v>26150</v>
      </c>
      <c r="J22" s="203">
        <v>32000</v>
      </c>
      <c r="K22" s="223">
        <v>25350</v>
      </c>
      <c r="L22" s="194">
        <v>-6650</v>
      </c>
      <c r="M22" s="203">
        <v>3893</v>
      </c>
      <c r="N22" s="203">
        <v>12068</v>
      </c>
      <c r="O22" s="194">
        <v>14758</v>
      </c>
      <c r="P22" s="194">
        <v>16629</v>
      </c>
      <c r="Q22" s="228">
        <v>18519</v>
      </c>
      <c r="R22" s="194">
        <v>19808</v>
      </c>
      <c r="S22" s="194">
        <v>5542</v>
      </c>
      <c r="T22" s="203"/>
      <c r="U22" s="200">
        <v>-350</v>
      </c>
      <c r="V22" s="203">
        <v>35000</v>
      </c>
      <c r="W22" s="203">
        <f t="shared" si="3"/>
        <v>35000</v>
      </c>
      <c r="X22" s="203"/>
      <c r="Y22" s="203"/>
      <c r="Z22" s="203"/>
      <c r="AA22" s="203"/>
      <c r="AB22" s="203"/>
      <c r="AC22" s="203"/>
      <c r="AD22" s="203"/>
      <c r="AE22" s="203"/>
      <c r="AF22" s="203"/>
      <c r="AG22" s="203"/>
      <c r="AH22" s="203"/>
      <c r="AI22" s="203"/>
      <c r="AJ22" s="203"/>
      <c r="AK22" s="203"/>
      <c r="AL22" s="203"/>
      <c r="AM22" s="200">
        <v>1</v>
      </c>
      <c r="AN22" s="200">
        <v>1</v>
      </c>
      <c r="AO22" s="200"/>
      <c r="AP22" s="200">
        <v>-350</v>
      </c>
      <c r="AQ22" s="241">
        <v>-1.4E-2</v>
      </c>
      <c r="AR22" s="200" t="s">
        <v>1290</v>
      </c>
      <c r="AS22" s="203" t="s">
        <v>1317</v>
      </c>
      <c r="AT22" s="194">
        <f t="shared" si="0"/>
        <v>35000</v>
      </c>
      <c r="AU22" s="200">
        <v>10000</v>
      </c>
      <c r="AV22" s="246" t="e">
        <f t="shared" si="1"/>
        <v>#DIV/0!</v>
      </c>
      <c r="AW22" s="262"/>
      <c r="AX22" s="255" t="s">
        <v>1338</v>
      </c>
      <c r="AY22" s="256"/>
      <c r="AZ22" s="256"/>
      <c r="BA22" s="256"/>
      <c r="BB22" s="257" t="s">
        <v>1337</v>
      </c>
      <c r="BC22" s="257"/>
      <c r="BD22" s="257"/>
      <c r="BE22" s="257"/>
      <c r="BF22" s="257"/>
      <c r="BG22" s="257"/>
      <c r="BH22" s="184">
        <v>50350</v>
      </c>
      <c r="BI22" s="203" t="s">
        <v>1317</v>
      </c>
      <c r="BJ22" s="270"/>
      <c r="BK22" s="184" t="s">
        <v>1315</v>
      </c>
      <c r="BL22" s="406" t="s">
        <v>1337</v>
      </c>
      <c r="BM22" s="178">
        <v>35000</v>
      </c>
    </row>
    <row r="23" spans="1:66" s="178" customFormat="1" ht="40.5" hidden="1">
      <c r="A23" s="191"/>
      <c r="B23" s="191"/>
      <c r="C23" s="191"/>
      <c r="D23" s="191"/>
      <c r="E23" s="209" t="s">
        <v>1339</v>
      </c>
      <c r="F23" s="203">
        <v>115000</v>
      </c>
      <c r="G23" s="203">
        <v>254700</v>
      </c>
      <c r="H23" s="203">
        <v>139700</v>
      </c>
      <c r="I23" s="203">
        <v>254724</v>
      </c>
      <c r="J23" s="203">
        <v>240000</v>
      </c>
      <c r="K23" s="223">
        <v>146499</v>
      </c>
      <c r="L23" s="194">
        <v>-93501</v>
      </c>
      <c r="M23" s="203">
        <v>53419</v>
      </c>
      <c r="N23" s="203">
        <v>120137</v>
      </c>
      <c r="O23" s="194">
        <v>149576</v>
      </c>
      <c r="P23" s="194">
        <v>176116</v>
      </c>
      <c r="Q23" s="228">
        <v>200698</v>
      </c>
      <c r="R23" s="194">
        <v>196526</v>
      </c>
      <c r="S23" s="194">
        <v>-50027</v>
      </c>
      <c r="T23" s="203"/>
      <c r="U23" s="200">
        <v>3501</v>
      </c>
      <c r="V23" s="235">
        <v>130000</v>
      </c>
      <c r="W23" s="236">
        <f t="shared" si="3"/>
        <v>190000</v>
      </c>
      <c r="X23" s="203"/>
      <c r="Y23" s="203"/>
      <c r="Z23" s="203"/>
      <c r="AA23" s="203"/>
      <c r="AB23" s="203"/>
      <c r="AC23" s="203"/>
      <c r="AD23" s="203"/>
      <c r="AE23" s="203"/>
      <c r="AF23" s="203"/>
      <c r="AG23" s="203"/>
      <c r="AH23" s="203"/>
      <c r="AI23" s="203"/>
      <c r="AJ23" s="203"/>
      <c r="AK23" s="203"/>
      <c r="AL23" s="203"/>
      <c r="AM23" s="200">
        <v>1</v>
      </c>
      <c r="AN23" s="200">
        <v>1</v>
      </c>
      <c r="AO23" s="200" t="s">
        <v>1290</v>
      </c>
      <c r="AP23" s="200">
        <v>3501</v>
      </c>
      <c r="AQ23" s="241">
        <v>2.4E-2</v>
      </c>
      <c r="AR23" s="200" t="s">
        <v>1290</v>
      </c>
      <c r="AS23" s="203" t="s">
        <v>1340</v>
      </c>
      <c r="AT23" s="194">
        <f t="shared" si="0"/>
        <v>190000</v>
      </c>
      <c r="AU23" s="200">
        <v>50000</v>
      </c>
      <c r="AV23" s="246" t="e">
        <f t="shared" si="1"/>
        <v>#DIV/0!</v>
      </c>
      <c r="AW23" s="262"/>
      <c r="AX23" s="255" t="s">
        <v>1341</v>
      </c>
      <c r="AY23" s="256" t="s">
        <v>1342</v>
      </c>
      <c r="AZ23" s="256"/>
      <c r="BA23" s="256"/>
      <c r="BB23" s="257" t="s">
        <v>1339</v>
      </c>
      <c r="BC23" s="257"/>
      <c r="BD23" s="257"/>
      <c r="BE23" s="257"/>
      <c r="BF23" s="257"/>
      <c r="BG23" s="257"/>
      <c r="BH23" s="184">
        <v>296499</v>
      </c>
      <c r="BI23" s="203" t="s">
        <v>1340</v>
      </c>
      <c r="BJ23" s="270"/>
      <c r="BK23" s="184" t="s">
        <v>1315</v>
      </c>
      <c r="BL23" s="409" t="s">
        <v>1339</v>
      </c>
      <c r="BM23" s="178">
        <v>190000</v>
      </c>
    </row>
    <row r="24" spans="1:66" s="178" customFormat="1" ht="20.100000000000001" hidden="1" customHeight="1">
      <c r="A24" s="191"/>
      <c r="B24" s="191"/>
      <c r="C24" s="191"/>
      <c r="D24" s="191"/>
      <c r="E24" s="208" t="s">
        <v>1343</v>
      </c>
      <c r="F24" s="203">
        <v>120000</v>
      </c>
      <c r="G24" s="203">
        <v>101500</v>
      </c>
      <c r="H24" s="203">
        <v>-18500</v>
      </c>
      <c r="I24" s="203">
        <v>101510</v>
      </c>
      <c r="J24" s="203">
        <v>98000</v>
      </c>
      <c r="K24" s="223">
        <v>103994</v>
      </c>
      <c r="L24" s="194">
        <v>5994</v>
      </c>
      <c r="M24" s="203">
        <v>18283</v>
      </c>
      <c r="N24" s="203">
        <v>41449</v>
      </c>
      <c r="O24" s="194">
        <v>49172</v>
      </c>
      <c r="P24" s="194">
        <v>59592</v>
      </c>
      <c r="Q24" s="228">
        <v>74164</v>
      </c>
      <c r="R24" s="194">
        <v>82892</v>
      </c>
      <c r="S24" s="194">
        <v>21102</v>
      </c>
      <c r="T24" s="203"/>
      <c r="U24" s="200">
        <v>-20994</v>
      </c>
      <c r="V24" s="203">
        <v>100000</v>
      </c>
      <c r="W24" s="203">
        <f t="shared" si="3"/>
        <v>100000</v>
      </c>
      <c r="X24" s="203"/>
      <c r="Y24" s="203"/>
      <c r="Z24" s="203"/>
      <c r="AA24" s="203"/>
      <c r="AB24" s="203"/>
      <c r="AC24" s="203"/>
      <c r="AD24" s="203"/>
      <c r="AE24" s="203"/>
      <c r="AF24" s="203"/>
      <c r="AG24" s="203"/>
      <c r="AH24" s="203"/>
      <c r="AI24" s="203"/>
      <c r="AJ24" s="203"/>
      <c r="AK24" s="203"/>
      <c r="AL24" s="203"/>
      <c r="AM24" s="200">
        <v>1</v>
      </c>
      <c r="AN24" s="200">
        <v>1</v>
      </c>
      <c r="AO24" s="200" t="s">
        <v>1290</v>
      </c>
      <c r="AP24" s="200">
        <v>-20994</v>
      </c>
      <c r="AQ24" s="241">
        <v>-0.20200000000000001</v>
      </c>
      <c r="AR24" s="200" t="s">
        <v>1290</v>
      </c>
      <c r="AS24" s="203"/>
      <c r="AT24" s="194">
        <f t="shared" si="0"/>
        <v>100000</v>
      </c>
      <c r="AU24" s="200">
        <v>17000</v>
      </c>
      <c r="AV24" s="246" t="e">
        <f t="shared" si="1"/>
        <v>#DIV/0!</v>
      </c>
      <c r="AW24" s="262" t="s">
        <v>1344</v>
      </c>
      <c r="AX24" s="255" t="s">
        <v>1345</v>
      </c>
      <c r="AY24" s="256"/>
      <c r="AZ24" s="256"/>
      <c r="BA24" s="256"/>
      <c r="BB24" s="257" t="s">
        <v>1343</v>
      </c>
      <c r="BC24" s="257"/>
      <c r="BD24" s="257"/>
      <c r="BE24" s="257"/>
      <c r="BF24" s="257"/>
      <c r="BG24" s="257"/>
      <c r="BH24" s="184">
        <v>186994</v>
      </c>
      <c r="BI24" s="203"/>
      <c r="BJ24" s="270"/>
      <c r="BK24" s="184" t="s">
        <v>1315</v>
      </c>
      <c r="BL24" s="406" t="s">
        <v>1343</v>
      </c>
      <c r="BM24" s="183">
        <v>100000</v>
      </c>
    </row>
    <row r="25" spans="1:66" ht="21" customHeight="1">
      <c r="A25" s="191"/>
      <c r="B25" s="191"/>
      <c r="C25" s="191"/>
      <c r="D25" s="191"/>
      <c r="E25" s="388" t="s">
        <v>1346</v>
      </c>
      <c r="F25" s="203">
        <v>91000</v>
      </c>
      <c r="G25" s="203">
        <v>97300</v>
      </c>
      <c r="H25" s="203">
        <v>6300</v>
      </c>
      <c r="I25" s="203">
        <v>97282</v>
      </c>
      <c r="J25" s="203">
        <v>105000</v>
      </c>
      <c r="K25" s="223">
        <v>91451</v>
      </c>
      <c r="L25" s="194">
        <v>-13549</v>
      </c>
      <c r="M25" s="203">
        <v>19428</v>
      </c>
      <c r="N25" s="203">
        <v>39660</v>
      </c>
      <c r="O25" s="194">
        <v>46007</v>
      </c>
      <c r="P25" s="194">
        <v>54542</v>
      </c>
      <c r="Q25" s="228">
        <v>63269</v>
      </c>
      <c r="R25" s="194">
        <v>72296</v>
      </c>
      <c r="S25" s="194">
        <v>19155</v>
      </c>
      <c r="T25" s="361">
        <f>'2020省收'!C14</f>
        <v>226730</v>
      </c>
      <c r="U25" s="200">
        <v>7549</v>
      </c>
      <c r="V25" s="203">
        <v>215000</v>
      </c>
      <c r="W25" s="361">
        <f t="shared" si="3"/>
        <v>85000</v>
      </c>
      <c r="X25" s="203">
        <v>0</v>
      </c>
      <c r="Y25" s="203"/>
      <c r="Z25" s="203"/>
      <c r="AA25" s="203"/>
      <c r="AB25" s="203"/>
      <c r="AC25" s="203"/>
      <c r="AD25" s="203"/>
      <c r="AE25" s="203"/>
      <c r="AF25" s="203"/>
      <c r="AG25" s="203"/>
      <c r="AH25" s="203"/>
      <c r="AI25" s="203"/>
      <c r="AJ25" s="203"/>
      <c r="AK25" s="203"/>
      <c r="AL25" s="203"/>
      <c r="AM25" s="200">
        <v>1</v>
      </c>
      <c r="AN25" s="200">
        <v>1</v>
      </c>
      <c r="AO25" s="200"/>
      <c r="AP25" s="200">
        <v>7549</v>
      </c>
      <c r="AQ25" s="241">
        <v>8.3000000000000004E-2</v>
      </c>
      <c r="AR25" s="200"/>
      <c r="AS25" s="203"/>
      <c r="AT25" s="356">
        <f t="shared" si="0"/>
        <v>-141730</v>
      </c>
      <c r="AU25" s="200">
        <v>-14000</v>
      </c>
      <c r="AV25" s="357">
        <f t="shared" si="1"/>
        <v>-62.510475014334197</v>
      </c>
      <c r="AW25" s="262"/>
      <c r="AX25" s="255"/>
      <c r="AY25" s="256"/>
      <c r="AZ25" s="256"/>
      <c r="BA25" s="256"/>
      <c r="BB25" s="257" t="s">
        <v>1346</v>
      </c>
      <c r="BC25" s="257"/>
      <c r="BD25" s="257"/>
      <c r="BE25" s="257"/>
      <c r="BF25" s="257"/>
      <c r="BG25" s="257"/>
      <c r="BH25" s="184">
        <v>190451</v>
      </c>
      <c r="BI25" s="203"/>
      <c r="BJ25" s="232"/>
      <c r="BL25" s="406" t="s">
        <v>1346</v>
      </c>
      <c r="BM25" s="178">
        <v>85000</v>
      </c>
      <c r="BN25" s="181">
        <f>W25-BM25</f>
        <v>0</v>
      </c>
    </row>
    <row r="26" spans="1:66" s="178" customFormat="1" ht="20.100000000000001" hidden="1" customHeight="1">
      <c r="A26" s="191"/>
      <c r="B26" s="191"/>
      <c r="C26" s="191"/>
      <c r="D26" s="191"/>
      <c r="E26" s="208" t="s">
        <v>1347</v>
      </c>
      <c r="F26" s="203">
        <v>36000</v>
      </c>
      <c r="G26" s="203">
        <v>32600</v>
      </c>
      <c r="H26" s="203">
        <v>-3400</v>
      </c>
      <c r="I26" s="203">
        <v>32414</v>
      </c>
      <c r="J26" s="203">
        <v>50000</v>
      </c>
      <c r="K26" s="223">
        <v>27136</v>
      </c>
      <c r="L26" s="194">
        <v>-22864</v>
      </c>
      <c r="M26" s="203">
        <v>8440</v>
      </c>
      <c r="N26" s="203">
        <v>17558</v>
      </c>
      <c r="O26" s="194">
        <v>19964</v>
      </c>
      <c r="P26" s="194">
        <v>22912</v>
      </c>
      <c r="Q26" s="228">
        <v>26176</v>
      </c>
      <c r="R26" s="194">
        <v>22291</v>
      </c>
      <c r="S26" s="194">
        <v>4845</v>
      </c>
      <c r="T26" s="203"/>
      <c r="U26" s="200">
        <v>6864</v>
      </c>
      <c r="V26" s="236">
        <v>15000</v>
      </c>
      <c r="W26" s="203">
        <f t="shared" si="3"/>
        <v>15000</v>
      </c>
      <c r="X26" s="203"/>
      <c r="Y26" s="203"/>
      <c r="Z26" s="203"/>
      <c r="AA26" s="203"/>
      <c r="AB26" s="203"/>
      <c r="AC26" s="203"/>
      <c r="AD26" s="203"/>
      <c r="AE26" s="203"/>
      <c r="AF26" s="203"/>
      <c r="AG26" s="203"/>
      <c r="AH26" s="203"/>
      <c r="AI26" s="203"/>
      <c r="AJ26" s="203"/>
      <c r="AK26" s="203"/>
      <c r="AL26" s="203"/>
      <c r="AM26" s="200"/>
      <c r="AN26" s="200">
        <v>1</v>
      </c>
      <c r="AO26" s="200" t="s">
        <v>1290</v>
      </c>
      <c r="AP26" s="200">
        <v>6864</v>
      </c>
      <c r="AQ26" s="241">
        <v>0.253</v>
      </c>
      <c r="AR26" s="200" t="s">
        <v>1290</v>
      </c>
      <c r="AS26" s="203"/>
      <c r="AT26" s="194">
        <f t="shared" si="0"/>
        <v>15000</v>
      </c>
      <c r="AU26" s="200">
        <v>-19000</v>
      </c>
      <c r="AV26" s="246" t="e">
        <f t="shared" si="1"/>
        <v>#DIV/0!</v>
      </c>
      <c r="AW26" s="262"/>
      <c r="AX26" s="255" t="s">
        <v>1348</v>
      </c>
      <c r="AY26" s="256"/>
      <c r="AZ26" s="256"/>
      <c r="BA26" s="256"/>
      <c r="BB26" s="257" t="s">
        <v>1347</v>
      </c>
      <c r="BC26" s="257"/>
      <c r="BD26" s="257"/>
      <c r="BE26" s="257"/>
      <c r="BF26" s="257"/>
      <c r="BG26" s="257"/>
      <c r="BH26" s="184">
        <v>61136</v>
      </c>
      <c r="BI26" s="203"/>
      <c r="BJ26" s="270"/>
      <c r="BK26" s="184" t="s">
        <v>1315</v>
      </c>
      <c r="BL26" s="406" t="s">
        <v>1347</v>
      </c>
      <c r="BM26" s="178">
        <v>15000</v>
      </c>
    </row>
    <row r="27" spans="1:66" s="178" customFormat="1" ht="56.25" hidden="1">
      <c r="A27" s="191"/>
      <c r="B27" s="191"/>
      <c r="C27" s="191"/>
      <c r="D27" s="191"/>
      <c r="E27" s="209" t="s">
        <v>1349</v>
      </c>
      <c r="F27" s="203">
        <v>55000</v>
      </c>
      <c r="G27" s="203">
        <v>64700</v>
      </c>
      <c r="H27" s="203">
        <v>9700</v>
      </c>
      <c r="I27" s="203">
        <v>64868</v>
      </c>
      <c r="J27" s="203">
        <v>55000</v>
      </c>
      <c r="K27" s="223">
        <v>64315</v>
      </c>
      <c r="L27" s="194">
        <v>9315</v>
      </c>
      <c r="M27" s="203">
        <v>10988</v>
      </c>
      <c r="N27" s="203">
        <v>22102</v>
      </c>
      <c r="O27" s="194">
        <v>26043</v>
      </c>
      <c r="P27" s="194">
        <v>31630</v>
      </c>
      <c r="Q27" s="228">
        <v>37093</v>
      </c>
      <c r="R27" s="194">
        <v>50005</v>
      </c>
      <c r="S27" s="194">
        <v>14310</v>
      </c>
      <c r="T27" s="203"/>
      <c r="U27" s="200">
        <v>685</v>
      </c>
      <c r="V27" s="236">
        <v>200000</v>
      </c>
      <c r="W27" s="203">
        <f t="shared" si="3"/>
        <v>70000</v>
      </c>
      <c r="X27" s="203"/>
      <c r="Y27" s="203"/>
      <c r="Z27" s="203"/>
      <c r="AA27" s="203"/>
      <c r="AB27" s="203"/>
      <c r="AC27" s="203"/>
      <c r="AD27" s="203"/>
      <c r="AE27" s="203"/>
      <c r="AF27" s="203"/>
      <c r="AG27" s="203"/>
      <c r="AH27" s="203"/>
      <c r="AI27" s="203"/>
      <c r="AJ27" s="203"/>
      <c r="AK27" s="203"/>
      <c r="AL27" s="203"/>
      <c r="AM27" s="200"/>
      <c r="AN27" s="200">
        <v>1</v>
      </c>
      <c r="AO27" s="200" t="s">
        <v>1290</v>
      </c>
      <c r="AP27" s="200">
        <v>685</v>
      </c>
      <c r="AQ27" s="241">
        <v>1.0999999999999999E-2</v>
      </c>
      <c r="AR27" s="200" t="s">
        <v>1290</v>
      </c>
      <c r="AS27" s="203" t="s">
        <v>1340</v>
      </c>
      <c r="AT27" s="194">
        <f t="shared" si="0"/>
        <v>70000</v>
      </c>
      <c r="AU27" s="200">
        <v>5000</v>
      </c>
      <c r="AV27" s="246" t="e">
        <f t="shared" si="1"/>
        <v>#DIV/0!</v>
      </c>
      <c r="AW27" s="262" t="s">
        <v>1350</v>
      </c>
      <c r="AX27" s="255" t="s">
        <v>1351</v>
      </c>
      <c r="AY27" s="256" t="s">
        <v>1352</v>
      </c>
      <c r="AZ27" s="256" t="s">
        <v>1353</v>
      </c>
      <c r="BA27" s="256"/>
      <c r="BB27" s="257" t="s">
        <v>1349</v>
      </c>
      <c r="BC27" s="257"/>
      <c r="BD27" s="257"/>
      <c r="BE27" s="257"/>
      <c r="BF27" s="257"/>
      <c r="BG27" s="257"/>
      <c r="BH27" s="184">
        <v>129315</v>
      </c>
      <c r="BI27" s="203" t="s">
        <v>1340</v>
      </c>
      <c r="BJ27" s="270"/>
      <c r="BK27" s="184" t="s">
        <v>1315</v>
      </c>
      <c r="BL27" s="409" t="s">
        <v>1349</v>
      </c>
      <c r="BM27" s="183">
        <v>70000</v>
      </c>
    </row>
    <row r="28" spans="1:66" ht="21" customHeight="1">
      <c r="A28" s="191"/>
      <c r="B28" s="191"/>
      <c r="C28" s="191"/>
      <c r="D28" s="191"/>
      <c r="E28" s="388" t="s">
        <v>1354</v>
      </c>
      <c r="F28" s="203">
        <v>247000</v>
      </c>
      <c r="G28" s="203">
        <v>297300</v>
      </c>
      <c r="H28" s="203">
        <v>50300</v>
      </c>
      <c r="I28" s="203">
        <v>297268</v>
      </c>
      <c r="J28" s="203">
        <v>228000</v>
      </c>
      <c r="K28" s="223">
        <v>266482</v>
      </c>
      <c r="L28" s="194">
        <v>38482</v>
      </c>
      <c r="M28" s="203">
        <v>42559</v>
      </c>
      <c r="N28" s="203">
        <v>104067</v>
      </c>
      <c r="O28" s="203">
        <v>119053</v>
      </c>
      <c r="P28" s="203">
        <v>127623</v>
      </c>
      <c r="Q28" s="236">
        <v>154351</v>
      </c>
      <c r="R28" s="203">
        <v>188998</v>
      </c>
      <c r="S28" s="203">
        <v>77484</v>
      </c>
      <c r="T28" s="361">
        <f>'2020省收'!C15</f>
        <v>389989</v>
      </c>
      <c r="U28" s="200">
        <v>184418</v>
      </c>
      <c r="V28" s="203">
        <v>411000</v>
      </c>
      <c r="W28" s="361">
        <f t="shared" si="3"/>
        <v>371000</v>
      </c>
      <c r="X28" s="203">
        <v>0</v>
      </c>
      <c r="Y28" s="203"/>
      <c r="Z28" s="203"/>
      <c r="AA28" s="203"/>
      <c r="AB28" s="203"/>
      <c r="AC28" s="203"/>
      <c r="AD28" s="203"/>
      <c r="AE28" s="203"/>
      <c r="AF28" s="203"/>
      <c r="AG28" s="203"/>
      <c r="AH28" s="203"/>
      <c r="AI28" s="203"/>
      <c r="AJ28" s="203"/>
      <c r="AK28" s="203"/>
      <c r="AL28" s="203"/>
      <c r="AM28" s="200">
        <v>1</v>
      </c>
      <c r="AN28" s="200">
        <v>1</v>
      </c>
      <c r="AO28" s="200"/>
      <c r="AP28" s="200">
        <v>184418</v>
      </c>
      <c r="AQ28" s="241">
        <v>0.69199999999999995</v>
      </c>
      <c r="AR28" s="200"/>
      <c r="AS28" s="203"/>
      <c r="AT28" s="356">
        <f t="shared" si="0"/>
        <v>-18989</v>
      </c>
      <c r="AU28" s="200">
        <v>-179900</v>
      </c>
      <c r="AV28" s="357">
        <f t="shared" si="1"/>
        <v>-4.8691116928938998</v>
      </c>
      <c r="AW28" s="262"/>
      <c r="AX28" s="255"/>
      <c r="AY28" s="256"/>
      <c r="AZ28" s="256"/>
      <c r="BA28" s="256"/>
      <c r="BB28" s="257" t="s">
        <v>1354</v>
      </c>
      <c r="BC28" s="257"/>
      <c r="BD28" s="257"/>
      <c r="BE28" s="257"/>
      <c r="BF28" s="257"/>
      <c r="BG28" s="257"/>
      <c r="BH28" s="184">
        <v>717382</v>
      </c>
      <c r="BI28" s="203"/>
      <c r="BJ28" s="232"/>
      <c r="BL28" s="406" t="s">
        <v>1354</v>
      </c>
      <c r="BM28" s="178">
        <v>371000</v>
      </c>
      <c r="BN28" s="181">
        <f>W28-BM28</f>
        <v>0</v>
      </c>
    </row>
    <row r="29" spans="1:66" s="178" customFormat="1" ht="37.5" hidden="1">
      <c r="A29" s="191"/>
      <c r="B29" s="191"/>
      <c r="C29" s="191"/>
      <c r="D29" s="191"/>
      <c r="E29" s="208" t="s">
        <v>1355</v>
      </c>
      <c r="F29" s="203">
        <v>11000</v>
      </c>
      <c r="G29" s="203">
        <v>14200</v>
      </c>
      <c r="H29" s="203">
        <v>3200</v>
      </c>
      <c r="I29" s="203">
        <v>14273</v>
      </c>
      <c r="J29" s="203">
        <v>16000</v>
      </c>
      <c r="K29" s="223">
        <v>5206</v>
      </c>
      <c r="L29" s="194">
        <v>-10794</v>
      </c>
      <c r="M29" s="203">
        <v>884</v>
      </c>
      <c r="N29" s="203">
        <v>3504</v>
      </c>
      <c r="O29" s="194">
        <v>4507</v>
      </c>
      <c r="P29" s="194">
        <v>4529</v>
      </c>
      <c r="Q29" s="228">
        <v>4557</v>
      </c>
      <c r="R29" s="194">
        <v>4563</v>
      </c>
      <c r="S29" s="194">
        <v>643</v>
      </c>
      <c r="T29" s="203"/>
      <c r="U29" s="200">
        <v>-206</v>
      </c>
      <c r="V29" s="203">
        <v>5000</v>
      </c>
      <c r="W29" s="203">
        <f t="shared" si="3"/>
        <v>5000</v>
      </c>
      <c r="X29" s="203"/>
      <c r="Y29" s="203"/>
      <c r="Z29" s="203"/>
      <c r="AA29" s="203"/>
      <c r="AB29" s="203"/>
      <c r="AC29" s="203"/>
      <c r="AD29" s="203"/>
      <c r="AE29" s="203"/>
      <c r="AF29" s="203"/>
      <c r="AG29" s="203"/>
      <c r="AH29" s="203"/>
      <c r="AI29" s="203"/>
      <c r="AJ29" s="203"/>
      <c r="AK29" s="203"/>
      <c r="AL29" s="203"/>
      <c r="AM29" s="200">
        <v>1</v>
      </c>
      <c r="AN29" s="200">
        <v>1</v>
      </c>
      <c r="AO29" s="200"/>
      <c r="AP29" s="200">
        <v>-206</v>
      </c>
      <c r="AQ29" s="241">
        <v>-0.04</v>
      </c>
      <c r="AR29" s="200" t="s">
        <v>1290</v>
      </c>
      <c r="AS29" s="203" t="s">
        <v>1331</v>
      </c>
      <c r="AT29" s="194">
        <f t="shared" si="0"/>
        <v>5000</v>
      </c>
      <c r="AU29" s="200">
        <v>0</v>
      </c>
      <c r="AV29" s="246" t="e">
        <f t="shared" si="1"/>
        <v>#DIV/0!</v>
      </c>
      <c r="AW29" s="262"/>
      <c r="AX29" s="255" t="s">
        <v>1356</v>
      </c>
      <c r="AY29" s="256" t="s">
        <v>1357</v>
      </c>
      <c r="AZ29" s="256"/>
      <c r="BA29" s="256"/>
      <c r="BB29" s="257" t="s">
        <v>1355</v>
      </c>
      <c r="BC29" s="257"/>
      <c r="BD29" s="257"/>
      <c r="BE29" s="257"/>
      <c r="BF29" s="257"/>
      <c r="BG29" s="257"/>
      <c r="BH29" s="184">
        <v>10206</v>
      </c>
      <c r="BI29" s="203" t="s">
        <v>1331</v>
      </c>
      <c r="BJ29" s="270"/>
      <c r="BK29" s="184" t="s">
        <v>1315</v>
      </c>
      <c r="BL29" s="406" t="s">
        <v>1355</v>
      </c>
      <c r="BM29" s="178">
        <v>5000</v>
      </c>
    </row>
    <row r="30" spans="1:66" s="178" customFormat="1" ht="40.5" hidden="1">
      <c r="A30" s="191"/>
      <c r="B30" s="191"/>
      <c r="C30" s="191"/>
      <c r="D30" s="191"/>
      <c r="E30" s="208" t="s">
        <v>1358</v>
      </c>
      <c r="F30" s="203">
        <v>35000</v>
      </c>
      <c r="G30" s="203">
        <v>45200</v>
      </c>
      <c r="H30" s="203">
        <v>10200</v>
      </c>
      <c r="I30" s="203">
        <v>45211</v>
      </c>
      <c r="J30" s="203">
        <v>46000</v>
      </c>
      <c r="K30" s="223">
        <v>51100</v>
      </c>
      <c r="L30" s="194">
        <v>5100</v>
      </c>
      <c r="M30" s="203">
        <v>19204</v>
      </c>
      <c r="N30" s="203">
        <v>21657</v>
      </c>
      <c r="O30" s="194">
        <v>21827</v>
      </c>
      <c r="P30" s="194">
        <v>21859</v>
      </c>
      <c r="Q30" s="228">
        <v>31089</v>
      </c>
      <c r="R30" s="194">
        <v>46420</v>
      </c>
      <c r="S30" s="194">
        <v>4680</v>
      </c>
      <c r="T30" s="203"/>
      <c r="U30" s="200">
        <v>1900</v>
      </c>
      <c r="V30" s="236">
        <v>36000</v>
      </c>
      <c r="W30" s="236">
        <f t="shared" si="3"/>
        <v>50000</v>
      </c>
      <c r="X30" s="203"/>
      <c r="Y30" s="203"/>
      <c r="Z30" s="203"/>
      <c r="AA30" s="203"/>
      <c r="AB30" s="203"/>
      <c r="AC30" s="203"/>
      <c r="AD30" s="203"/>
      <c r="AE30" s="203"/>
      <c r="AF30" s="203"/>
      <c r="AG30" s="203"/>
      <c r="AH30" s="203"/>
      <c r="AI30" s="203"/>
      <c r="AJ30" s="203"/>
      <c r="AK30" s="203"/>
      <c r="AL30" s="203"/>
      <c r="AM30" s="200">
        <v>1</v>
      </c>
      <c r="AN30" s="200">
        <v>1</v>
      </c>
      <c r="AO30" s="200" t="s">
        <v>1290</v>
      </c>
      <c r="AP30" s="200">
        <v>1900</v>
      </c>
      <c r="AQ30" s="241">
        <v>3.6999999999999998E-2</v>
      </c>
      <c r="AR30" s="200" t="s">
        <v>1290</v>
      </c>
      <c r="AS30" s="203"/>
      <c r="AT30" s="194">
        <f t="shared" si="0"/>
        <v>50000</v>
      </c>
      <c r="AU30" s="200">
        <v>-23000</v>
      </c>
      <c r="AV30" s="246" t="e">
        <f t="shared" si="1"/>
        <v>#DIV/0!</v>
      </c>
      <c r="AW30" s="262" t="s">
        <v>1359</v>
      </c>
      <c r="AX30" s="255" t="s">
        <v>1360</v>
      </c>
      <c r="AY30" s="256" t="s">
        <v>1361</v>
      </c>
      <c r="AZ30" s="256" t="s">
        <v>1362</v>
      </c>
      <c r="BA30" s="256"/>
      <c r="BB30" s="257" t="s">
        <v>1358</v>
      </c>
      <c r="BC30" s="257"/>
      <c r="BD30" s="257"/>
      <c r="BE30" s="257"/>
      <c r="BF30" s="257"/>
      <c r="BG30" s="257"/>
      <c r="BH30" s="184">
        <v>104100</v>
      </c>
      <c r="BI30" s="203"/>
      <c r="BJ30" s="270"/>
      <c r="BK30" s="184" t="s">
        <v>1315</v>
      </c>
      <c r="BL30" s="406" t="s">
        <v>1358</v>
      </c>
      <c r="BM30" s="178">
        <v>50000</v>
      </c>
    </row>
    <row r="31" spans="1:66" s="178" customFormat="1" ht="37.5" hidden="1">
      <c r="A31" s="191"/>
      <c r="B31" s="191"/>
      <c r="C31" s="191"/>
      <c r="D31" s="191"/>
      <c r="E31" s="211" t="s">
        <v>1363</v>
      </c>
      <c r="F31" s="203">
        <v>5000</v>
      </c>
      <c r="G31" s="203">
        <v>13300</v>
      </c>
      <c r="H31" s="203">
        <v>8300</v>
      </c>
      <c r="I31" s="203">
        <v>13331</v>
      </c>
      <c r="J31" s="203">
        <v>10000</v>
      </c>
      <c r="K31" s="223">
        <v>17231</v>
      </c>
      <c r="L31" s="194">
        <v>7231</v>
      </c>
      <c r="M31" s="203">
        <v>5008</v>
      </c>
      <c r="N31" s="203">
        <v>8012</v>
      </c>
      <c r="O31" s="194">
        <v>9626</v>
      </c>
      <c r="P31" s="194">
        <v>11438</v>
      </c>
      <c r="Q31" s="228">
        <v>12142</v>
      </c>
      <c r="R31" s="194">
        <v>15070</v>
      </c>
      <c r="S31" s="194">
        <v>2161</v>
      </c>
      <c r="T31" s="203"/>
      <c r="U31" s="200">
        <v>769</v>
      </c>
      <c r="V31" s="203">
        <v>27000</v>
      </c>
      <c r="W31" s="203">
        <f t="shared" si="3"/>
        <v>22000</v>
      </c>
      <c r="X31" s="203"/>
      <c r="Y31" s="203"/>
      <c r="Z31" s="203"/>
      <c r="AA31" s="203"/>
      <c r="AB31" s="203"/>
      <c r="AC31" s="203"/>
      <c r="AD31" s="203"/>
      <c r="AE31" s="203"/>
      <c r="AF31" s="203"/>
      <c r="AG31" s="203"/>
      <c r="AH31" s="203"/>
      <c r="AI31" s="203"/>
      <c r="AJ31" s="203"/>
      <c r="AK31" s="203"/>
      <c r="AL31" s="203"/>
      <c r="AM31" s="203">
        <v>1</v>
      </c>
      <c r="AN31" s="203">
        <v>1</v>
      </c>
      <c r="AO31" s="203"/>
      <c r="AP31" s="200">
        <v>769</v>
      </c>
      <c r="AQ31" s="241">
        <v>4.4999999999999998E-2</v>
      </c>
      <c r="AR31" s="200" t="s">
        <v>1290</v>
      </c>
      <c r="AS31" s="203"/>
      <c r="AT31" s="194">
        <f t="shared" si="0"/>
        <v>22000</v>
      </c>
      <c r="AU31" s="200">
        <v>4000</v>
      </c>
      <c r="AV31" s="246" t="e">
        <f t="shared" si="1"/>
        <v>#DIV/0!</v>
      </c>
      <c r="AW31" s="262" t="s">
        <v>1364</v>
      </c>
      <c r="AX31" s="255" t="s">
        <v>1365</v>
      </c>
      <c r="AY31" s="256"/>
      <c r="AZ31" s="256"/>
      <c r="BA31" s="256"/>
      <c r="BB31" s="257" t="s">
        <v>1366</v>
      </c>
      <c r="BC31" s="257"/>
      <c r="BD31" s="257"/>
      <c r="BE31" s="257"/>
      <c r="BF31" s="257"/>
      <c r="BG31" s="257"/>
      <c r="BH31" s="184">
        <v>35231</v>
      </c>
      <c r="BI31" s="203"/>
      <c r="BJ31" s="270"/>
      <c r="BK31" s="184" t="s">
        <v>1315</v>
      </c>
      <c r="BL31" s="410" t="s">
        <v>1363</v>
      </c>
      <c r="BM31" s="178">
        <v>22000</v>
      </c>
    </row>
    <row r="32" spans="1:66" s="178" customFormat="1" ht="45" hidden="1" customHeight="1">
      <c r="A32" s="191"/>
      <c r="B32" s="191"/>
      <c r="C32" s="191"/>
      <c r="D32" s="191"/>
      <c r="E32" s="206" t="s">
        <v>1367</v>
      </c>
      <c r="F32" s="203">
        <v>20000</v>
      </c>
      <c r="G32" s="203">
        <v>60800</v>
      </c>
      <c r="H32" s="203">
        <v>40800</v>
      </c>
      <c r="I32" s="203">
        <v>60820</v>
      </c>
      <c r="J32" s="203">
        <v>20000</v>
      </c>
      <c r="K32" s="223">
        <v>46978</v>
      </c>
      <c r="L32" s="194">
        <v>26978</v>
      </c>
      <c r="M32" s="203">
        <v>3828</v>
      </c>
      <c r="N32" s="203">
        <v>6393</v>
      </c>
      <c r="O32" s="194">
        <v>8874</v>
      </c>
      <c r="P32" s="194">
        <v>9834</v>
      </c>
      <c r="Q32" s="228">
        <v>10763</v>
      </c>
      <c r="R32" s="194">
        <v>11683</v>
      </c>
      <c r="S32" s="194">
        <v>35295</v>
      </c>
      <c r="T32" s="203"/>
      <c r="U32" s="200">
        <v>191922</v>
      </c>
      <c r="V32" s="236">
        <v>220000</v>
      </c>
      <c r="W32" s="203">
        <f t="shared" si="3"/>
        <v>180000</v>
      </c>
      <c r="X32" s="203"/>
      <c r="Y32" s="203"/>
      <c r="Z32" s="203"/>
      <c r="AA32" s="203"/>
      <c r="AB32" s="203"/>
      <c r="AC32" s="203"/>
      <c r="AD32" s="203"/>
      <c r="AE32" s="203"/>
      <c r="AF32" s="203"/>
      <c r="AG32" s="203"/>
      <c r="AH32" s="203"/>
      <c r="AI32" s="203"/>
      <c r="AJ32" s="203"/>
      <c r="AK32" s="203"/>
      <c r="AL32" s="203"/>
      <c r="AM32" s="203">
        <v>1</v>
      </c>
      <c r="AN32" s="203">
        <v>1</v>
      </c>
      <c r="AO32" s="203" t="s">
        <v>1290</v>
      </c>
      <c r="AP32" s="200">
        <v>191922</v>
      </c>
      <c r="AQ32" s="241">
        <v>4.085</v>
      </c>
      <c r="AR32" s="200" t="s">
        <v>1290</v>
      </c>
      <c r="AS32" s="203"/>
      <c r="AT32" s="194">
        <f t="shared" si="0"/>
        <v>180000</v>
      </c>
      <c r="AU32" s="200">
        <v>-138900</v>
      </c>
      <c r="AV32" s="246" t="e">
        <f t="shared" si="1"/>
        <v>#DIV/0!</v>
      </c>
      <c r="AW32" s="262" t="s">
        <v>1368</v>
      </c>
      <c r="AX32" s="194" t="s">
        <v>1369</v>
      </c>
      <c r="AY32" s="256" t="s">
        <v>1370</v>
      </c>
      <c r="AZ32" s="256"/>
      <c r="BA32" s="256"/>
      <c r="BB32" s="257" t="s">
        <v>1367</v>
      </c>
      <c r="BC32" s="257"/>
      <c r="BD32" s="257"/>
      <c r="BE32" s="257"/>
      <c r="BF32" s="257"/>
      <c r="BG32" s="257"/>
      <c r="BH32" s="184">
        <v>285878</v>
      </c>
      <c r="BI32" s="203"/>
      <c r="BJ32" s="270"/>
      <c r="BK32" s="184" t="s">
        <v>1315</v>
      </c>
      <c r="BL32" s="408" t="s">
        <v>1367</v>
      </c>
      <c r="BM32" s="178">
        <v>180000</v>
      </c>
    </row>
    <row r="33" spans="1:68" s="178" customFormat="1" ht="46.5" hidden="1" customHeight="1">
      <c r="A33" s="191"/>
      <c r="B33" s="191"/>
      <c r="C33" s="191"/>
      <c r="D33" s="191"/>
      <c r="E33" s="212" t="s">
        <v>1371</v>
      </c>
      <c r="F33" s="203">
        <v>6000</v>
      </c>
      <c r="G33" s="203">
        <v>61400</v>
      </c>
      <c r="H33" s="203">
        <v>55400</v>
      </c>
      <c r="I33" s="203">
        <v>61206</v>
      </c>
      <c r="J33" s="203">
        <v>6000</v>
      </c>
      <c r="K33" s="223">
        <v>19164</v>
      </c>
      <c r="L33" s="194">
        <v>13164</v>
      </c>
      <c r="M33" s="203">
        <v>2067</v>
      </c>
      <c r="N33" s="203">
        <v>4965</v>
      </c>
      <c r="O33" s="194">
        <v>7193</v>
      </c>
      <c r="P33" s="194">
        <v>7482</v>
      </c>
      <c r="Q33" s="228">
        <v>8220</v>
      </c>
      <c r="R33" s="194">
        <v>14119</v>
      </c>
      <c r="S33" s="194">
        <v>5045</v>
      </c>
      <c r="T33" s="203"/>
      <c r="U33" s="200">
        <v>15836</v>
      </c>
      <c r="V33" s="203">
        <v>15000</v>
      </c>
      <c r="W33" s="203">
        <f t="shared" si="3"/>
        <v>6000</v>
      </c>
      <c r="X33" s="203"/>
      <c r="Y33" s="203"/>
      <c r="Z33" s="203"/>
      <c r="AA33" s="203"/>
      <c r="AB33" s="203"/>
      <c r="AC33" s="203"/>
      <c r="AD33" s="203"/>
      <c r="AE33" s="203"/>
      <c r="AF33" s="203"/>
      <c r="AG33" s="203"/>
      <c r="AH33" s="203"/>
      <c r="AI33" s="203"/>
      <c r="AJ33" s="203"/>
      <c r="AK33" s="203"/>
      <c r="AL33" s="203"/>
      <c r="AM33" s="203">
        <v>1</v>
      </c>
      <c r="AN33" s="203">
        <v>1</v>
      </c>
      <c r="AO33" s="203" t="s">
        <v>1290</v>
      </c>
      <c r="AP33" s="200">
        <v>15836</v>
      </c>
      <c r="AQ33" s="241">
        <v>0.82599999999999996</v>
      </c>
      <c r="AR33" s="200" t="s">
        <v>1290</v>
      </c>
      <c r="AS33" s="203"/>
      <c r="AT33" s="194">
        <f t="shared" si="0"/>
        <v>6000</v>
      </c>
      <c r="AU33" s="200">
        <v>-29000</v>
      </c>
      <c r="AV33" s="246" t="e">
        <f t="shared" si="1"/>
        <v>#DIV/0!</v>
      </c>
      <c r="AW33" s="262"/>
      <c r="AX33" s="255" t="s">
        <v>1372</v>
      </c>
      <c r="AY33" s="256"/>
      <c r="AZ33" s="256"/>
      <c r="BA33" s="256"/>
      <c r="BB33" s="257" t="s">
        <v>1371</v>
      </c>
      <c r="BC33" s="257"/>
      <c r="BD33" s="257"/>
      <c r="BE33" s="257"/>
      <c r="BF33" s="257"/>
      <c r="BG33" s="257"/>
      <c r="BH33" s="184">
        <v>54164</v>
      </c>
      <c r="BI33" s="203"/>
      <c r="BJ33" s="270"/>
      <c r="BK33" s="184" t="s">
        <v>1315</v>
      </c>
      <c r="BL33" s="411" t="s">
        <v>1371</v>
      </c>
      <c r="BM33" s="178">
        <v>6000</v>
      </c>
    </row>
    <row r="34" spans="1:68" s="178" customFormat="1" ht="46.5" hidden="1" customHeight="1">
      <c r="A34" s="191"/>
      <c r="B34" s="191"/>
      <c r="C34" s="191"/>
      <c r="D34" s="191"/>
      <c r="E34" s="209" t="s">
        <v>1373</v>
      </c>
      <c r="F34" s="203">
        <v>157000</v>
      </c>
      <c r="G34" s="203">
        <v>89000</v>
      </c>
      <c r="H34" s="203">
        <v>-68000</v>
      </c>
      <c r="I34" s="203">
        <v>88985</v>
      </c>
      <c r="J34" s="203">
        <v>120000</v>
      </c>
      <c r="K34" s="223">
        <v>103067</v>
      </c>
      <c r="L34" s="194">
        <v>-16933</v>
      </c>
      <c r="M34" s="203">
        <v>11463</v>
      </c>
      <c r="N34" s="203">
        <v>43292</v>
      </c>
      <c r="O34" s="194">
        <v>50602</v>
      </c>
      <c r="P34" s="194">
        <v>56057</v>
      </c>
      <c r="Q34" s="228">
        <v>70028</v>
      </c>
      <c r="R34" s="194">
        <v>79130</v>
      </c>
      <c r="S34" s="194">
        <v>23937</v>
      </c>
      <c r="T34" s="203"/>
      <c r="U34" s="200">
        <v>-15067</v>
      </c>
      <c r="V34" s="203">
        <v>95000</v>
      </c>
      <c r="W34" s="203">
        <f t="shared" si="3"/>
        <v>95000</v>
      </c>
      <c r="X34" s="203"/>
      <c r="Y34" s="203"/>
      <c r="Z34" s="203"/>
      <c r="AA34" s="203"/>
      <c r="AB34" s="203"/>
      <c r="AC34" s="203"/>
      <c r="AD34" s="203"/>
      <c r="AE34" s="203"/>
      <c r="AF34" s="203"/>
      <c r="AG34" s="203"/>
      <c r="AH34" s="203"/>
      <c r="AI34" s="203"/>
      <c r="AJ34" s="203"/>
      <c r="AK34" s="203"/>
      <c r="AL34" s="203"/>
      <c r="AM34" s="203">
        <v>1</v>
      </c>
      <c r="AN34" s="203">
        <v>1</v>
      </c>
      <c r="AO34" s="203"/>
      <c r="AP34" s="200">
        <v>-15067</v>
      </c>
      <c r="AQ34" s="241">
        <v>-0.14599999999999999</v>
      </c>
      <c r="AR34" s="200"/>
      <c r="AS34" s="203"/>
      <c r="AT34" s="194">
        <f t="shared" si="0"/>
        <v>95000</v>
      </c>
      <c r="AU34" s="200">
        <v>7000</v>
      </c>
      <c r="AV34" s="246" t="e">
        <f t="shared" si="1"/>
        <v>#DIV/0!</v>
      </c>
      <c r="AW34" s="262"/>
      <c r="AX34" s="255"/>
      <c r="AY34" s="256"/>
      <c r="AZ34" s="256"/>
      <c r="BA34" s="256"/>
      <c r="BB34" s="257" t="s">
        <v>1374</v>
      </c>
      <c r="BC34" s="257"/>
      <c r="BD34" s="257"/>
      <c r="BE34" s="257"/>
      <c r="BF34" s="257"/>
      <c r="BG34" s="257"/>
      <c r="BH34" s="184">
        <v>191067</v>
      </c>
      <c r="BI34" s="203"/>
      <c r="BJ34" s="270"/>
      <c r="BK34" s="184" t="s">
        <v>1315</v>
      </c>
      <c r="BL34" s="409" t="s">
        <v>1373</v>
      </c>
      <c r="BM34" s="178">
        <v>95000</v>
      </c>
    </row>
    <row r="35" spans="1:68" s="178" customFormat="1" ht="54" hidden="1">
      <c r="A35" s="191"/>
      <c r="B35" s="191"/>
      <c r="C35" s="191"/>
      <c r="D35" s="191"/>
      <c r="E35" s="208" t="s">
        <v>1375</v>
      </c>
      <c r="F35" s="203">
        <v>13000</v>
      </c>
      <c r="G35" s="203">
        <v>13400</v>
      </c>
      <c r="H35" s="203"/>
      <c r="I35" s="203">
        <v>13442</v>
      </c>
      <c r="J35" s="203">
        <v>10000</v>
      </c>
      <c r="K35" s="223">
        <v>23736</v>
      </c>
      <c r="L35" s="194">
        <v>13736</v>
      </c>
      <c r="M35" s="203">
        <v>105</v>
      </c>
      <c r="N35" s="203">
        <v>16244</v>
      </c>
      <c r="O35" s="194">
        <v>16424</v>
      </c>
      <c r="P35" s="194">
        <v>16424</v>
      </c>
      <c r="Q35" s="228">
        <v>17551</v>
      </c>
      <c r="R35" s="194">
        <v>18012</v>
      </c>
      <c r="S35" s="194">
        <v>5724</v>
      </c>
      <c r="T35" s="203"/>
      <c r="U35" s="200">
        <v>-10736</v>
      </c>
      <c r="V35" s="203">
        <v>13000</v>
      </c>
      <c r="W35" s="203">
        <f t="shared" si="3"/>
        <v>13000</v>
      </c>
      <c r="X35" s="203"/>
      <c r="Y35" s="203"/>
      <c r="Z35" s="203"/>
      <c r="AA35" s="203"/>
      <c r="AB35" s="203"/>
      <c r="AC35" s="203"/>
      <c r="AD35" s="203"/>
      <c r="AE35" s="203"/>
      <c r="AF35" s="203"/>
      <c r="AG35" s="203"/>
      <c r="AH35" s="203"/>
      <c r="AI35" s="203"/>
      <c r="AJ35" s="203"/>
      <c r="AK35" s="203"/>
      <c r="AL35" s="203"/>
      <c r="AM35" s="203">
        <v>1</v>
      </c>
      <c r="AN35" s="203">
        <v>1</v>
      </c>
      <c r="AO35" s="203"/>
      <c r="AP35" s="200">
        <v>-10736</v>
      </c>
      <c r="AQ35" s="241">
        <v>-0.45200000000000001</v>
      </c>
      <c r="AR35" s="203"/>
      <c r="AS35" s="203"/>
      <c r="AT35" s="194">
        <f t="shared" si="0"/>
        <v>13000</v>
      </c>
      <c r="AU35" s="200">
        <v>0</v>
      </c>
      <c r="AV35" s="246" t="e">
        <f t="shared" si="1"/>
        <v>#DIV/0!</v>
      </c>
      <c r="AW35" s="262"/>
      <c r="AX35" s="194"/>
      <c r="AY35" s="256" t="s">
        <v>1376</v>
      </c>
      <c r="AZ35" s="256"/>
      <c r="BA35" s="256"/>
      <c r="BB35" s="257" t="s">
        <v>1377</v>
      </c>
      <c r="BC35" s="257"/>
      <c r="BD35" s="257"/>
      <c r="BE35" s="257"/>
      <c r="BF35" s="257"/>
      <c r="BG35" s="257"/>
      <c r="BH35" s="184">
        <v>36736</v>
      </c>
      <c r="BI35" s="203"/>
      <c r="BJ35" s="270"/>
      <c r="BK35" s="184" t="s">
        <v>1315</v>
      </c>
      <c r="BL35" s="406" t="s">
        <v>1375</v>
      </c>
      <c r="BM35" s="183">
        <v>13000</v>
      </c>
    </row>
    <row r="36" spans="1:68" ht="21" customHeight="1">
      <c r="A36" s="191"/>
      <c r="B36" s="191"/>
      <c r="C36" s="191"/>
      <c r="D36" s="191"/>
      <c r="E36" s="388" t="s">
        <v>1378</v>
      </c>
      <c r="F36" s="203">
        <v>13500</v>
      </c>
      <c r="G36" s="203">
        <v>19700</v>
      </c>
      <c r="H36" s="203">
        <v>6200</v>
      </c>
      <c r="I36" s="203">
        <v>19662</v>
      </c>
      <c r="J36" s="203">
        <v>10500</v>
      </c>
      <c r="K36" s="223">
        <v>14969</v>
      </c>
      <c r="L36" s="194">
        <v>4469</v>
      </c>
      <c r="M36" s="203">
        <v>246</v>
      </c>
      <c r="N36" s="203">
        <v>14446</v>
      </c>
      <c r="O36" s="194">
        <v>14540</v>
      </c>
      <c r="P36" s="194">
        <v>14618</v>
      </c>
      <c r="Q36" s="228">
        <v>14692</v>
      </c>
      <c r="R36" s="194">
        <v>14769</v>
      </c>
      <c r="S36" s="194">
        <v>200</v>
      </c>
      <c r="T36" s="361">
        <f>'2020省收'!C16</f>
        <v>19373</v>
      </c>
      <c r="U36" s="203">
        <v>231</v>
      </c>
      <c r="V36" s="203">
        <v>19300</v>
      </c>
      <c r="W36" s="361">
        <f t="shared" si="3"/>
        <v>22800</v>
      </c>
      <c r="X36" s="203">
        <v>0</v>
      </c>
      <c r="Y36" s="203"/>
      <c r="Z36" s="203"/>
      <c r="AA36" s="203"/>
      <c r="AB36" s="203"/>
      <c r="AC36" s="203"/>
      <c r="AD36" s="203"/>
      <c r="AE36" s="203"/>
      <c r="AF36" s="203"/>
      <c r="AG36" s="203"/>
      <c r="AH36" s="203"/>
      <c r="AI36" s="203"/>
      <c r="AJ36" s="203"/>
      <c r="AK36" s="203"/>
      <c r="AL36" s="203"/>
      <c r="AM36" s="200">
        <v>1</v>
      </c>
      <c r="AN36" s="200">
        <v>1</v>
      </c>
      <c r="AO36" s="200"/>
      <c r="AP36" s="200">
        <v>231</v>
      </c>
      <c r="AQ36" s="241">
        <v>1.4999999999999999E-2</v>
      </c>
      <c r="AR36" s="200"/>
      <c r="AS36" s="203" t="s">
        <v>1379</v>
      </c>
      <c r="AT36" s="356">
        <f t="shared" si="0"/>
        <v>3427</v>
      </c>
      <c r="AU36" s="200">
        <v>7600</v>
      </c>
      <c r="AV36" s="357">
        <f t="shared" si="1"/>
        <v>17.689567955401799</v>
      </c>
      <c r="AW36" s="262"/>
      <c r="AX36" s="255" t="s">
        <v>1380</v>
      </c>
      <c r="AY36" s="256"/>
      <c r="AZ36" s="256"/>
      <c r="BA36" s="256"/>
      <c r="BB36" s="257" t="s">
        <v>1378</v>
      </c>
      <c r="BC36" s="257"/>
      <c r="BD36" s="257"/>
      <c r="BE36" s="257"/>
      <c r="BF36" s="257"/>
      <c r="BG36" s="257"/>
      <c r="BH36" s="184">
        <v>30169</v>
      </c>
      <c r="BI36" s="203" t="s">
        <v>1379</v>
      </c>
      <c r="BJ36" s="232"/>
      <c r="BL36" s="406" t="s">
        <v>1378</v>
      </c>
      <c r="BM36" s="178">
        <v>22800</v>
      </c>
      <c r="BN36" s="181">
        <f>W36-BM36</f>
        <v>0</v>
      </c>
    </row>
    <row r="37" spans="1:68" s="178" customFormat="1" ht="20.100000000000001" hidden="1" customHeight="1">
      <c r="A37" s="191"/>
      <c r="B37" s="191"/>
      <c r="C37" s="191"/>
      <c r="D37" s="191"/>
      <c r="E37" s="206" t="s">
        <v>1381</v>
      </c>
      <c r="F37" s="203">
        <v>500</v>
      </c>
      <c r="G37" s="203">
        <v>2600</v>
      </c>
      <c r="H37" s="203">
        <v>2100</v>
      </c>
      <c r="I37" s="203">
        <v>2550</v>
      </c>
      <c r="J37" s="203">
        <v>500</v>
      </c>
      <c r="K37" s="223">
        <v>700</v>
      </c>
      <c r="L37" s="194">
        <v>200</v>
      </c>
      <c r="M37" s="203"/>
      <c r="N37" s="203">
        <v>700</v>
      </c>
      <c r="O37" s="194">
        <v>700</v>
      </c>
      <c r="P37" s="194">
        <v>700</v>
      </c>
      <c r="Q37" s="228">
        <v>700</v>
      </c>
      <c r="R37" s="194">
        <v>700</v>
      </c>
      <c r="S37" s="194">
        <v>0</v>
      </c>
      <c r="T37" s="203"/>
      <c r="U37" s="200">
        <v>0</v>
      </c>
      <c r="V37" s="203">
        <v>800</v>
      </c>
      <c r="W37" s="203">
        <f t="shared" si="3"/>
        <v>800</v>
      </c>
      <c r="X37" s="203"/>
      <c r="Y37" s="203"/>
      <c r="Z37" s="203"/>
      <c r="AA37" s="203"/>
      <c r="AB37" s="203"/>
      <c r="AC37" s="203"/>
      <c r="AD37" s="203"/>
      <c r="AE37" s="203"/>
      <c r="AF37" s="203"/>
      <c r="AG37" s="203"/>
      <c r="AH37" s="203"/>
      <c r="AI37" s="203"/>
      <c r="AJ37" s="203"/>
      <c r="AK37" s="203"/>
      <c r="AL37" s="203"/>
      <c r="AM37" s="200">
        <v>1</v>
      </c>
      <c r="AN37" s="200">
        <v>1</v>
      </c>
      <c r="AO37" s="200"/>
      <c r="AP37" s="200">
        <v>0</v>
      </c>
      <c r="AQ37" s="241">
        <v>0</v>
      </c>
      <c r="AR37" s="200" t="s">
        <v>1290</v>
      </c>
      <c r="AS37" s="203"/>
      <c r="AT37" s="194">
        <f t="shared" si="0"/>
        <v>800</v>
      </c>
      <c r="AU37" s="200">
        <v>100</v>
      </c>
      <c r="AV37" s="246" t="e">
        <f t="shared" si="1"/>
        <v>#DIV/0!</v>
      </c>
      <c r="AW37" s="262"/>
      <c r="AX37" s="255" t="s">
        <v>1382</v>
      </c>
      <c r="AY37" s="256"/>
      <c r="AZ37" s="256"/>
      <c r="BA37" s="256"/>
      <c r="BB37" s="257" t="s">
        <v>1381</v>
      </c>
      <c r="BC37" s="257"/>
      <c r="BD37" s="257"/>
      <c r="BE37" s="257"/>
      <c r="BF37" s="257"/>
      <c r="BG37" s="257"/>
      <c r="BH37" s="184">
        <v>1400</v>
      </c>
      <c r="BI37" s="203"/>
      <c r="BJ37" s="270"/>
      <c r="BK37" s="184" t="s">
        <v>1315</v>
      </c>
      <c r="BL37" s="408" t="s">
        <v>1381</v>
      </c>
      <c r="BM37" s="178">
        <v>800</v>
      </c>
    </row>
    <row r="38" spans="1:68" s="178" customFormat="1" ht="56.25" hidden="1">
      <c r="A38" s="191"/>
      <c r="B38" s="191"/>
      <c r="C38" s="191"/>
      <c r="D38" s="191"/>
      <c r="E38" s="206" t="s">
        <v>1383</v>
      </c>
      <c r="F38" s="203">
        <v>13000</v>
      </c>
      <c r="G38" s="203">
        <v>17100</v>
      </c>
      <c r="H38" s="203">
        <v>4100</v>
      </c>
      <c r="I38" s="203">
        <v>17112</v>
      </c>
      <c r="J38" s="203">
        <v>10000</v>
      </c>
      <c r="K38" s="223">
        <v>14269</v>
      </c>
      <c r="L38" s="194">
        <v>4269</v>
      </c>
      <c r="M38" s="203">
        <v>246</v>
      </c>
      <c r="N38" s="203">
        <v>13746</v>
      </c>
      <c r="O38" s="194">
        <v>13840</v>
      </c>
      <c r="P38" s="194">
        <v>13918</v>
      </c>
      <c r="Q38" s="228">
        <v>13992</v>
      </c>
      <c r="R38" s="194">
        <v>14069</v>
      </c>
      <c r="S38" s="194">
        <v>200</v>
      </c>
      <c r="T38" s="203"/>
      <c r="U38" s="200">
        <v>231</v>
      </c>
      <c r="V38" s="203">
        <v>18500</v>
      </c>
      <c r="W38" s="203">
        <f t="shared" si="3"/>
        <v>22000</v>
      </c>
      <c r="X38" s="203"/>
      <c r="Y38" s="203"/>
      <c r="Z38" s="203"/>
      <c r="AA38" s="203"/>
      <c r="AB38" s="203"/>
      <c r="AC38" s="203"/>
      <c r="AD38" s="203"/>
      <c r="AE38" s="203"/>
      <c r="AF38" s="203"/>
      <c r="AG38" s="203"/>
      <c r="AH38" s="203"/>
      <c r="AI38" s="203"/>
      <c r="AJ38" s="203"/>
      <c r="AK38" s="203"/>
      <c r="AL38" s="203"/>
      <c r="AM38" s="200">
        <v>1</v>
      </c>
      <c r="AN38" s="200">
        <v>1</v>
      </c>
      <c r="AO38" s="200"/>
      <c r="AP38" s="200">
        <v>231</v>
      </c>
      <c r="AQ38" s="241">
        <v>1.6E-2</v>
      </c>
      <c r="AR38" s="200" t="s">
        <v>1290</v>
      </c>
      <c r="AS38" s="203"/>
      <c r="AT38" s="194">
        <f t="shared" si="0"/>
        <v>22000</v>
      </c>
      <c r="AU38" s="200">
        <v>7500</v>
      </c>
      <c r="AV38" s="246" t="e">
        <f t="shared" si="1"/>
        <v>#DIV/0!</v>
      </c>
      <c r="AW38" s="262"/>
      <c r="AX38" s="255" t="s">
        <v>1384</v>
      </c>
      <c r="AY38" s="256" t="s">
        <v>1385</v>
      </c>
      <c r="AZ38" s="256"/>
      <c r="BA38" s="256"/>
      <c r="BB38" s="257" t="s">
        <v>1383</v>
      </c>
      <c r="BC38" s="257"/>
      <c r="BD38" s="257"/>
      <c r="BE38" s="257"/>
      <c r="BF38" s="257"/>
      <c r="BG38" s="257"/>
      <c r="BH38" s="184">
        <v>28769</v>
      </c>
      <c r="BI38" s="203"/>
      <c r="BJ38" s="270"/>
      <c r="BK38" s="184" t="s">
        <v>1315</v>
      </c>
      <c r="BL38" s="408" t="s">
        <v>1383</v>
      </c>
      <c r="BM38" s="183">
        <v>22000</v>
      </c>
    </row>
    <row r="39" spans="1:68" ht="21" customHeight="1">
      <c r="A39" s="191"/>
      <c r="B39" s="191"/>
      <c r="C39" s="191"/>
      <c r="D39" s="191"/>
      <c r="E39" s="388" t="s">
        <v>1386</v>
      </c>
      <c r="F39" s="203">
        <v>36800</v>
      </c>
      <c r="G39" s="203" t="e">
        <v>#REF!</v>
      </c>
      <c r="H39" s="203" t="e">
        <v>#REF!</v>
      </c>
      <c r="I39" s="203" t="e">
        <v>#REF!</v>
      </c>
      <c r="J39" s="203" t="e">
        <v>#REF!</v>
      </c>
      <c r="K39" s="223" t="e">
        <v>#REF!</v>
      </c>
      <c r="L39" s="194" t="e">
        <v>#REF!</v>
      </c>
      <c r="M39" s="203" t="e">
        <v>#REF!</v>
      </c>
      <c r="N39" s="203" t="e">
        <v>#REF!</v>
      </c>
      <c r="O39" s="194" t="e">
        <v>#REF!</v>
      </c>
      <c r="P39" s="194" t="e">
        <v>#REF!</v>
      </c>
      <c r="Q39" s="228">
        <v>10816</v>
      </c>
      <c r="R39" s="194">
        <v>11076</v>
      </c>
      <c r="S39" s="194" t="e">
        <v>#REF!</v>
      </c>
      <c r="T39" s="361">
        <f>'2020省收'!C17</f>
        <v>24011</v>
      </c>
      <c r="U39" s="203" t="e">
        <v>#REF!</v>
      </c>
      <c r="V39" s="203">
        <v>27000</v>
      </c>
      <c r="W39" s="361">
        <f t="shared" si="3"/>
        <v>21500</v>
      </c>
      <c r="X39" s="203">
        <v>0</v>
      </c>
      <c r="Y39" s="203"/>
      <c r="Z39" s="203"/>
      <c r="AA39" s="203"/>
      <c r="AB39" s="203"/>
      <c r="AC39" s="203"/>
      <c r="AD39" s="203"/>
      <c r="AE39" s="203"/>
      <c r="AF39" s="203"/>
      <c r="AG39" s="203"/>
      <c r="AH39" s="203"/>
      <c r="AI39" s="203"/>
      <c r="AJ39" s="203"/>
      <c r="AK39" s="203"/>
      <c r="AL39" s="203"/>
      <c r="AM39" s="200">
        <v>1</v>
      </c>
      <c r="AN39" s="200">
        <v>1</v>
      </c>
      <c r="AO39" s="200"/>
      <c r="AP39" s="200">
        <v>4094</v>
      </c>
      <c r="AQ39" s="241">
        <v>0.31</v>
      </c>
      <c r="AR39" s="200"/>
      <c r="AS39" s="203"/>
      <c r="AT39" s="356">
        <f t="shared" si="0"/>
        <v>-2511</v>
      </c>
      <c r="AU39" s="200">
        <v>4200</v>
      </c>
      <c r="AV39" s="357">
        <f t="shared" si="1"/>
        <v>-10.457706884344701</v>
      </c>
      <c r="AW39" s="262"/>
      <c r="AX39" s="255"/>
      <c r="AY39" s="256"/>
      <c r="AZ39" s="256"/>
      <c r="BA39" s="256"/>
      <c r="BB39" s="257" t="s">
        <v>1386</v>
      </c>
      <c r="BC39" s="257"/>
      <c r="BD39" s="257"/>
      <c r="BE39" s="257"/>
      <c r="BF39" s="257"/>
      <c r="BG39" s="257"/>
      <c r="BH39" s="184" t="e">
        <v>#REF!</v>
      </c>
      <c r="BI39" s="203"/>
      <c r="BJ39" s="232"/>
      <c r="BL39" s="406" t="s">
        <v>1386</v>
      </c>
      <c r="BM39" s="181">
        <v>21500</v>
      </c>
      <c r="BN39" s="181">
        <f t="shared" ref="BN39:BN50" si="4">W39-BM39</f>
        <v>0</v>
      </c>
    </row>
    <row r="40" spans="1:68" s="181" customFormat="1" ht="21" customHeight="1">
      <c r="A40" s="191"/>
      <c r="B40" s="191">
        <v>1</v>
      </c>
      <c r="C40" s="191"/>
      <c r="D40" s="191"/>
      <c r="E40" s="386" t="s">
        <v>1387</v>
      </c>
      <c r="F40" s="214">
        <v>8911395</v>
      </c>
      <c r="G40" s="214">
        <v>7611235</v>
      </c>
      <c r="H40" s="214"/>
      <c r="I40" s="214"/>
      <c r="J40" s="214">
        <v>8808399</v>
      </c>
      <c r="K40" s="224">
        <v>8895931</v>
      </c>
      <c r="L40" s="214"/>
      <c r="M40" s="214"/>
      <c r="N40" s="214"/>
      <c r="O40" s="200"/>
      <c r="P40" s="200">
        <v>87532</v>
      </c>
      <c r="Q40" s="237"/>
      <c r="R40" s="200"/>
      <c r="S40" s="200"/>
      <c r="T40" s="360">
        <v>10401108</v>
      </c>
      <c r="U40" s="200">
        <v>1505177</v>
      </c>
      <c r="V40" s="214">
        <v>10401108</v>
      </c>
      <c r="W40" s="360">
        <f t="shared" si="3"/>
        <v>11330719</v>
      </c>
      <c r="X40" s="214" t="e">
        <v>#REF!</v>
      </c>
      <c r="Y40" s="214"/>
      <c r="Z40" s="214"/>
      <c r="AA40" s="214"/>
      <c r="AB40" s="214"/>
      <c r="AC40" s="214"/>
      <c r="AD40" s="214"/>
      <c r="AE40" s="214"/>
      <c r="AF40" s="214"/>
      <c r="AG40" s="214"/>
      <c r="AH40" s="214"/>
      <c r="AI40" s="214"/>
      <c r="AJ40" s="214"/>
      <c r="AK40" s="214"/>
      <c r="AL40" s="214"/>
      <c r="AM40" s="200">
        <v>1</v>
      </c>
      <c r="AN40" s="200">
        <v>1</v>
      </c>
      <c r="AO40" s="200"/>
      <c r="AP40" s="200">
        <v>1505177</v>
      </c>
      <c r="AQ40" s="241">
        <v>0.16900000000000001</v>
      </c>
      <c r="AR40" s="200"/>
      <c r="AS40" s="214"/>
      <c r="AT40" s="398">
        <f t="shared" si="0"/>
        <v>929611</v>
      </c>
      <c r="AU40" s="200">
        <v>768353</v>
      </c>
      <c r="AV40" s="399">
        <f t="shared" si="1"/>
        <v>8.9376151079288793</v>
      </c>
      <c r="AW40" s="402"/>
      <c r="AX40" s="264"/>
      <c r="AY40" s="256"/>
      <c r="AZ40" s="256"/>
      <c r="BA40" s="256"/>
      <c r="BB40" s="260" t="s">
        <v>1388</v>
      </c>
      <c r="BC40" s="260"/>
      <c r="BD40" s="260"/>
      <c r="BE40" s="260"/>
      <c r="BF40" s="260"/>
      <c r="BG40" s="260"/>
      <c r="BH40" s="184">
        <v>19297039</v>
      </c>
      <c r="BI40" s="214"/>
      <c r="BJ40" s="412"/>
      <c r="BK40" s="180"/>
      <c r="BL40" s="271" t="s">
        <v>1388</v>
      </c>
      <c r="BM40" s="183">
        <f>BO40</f>
        <v>11330719</v>
      </c>
      <c r="BN40" s="181">
        <f t="shared" si="4"/>
        <v>0</v>
      </c>
      <c r="BO40" s="181">
        <v>11330719</v>
      </c>
    </row>
    <row r="41" spans="1:68" ht="21" customHeight="1">
      <c r="A41" s="191">
        <v>11001</v>
      </c>
      <c r="B41" s="191">
        <v>2</v>
      </c>
      <c r="C41" s="191"/>
      <c r="D41" s="191"/>
      <c r="E41" s="390" t="s">
        <v>1389</v>
      </c>
      <c r="F41" s="214">
        <v>2523300</v>
      </c>
      <c r="G41" s="214">
        <v>2523300</v>
      </c>
      <c r="H41" s="214"/>
      <c r="I41" s="214"/>
      <c r="J41" s="214">
        <v>2523300</v>
      </c>
      <c r="K41" s="224">
        <v>2523300</v>
      </c>
      <c r="L41" s="214"/>
      <c r="M41" s="214"/>
      <c r="N41" s="214"/>
      <c r="O41" s="200"/>
      <c r="P41" s="200">
        <v>0</v>
      </c>
      <c r="Q41" s="237"/>
      <c r="R41" s="200"/>
      <c r="S41" s="200"/>
      <c r="T41" s="395">
        <v>2523300</v>
      </c>
      <c r="U41" s="200">
        <v>0</v>
      </c>
      <c r="V41" s="214">
        <v>2523300</v>
      </c>
      <c r="W41" s="395">
        <f t="shared" si="3"/>
        <v>2523300</v>
      </c>
      <c r="X41" s="214">
        <v>0</v>
      </c>
      <c r="Y41" s="214"/>
      <c r="Z41" s="214"/>
      <c r="AA41" s="214"/>
      <c r="AB41" s="214"/>
      <c r="AC41" s="214"/>
      <c r="AD41" s="214"/>
      <c r="AE41" s="214"/>
      <c r="AF41" s="214"/>
      <c r="AG41" s="214"/>
      <c r="AH41" s="214"/>
      <c r="AI41" s="214"/>
      <c r="AJ41" s="214"/>
      <c r="AK41" s="214"/>
      <c r="AL41" s="214"/>
      <c r="AM41" s="200">
        <v>1</v>
      </c>
      <c r="AN41" s="200">
        <v>1</v>
      </c>
      <c r="AO41" s="200"/>
      <c r="AP41" s="200">
        <v>0</v>
      </c>
      <c r="AQ41" s="241">
        <v>0</v>
      </c>
      <c r="AR41" s="200"/>
      <c r="AS41" s="214"/>
      <c r="AT41" s="394">
        <f t="shared" si="0"/>
        <v>0</v>
      </c>
      <c r="AU41" s="200">
        <v>0</v>
      </c>
      <c r="AV41" s="397">
        <f t="shared" si="1"/>
        <v>0</v>
      </c>
      <c r="AW41" s="402"/>
      <c r="AX41" s="264"/>
      <c r="AY41" s="256"/>
      <c r="AZ41" s="256"/>
      <c r="BA41" s="256"/>
      <c r="BB41" s="260" t="s">
        <v>1389</v>
      </c>
      <c r="BC41" s="260"/>
      <c r="BD41" s="260"/>
      <c r="BE41" s="260"/>
      <c r="BF41" s="260"/>
      <c r="BG41" s="260"/>
      <c r="BH41" s="184">
        <v>5046600</v>
      </c>
      <c r="BI41" s="214"/>
      <c r="BJ41" s="238"/>
      <c r="BL41" s="271" t="s">
        <v>1389</v>
      </c>
      <c r="BM41" s="183">
        <v>2523300</v>
      </c>
      <c r="BN41" s="181">
        <f t="shared" si="4"/>
        <v>0</v>
      </c>
      <c r="BO41" s="183">
        <v>2523300</v>
      </c>
    </row>
    <row r="42" spans="1:68" ht="21" customHeight="1">
      <c r="A42" s="191">
        <v>1100102</v>
      </c>
      <c r="B42" s="191"/>
      <c r="C42" s="191"/>
      <c r="D42" s="191"/>
      <c r="E42" s="388" t="s">
        <v>1390</v>
      </c>
      <c r="F42" s="203">
        <v>244000</v>
      </c>
      <c r="G42" s="203">
        <v>244000</v>
      </c>
      <c r="H42" s="203"/>
      <c r="I42" s="203"/>
      <c r="J42" s="203">
        <v>244000</v>
      </c>
      <c r="K42" s="223">
        <v>244000</v>
      </c>
      <c r="L42" s="203"/>
      <c r="M42" s="203"/>
      <c r="N42" s="203"/>
      <c r="O42" s="200"/>
      <c r="P42" s="200">
        <v>0</v>
      </c>
      <c r="Q42" s="237"/>
      <c r="R42" s="200"/>
      <c r="S42" s="200"/>
      <c r="T42" s="361">
        <v>244000</v>
      </c>
      <c r="U42" s="200">
        <v>0</v>
      </c>
      <c r="V42" s="203">
        <v>244000</v>
      </c>
      <c r="W42" s="361">
        <f t="shared" si="3"/>
        <v>244000</v>
      </c>
      <c r="X42" s="203"/>
      <c r="Y42" s="203"/>
      <c r="Z42" s="203"/>
      <c r="AA42" s="203"/>
      <c r="AB42" s="203"/>
      <c r="AC42" s="203"/>
      <c r="AD42" s="203"/>
      <c r="AE42" s="203"/>
      <c r="AF42" s="203"/>
      <c r="AG42" s="203"/>
      <c r="AH42" s="203"/>
      <c r="AI42" s="203"/>
      <c r="AJ42" s="203"/>
      <c r="AK42" s="203"/>
      <c r="AL42" s="203"/>
      <c r="AM42" s="200">
        <v>1</v>
      </c>
      <c r="AN42" s="200">
        <v>1</v>
      </c>
      <c r="AO42" s="200" t="s">
        <v>1391</v>
      </c>
      <c r="AP42" s="200">
        <v>0</v>
      </c>
      <c r="AQ42" s="241">
        <v>0</v>
      </c>
      <c r="AR42" s="247" t="s">
        <v>1290</v>
      </c>
      <c r="AS42" s="203"/>
      <c r="AT42" s="356">
        <f t="shared" si="0"/>
        <v>0</v>
      </c>
      <c r="AU42" s="200">
        <v>0</v>
      </c>
      <c r="AV42" s="357">
        <f t="shared" si="1"/>
        <v>0</v>
      </c>
      <c r="AW42" s="262" t="s">
        <v>1392</v>
      </c>
      <c r="AX42" s="255" t="s">
        <v>1393</v>
      </c>
      <c r="AY42" s="256" t="s">
        <v>1392</v>
      </c>
      <c r="AZ42" s="256"/>
      <c r="BA42" s="256"/>
      <c r="BB42" s="260" t="s">
        <v>1390</v>
      </c>
      <c r="BC42" s="260"/>
      <c r="BD42" s="260"/>
      <c r="BE42" s="260"/>
      <c r="BF42" s="260"/>
      <c r="BG42" s="260"/>
      <c r="BH42" s="184">
        <v>488000</v>
      </c>
      <c r="BI42" s="203"/>
      <c r="BJ42" s="232"/>
      <c r="BL42" s="271" t="s">
        <v>1390</v>
      </c>
      <c r="BM42" s="183">
        <v>244000</v>
      </c>
      <c r="BN42" s="181">
        <f t="shared" si="4"/>
        <v>0</v>
      </c>
      <c r="BO42" s="183">
        <v>244000</v>
      </c>
    </row>
    <row r="43" spans="1:68" ht="21" customHeight="1">
      <c r="A43" s="191">
        <v>1100103</v>
      </c>
      <c r="B43" s="191"/>
      <c r="C43" s="191"/>
      <c r="D43" s="191"/>
      <c r="E43" s="388" t="s">
        <v>1394</v>
      </c>
      <c r="F43" s="203">
        <v>445500</v>
      </c>
      <c r="G43" s="203">
        <v>445500</v>
      </c>
      <c r="H43" s="203"/>
      <c r="I43" s="203"/>
      <c r="J43" s="203">
        <v>445500</v>
      </c>
      <c r="K43" s="223">
        <v>445500</v>
      </c>
      <c r="L43" s="203"/>
      <c r="M43" s="203"/>
      <c r="N43" s="203"/>
      <c r="O43" s="200"/>
      <c r="P43" s="200">
        <v>0</v>
      </c>
      <c r="Q43" s="237"/>
      <c r="R43" s="200"/>
      <c r="S43" s="200"/>
      <c r="T43" s="361">
        <v>445500</v>
      </c>
      <c r="U43" s="200">
        <v>0</v>
      </c>
      <c r="V43" s="203">
        <v>445500</v>
      </c>
      <c r="W43" s="361">
        <f t="shared" si="3"/>
        <v>445500</v>
      </c>
      <c r="X43" s="203"/>
      <c r="Y43" s="203"/>
      <c r="Z43" s="203"/>
      <c r="AA43" s="203"/>
      <c r="AB43" s="203"/>
      <c r="AC43" s="203"/>
      <c r="AD43" s="203"/>
      <c r="AE43" s="203"/>
      <c r="AF43" s="203"/>
      <c r="AG43" s="203"/>
      <c r="AH43" s="203"/>
      <c r="AI43" s="203"/>
      <c r="AJ43" s="203"/>
      <c r="AK43" s="203"/>
      <c r="AL43" s="203"/>
      <c r="AM43" s="200">
        <v>1</v>
      </c>
      <c r="AN43" s="200">
        <v>1</v>
      </c>
      <c r="AO43" s="200" t="s">
        <v>1391</v>
      </c>
      <c r="AP43" s="200">
        <v>0</v>
      </c>
      <c r="AQ43" s="241">
        <v>0</v>
      </c>
      <c r="AR43" s="247" t="s">
        <v>1290</v>
      </c>
      <c r="AS43" s="203"/>
      <c r="AT43" s="356">
        <f t="shared" si="0"/>
        <v>0</v>
      </c>
      <c r="AU43" s="200">
        <v>0</v>
      </c>
      <c r="AV43" s="357">
        <f t="shared" si="1"/>
        <v>0</v>
      </c>
      <c r="AW43" s="262" t="s">
        <v>1392</v>
      </c>
      <c r="AX43" s="255" t="s">
        <v>1395</v>
      </c>
      <c r="AY43" s="256" t="s">
        <v>1392</v>
      </c>
      <c r="AZ43" s="256"/>
      <c r="BA43" s="256"/>
      <c r="BB43" s="260" t="s">
        <v>1394</v>
      </c>
      <c r="BC43" s="260"/>
      <c r="BD43" s="260"/>
      <c r="BE43" s="260"/>
      <c r="BF43" s="260"/>
      <c r="BG43" s="260"/>
      <c r="BH43" s="184">
        <v>891000</v>
      </c>
      <c r="BI43" s="203"/>
      <c r="BJ43" s="232"/>
      <c r="BL43" s="184" t="s">
        <v>1394</v>
      </c>
      <c r="BM43" s="183">
        <v>445500</v>
      </c>
      <c r="BN43" s="181">
        <f t="shared" si="4"/>
        <v>0</v>
      </c>
      <c r="BO43" s="183">
        <v>445500</v>
      </c>
    </row>
    <row r="44" spans="1:68" ht="21" customHeight="1">
      <c r="A44" s="191">
        <v>1100104</v>
      </c>
      <c r="B44" s="191"/>
      <c r="C44" s="191"/>
      <c r="D44" s="191"/>
      <c r="E44" s="388" t="s">
        <v>1396</v>
      </c>
      <c r="F44" s="203">
        <v>696900</v>
      </c>
      <c r="G44" s="203">
        <v>696900</v>
      </c>
      <c r="H44" s="203"/>
      <c r="I44" s="203"/>
      <c r="J44" s="203">
        <v>696900</v>
      </c>
      <c r="K44" s="223">
        <v>696900</v>
      </c>
      <c r="L44" s="203"/>
      <c r="M44" s="203"/>
      <c r="N44" s="203"/>
      <c r="O44" s="200"/>
      <c r="P44" s="200">
        <v>0</v>
      </c>
      <c r="Q44" s="237"/>
      <c r="R44" s="200"/>
      <c r="S44" s="200"/>
      <c r="T44" s="361">
        <v>696900</v>
      </c>
      <c r="U44" s="200">
        <v>0</v>
      </c>
      <c r="V44" s="203">
        <v>696900</v>
      </c>
      <c r="W44" s="361">
        <f t="shared" si="3"/>
        <v>696900</v>
      </c>
      <c r="X44" s="203"/>
      <c r="Y44" s="203"/>
      <c r="Z44" s="203"/>
      <c r="AA44" s="203"/>
      <c r="AB44" s="203"/>
      <c r="AC44" s="203"/>
      <c r="AD44" s="203"/>
      <c r="AE44" s="203"/>
      <c r="AF44" s="203"/>
      <c r="AG44" s="203"/>
      <c r="AH44" s="203"/>
      <c r="AI44" s="203"/>
      <c r="AJ44" s="203"/>
      <c r="AK44" s="203"/>
      <c r="AL44" s="203"/>
      <c r="AM44" s="200">
        <v>1</v>
      </c>
      <c r="AN44" s="200">
        <v>1</v>
      </c>
      <c r="AO44" s="200" t="s">
        <v>1391</v>
      </c>
      <c r="AP44" s="200">
        <v>0</v>
      </c>
      <c r="AQ44" s="241">
        <v>0</v>
      </c>
      <c r="AR44" s="247" t="s">
        <v>1290</v>
      </c>
      <c r="AS44" s="203"/>
      <c r="AT44" s="356">
        <f t="shared" si="0"/>
        <v>0</v>
      </c>
      <c r="AU44" s="200">
        <v>0</v>
      </c>
      <c r="AV44" s="357">
        <f t="shared" si="1"/>
        <v>0</v>
      </c>
      <c r="AW44" s="262" t="s">
        <v>1392</v>
      </c>
      <c r="AX44" s="255" t="s">
        <v>1397</v>
      </c>
      <c r="AY44" s="256" t="s">
        <v>1392</v>
      </c>
      <c r="AZ44" s="256"/>
      <c r="BA44" s="256"/>
      <c r="BB44" s="260" t="s">
        <v>1396</v>
      </c>
      <c r="BC44" s="260"/>
      <c r="BD44" s="260"/>
      <c r="BE44" s="260"/>
      <c r="BF44" s="260"/>
      <c r="BG44" s="260"/>
      <c r="BH44" s="184">
        <v>1393800</v>
      </c>
      <c r="BI44" s="203"/>
      <c r="BJ44" s="232"/>
      <c r="BL44" s="184" t="s">
        <v>1396</v>
      </c>
      <c r="BM44" s="183">
        <v>696900</v>
      </c>
      <c r="BN44" s="181">
        <f t="shared" si="4"/>
        <v>0</v>
      </c>
      <c r="BO44" s="183">
        <v>696900</v>
      </c>
    </row>
    <row r="45" spans="1:68" ht="21" customHeight="1">
      <c r="A45" s="191">
        <v>1100105</v>
      </c>
      <c r="B45" s="191"/>
      <c r="C45" s="191"/>
      <c r="D45" s="191"/>
      <c r="E45" s="388" t="s">
        <v>1398</v>
      </c>
      <c r="F45" s="203">
        <v>176000</v>
      </c>
      <c r="G45" s="203">
        <v>176000</v>
      </c>
      <c r="H45" s="203"/>
      <c r="I45" s="203"/>
      <c r="J45" s="203">
        <v>176000</v>
      </c>
      <c r="K45" s="223">
        <v>176000</v>
      </c>
      <c r="L45" s="203"/>
      <c r="M45" s="203"/>
      <c r="N45" s="203"/>
      <c r="O45" s="200"/>
      <c r="P45" s="200">
        <v>0</v>
      </c>
      <c r="Q45" s="237"/>
      <c r="R45" s="200"/>
      <c r="S45" s="200"/>
      <c r="T45" s="361">
        <v>176000</v>
      </c>
      <c r="U45" s="200">
        <v>0</v>
      </c>
      <c r="V45" s="203">
        <v>176000</v>
      </c>
      <c r="W45" s="361">
        <f t="shared" si="3"/>
        <v>176000</v>
      </c>
      <c r="X45" s="203"/>
      <c r="Y45" s="203"/>
      <c r="Z45" s="203"/>
      <c r="AA45" s="203"/>
      <c r="AB45" s="203"/>
      <c r="AC45" s="203"/>
      <c r="AD45" s="203"/>
      <c r="AE45" s="203"/>
      <c r="AF45" s="203"/>
      <c r="AG45" s="203"/>
      <c r="AH45" s="203"/>
      <c r="AI45" s="203"/>
      <c r="AJ45" s="203"/>
      <c r="AK45" s="203"/>
      <c r="AL45" s="203"/>
      <c r="AM45" s="200">
        <v>1</v>
      </c>
      <c r="AN45" s="200">
        <v>1</v>
      </c>
      <c r="AO45" s="200" t="s">
        <v>1391</v>
      </c>
      <c r="AP45" s="200">
        <v>0</v>
      </c>
      <c r="AQ45" s="241">
        <v>0</v>
      </c>
      <c r="AR45" s="247" t="s">
        <v>1290</v>
      </c>
      <c r="AS45" s="203"/>
      <c r="AT45" s="356">
        <f t="shared" si="0"/>
        <v>0</v>
      </c>
      <c r="AU45" s="200">
        <v>0</v>
      </c>
      <c r="AV45" s="357">
        <f t="shared" si="1"/>
        <v>0</v>
      </c>
      <c r="AW45" s="262" t="s">
        <v>1392</v>
      </c>
      <c r="AX45" s="255" t="s">
        <v>1399</v>
      </c>
      <c r="AY45" s="256" t="s">
        <v>1392</v>
      </c>
      <c r="AZ45" s="256"/>
      <c r="BA45" s="256"/>
      <c r="BB45" s="260" t="s">
        <v>1398</v>
      </c>
      <c r="BC45" s="260"/>
      <c r="BD45" s="260"/>
      <c r="BE45" s="260"/>
      <c r="BF45" s="260"/>
      <c r="BG45" s="260"/>
      <c r="BH45" s="184">
        <v>352000</v>
      </c>
      <c r="BI45" s="203"/>
      <c r="BJ45" s="232"/>
      <c r="BL45" s="184" t="s">
        <v>1398</v>
      </c>
      <c r="BM45" s="183">
        <v>176000</v>
      </c>
      <c r="BN45" s="181">
        <f t="shared" si="4"/>
        <v>0</v>
      </c>
      <c r="BO45" s="183">
        <v>176000</v>
      </c>
    </row>
    <row r="46" spans="1:68" ht="21" customHeight="1">
      <c r="A46" s="191">
        <v>1100106</v>
      </c>
      <c r="B46" s="191"/>
      <c r="C46" s="191"/>
      <c r="D46" s="191"/>
      <c r="E46" s="388" t="s">
        <v>1400</v>
      </c>
      <c r="F46" s="203">
        <v>960900</v>
      </c>
      <c r="G46" s="203">
        <v>960900</v>
      </c>
      <c r="H46" s="203"/>
      <c r="I46" s="203"/>
      <c r="J46" s="203">
        <v>960900</v>
      </c>
      <c r="K46" s="223">
        <v>960900</v>
      </c>
      <c r="L46" s="203"/>
      <c r="M46" s="203"/>
      <c r="N46" s="203"/>
      <c r="O46" s="200"/>
      <c r="P46" s="200">
        <v>0</v>
      </c>
      <c r="Q46" s="237"/>
      <c r="R46" s="200"/>
      <c r="S46" s="200"/>
      <c r="T46" s="361">
        <v>960900</v>
      </c>
      <c r="U46" s="200">
        <v>0</v>
      </c>
      <c r="V46" s="203">
        <v>960900</v>
      </c>
      <c r="W46" s="361">
        <f t="shared" si="3"/>
        <v>960900</v>
      </c>
      <c r="X46" s="203"/>
      <c r="Y46" s="203"/>
      <c r="Z46" s="203"/>
      <c r="AA46" s="203"/>
      <c r="AB46" s="203"/>
      <c r="AC46" s="203"/>
      <c r="AD46" s="203"/>
      <c r="AE46" s="203"/>
      <c r="AF46" s="203"/>
      <c r="AG46" s="203"/>
      <c r="AH46" s="203"/>
      <c r="AI46" s="203"/>
      <c r="AJ46" s="203"/>
      <c r="AK46" s="203"/>
      <c r="AL46" s="203"/>
      <c r="AM46" s="200">
        <v>1</v>
      </c>
      <c r="AN46" s="200">
        <v>1</v>
      </c>
      <c r="AO46" s="200" t="s">
        <v>1391</v>
      </c>
      <c r="AP46" s="200">
        <v>0</v>
      </c>
      <c r="AQ46" s="241">
        <v>0</v>
      </c>
      <c r="AR46" s="247" t="s">
        <v>1290</v>
      </c>
      <c r="AS46" s="203"/>
      <c r="AT46" s="356">
        <f t="shared" si="0"/>
        <v>0</v>
      </c>
      <c r="AU46" s="200">
        <v>0</v>
      </c>
      <c r="AV46" s="357">
        <f t="shared" si="1"/>
        <v>0</v>
      </c>
      <c r="AW46" s="262" t="s">
        <v>1392</v>
      </c>
      <c r="AX46" s="255" t="s">
        <v>1401</v>
      </c>
      <c r="AY46" s="256" t="s">
        <v>1392</v>
      </c>
      <c r="AZ46" s="256"/>
      <c r="BA46" s="256"/>
      <c r="BB46" s="260" t="s">
        <v>1402</v>
      </c>
      <c r="BC46" s="260"/>
      <c r="BD46" s="260"/>
      <c r="BE46" s="260"/>
      <c r="BF46" s="260"/>
      <c r="BG46" s="260"/>
      <c r="BH46" s="184">
        <v>1921800</v>
      </c>
      <c r="BI46" s="203"/>
      <c r="BJ46" s="232"/>
      <c r="BL46" s="184" t="s">
        <v>1400</v>
      </c>
      <c r="BM46" s="178">
        <v>960900</v>
      </c>
      <c r="BN46" s="181">
        <f t="shared" si="4"/>
        <v>0</v>
      </c>
      <c r="BO46" s="183">
        <v>960900</v>
      </c>
    </row>
    <row r="47" spans="1:68" ht="21" customHeight="1">
      <c r="A47" s="191">
        <v>11002</v>
      </c>
      <c r="B47" s="191">
        <v>2</v>
      </c>
      <c r="C47" s="191"/>
      <c r="D47" s="191"/>
      <c r="E47" s="390" t="s">
        <v>1403</v>
      </c>
      <c r="F47" s="214">
        <v>5008965</v>
      </c>
      <c r="G47" s="214">
        <v>3708805</v>
      </c>
      <c r="H47" s="214" t="e">
        <v>#REF!</v>
      </c>
      <c r="I47" s="214"/>
      <c r="J47" s="214">
        <v>4558330</v>
      </c>
      <c r="K47" s="214">
        <v>4597880</v>
      </c>
      <c r="L47" s="214">
        <v>0</v>
      </c>
      <c r="M47" s="214">
        <v>0</v>
      </c>
      <c r="N47" s="214">
        <v>0</v>
      </c>
      <c r="O47" s="214">
        <v>0</v>
      </c>
      <c r="P47" s="214">
        <v>-21178</v>
      </c>
      <c r="Q47" s="214">
        <v>0</v>
      </c>
      <c r="R47" s="214">
        <v>0</v>
      </c>
      <c r="S47" s="214">
        <v>0</v>
      </c>
      <c r="T47" s="395">
        <v>7877808</v>
      </c>
      <c r="U47" s="214">
        <v>478326</v>
      </c>
      <c r="V47" s="214">
        <v>5797383</v>
      </c>
      <c r="W47" s="395">
        <f>W40-W41</f>
        <v>8807419</v>
      </c>
      <c r="X47" s="214" t="e">
        <v>#REF!</v>
      </c>
      <c r="Y47" s="214"/>
      <c r="Z47" s="214"/>
      <c r="AA47" s="214"/>
      <c r="AB47" s="214"/>
      <c r="AC47" s="214"/>
      <c r="AD47" s="214"/>
      <c r="AE47" s="214"/>
      <c r="AF47" s="214"/>
      <c r="AG47" s="214"/>
      <c r="AH47" s="214"/>
      <c r="AI47" s="214"/>
      <c r="AJ47" s="214"/>
      <c r="AK47" s="214"/>
      <c r="AL47" s="214"/>
      <c r="AM47" s="200">
        <v>1</v>
      </c>
      <c r="AN47" s="200">
        <v>1</v>
      </c>
      <c r="AO47" s="200"/>
      <c r="AP47" s="200">
        <v>3279928</v>
      </c>
      <c r="AQ47" s="241">
        <v>0.71299999999999997</v>
      </c>
      <c r="AR47" s="200"/>
      <c r="AS47" s="214"/>
      <c r="AT47" s="394">
        <f t="shared" si="0"/>
        <v>929611</v>
      </c>
      <c r="AU47" s="200">
        <v>768353</v>
      </c>
      <c r="AV47" s="397">
        <f t="shared" si="1"/>
        <v>11.800376449895699</v>
      </c>
      <c r="AW47" s="402"/>
      <c r="AX47" s="264"/>
      <c r="AY47" s="256"/>
      <c r="AZ47" s="256"/>
      <c r="BA47" s="256"/>
      <c r="BB47" s="257" t="s">
        <v>1404</v>
      </c>
      <c r="BC47" s="257"/>
      <c r="BD47" s="257"/>
      <c r="BE47" s="257"/>
      <c r="BF47" s="257"/>
      <c r="BG47" s="257"/>
      <c r="BH47" s="184">
        <v>12475688</v>
      </c>
      <c r="BI47" s="214"/>
      <c r="BJ47" s="238"/>
      <c r="BL47" s="184" t="s">
        <v>1404</v>
      </c>
      <c r="BM47" s="178">
        <v>8599528</v>
      </c>
      <c r="BN47" s="181">
        <f t="shared" si="4"/>
        <v>207891</v>
      </c>
      <c r="BO47" s="181">
        <v>8599528</v>
      </c>
      <c r="BP47" s="183">
        <f>BM47-BO47</f>
        <v>0</v>
      </c>
    </row>
    <row r="48" spans="1:68" ht="21" customHeight="1">
      <c r="A48" s="191">
        <v>1100202</v>
      </c>
      <c r="B48" s="191">
        <v>3</v>
      </c>
      <c r="C48" s="191"/>
      <c r="D48" s="191"/>
      <c r="E48" s="388" t="s">
        <v>1405</v>
      </c>
      <c r="F48" s="203">
        <v>2466955</v>
      </c>
      <c r="G48" s="203">
        <v>2466955</v>
      </c>
      <c r="H48" s="203"/>
      <c r="I48" s="203"/>
      <c r="J48" s="203">
        <v>2594282</v>
      </c>
      <c r="K48" s="203">
        <v>2613710</v>
      </c>
      <c r="L48" s="203">
        <v>0</v>
      </c>
      <c r="M48" s="203">
        <v>0</v>
      </c>
      <c r="N48" s="203">
        <v>0</v>
      </c>
      <c r="O48" s="203">
        <v>0</v>
      </c>
      <c r="P48" s="203">
        <v>0</v>
      </c>
      <c r="Q48" s="203">
        <v>0</v>
      </c>
      <c r="R48" s="203">
        <v>0</v>
      </c>
      <c r="S48" s="203">
        <v>0</v>
      </c>
      <c r="T48" s="361">
        <v>2733668</v>
      </c>
      <c r="U48" s="203">
        <v>119958</v>
      </c>
      <c r="V48" s="203">
        <v>2733668</v>
      </c>
      <c r="W48" s="361">
        <f t="shared" si="3"/>
        <v>3114268</v>
      </c>
      <c r="X48" s="203">
        <v>0</v>
      </c>
      <c r="Y48" s="203"/>
      <c r="Z48" s="203"/>
      <c r="AA48" s="203"/>
      <c r="AB48" s="203"/>
      <c r="AC48" s="203"/>
      <c r="AD48" s="203"/>
      <c r="AE48" s="203"/>
      <c r="AF48" s="203"/>
      <c r="AG48" s="203"/>
      <c r="AH48" s="203"/>
      <c r="AI48" s="203"/>
      <c r="AJ48" s="203"/>
      <c r="AK48" s="203"/>
      <c r="AL48" s="203"/>
      <c r="AM48" s="200">
        <v>1</v>
      </c>
      <c r="AN48" s="200">
        <v>1</v>
      </c>
      <c r="AO48" s="200"/>
      <c r="AP48" s="200">
        <v>119958</v>
      </c>
      <c r="AQ48" s="241">
        <v>4.5999999999999999E-2</v>
      </c>
      <c r="AR48" s="200"/>
      <c r="AS48" s="203"/>
      <c r="AT48" s="356">
        <f t="shared" si="0"/>
        <v>380600</v>
      </c>
      <c r="AU48" s="200">
        <v>380600</v>
      </c>
      <c r="AV48" s="357">
        <f t="shared" si="1"/>
        <v>13.9226855638651</v>
      </c>
      <c r="AW48" s="262"/>
      <c r="AX48" s="255"/>
      <c r="AY48" s="256"/>
      <c r="AZ48" s="256"/>
      <c r="BA48" s="256"/>
      <c r="BB48" s="257" t="s">
        <v>1405</v>
      </c>
      <c r="BC48" s="257"/>
      <c r="BD48" s="257"/>
      <c r="BE48" s="257"/>
      <c r="BF48" s="257"/>
      <c r="BG48" s="257"/>
      <c r="BH48" s="184">
        <v>5347378</v>
      </c>
      <c r="BI48" s="203"/>
      <c r="BJ48" s="232"/>
      <c r="BL48" s="184" t="s">
        <v>1405</v>
      </c>
      <c r="BM48" s="178">
        <v>3114268</v>
      </c>
      <c r="BN48" s="181">
        <f t="shared" si="4"/>
        <v>0</v>
      </c>
      <c r="BO48" s="183">
        <v>3114268</v>
      </c>
      <c r="BP48" s="183">
        <f t="shared" ref="BP48:BP111" si="5">BM48-BO48</f>
        <v>0</v>
      </c>
    </row>
    <row r="49" spans="1:68" ht="21" customHeight="1">
      <c r="A49" s="191">
        <v>1100202</v>
      </c>
      <c r="B49" s="191"/>
      <c r="C49" s="191"/>
      <c r="D49" s="191"/>
      <c r="E49" s="388" t="s">
        <v>1406</v>
      </c>
      <c r="F49" s="203">
        <v>1683700</v>
      </c>
      <c r="G49" s="203">
        <v>1683700</v>
      </c>
      <c r="H49" s="203"/>
      <c r="I49" s="203"/>
      <c r="J49" s="203">
        <v>1809400</v>
      </c>
      <c r="K49" s="223">
        <v>1809400</v>
      </c>
      <c r="L49" s="203"/>
      <c r="M49" s="203"/>
      <c r="N49" s="203"/>
      <c r="O49" s="200"/>
      <c r="P49" s="200">
        <v>0</v>
      </c>
      <c r="Q49" s="237"/>
      <c r="R49" s="200"/>
      <c r="S49" s="200"/>
      <c r="T49" s="361">
        <v>1923400</v>
      </c>
      <c r="U49" s="200">
        <v>114000</v>
      </c>
      <c r="V49" s="203">
        <v>1923400</v>
      </c>
      <c r="W49" s="361">
        <f t="shared" si="3"/>
        <v>2304000</v>
      </c>
      <c r="X49" s="203"/>
      <c r="Y49" s="203">
        <v>2304000</v>
      </c>
      <c r="Z49" s="203"/>
      <c r="AA49" s="203">
        <v>0</v>
      </c>
      <c r="AB49" s="203">
        <v>1729366</v>
      </c>
      <c r="AC49" s="203">
        <v>574634</v>
      </c>
      <c r="AD49" s="203">
        <v>0</v>
      </c>
      <c r="AE49" s="203"/>
      <c r="AF49" s="203">
        <v>1923400</v>
      </c>
      <c r="AG49" s="203">
        <v>0</v>
      </c>
      <c r="AH49" s="203"/>
      <c r="AI49" s="203"/>
      <c r="AJ49" s="203">
        <v>413467</v>
      </c>
      <c r="AK49" s="203" t="s">
        <v>1407</v>
      </c>
      <c r="AL49" s="203"/>
      <c r="AM49" s="200">
        <v>1</v>
      </c>
      <c r="AN49" s="200">
        <v>1</v>
      </c>
      <c r="AO49" s="200" t="s">
        <v>1391</v>
      </c>
      <c r="AP49" s="200">
        <v>114000</v>
      </c>
      <c r="AQ49" s="241">
        <v>6.3E-2</v>
      </c>
      <c r="AR49" s="247" t="s">
        <v>1290</v>
      </c>
      <c r="AS49" s="203"/>
      <c r="AT49" s="356">
        <f t="shared" si="0"/>
        <v>380600</v>
      </c>
      <c r="AU49" s="200">
        <v>380600</v>
      </c>
      <c r="AV49" s="357">
        <f t="shared" si="1"/>
        <v>19.787875636892998</v>
      </c>
      <c r="AW49" s="262" t="s">
        <v>1408</v>
      </c>
      <c r="AX49" s="255" t="s">
        <v>1409</v>
      </c>
      <c r="AY49" s="256" t="s">
        <v>1410</v>
      </c>
      <c r="AZ49" s="256" t="s">
        <v>1411</v>
      </c>
      <c r="BA49" s="256"/>
      <c r="BB49" s="257" t="s">
        <v>1406</v>
      </c>
      <c r="BC49" s="257">
        <v>1809400</v>
      </c>
      <c r="BD49" s="257"/>
      <c r="BE49" s="257"/>
      <c r="BF49" s="257"/>
      <c r="BG49" s="257">
        <v>1524400</v>
      </c>
      <c r="BH49" s="184">
        <v>3732800</v>
      </c>
      <c r="BI49" s="203"/>
      <c r="BJ49" s="232"/>
      <c r="BL49" s="184" t="s">
        <v>1406</v>
      </c>
      <c r="BM49" s="178">
        <v>2304000</v>
      </c>
      <c r="BN49" s="181">
        <f t="shared" si="4"/>
        <v>0</v>
      </c>
      <c r="BO49" s="183">
        <v>2304000</v>
      </c>
      <c r="BP49" s="183">
        <f t="shared" si="5"/>
        <v>0</v>
      </c>
    </row>
    <row r="50" spans="1:68" ht="39.75" customHeight="1">
      <c r="A50" s="191">
        <v>1100202</v>
      </c>
      <c r="B50" s="191"/>
      <c r="C50" s="191"/>
      <c r="D50" s="191"/>
      <c r="E50" s="391" t="s">
        <v>1412</v>
      </c>
      <c r="F50" s="203">
        <v>783255</v>
      </c>
      <c r="G50" s="203">
        <v>783255</v>
      </c>
      <c r="H50" s="203"/>
      <c r="I50" s="203"/>
      <c r="J50" s="203">
        <v>784882</v>
      </c>
      <c r="K50" s="223">
        <v>804310</v>
      </c>
      <c r="L50" s="223">
        <v>0</v>
      </c>
      <c r="M50" s="223">
        <v>0</v>
      </c>
      <c r="N50" s="223">
        <v>0</v>
      </c>
      <c r="O50" s="223">
        <v>0</v>
      </c>
      <c r="P50" s="223">
        <v>0</v>
      </c>
      <c r="Q50" s="223">
        <v>0</v>
      </c>
      <c r="R50" s="223">
        <v>0</v>
      </c>
      <c r="S50" s="223">
        <v>0</v>
      </c>
      <c r="T50" s="361">
        <v>810268</v>
      </c>
      <c r="U50" s="223">
        <v>5958</v>
      </c>
      <c r="V50" s="223">
        <v>810268</v>
      </c>
      <c r="W50" s="361">
        <f t="shared" si="3"/>
        <v>810268</v>
      </c>
      <c r="X50" s="203">
        <v>0</v>
      </c>
      <c r="Y50" s="203"/>
      <c r="Z50" s="203"/>
      <c r="AA50" s="203"/>
      <c r="AB50" s="203"/>
      <c r="AC50" s="203"/>
      <c r="AD50" s="203"/>
      <c r="AE50" s="203"/>
      <c r="AF50" s="203">
        <v>810268</v>
      </c>
      <c r="AG50" s="203"/>
      <c r="AH50" s="203"/>
      <c r="AI50" s="203"/>
      <c r="AJ50" s="203"/>
      <c r="AK50" s="203"/>
      <c r="AL50" s="203"/>
      <c r="AM50" s="200">
        <v>1</v>
      </c>
      <c r="AN50" s="200">
        <v>1</v>
      </c>
      <c r="AO50" s="200"/>
      <c r="AP50" s="200">
        <v>5958</v>
      </c>
      <c r="AQ50" s="241">
        <v>7.0000000000000001E-3</v>
      </c>
      <c r="AR50" s="200"/>
      <c r="AS50" s="203"/>
      <c r="AT50" s="356">
        <f t="shared" si="0"/>
        <v>0</v>
      </c>
      <c r="AU50" s="200">
        <v>0</v>
      </c>
      <c r="AV50" s="357">
        <f t="shared" si="1"/>
        <v>0</v>
      </c>
      <c r="AW50" s="262" t="s">
        <v>1413</v>
      </c>
      <c r="AX50" s="255"/>
      <c r="AY50" s="256"/>
      <c r="AZ50" s="256"/>
      <c r="BA50" s="256"/>
      <c r="BB50" s="257" t="s">
        <v>1412</v>
      </c>
      <c r="BC50" s="257"/>
      <c r="BD50" s="257"/>
      <c r="BE50" s="257"/>
      <c r="BF50" s="257"/>
      <c r="BG50" s="257"/>
      <c r="BH50" s="184">
        <v>1614578</v>
      </c>
      <c r="BI50" s="203"/>
      <c r="BJ50" s="232"/>
      <c r="BL50" s="184" t="s">
        <v>1412</v>
      </c>
      <c r="BM50" s="178">
        <v>810268</v>
      </c>
      <c r="BN50" s="181">
        <f t="shared" si="4"/>
        <v>0</v>
      </c>
      <c r="BO50" s="183">
        <v>810268</v>
      </c>
      <c r="BP50" s="183">
        <f t="shared" si="5"/>
        <v>0</v>
      </c>
    </row>
    <row r="51" spans="1:68" s="178" customFormat="1" ht="20.100000000000001" hidden="1" customHeight="1">
      <c r="A51" s="191">
        <v>1100202</v>
      </c>
      <c r="B51" s="191"/>
      <c r="C51" s="191"/>
      <c r="D51" s="191"/>
      <c r="E51" s="216" t="s">
        <v>1414</v>
      </c>
      <c r="F51" s="203">
        <v>147926</v>
      </c>
      <c r="G51" s="203">
        <v>147926</v>
      </c>
      <c r="H51" s="203"/>
      <c r="I51" s="203"/>
      <c r="J51" s="203">
        <v>147926</v>
      </c>
      <c r="K51" s="223">
        <v>133658</v>
      </c>
      <c r="L51" s="203"/>
      <c r="M51" s="203"/>
      <c r="N51" s="203"/>
      <c r="O51" s="200"/>
      <c r="P51" s="200">
        <v>-14268</v>
      </c>
      <c r="Q51" s="237"/>
      <c r="R51" s="200"/>
      <c r="S51" s="200"/>
      <c r="T51" s="203">
        <v>133658</v>
      </c>
      <c r="U51" s="200">
        <v>0</v>
      </c>
      <c r="V51" s="203">
        <v>133658</v>
      </c>
      <c r="W51" s="203">
        <f t="shared" si="3"/>
        <v>133658</v>
      </c>
      <c r="X51" s="203"/>
      <c r="Y51" s="203">
        <v>133658</v>
      </c>
      <c r="Z51" s="203"/>
      <c r="AA51" s="203"/>
      <c r="AB51" s="203"/>
      <c r="AC51" s="203">
        <v>133658</v>
      </c>
      <c r="AD51" s="203">
        <v>0</v>
      </c>
      <c r="AE51" s="203"/>
      <c r="AF51" s="203">
        <v>133658</v>
      </c>
      <c r="AG51" s="203">
        <v>0</v>
      </c>
      <c r="AH51" s="203"/>
      <c r="AI51" s="203"/>
      <c r="AJ51" s="203">
        <v>133658</v>
      </c>
      <c r="AK51" s="203"/>
      <c r="AL51" s="203"/>
      <c r="AM51" s="200"/>
      <c r="AN51" s="200">
        <v>1</v>
      </c>
      <c r="AO51" s="200" t="s">
        <v>1391</v>
      </c>
      <c r="AP51" s="200">
        <v>0</v>
      </c>
      <c r="AQ51" s="241">
        <v>0</v>
      </c>
      <c r="AR51" s="247" t="s">
        <v>1290</v>
      </c>
      <c r="AS51" s="203"/>
      <c r="AT51" s="194">
        <f t="shared" si="0"/>
        <v>0</v>
      </c>
      <c r="AU51" s="200">
        <v>0</v>
      </c>
      <c r="AV51" s="246">
        <f t="shared" si="1"/>
        <v>0</v>
      </c>
      <c r="AW51" s="262"/>
      <c r="AX51" s="255" t="s">
        <v>1415</v>
      </c>
      <c r="AY51" s="256"/>
      <c r="AZ51" s="256"/>
      <c r="BA51" s="256"/>
      <c r="BB51" s="257" t="s">
        <v>1414</v>
      </c>
      <c r="BC51" s="257"/>
      <c r="BD51" s="257"/>
      <c r="BE51" s="257"/>
      <c r="BF51" s="257"/>
      <c r="BG51" s="257"/>
      <c r="BH51" s="184">
        <v>267316</v>
      </c>
      <c r="BI51" s="203"/>
      <c r="BJ51" s="270"/>
      <c r="BK51" s="184" t="s">
        <v>1315</v>
      </c>
      <c r="BL51" s="184" t="s">
        <v>1414</v>
      </c>
      <c r="BM51" s="178">
        <v>133658</v>
      </c>
      <c r="BO51" s="183">
        <v>133658</v>
      </c>
      <c r="BP51" s="183">
        <f t="shared" si="5"/>
        <v>0</v>
      </c>
    </row>
    <row r="52" spans="1:68" s="178" customFormat="1" ht="20.100000000000001" hidden="1" customHeight="1">
      <c r="A52" s="191">
        <v>1100202</v>
      </c>
      <c r="B52" s="191"/>
      <c r="C52" s="191"/>
      <c r="D52" s="191"/>
      <c r="E52" s="216" t="s">
        <v>1416</v>
      </c>
      <c r="F52" s="203">
        <v>137636</v>
      </c>
      <c r="G52" s="203">
        <v>137636</v>
      </c>
      <c r="H52" s="203"/>
      <c r="I52" s="203"/>
      <c r="J52" s="203">
        <v>123368</v>
      </c>
      <c r="K52" s="223">
        <v>137636</v>
      </c>
      <c r="L52" s="203"/>
      <c r="M52" s="203"/>
      <c r="N52" s="203"/>
      <c r="O52" s="200"/>
      <c r="P52" s="200">
        <v>14268</v>
      </c>
      <c r="Q52" s="237"/>
      <c r="R52" s="200"/>
      <c r="S52" s="200"/>
      <c r="T52" s="203">
        <v>137636</v>
      </c>
      <c r="U52" s="200">
        <v>0</v>
      </c>
      <c r="V52" s="203">
        <v>137636</v>
      </c>
      <c r="W52" s="203">
        <f t="shared" si="3"/>
        <v>137636</v>
      </c>
      <c r="X52" s="203"/>
      <c r="Y52" s="203">
        <v>137636</v>
      </c>
      <c r="Z52" s="203"/>
      <c r="AA52" s="203"/>
      <c r="AB52" s="203"/>
      <c r="AC52" s="203">
        <v>137636</v>
      </c>
      <c r="AD52" s="203">
        <v>0</v>
      </c>
      <c r="AE52" s="203"/>
      <c r="AF52" s="203">
        <v>137636</v>
      </c>
      <c r="AG52" s="203">
        <v>0</v>
      </c>
      <c r="AH52" s="203"/>
      <c r="AI52" s="203"/>
      <c r="AJ52" s="203">
        <v>137636</v>
      </c>
      <c r="AK52" s="203"/>
      <c r="AL52" s="203"/>
      <c r="AM52" s="200"/>
      <c r="AN52" s="200">
        <v>1</v>
      </c>
      <c r="AO52" s="200" t="s">
        <v>1391</v>
      </c>
      <c r="AP52" s="200">
        <v>0</v>
      </c>
      <c r="AQ52" s="241">
        <v>0</v>
      </c>
      <c r="AR52" s="247" t="s">
        <v>1290</v>
      </c>
      <c r="AS52" s="203"/>
      <c r="AT52" s="194">
        <f t="shared" si="0"/>
        <v>0</v>
      </c>
      <c r="AU52" s="200">
        <v>0</v>
      </c>
      <c r="AV52" s="246">
        <f t="shared" si="1"/>
        <v>0</v>
      </c>
      <c r="AW52" s="262"/>
      <c r="AX52" s="255" t="s">
        <v>1417</v>
      </c>
      <c r="AY52" s="256"/>
      <c r="AZ52" s="256"/>
      <c r="BA52" s="256"/>
      <c r="BB52" s="257" t="s">
        <v>1416</v>
      </c>
      <c r="BC52" s="257"/>
      <c r="BD52" s="257"/>
      <c r="BE52" s="257"/>
      <c r="BF52" s="257"/>
      <c r="BG52" s="257"/>
      <c r="BH52" s="184">
        <v>275272</v>
      </c>
      <c r="BI52" s="203"/>
      <c r="BJ52" s="270"/>
      <c r="BK52" s="184" t="s">
        <v>1315</v>
      </c>
      <c r="BL52" s="184" t="s">
        <v>1416</v>
      </c>
      <c r="BM52" s="178">
        <v>137636</v>
      </c>
      <c r="BO52" s="183">
        <v>137636</v>
      </c>
      <c r="BP52" s="183">
        <f t="shared" si="5"/>
        <v>0</v>
      </c>
    </row>
    <row r="53" spans="1:68" s="178" customFormat="1" ht="20.100000000000001" hidden="1" customHeight="1">
      <c r="A53" s="191">
        <v>1100202</v>
      </c>
      <c r="B53" s="191"/>
      <c r="C53" s="191"/>
      <c r="D53" s="191"/>
      <c r="E53" s="216" t="s">
        <v>1418</v>
      </c>
      <c r="F53" s="203">
        <v>80000</v>
      </c>
      <c r="G53" s="203">
        <v>80000</v>
      </c>
      <c r="H53" s="203"/>
      <c r="I53" s="203"/>
      <c r="J53" s="203">
        <v>80000</v>
      </c>
      <c r="K53" s="223">
        <v>80000</v>
      </c>
      <c r="L53" s="203"/>
      <c r="M53" s="203"/>
      <c r="N53" s="203"/>
      <c r="O53" s="200"/>
      <c r="P53" s="200">
        <v>0</v>
      </c>
      <c r="Q53" s="237"/>
      <c r="R53" s="200"/>
      <c r="S53" s="200"/>
      <c r="T53" s="203">
        <v>80000</v>
      </c>
      <c r="U53" s="200">
        <v>0</v>
      </c>
      <c r="V53" s="203">
        <v>80000</v>
      </c>
      <c r="W53" s="203">
        <f t="shared" si="3"/>
        <v>80000</v>
      </c>
      <c r="X53" s="203"/>
      <c r="Y53" s="203">
        <v>80000</v>
      </c>
      <c r="Z53" s="203"/>
      <c r="AA53" s="203"/>
      <c r="AB53" s="203"/>
      <c r="AC53" s="203">
        <v>80000</v>
      </c>
      <c r="AD53" s="203">
        <v>0</v>
      </c>
      <c r="AE53" s="203"/>
      <c r="AF53" s="203">
        <v>80000</v>
      </c>
      <c r="AG53" s="203">
        <v>0</v>
      </c>
      <c r="AH53" s="203"/>
      <c r="AI53" s="203"/>
      <c r="AJ53" s="203">
        <v>80000</v>
      </c>
      <c r="AK53" s="203"/>
      <c r="AL53" s="203"/>
      <c r="AM53" s="200"/>
      <c r="AN53" s="200">
        <v>1</v>
      </c>
      <c r="AO53" s="200" t="s">
        <v>1391</v>
      </c>
      <c r="AP53" s="200">
        <v>0</v>
      </c>
      <c r="AQ53" s="241">
        <v>0</v>
      </c>
      <c r="AR53" s="247" t="s">
        <v>1290</v>
      </c>
      <c r="AS53" s="203"/>
      <c r="AT53" s="194">
        <f t="shared" si="0"/>
        <v>0</v>
      </c>
      <c r="AU53" s="200">
        <v>0</v>
      </c>
      <c r="AV53" s="246">
        <f t="shared" si="1"/>
        <v>0</v>
      </c>
      <c r="AW53" s="262"/>
      <c r="AX53" s="255" t="s">
        <v>1419</v>
      </c>
      <c r="AY53" s="256"/>
      <c r="AZ53" s="256"/>
      <c r="BA53" s="256"/>
      <c r="BB53" s="257" t="s">
        <v>1418</v>
      </c>
      <c r="BC53" s="257"/>
      <c r="BD53" s="257"/>
      <c r="BE53" s="257"/>
      <c r="BF53" s="257"/>
      <c r="BG53" s="257"/>
      <c r="BH53" s="184">
        <v>160000</v>
      </c>
      <c r="BI53" s="203"/>
      <c r="BJ53" s="270"/>
      <c r="BK53" s="184" t="s">
        <v>1315</v>
      </c>
      <c r="BL53" s="184" t="s">
        <v>1418</v>
      </c>
      <c r="BM53" s="178">
        <v>80000</v>
      </c>
      <c r="BO53" s="183">
        <v>80000</v>
      </c>
      <c r="BP53" s="183">
        <f t="shared" si="5"/>
        <v>0</v>
      </c>
    </row>
    <row r="54" spans="1:68" s="178" customFormat="1" ht="20.100000000000001" hidden="1" customHeight="1">
      <c r="A54" s="191">
        <v>1100202</v>
      </c>
      <c r="B54" s="191"/>
      <c r="C54" s="191"/>
      <c r="D54" s="191"/>
      <c r="E54" s="216" t="s">
        <v>1420</v>
      </c>
      <c r="F54" s="203">
        <v>54178</v>
      </c>
      <c r="G54" s="203">
        <v>54178</v>
      </c>
      <c r="H54" s="203"/>
      <c r="I54" s="203"/>
      <c r="J54" s="203">
        <v>54178</v>
      </c>
      <c r="K54" s="223">
        <v>54178</v>
      </c>
      <c r="L54" s="203"/>
      <c r="M54" s="203"/>
      <c r="N54" s="203"/>
      <c r="O54" s="200"/>
      <c r="P54" s="200">
        <v>0</v>
      </c>
      <c r="Q54" s="237"/>
      <c r="R54" s="200"/>
      <c r="S54" s="200"/>
      <c r="T54" s="203">
        <v>54178</v>
      </c>
      <c r="U54" s="200">
        <v>0</v>
      </c>
      <c r="V54" s="203">
        <v>54178</v>
      </c>
      <c r="W54" s="203">
        <f t="shared" si="3"/>
        <v>54178</v>
      </c>
      <c r="X54" s="203"/>
      <c r="Y54" s="203">
        <v>54178</v>
      </c>
      <c r="Z54" s="203"/>
      <c r="AA54" s="203"/>
      <c r="AB54" s="203"/>
      <c r="AC54" s="203">
        <v>54178</v>
      </c>
      <c r="AD54" s="203">
        <v>0</v>
      </c>
      <c r="AE54" s="203"/>
      <c r="AF54" s="203">
        <v>54178</v>
      </c>
      <c r="AG54" s="203">
        <v>0</v>
      </c>
      <c r="AH54" s="203"/>
      <c r="AI54" s="203"/>
      <c r="AJ54" s="203">
        <v>54178</v>
      </c>
      <c r="AK54" s="203"/>
      <c r="AL54" s="203"/>
      <c r="AM54" s="200"/>
      <c r="AN54" s="200">
        <v>1</v>
      </c>
      <c r="AO54" s="200" t="s">
        <v>1391</v>
      </c>
      <c r="AP54" s="200">
        <v>0</v>
      </c>
      <c r="AQ54" s="241">
        <v>0</v>
      </c>
      <c r="AR54" s="247" t="s">
        <v>1290</v>
      </c>
      <c r="AS54" s="203"/>
      <c r="AT54" s="194">
        <f t="shared" si="0"/>
        <v>0</v>
      </c>
      <c r="AU54" s="200">
        <v>0</v>
      </c>
      <c r="AV54" s="246">
        <f t="shared" si="1"/>
        <v>0</v>
      </c>
      <c r="AW54" s="262"/>
      <c r="AX54" s="255" t="s">
        <v>1421</v>
      </c>
      <c r="AY54" s="256"/>
      <c r="AZ54" s="256"/>
      <c r="BA54" s="256"/>
      <c r="BB54" s="257" t="s">
        <v>1420</v>
      </c>
      <c r="BC54" s="257"/>
      <c r="BD54" s="257"/>
      <c r="BE54" s="257"/>
      <c r="BF54" s="257"/>
      <c r="BG54" s="257"/>
      <c r="BH54" s="184">
        <v>108356</v>
      </c>
      <c r="BI54" s="203"/>
      <c r="BJ54" s="270"/>
      <c r="BK54" s="184" t="s">
        <v>1315</v>
      </c>
      <c r="BL54" s="184" t="s">
        <v>1420</v>
      </c>
      <c r="BM54" s="178">
        <v>54178</v>
      </c>
      <c r="BO54" s="183">
        <v>54178</v>
      </c>
      <c r="BP54" s="183">
        <f t="shared" si="5"/>
        <v>0</v>
      </c>
    </row>
    <row r="55" spans="1:68" s="178" customFormat="1" ht="20.100000000000001" hidden="1" customHeight="1">
      <c r="A55" s="191">
        <v>1100202</v>
      </c>
      <c r="B55" s="191"/>
      <c r="C55" s="191"/>
      <c r="D55" s="191"/>
      <c r="E55" s="217" t="s">
        <v>1422</v>
      </c>
      <c r="F55" s="203">
        <v>28420</v>
      </c>
      <c r="G55" s="203">
        <v>28420</v>
      </c>
      <c r="H55" s="203"/>
      <c r="I55" s="203"/>
      <c r="J55" s="203">
        <v>28420</v>
      </c>
      <c r="K55" s="223">
        <v>28420</v>
      </c>
      <c r="L55" s="203"/>
      <c r="M55" s="203"/>
      <c r="N55" s="203"/>
      <c r="O55" s="200"/>
      <c r="P55" s="200">
        <v>0</v>
      </c>
      <c r="Q55" s="237"/>
      <c r="R55" s="200"/>
      <c r="S55" s="200"/>
      <c r="T55" s="203">
        <v>28420</v>
      </c>
      <c r="U55" s="200">
        <v>0</v>
      </c>
      <c r="V55" s="203">
        <v>28420</v>
      </c>
      <c r="W55" s="203">
        <f t="shared" si="3"/>
        <v>28420</v>
      </c>
      <c r="X55" s="203"/>
      <c r="Y55" s="203">
        <v>28420</v>
      </c>
      <c r="Z55" s="203"/>
      <c r="AA55" s="203"/>
      <c r="AB55" s="203"/>
      <c r="AC55" s="203">
        <v>28420</v>
      </c>
      <c r="AD55" s="203">
        <v>0</v>
      </c>
      <c r="AE55" s="203"/>
      <c r="AF55" s="203">
        <v>28420</v>
      </c>
      <c r="AG55" s="203">
        <v>0</v>
      </c>
      <c r="AH55" s="203"/>
      <c r="AI55" s="203"/>
      <c r="AJ55" s="203">
        <v>28420</v>
      </c>
      <c r="AK55" s="203"/>
      <c r="AL55" s="203"/>
      <c r="AM55" s="200"/>
      <c r="AN55" s="200">
        <v>1</v>
      </c>
      <c r="AO55" s="200" t="s">
        <v>1391</v>
      </c>
      <c r="AP55" s="200">
        <v>0</v>
      </c>
      <c r="AQ55" s="241">
        <v>0</v>
      </c>
      <c r="AR55" s="247" t="s">
        <v>1290</v>
      </c>
      <c r="AS55" s="203"/>
      <c r="AT55" s="194">
        <f t="shared" si="0"/>
        <v>0</v>
      </c>
      <c r="AU55" s="200">
        <v>0</v>
      </c>
      <c r="AV55" s="246">
        <f t="shared" si="1"/>
        <v>0</v>
      </c>
      <c r="AW55" s="262"/>
      <c r="AX55" s="255" t="s">
        <v>1423</v>
      </c>
      <c r="AY55" s="256"/>
      <c r="AZ55" s="256"/>
      <c r="BA55" s="256"/>
      <c r="BB55" s="257" t="s">
        <v>1422</v>
      </c>
      <c r="BC55" s="257"/>
      <c r="BD55" s="257"/>
      <c r="BE55" s="257"/>
      <c r="BF55" s="257"/>
      <c r="BG55" s="257"/>
      <c r="BH55" s="184">
        <v>56840</v>
      </c>
      <c r="BI55" s="203"/>
      <c r="BJ55" s="270"/>
      <c r="BK55" s="184" t="s">
        <v>1315</v>
      </c>
      <c r="BL55" s="184" t="s">
        <v>1422</v>
      </c>
      <c r="BM55" s="178">
        <v>28420</v>
      </c>
      <c r="BO55" s="183">
        <v>28420</v>
      </c>
      <c r="BP55" s="183">
        <f t="shared" si="5"/>
        <v>0</v>
      </c>
    </row>
    <row r="56" spans="1:68" s="178" customFormat="1" ht="20.100000000000001" hidden="1" customHeight="1">
      <c r="A56" s="191">
        <v>1100202</v>
      </c>
      <c r="B56" s="191"/>
      <c r="C56" s="191"/>
      <c r="D56" s="191"/>
      <c r="E56" s="216" t="s">
        <v>1424</v>
      </c>
      <c r="F56" s="203">
        <v>10600</v>
      </c>
      <c r="G56" s="203">
        <v>10600</v>
      </c>
      <c r="H56" s="203"/>
      <c r="I56" s="203"/>
      <c r="J56" s="203">
        <v>10600</v>
      </c>
      <c r="K56" s="223">
        <v>10600</v>
      </c>
      <c r="L56" s="203"/>
      <c r="M56" s="203"/>
      <c r="N56" s="203"/>
      <c r="O56" s="200"/>
      <c r="P56" s="200">
        <v>0</v>
      </c>
      <c r="Q56" s="237"/>
      <c r="R56" s="200"/>
      <c r="S56" s="200"/>
      <c r="T56" s="203">
        <v>10600</v>
      </c>
      <c r="U56" s="200">
        <v>0</v>
      </c>
      <c r="V56" s="203">
        <v>10600</v>
      </c>
      <c r="W56" s="203">
        <f t="shared" si="3"/>
        <v>10600</v>
      </c>
      <c r="X56" s="203"/>
      <c r="Y56" s="203">
        <v>10600</v>
      </c>
      <c r="Z56" s="203"/>
      <c r="AA56" s="203"/>
      <c r="AB56" s="203"/>
      <c r="AC56" s="203">
        <v>10600</v>
      </c>
      <c r="AD56" s="203">
        <v>0</v>
      </c>
      <c r="AE56" s="203"/>
      <c r="AF56" s="203">
        <v>10600</v>
      </c>
      <c r="AG56" s="203">
        <v>0</v>
      </c>
      <c r="AH56" s="203"/>
      <c r="AI56" s="203"/>
      <c r="AJ56" s="203">
        <v>10600</v>
      </c>
      <c r="AK56" s="203"/>
      <c r="AL56" s="203"/>
      <c r="AM56" s="200"/>
      <c r="AN56" s="200">
        <v>1</v>
      </c>
      <c r="AO56" s="200" t="s">
        <v>1391</v>
      </c>
      <c r="AP56" s="200">
        <v>0</v>
      </c>
      <c r="AQ56" s="241">
        <v>0</v>
      </c>
      <c r="AR56" s="247" t="s">
        <v>1290</v>
      </c>
      <c r="AS56" s="203"/>
      <c r="AT56" s="194">
        <f t="shared" si="0"/>
        <v>0</v>
      </c>
      <c r="AU56" s="200">
        <v>0</v>
      </c>
      <c r="AV56" s="246">
        <f t="shared" si="1"/>
        <v>0</v>
      </c>
      <c r="AW56" s="262"/>
      <c r="AX56" s="255" t="s">
        <v>1425</v>
      </c>
      <c r="AY56" s="256"/>
      <c r="AZ56" s="256"/>
      <c r="BA56" s="256"/>
      <c r="BB56" s="257" t="s">
        <v>1424</v>
      </c>
      <c r="BC56" s="257"/>
      <c r="BD56" s="257"/>
      <c r="BE56" s="257"/>
      <c r="BF56" s="257"/>
      <c r="BG56" s="257"/>
      <c r="BH56" s="184">
        <v>21200</v>
      </c>
      <c r="BI56" s="203"/>
      <c r="BJ56" s="270"/>
      <c r="BK56" s="184" t="s">
        <v>1315</v>
      </c>
      <c r="BL56" s="184" t="s">
        <v>1424</v>
      </c>
      <c r="BM56" s="178">
        <v>10600</v>
      </c>
      <c r="BO56" s="183">
        <v>10600</v>
      </c>
      <c r="BP56" s="183">
        <f t="shared" si="5"/>
        <v>0</v>
      </c>
    </row>
    <row r="57" spans="1:68" s="178" customFormat="1" ht="20.100000000000001" hidden="1" customHeight="1">
      <c r="A57" s="191">
        <v>1100202</v>
      </c>
      <c r="B57" s="191"/>
      <c r="C57" s="191"/>
      <c r="D57" s="191"/>
      <c r="E57" s="216" t="s">
        <v>1426</v>
      </c>
      <c r="F57" s="203">
        <v>30000</v>
      </c>
      <c r="G57" s="203">
        <v>30000</v>
      </c>
      <c r="H57" s="203"/>
      <c r="I57" s="203"/>
      <c r="J57" s="203">
        <v>30000</v>
      </c>
      <c r="K57" s="223">
        <v>30000</v>
      </c>
      <c r="L57" s="203"/>
      <c r="M57" s="203"/>
      <c r="N57" s="203"/>
      <c r="O57" s="200"/>
      <c r="P57" s="200">
        <v>0</v>
      </c>
      <c r="Q57" s="237"/>
      <c r="R57" s="200"/>
      <c r="S57" s="200"/>
      <c r="T57" s="203">
        <v>30000</v>
      </c>
      <c r="U57" s="200">
        <v>0</v>
      </c>
      <c r="V57" s="203">
        <v>30000</v>
      </c>
      <c r="W57" s="203">
        <f t="shared" si="3"/>
        <v>30000</v>
      </c>
      <c r="X57" s="203"/>
      <c r="Y57" s="203">
        <v>30000</v>
      </c>
      <c r="Z57" s="203"/>
      <c r="AA57" s="203"/>
      <c r="AB57" s="203"/>
      <c r="AC57" s="203">
        <v>30000</v>
      </c>
      <c r="AD57" s="203">
        <v>0</v>
      </c>
      <c r="AE57" s="203"/>
      <c r="AF57" s="203">
        <v>30000</v>
      </c>
      <c r="AG57" s="203">
        <v>0</v>
      </c>
      <c r="AH57" s="203"/>
      <c r="AI57" s="203"/>
      <c r="AJ57" s="203">
        <v>30000</v>
      </c>
      <c r="AK57" s="203"/>
      <c r="AL57" s="203"/>
      <c r="AM57" s="200"/>
      <c r="AN57" s="200">
        <v>1</v>
      </c>
      <c r="AO57" s="200" t="s">
        <v>1391</v>
      </c>
      <c r="AP57" s="200">
        <v>0</v>
      </c>
      <c r="AQ57" s="241">
        <v>0</v>
      </c>
      <c r="AR57" s="247" t="s">
        <v>1290</v>
      </c>
      <c r="AS57" s="203"/>
      <c r="AT57" s="194">
        <f t="shared" si="0"/>
        <v>0</v>
      </c>
      <c r="AU57" s="200">
        <v>0</v>
      </c>
      <c r="AV57" s="246">
        <f t="shared" si="1"/>
        <v>0</v>
      </c>
      <c r="AW57" s="262"/>
      <c r="AX57" s="255" t="s">
        <v>1427</v>
      </c>
      <c r="AY57" s="256"/>
      <c r="AZ57" s="256"/>
      <c r="BA57" s="256"/>
      <c r="BB57" s="257" t="s">
        <v>1426</v>
      </c>
      <c r="BC57" s="257"/>
      <c r="BD57" s="257"/>
      <c r="BE57" s="257"/>
      <c r="BF57" s="257"/>
      <c r="BG57" s="257"/>
      <c r="BH57" s="184">
        <v>60000</v>
      </c>
      <c r="BI57" s="203"/>
      <c r="BJ57" s="270"/>
      <c r="BK57" s="184" t="s">
        <v>1315</v>
      </c>
      <c r="BL57" s="184" t="s">
        <v>1426</v>
      </c>
      <c r="BM57" s="178">
        <v>30000</v>
      </c>
      <c r="BO57" s="183">
        <v>30000</v>
      </c>
      <c r="BP57" s="183">
        <f t="shared" si="5"/>
        <v>0</v>
      </c>
    </row>
    <row r="58" spans="1:68" s="178" customFormat="1" ht="20.100000000000001" hidden="1" customHeight="1">
      <c r="A58" s="191">
        <v>1100202</v>
      </c>
      <c r="B58" s="191"/>
      <c r="C58" s="191"/>
      <c r="D58" s="191"/>
      <c r="E58" s="216" t="s">
        <v>1428</v>
      </c>
      <c r="F58" s="203">
        <v>20522</v>
      </c>
      <c r="G58" s="203">
        <v>20522</v>
      </c>
      <c r="H58" s="203"/>
      <c r="I58" s="203"/>
      <c r="J58" s="203">
        <v>20522</v>
      </c>
      <c r="K58" s="223">
        <v>20522</v>
      </c>
      <c r="L58" s="203"/>
      <c r="M58" s="203"/>
      <c r="N58" s="203"/>
      <c r="O58" s="200"/>
      <c r="P58" s="200">
        <v>0</v>
      </c>
      <c r="Q58" s="237"/>
      <c r="R58" s="200"/>
      <c r="S58" s="200"/>
      <c r="T58" s="203">
        <v>20522</v>
      </c>
      <c r="U58" s="200">
        <v>0</v>
      </c>
      <c r="V58" s="203">
        <v>20522</v>
      </c>
      <c r="W58" s="203">
        <f t="shared" si="3"/>
        <v>20522</v>
      </c>
      <c r="X58" s="203"/>
      <c r="Y58" s="203">
        <v>20522</v>
      </c>
      <c r="Z58" s="203"/>
      <c r="AA58" s="203"/>
      <c r="AB58" s="203"/>
      <c r="AC58" s="203">
        <v>20522</v>
      </c>
      <c r="AD58" s="203">
        <v>0</v>
      </c>
      <c r="AE58" s="203"/>
      <c r="AF58" s="203">
        <v>20522</v>
      </c>
      <c r="AG58" s="203">
        <v>0</v>
      </c>
      <c r="AH58" s="203"/>
      <c r="AI58" s="203"/>
      <c r="AJ58" s="203">
        <v>20522</v>
      </c>
      <c r="AK58" s="203"/>
      <c r="AL58" s="203"/>
      <c r="AM58" s="200"/>
      <c r="AN58" s="200">
        <v>1</v>
      </c>
      <c r="AO58" s="200" t="s">
        <v>1391</v>
      </c>
      <c r="AP58" s="200">
        <v>0</v>
      </c>
      <c r="AQ58" s="241">
        <v>0</v>
      </c>
      <c r="AR58" s="247" t="s">
        <v>1290</v>
      </c>
      <c r="AS58" s="203"/>
      <c r="AT58" s="194">
        <f t="shared" si="0"/>
        <v>0</v>
      </c>
      <c r="AU58" s="200">
        <v>0</v>
      </c>
      <c r="AV58" s="246">
        <f t="shared" si="1"/>
        <v>0</v>
      </c>
      <c r="AW58" s="262"/>
      <c r="AX58" s="255" t="s">
        <v>1429</v>
      </c>
      <c r="AY58" s="256"/>
      <c r="AZ58" s="256"/>
      <c r="BA58" s="256"/>
      <c r="BB58" s="257" t="s">
        <v>1428</v>
      </c>
      <c r="BC58" s="257"/>
      <c r="BD58" s="257"/>
      <c r="BE58" s="257"/>
      <c r="BF58" s="257"/>
      <c r="BG58" s="257"/>
      <c r="BH58" s="184">
        <v>41044</v>
      </c>
      <c r="BI58" s="203"/>
      <c r="BJ58" s="270"/>
      <c r="BK58" s="184" t="s">
        <v>1315</v>
      </c>
      <c r="BL58" s="184" t="s">
        <v>1428</v>
      </c>
      <c r="BM58" s="178">
        <v>20522</v>
      </c>
      <c r="BO58" s="178">
        <v>20522</v>
      </c>
      <c r="BP58" s="183">
        <f t="shared" si="5"/>
        <v>0</v>
      </c>
    </row>
    <row r="59" spans="1:68" s="178" customFormat="1" ht="20.100000000000001" hidden="1" customHeight="1">
      <c r="A59" s="191">
        <v>1100202</v>
      </c>
      <c r="B59" s="191"/>
      <c r="C59" s="191"/>
      <c r="D59" s="191"/>
      <c r="E59" s="216" t="s">
        <v>1430</v>
      </c>
      <c r="F59" s="203">
        <v>12960</v>
      </c>
      <c r="G59" s="203">
        <v>12960</v>
      </c>
      <c r="H59" s="203"/>
      <c r="I59" s="203"/>
      <c r="J59" s="203">
        <v>12960</v>
      </c>
      <c r="K59" s="223">
        <v>12960</v>
      </c>
      <c r="L59" s="203"/>
      <c r="M59" s="203"/>
      <c r="N59" s="203"/>
      <c r="O59" s="200"/>
      <c r="P59" s="200">
        <v>0</v>
      </c>
      <c r="Q59" s="237"/>
      <c r="R59" s="200"/>
      <c r="S59" s="200"/>
      <c r="T59" s="203">
        <v>12960</v>
      </c>
      <c r="U59" s="200">
        <v>0</v>
      </c>
      <c r="V59" s="203">
        <v>12960</v>
      </c>
      <c r="W59" s="203">
        <f t="shared" si="3"/>
        <v>12960</v>
      </c>
      <c r="X59" s="203"/>
      <c r="Y59" s="203">
        <v>12960</v>
      </c>
      <c r="Z59" s="203"/>
      <c r="AA59" s="203"/>
      <c r="AB59" s="203"/>
      <c r="AC59" s="203">
        <v>12960</v>
      </c>
      <c r="AD59" s="203">
        <v>0</v>
      </c>
      <c r="AE59" s="203"/>
      <c r="AF59" s="203">
        <v>12960</v>
      </c>
      <c r="AG59" s="203">
        <v>0</v>
      </c>
      <c r="AH59" s="203"/>
      <c r="AI59" s="203"/>
      <c r="AJ59" s="203">
        <v>12960</v>
      </c>
      <c r="AK59" s="203"/>
      <c r="AL59" s="203"/>
      <c r="AM59" s="200"/>
      <c r="AN59" s="200">
        <v>1</v>
      </c>
      <c r="AO59" s="200" t="s">
        <v>1391</v>
      </c>
      <c r="AP59" s="200">
        <v>0</v>
      </c>
      <c r="AQ59" s="241">
        <v>0</v>
      </c>
      <c r="AR59" s="247" t="s">
        <v>1290</v>
      </c>
      <c r="AS59" s="203"/>
      <c r="AT59" s="194">
        <f t="shared" si="0"/>
        <v>0</v>
      </c>
      <c r="AU59" s="200">
        <v>0</v>
      </c>
      <c r="AV59" s="246">
        <f t="shared" si="1"/>
        <v>0</v>
      </c>
      <c r="AW59" s="262"/>
      <c r="AX59" s="255" t="s">
        <v>1431</v>
      </c>
      <c r="AY59" s="256"/>
      <c r="AZ59" s="256"/>
      <c r="BA59" s="256"/>
      <c r="BB59" s="257" t="s">
        <v>1430</v>
      </c>
      <c r="BC59" s="257"/>
      <c r="BD59" s="257"/>
      <c r="BE59" s="257"/>
      <c r="BF59" s="257"/>
      <c r="BG59" s="257"/>
      <c r="BH59" s="184">
        <v>25920</v>
      </c>
      <c r="BI59" s="203"/>
      <c r="BJ59" s="270"/>
      <c r="BK59" s="184" t="s">
        <v>1315</v>
      </c>
      <c r="BL59" s="184" t="s">
        <v>1430</v>
      </c>
      <c r="BM59" s="178">
        <v>12960</v>
      </c>
      <c r="BO59" s="178">
        <v>12960</v>
      </c>
      <c r="BP59" s="183">
        <f t="shared" si="5"/>
        <v>0</v>
      </c>
    </row>
    <row r="60" spans="1:68" s="178" customFormat="1" ht="20.100000000000001" hidden="1" customHeight="1">
      <c r="A60" s="191">
        <v>1100202</v>
      </c>
      <c r="B60" s="191"/>
      <c r="C60" s="191"/>
      <c r="D60" s="191"/>
      <c r="E60" s="216" t="s">
        <v>1432</v>
      </c>
      <c r="F60" s="203">
        <v>67</v>
      </c>
      <c r="G60" s="203">
        <v>67</v>
      </c>
      <c r="H60" s="203"/>
      <c r="I60" s="203"/>
      <c r="J60" s="203">
        <v>67</v>
      </c>
      <c r="K60" s="223">
        <v>67</v>
      </c>
      <c r="L60" s="203"/>
      <c r="M60" s="203"/>
      <c r="N60" s="203"/>
      <c r="O60" s="200"/>
      <c r="P60" s="200">
        <v>0</v>
      </c>
      <c r="Q60" s="237"/>
      <c r="R60" s="200"/>
      <c r="S60" s="200"/>
      <c r="T60" s="203">
        <v>67</v>
      </c>
      <c r="U60" s="200">
        <v>0</v>
      </c>
      <c r="V60" s="203">
        <v>67</v>
      </c>
      <c r="W60" s="203">
        <f t="shared" si="3"/>
        <v>67</v>
      </c>
      <c r="X60" s="203"/>
      <c r="Y60" s="203">
        <v>67</v>
      </c>
      <c r="Z60" s="203"/>
      <c r="AA60" s="203"/>
      <c r="AB60" s="203"/>
      <c r="AC60" s="203">
        <v>67</v>
      </c>
      <c r="AD60" s="203">
        <v>0</v>
      </c>
      <c r="AE60" s="203"/>
      <c r="AF60" s="203">
        <v>67</v>
      </c>
      <c r="AG60" s="203">
        <v>0</v>
      </c>
      <c r="AH60" s="203"/>
      <c r="AI60" s="203"/>
      <c r="AJ60" s="203">
        <v>67</v>
      </c>
      <c r="AK60" s="203"/>
      <c r="AL60" s="203"/>
      <c r="AM60" s="200"/>
      <c r="AN60" s="200">
        <v>1</v>
      </c>
      <c r="AO60" s="200" t="s">
        <v>1391</v>
      </c>
      <c r="AP60" s="200">
        <v>0</v>
      </c>
      <c r="AQ60" s="241">
        <v>0</v>
      </c>
      <c r="AR60" s="247" t="s">
        <v>1290</v>
      </c>
      <c r="AS60" s="203" t="s">
        <v>1379</v>
      </c>
      <c r="AT60" s="194">
        <f t="shared" si="0"/>
        <v>0</v>
      </c>
      <c r="AU60" s="200">
        <v>0</v>
      </c>
      <c r="AV60" s="246">
        <f t="shared" si="1"/>
        <v>0</v>
      </c>
      <c r="AW60" s="262"/>
      <c r="AX60" s="255" t="s">
        <v>1433</v>
      </c>
      <c r="AY60" s="256"/>
      <c r="AZ60" s="256"/>
      <c r="BA60" s="256"/>
      <c r="BB60" s="257" t="s">
        <v>1432</v>
      </c>
      <c r="BC60" s="257"/>
      <c r="BD60" s="257"/>
      <c r="BE60" s="257"/>
      <c r="BF60" s="257"/>
      <c r="BG60" s="257"/>
      <c r="BH60" s="184">
        <v>134</v>
      </c>
      <c r="BI60" s="203" t="s">
        <v>1379</v>
      </c>
      <c r="BJ60" s="270"/>
      <c r="BK60" s="184" t="s">
        <v>1315</v>
      </c>
      <c r="BL60" s="184" t="s">
        <v>1432</v>
      </c>
      <c r="BM60" s="178">
        <v>67</v>
      </c>
      <c r="BO60" s="178">
        <v>67</v>
      </c>
      <c r="BP60" s="183">
        <f t="shared" si="5"/>
        <v>0</v>
      </c>
    </row>
    <row r="61" spans="1:68" s="178" customFormat="1" ht="20.100000000000001" hidden="1" customHeight="1">
      <c r="A61" s="191">
        <v>1100202</v>
      </c>
      <c r="B61" s="191"/>
      <c r="C61" s="191"/>
      <c r="D61" s="191"/>
      <c r="E61" s="217" t="s">
        <v>1434</v>
      </c>
      <c r="F61" s="203">
        <v>18800</v>
      </c>
      <c r="G61" s="203">
        <v>18800</v>
      </c>
      <c r="H61" s="203"/>
      <c r="I61" s="203"/>
      <c r="J61" s="203">
        <v>18800</v>
      </c>
      <c r="K61" s="223">
        <v>18800</v>
      </c>
      <c r="L61" s="203"/>
      <c r="M61" s="203"/>
      <c r="N61" s="203"/>
      <c r="O61" s="200"/>
      <c r="P61" s="200">
        <v>0</v>
      </c>
      <c r="Q61" s="237"/>
      <c r="R61" s="200"/>
      <c r="S61" s="200"/>
      <c r="T61" s="203">
        <v>18800</v>
      </c>
      <c r="U61" s="200">
        <v>0</v>
      </c>
      <c r="V61" s="203">
        <v>18800</v>
      </c>
      <c r="W61" s="203">
        <f t="shared" si="3"/>
        <v>18800</v>
      </c>
      <c r="X61" s="203"/>
      <c r="Y61" s="203">
        <v>18800</v>
      </c>
      <c r="Z61" s="203"/>
      <c r="AA61" s="203"/>
      <c r="AB61" s="203"/>
      <c r="AC61" s="203">
        <v>18800</v>
      </c>
      <c r="AD61" s="203">
        <v>0</v>
      </c>
      <c r="AE61" s="203"/>
      <c r="AF61" s="203">
        <v>18800</v>
      </c>
      <c r="AG61" s="203">
        <v>0</v>
      </c>
      <c r="AH61" s="203"/>
      <c r="AI61" s="203"/>
      <c r="AJ61" s="203">
        <v>18800</v>
      </c>
      <c r="AK61" s="203"/>
      <c r="AL61" s="203"/>
      <c r="AM61" s="200"/>
      <c r="AN61" s="200">
        <v>1</v>
      </c>
      <c r="AO61" s="200" t="s">
        <v>1391</v>
      </c>
      <c r="AP61" s="200">
        <v>0</v>
      </c>
      <c r="AQ61" s="241">
        <v>0</v>
      </c>
      <c r="AR61" s="247" t="s">
        <v>1290</v>
      </c>
      <c r="AS61" s="203"/>
      <c r="AT61" s="194">
        <f t="shared" si="0"/>
        <v>0</v>
      </c>
      <c r="AU61" s="200">
        <v>0</v>
      </c>
      <c r="AV61" s="246">
        <f t="shared" si="1"/>
        <v>0</v>
      </c>
      <c r="AW61" s="262"/>
      <c r="AX61" s="255" t="s">
        <v>1435</v>
      </c>
      <c r="AY61" s="256"/>
      <c r="AZ61" s="256"/>
      <c r="BA61" s="256"/>
      <c r="BB61" s="257" t="s">
        <v>1434</v>
      </c>
      <c r="BC61" s="257"/>
      <c r="BD61" s="257"/>
      <c r="BE61" s="257"/>
      <c r="BF61" s="257"/>
      <c r="BG61" s="257"/>
      <c r="BH61" s="184">
        <v>37600</v>
      </c>
      <c r="BI61" s="203"/>
      <c r="BJ61" s="270"/>
      <c r="BK61" s="184" t="s">
        <v>1315</v>
      </c>
      <c r="BL61" s="184" t="s">
        <v>1434</v>
      </c>
      <c r="BM61" s="178">
        <v>18800</v>
      </c>
      <c r="BO61" s="178">
        <v>18800</v>
      </c>
      <c r="BP61" s="183">
        <f t="shared" si="5"/>
        <v>0</v>
      </c>
    </row>
    <row r="62" spans="1:68" s="178" customFormat="1" ht="20.100000000000001" hidden="1" customHeight="1">
      <c r="A62" s="191">
        <v>1100202</v>
      </c>
      <c r="B62" s="191"/>
      <c r="C62" s="191"/>
      <c r="D62" s="191"/>
      <c r="E62" s="216" t="s">
        <v>1436</v>
      </c>
      <c r="F62" s="203">
        <v>2484</v>
      </c>
      <c r="G62" s="203">
        <v>2484</v>
      </c>
      <c r="H62" s="203"/>
      <c r="I62" s="203"/>
      <c r="J62" s="203">
        <v>2484</v>
      </c>
      <c r="K62" s="223">
        <v>2484</v>
      </c>
      <c r="L62" s="203"/>
      <c r="M62" s="203"/>
      <c r="N62" s="203"/>
      <c r="O62" s="200"/>
      <c r="P62" s="200">
        <v>0</v>
      </c>
      <c r="Q62" s="237"/>
      <c r="R62" s="200"/>
      <c r="S62" s="200"/>
      <c r="T62" s="203">
        <v>2484</v>
      </c>
      <c r="U62" s="200">
        <v>0</v>
      </c>
      <c r="V62" s="203">
        <v>2484</v>
      </c>
      <c r="W62" s="203">
        <f t="shared" si="3"/>
        <v>2484</v>
      </c>
      <c r="X62" s="203"/>
      <c r="Y62" s="203">
        <v>2484</v>
      </c>
      <c r="Z62" s="203"/>
      <c r="AA62" s="203"/>
      <c r="AB62" s="203"/>
      <c r="AC62" s="203">
        <v>2484</v>
      </c>
      <c r="AD62" s="203">
        <v>0</v>
      </c>
      <c r="AE62" s="203"/>
      <c r="AF62" s="203">
        <v>2484</v>
      </c>
      <c r="AG62" s="203">
        <v>0</v>
      </c>
      <c r="AH62" s="203"/>
      <c r="AI62" s="203"/>
      <c r="AJ62" s="203">
        <v>2484</v>
      </c>
      <c r="AK62" s="203"/>
      <c r="AL62" s="203"/>
      <c r="AM62" s="200"/>
      <c r="AN62" s="200">
        <v>1</v>
      </c>
      <c r="AO62" s="200" t="s">
        <v>1391</v>
      </c>
      <c r="AP62" s="200">
        <v>0</v>
      </c>
      <c r="AQ62" s="241">
        <v>0</v>
      </c>
      <c r="AR62" s="247" t="s">
        <v>1290</v>
      </c>
      <c r="AS62" s="203"/>
      <c r="AT62" s="194">
        <f t="shared" si="0"/>
        <v>0</v>
      </c>
      <c r="AU62" s="200">
        <v>0</v>
      </c>
      <c r="AV62" s="246">
        <f t="shared" si="1"/>
        <v>0</v>
      </c>
      <c r="AW62" s="262"/>
      <c r="AX62" s="255" t="s">
        <v>1433</v>
      </c>
      <c r="AY62" s="256"/>
      <c r="AZ62" s="256"/>
      <c r="BA62" s="256"/>
      <c r="BB62" s="257" t="s">
        <v>1436</v>
      </c>
      <c r="BC62" s="257"/>
      <c r="BD62" s="257"/>
      <c r="BE62" s="257"/>
      <c r="BF62" s="257"/>
      <c r="BG62" s="257"/>
      <c r="BH62" s="184">
        <v>4968</v>
      </c>
      <c r="BI62" s="203"/>
      <c r="BJ62" s="270"/>
      <c r="BK62" s="184" t="s">
        <v>1315</v>
      </c>
      <c r="BL62" s="184" t="s">
        <v>1436</v>
      </c>
      <c r="BM62" s="178">
        <v>2484</v>
      </c>
      <c r="BO62" s="178">
        <v>2484</v>
      </c>
      <c r="BP62" s="183">
        <f t="shared" si="5"/>
        <v>0</v>
      </c>
    </row>
    <row r="63" spans="1:68" s="178" customFormat="1" ht="20.100000000000001" hidden="1" customHeight="1">
      <c r="A63" s="191">
        <v>1100202</v>
      </c>
      <c r="B63" s="191"/>
      <c r="C63" s="191"/>
      <c r="D63" s="191"/>
      <c r="E63" s="217" t="s">
        <v>1437</v>
      </c>
      <c r="F63" s="203">
        <v>1747</v>
      </c>
      <c r="G63" s="203">
        <v>1747</v>
      </c>
      <c r="H63" s="203"/>
      <c r="I63" s="203"/>
      <c r="J63" s="203">
        <v>1747</v>
      </c>
      <c r="K63" s="223">
        <v>1747</v>
      </c>
      <c r="L63" s="203"/>
      <c r="M63" s="203"/>
      <c r="N63" s="203"/>
      <c r="O63" s="200"/>
      <c r="P63" s="200">
        <v>0</v>
      </c>
      <c r="Q63" s="237"/>
      <c r="R63" s="200"/>
      <c r="S63" s="200"/>
      <c r="T63" s="203">
        <v>1747</v>
      </c>
      <c r="U63" s="200">
        <v>0</v>
      </c>
      <c r="V63" s="203">
        <v>1747</v>
      </c>
      <c r="W63" s="203">
        <f t="shared" si="3"/>
        <v>1747</v>
      </c>
      <c r="X63" s="203"/>
      <c r="Y63" s="203">
        <v>1747</v>
      </c>
      <c r="Z63" s="203"/>
      <c r="AA63" s="203"/>
      <c r="AB63" s="203"/>
      <c r="AC63" s="203">
        <v>1747</v>
      </c>
      <c r="AD63" s="203">
        <v>0</v>
      </c>
      <c r="AE63" s="203"/>
      <c r="AF63" s="203">
        <v>1747</v>
      </c>
      <c r="AG63" s="203">
        <v>0</v>
      </c>
      <c r="AH63" s="203"/>
      <c r="AI63" s="203"/>
      <c r="AJ63" s="203">
        <v>1747</v>
      </c>
      <c r="AK63" s="203"/>
      <c r="AL63" s="203"/>
      <c r="AM63" s="200"/>
      <c r="AN63" s="200">
        <v>1</v>
      </c>
      <c r="AO63" s="200" t="s">
        <v>1391</v>
      </c>
      <c r="AP63" s="200">
        <v>0</v>
      </c>
      <c r="AQ63" s="241">
        <v>0</v>
      </c>
      <c r="AR63" s="247" t="s">
        <v>1290</v>
      </c>
      <c r="AS63" s="203" t="s">
        <v>1331</v>
      </c>
      <c r="AT63" s="194">
        <f t="shared" si="0"/>
        <v>0</v>
      </c>
      <c r="AU63" s="200">
        <v>0</v>
      </c>
      <c r="AV63" s="246">
        <f t="shared" si="1"/>
        <v>0</v>
      </c>
      <c r="AW63" s="262"/>
      <c r="AX63" s="255" t="s">
        <v>1433</v>
      </c>
      <c r="AY63" s="256"/>
      <c r="AZ63" s="256"/>
      <c r="BA63" s="256"/>
      <c r="BB63" s="257" t="s">
        <v>1437</v>
      </c>
      <c r="BC63" s="257"/>
      <c r="BD63" s="257"/>
      <c r="BE63" s="257"/>
      <c r="BF63" s="257"/>
      <c r="BG63" s="257"/>
      <c r="BH63" s="184">
        <v>3494</v>
      </c>
      <c r="BI63" s="203" t="s">
        <v>1331</v>
      </c>
      <c r="BJ63" s="270"/>
      <c r="BK63" s="184" t="s">
        <v>1315</v>
      </c>
      <c r="BL63" s="184" t="s">
        <v>1437</v>
      </c>
      <c r="BM63" s="178">
        <v>1747</v>
      </c>
      <c r="BO63" s="178">
        <v>1747</v>
      </c>
      <c r="BP63" s="183">
        <f t="shared" si="5"/>
        <v>0</v>
      </c>
    </row>
    <row r="64" spans="1:68" s="178" customFormat="1" ht="20.100000000000001" hidden="1" customHeight="1">
      <c r="A64" s="191">
        <v>1100202</v>
      </c>
      <c r="B64" s="191"/>
      <c r="C64" s="191"/>
      <c r="D64" s="191"/>
      <c r="E64" s="217" t="s">
        <v>1438</v>
      </c>
      <c r="F64" s="203">
        <v>300</v>
      </c>
      <c r="G64" s="203">
        <v>300</v>
      </c>
      <c r="H64" s="203"/>
      <c r="I64" s="203"/>
      <c r="J64" s="203">
        <v>300</v>
      </c>
      <c r="K64" s="223">
        <v>300</v>
      </c>
      <c r="L64" s="203"/>
      <c r="M64" s="203"/>
      <c r="N64" s="203"/>
      <c r="O64" s="200"/>
      <c r="P64" s="200">
        <v>0</v>
      </c>
      <c r="Q64" s="237"/>
      <c r="R64" s="200"/>
      <c r="S64" s="200"/>
      <c r="T64" s="203">
        <v>300</v>
      </c>
      <c r="U64" s="200">
        <v>0</v>
      </c>
      <c r="V64" s="203">
        <v>300</v>
      </c>
      <c r="W64" s="203">
        <f t="shared" si="3"/>
        <v>300</v>
      </c>
      <c r="X64" s="203"/>
      <c r="Y64" s="203">
        <v>300</v>
      </c>
      <c r="Z64" s="203"/>
      <c r="AA64" s="203">
        <v>300</v>
      </c>
      <c r="AB64" s="203"/>
      <c r="AC64" s="203"/>
      <c r="AD64" s="203">
        <v>0</v>
      </c>
      <c r="AE64" s="203"/>
      <c r="AF64" s="203">
        <v>300</v>
      </c>
      <c r="AG64" s="203">
        <v>0</v>
      </c>
      <c r="AH64" s="203">
        <v>300</v>
      </c>
      <c r="AI64" s="203"/>
      <c r="AJ64" s="203"/>
      <c r="AK64" s="203"/>
      <c r="AL64" s="203"/>
      <c r="AM64" s="200"/>
      <c r="AN64" s="200">
        <v>1</v>
      </c>
      <c r="AO64" s="200" t="s">
        <v>1391</v>
      </c>
      <c r="AP64" s="200">
        <v>0</v>
      </c>
      <c r="AQ64" s="241">
        <v>0</v>
      </c>
      <c r="AR64" s="247" t="s">
        <v>1290</v>
      </c>
      <c r="AS64" s="203" t="s">
        <v>1317</v>
      </c>
      <c r="AT64" s="194">
        <f t="shared" si="0"/>
        <v>0</v>
      </c>
      <c r="AU64" s="200">
        <v>0</v>
      </c>
      <c r="AV64" s="246">
        <f t="shared" si="1"/>
        <v>0</v>
      </c>
      <c r="AW64" s="262"/>
      <c r="AX64" s="255" t="s">
        <v>1433</v>
      </c>
      <c r="AY64" s="256"/>
      <c r="AZ64" s="256"/>
      <c r="BA64" s="256"/>
      <c r="BB64" s="257" t="s">
        <v>1438</v>
      </c>
      <c r="BC64" s="257">
        <v>300</v>
      </c>
      <c r="BD64" s="257"/>
      <c r="BE64" s="257">
        <v>300</v>
      </c>
      <c r="BF64" s="257"/>
      <c r="BG64" s="257"/>
      <c r="BH64" s="184">
        <v>600</v>
      </c>
      <c r="BI64" s="203" t="s">
        <v>1317</v>
      </c>
      <c r="BJ64" s="270"/>
      <c r="BK64" s="184" t="s">
        <v>1315</v>
      </c>
      <c r="BL64" s="184" t="s">
        <v>1438</v>
      </c>
      <c r="BM64" s="178">
        <v>300</v>
      </c>
      <c r="BO64" s="178">
        <v>300</v>
      </c>
      <c r="BP64" s="183">
        <f t="shared" si="5"/>
        <v>0</v>
      </c>
    </row>
    <row r="65" spans="1:68" s="178" customFormat="1" ht="20.100000000000001" hidden="1" customHeight="1">
      <c r="A65" s="191">
        <v>1100202</v>
      </c>
      <c r="B65" s="191"/>
      <c r="C65" s="191"/>
      <c r="D65" s="191"/>
      <c r="E65" s="217" t="s">
        <v>1439</v>
      </c>
      <c r="F65" s="203">
        <v>248062</v>
      </c>
      <c r="G65" s="203">
        <v>248062</v>
      </c>
      <c r="H65" s="203"/>
      <c r="I65" s="203"/>
      <c r="J65" s="203">
        <v>248062</v>
      </c>
      <c r="K65" s="223">
        <v>248062</v>
      </c>
      <c r="L65" s="203"/>
      <c r="M65" s="203"/>
      <c r="N65" s="203"/>
      <c r="O65" s="200"/>
      <c r="P65" s="200">
        <v>0</v>
      </c>
      <c r="Q65" s="237"/>
      <c r="R65" s="200"/>
      <c r="S65" s="200"/>
      <c r="T65" s="203">
        <v>248062</v>
      </c>
      <c r="U65" s="200">
        <v>0</v>
      </c>
      <c r="V65" s="203">
        <v>248062</v>
      </c>
      <c r="W65" s="203">
        <f t="shared" si="3"/>
        <v>248062</v>
      </c>
      <c r="X65" s="203"/>
      <c r="Y65" s="203">
        <v>248062</v>
      </c>
      <c r="Z65" s="203"/>
      <c r="AA65" s="203"/>
      <c r="AB65" s="203">
        <v>248062</v>
      </c>
      <c r="AC65" s="203"/>
      <c r="AD65" s="203">
        <v>0</v>
      </c>
      <c r="AE65" s="203"/>
      <c r="AF65" s="203">
        <v>248062</v>
      </c>
      <c r="AG65" s="203">
        <v>0</v>
      </c>
      <c r="AH65" s="203"/>
      <c r="AI65" s="203"/>
      <c r="AJ65" s="203"/>
      <c r="AK65" s="203"/>
      <c r="AL65" s="203"/>
      <c r="AM65" s="200"/>
      <c r="AN65" s="200">
        <v>1</v>
      </c>
      <c r="AO65" s="200"/>
      <c r="AP65" s="200">
        <v>0</v>
      </c>
      <c r="AQ65" s="241">
        <v>0</v>
      </c>
      <c r="AR65" s="247" t="s">
        <v>1290</v>
      </c>
      <c r="AS65" s="203"/>
      <c r="AT65" s="194">
        <f t="shared" si="0"/>
        <v>0</v>
      </c>
      <c r="AU65" s="200">
        <v>0</v>
      </c>
      <c r="AV65" s="246">
        <f t="shared" si="1"/>
        <v>0</v>
      </c>
      <c r="AW65" s="262"/>
      <c r="AX65" s="255"/>
      <c r="AY65" s="256"/>
      <c r="AZ65" s="256"/>
      <c r="BA65" s="256"/>
      <c r="BB65" s="257" t="s">
        <v>1439</v>
      </c>
      <c r="BC65" s="257"/>
      <c r="BD65" s="257"/>
      <c r="BE65" s="257"/>
      <c r="BF65" s="257"/>
      <c r="BG65" s="257"/>
      <c r="BH65" s="184">
        <v>496124</v>
      </c>
      <c r="BI65" s="203" t="s">
        <v>1317</v>
      </c>
      <c r="BJ65" s="270"/>
      <c r="BK65" s="184" t="s">
        <v>1315</v>
      </c>
      <c r="BL65" s="184" t="s">
        <v>1439</v>
      </c>
      <c r="BM65" s="178">
        <v>248062</v>
      </c>
      <c r="BO65" s="178">
        <v>248062</v>
      </c>
      <c r="BP65" s="183">
        <f t="shared" si="5"/>
        <v>0</v>
      </c>
    </row>
    <row r="66" spans="1:68" s="178" customFormat="1" ht="36" hidden="1" customHeight="1">
      <c r="A66" s="191">
        <v>1100227</v>
      </c>
      <c r="B66" s="191"/>
      <c r="C66" s="191"/>
      <c r="D66" s="191"/>
      <c r="E66" s="217" t="s">
        <v>1440</v>
      </c>
      <c r="F66" s="203">
        <v>454</v>
      </c>
      <c r="G66" s="203">
        <v>454</v>
      </c>
      <c r="H66" s="203"/>
      <c r="I66" s="203"/>
      <c r="J66" s="203">
        <v>454</v>
      </c>
      <c r="K66" s="223">
        <v>454</v>
      </c>
      <c r="L66" s="203"/>
      <c r="M66" s="203"/>
      <c r="N66" s="203"/>
      <c r="O66" s="200"/>
      <c r="P66" s="200">
        <v>0</v>
      </c>
      <c r="Q66" s="237"/>
      <c r="R66" s="200"/>
      <c r="S66" s="200"/>
      <c r="T66" s="203">
        <v>454</v>
      </c>
      <c r="U66" s="200">
        <v>0</v>
      </c>
      <c r="V66" s="203">
        <v>454</v>
      </c>
      <c r="W66" s="203">
        <f t="shared" si="3"/>
        <v>454</v>
      </c>
      <c r="X66" s="203"/>
      <c r="Y66" s="203">
        <v>454</v>
      </c>
      <c r="Z66" s="203"/>
      <c r="AA66" s="203">
        <v>454</v>
      </c>
      <c r="AB66" s="203"/>
      <c r="AC66" s="203"/>
      <c r="AD66" s="203">
        <v>0</v>
      </c>
      <c r="AE66" s="203"/>
      <c r="AF66" s="203">
        <v>454</v>
      </c>
      <c r="AG66" s="203">
        <v>0</v>
      </c>
      <c r="AH66" s="203">
        <v>454</v>
      </c>
      <c r="AI66" s="203"/>
      <c r="AJ66" s="203"/>
      <c r="AK66" s="203"/>
      <c r="AL66" s="203"/>
      <c r="AM66" s="200"/>
      <c r="AN66" s="200">
        <v>1</v>
      </c>
      <c r="AO66" s="200" t="s">
        <v>1391</v>
      </c>
      <c r="AP66" s="200">
        <v>0</v>
      </c>
      <c r="AQ66" s="241">
        <v>0</v>
      </c>
      <c r="AR66" s="247" t="s">
        <v>1290</v>
      </c>
      <c r="AS66" s="203" t="s">
        <v>1441</v>
      </c>
      <c r="AT66" s="194">
        <f t="shared" si="0"/>
        <v>0</v>
      </c>
      <c r="AU66" s="200">
        <v>0</v>
      </c>
      <c r="AV66" s="246">
        <f t="shared" si="1"/>
        <v>0</v>
      </c>
      <c r="AW66" s="262"/>
      <c r="AX66" s="255"/>
      <c r="AY66" s="256"/>
      <c r="AZ66" s="256"/>
      <c r="BA66" s="256"/>
      <c r="BB66" s="257" t="s">
        <v>1440</v>
      </c>
      <c r="BC66" s="257">
        <v>454</v>
      </c>
      <c r="BD66" s="257"/>
      <c r="BE66" s="257">
        <v>454</v>
      </c>
      <c r="BF66" s="257"/>
      <c r="BG66" s="257"/>
      <c r="BH66" s="184">
        <v>908</v>
      </c>
      <c r="BI66" s="203" t="s">
        <v>1441</v>
      </c>
      <c r="BJ66" s="270"/>
      <c r="BK66" s="184" t="s">
        <v>1315</v>
      </c>
      <c r="BL66" s="184" t="s">
        <v>1440</v>
      </c>
      <c r="BM66" s="178">
        <v>454</v>
      </c>
      <c r="BO66" s="178">
        <v>454</v>
      </c>
      <c r="BP66" s="183">
        <f t="shared" si="5"/>
        <v>0</v>
      </c>
    </row>
    <row r="67" spans="1:68" s="178" customFormat="1" ht="36" hidden="1" customHeight="1">
      <c r="A67" s="191">
        <v>1100202</v>
      </c>
      <c r="B67" s="191"/>
      <c r="C67" s="191"/>
      <c r="D67" s="191"/>
      <c r="E67" s="217" t="s">
        <v>1442</v>
      </c>
      <c r="F67" s="203">
        <v>1021</v>
      </c>
      <c r="G67" s="203">
        <v>1021</v>
      </c>
      <c r="H67" s="203"/>
      <c r="I67" s="203"/>
      <c r="J67" s="203">
        <v>1021</v>
      </c>
      <c r="K67" s="223">
        <v>1021</v>
      </c>
      <c r="L67" s="203"/>
      <c r="M67" s="203"/>
      <c r="N67" s="203"/>
      <c r="O67" s="200"/>
      <c r="P67" s="200">
        <v>0</v>
      </c>
      <c r="Q67" s="237"/>
      <c r="R67" s="200"/>
      <c r="S67" s="200"/>
      <c r="T67" s="203">
        <v>1021</v>
      </c>
      <c r="U67" s="200">
        <v>0</v>
      </c>
      <c r="V67" s="203">
        <v>1021</v>
      </c>
      <c r="W67" s="203">
        <f t="shared" si="3"/>
        <v>1021</v>
      </c>
      <c r="X67" s="203"/>
      <c r="Y67" s="203">
        <v>1021</v>
      </c>
      <c r="Z67" s="203"/>
      <c r="AA67" s="203">
        <v>1021</v>
      </c>
      <c r="AB67" s="203"/>
      <c r="AC67" s="203"/>
      <c r="AD67" s="203">
        <v>0</v>
      </c>
      <c r="AE67" s="203"/>
      <c r="AF67" s="203">
        <v>1021</v>
      </c>
      <c r="AG67" s="203">
        <v>0</v>
      </c>
      <c r="AH67" s="203">
        <v>1021</v>
      </c>
      <c r="AI67" s="203"/>
      <c r="AJ67" s="203"/>
      <c r="AK67" s="203"/>
      <c r="AL67" s="203"/>
      <c r="AM67" s="200"/>
      <c r="AN67" s="200">
        <v>1</v>
      </c>
      <c r="AO67" s="200" t="s">
        <v>1391</v>
      </c>
      <c r="AP67" s="200">
        <v>0</v>
      </c>
      <c r="AQ67" s="241">
        <v>0</v>
      </c>
      <c r="AR67" s="247" t="s">
        <v>1290</v>
      </c>
      <c r="AS67" s="203" t="s">
        <v>1340</v>
      </c>
      <c r="AT67" s="194">
        <f t="shared" si="0"/>
        <v>0</v>
      </c>
      <c r="AU67" s="200">
        <v>0</v>
      </c>
      <c r="AV67" s="246">
        <f t="shared" si="1"/>
        <v>0</v>
      </c>
      <c r="AW67" s="262"/>
      <c r="AX67" s="255"/>
      <c r="AY67" s="256"/>
      <c r="AZ67" s="256"/>
      <c r="BA67" s="256"/>
      <c r="BB67" s="257" t="s">
        <v>1442</v>
      </c>
      <c r="BC67" s="257">
        <v>1021</v>
      </c>
      <c r="BD67" s="257"/>
      <c r="BE67" s="257">
        <v>1021</v>
      </c>
      <c r="BF67" s="257"/>
      <c r="BG67" s="257"/>
      <c r="BH67" s="184">
        <v>2042</v>
      </c>
      <c r="BI67" s="203" t="s">
        <v>1340</v>
      </c>
      <c r="BJ67" s="270"/>
      <c r="BK67" s="184" t="s">
        <v>1315</v>
      </c>
      <c r="BL67" s="184" t="s">
        <v>1442</v>
      </c>
      <c r="BM67" s="178">
        <v>1021</v>
      </c>
      <c r="BO67" s="178">
        <v>1021</v>
      </c>
      <c r="BP67" s="183">
        <f t="shared" si="5"/>
        <v>0</v>
      </c>
    </row>
    <row r="68" spans="1:68" s="178" customFormat="1" ht="36" hidden="1" customHeight="1">
      <c r="A68" s="191">
        <v>1100202</v>
      </c>
      <c r="B68" s="191"/>
      <c r="C68" s="191"/>
      <c r="D68" s="191"/>
      <c r="E68" s="217" t="s">
        <v>1443</v>
      </c>
      <c r="F68" s="203">
        <v>88</v>
      </c>
      <c r="G68" s="203">
        <v>88</v>
      </c>
      <c r="H68" s="203"/>
      <c r="I68" s="203"/>
      <c r="J68" s="203">
        <v>88</v>
      </c>
      <c r="K68" s="223">
        <v>88</v>
      </c>
      <c r="L68" s="203"/>
      <c r="M68" s="203"/>
      <c r="N68" s="203"/>
      <c r="O68" s="200"/>
      <c r="P68" s="200">
        <v>0</v>
      </c>
      <c r="Q68" s="237"/>
      <c r="R68" s="200"/>
      <c r="S68" s="200"/>
      <c r="T68" s="203">
        <v>88</v>
      </c>
      <c r="U68" s="200">
        <v>0</v>
      </c>
      <c r="V68" s="203">
        <v>88</v>
      </c>
      <c r="W68" s="203">
        <f t="shared" si="3"/>
        <v>88</v>
      </c>
      <c r="X68" s="203"/>
      <c r="Y68" s="203">
        <v>88</v>
      </c>
      <c r="Z68" s="203"/>
      <c r="AA68" s="203">
        <v>88</v>
      </c>
      <c r="AB68" s="203"/>
      <c r="AC68" s="203"/>
      <c r="AD68" s="203">
        <v>0</v>
      </c>
      <c r="AE68" s="203"/>
      <c r="AF68" s="203">
        <v>88</v>
      </c>
      <c r="AG68" s="203">
        <v>0</v>
      </c>
      <c r="AH68" s="203">
        <v>88</v>
      </c>
      <c r="AI68" s="203"/>
      <c r="AJ68" s="203"/>
      <c r="AK68" s="203"/>
      <c r="AL68" s="203"/>
      <c r="AM68" s="200"/>
      <c r="AN68" s="200">
        <v>1</v>
      </c>
      <c r="AO68" s="200" t="s">
        <v>1391</v>
      </c>
      <c r="AP68" s="200">
        <v>0</v>
      </c>
      <c r="AQ68" s="241">
        <v>0</v>
      </c>
      <c r="AR68" s="247" t="s">
        <v>1290</v>
      </c>
      <c r="AS68" s="203" t="s">
        <v>1340</v>
      </c>
      <c r="AT68" s="194">
        <f t="shared" si="0"/>
        <v>0</v>
      </c>
      <c r="AU68" s="200">
        <v>0</v>
      </c>
      <c r="AV68" s="246">
        <f t="shared" si="1"/>
        <v>0</v>
      </c>
      <c r="AW68" s="262"/>
      <c r="AX68" s="255"/>
      <c r="AY68" s="256"/>
      <c r="AZ68" s="256"/>
      <c r="BA68" s="256"/>
      <c r="BB68" s="257" t="s">
        <v>1443</v>
      </c>
      <c r="BC68" s="257">
        <v>88</v>
      </c>
      <c r="BD68" s="257"/>
      <c r="BE68" s="257">
        <v>88</v>
      </c>
      <c r="BF68" s="257"/>
      <c r="BG68" s="257"/>
      <c r="BH68" s="184">
        <v>176</v>
      </c>
      <c r="BI68" s="203" t="s">
        <v>1340</v>
      </c>
      <c r="BJ68" s="270"/>
      <c r="BK68" s="184" t="s">
        <v>1315</v>
      </c>
      <c r="BL68" s="184" t="s">
        <v>1443</v>
      </c>
      <c r="BM68" s="178">
        <v>88</v>
      </c>
      <c r="BO68" s="178">
        <v>88</v>
      </c>
      <c r="BP68" s="183">
        <f t="shared" si="5"/>
        <v>0</v>
      </c>
    </row>
    <row r="69" spans="1:68" s="178" customFormat="1" ht="36" hidden="1" customHeight="1">
      <c r="A69" s="191">
        <v>1100202</v>
      </c>
      <c r="B69" s="191"/>
      <c r="C69" s="191"/>
      <c r="D69" s="191"/>
      <c r="E69" s="217" t="s">
        <v>1444</v>
      </c>
      <c r="F69" s="203">
        <v>550</v>
      </c>
      <c r="G69" s="203">
        <v>550</v>
      </c>
      <c r="H69" s="203"/>
      <c r="I69" s="203"/>
      <c r="J69" s="203">
        <v>550</v>
      </c>
      <c r="K69" s="223">
        <v>550</v>
      </c>
      <c r="L69" s="203"/>
      <c r="M69" s="203"/>
      <c r="N69" s="203"/>
      <c r="O69" s="200"/>
      <c r="P69" s="200">
        <v>0</v>
      </c>
      <c r="Q69" s="237"/>
      <c r="R69" s="200"/>
      <c r="S69" s="200"/>
      <c r="T69" s="203">
        <v>550</v>
      </c>
      <c r="U69" s="200">
        <v>0</v>
      </c>
      <c r="V69" s="203">
        <v>550</v>
      </c>
      <c r="W69" s="277">
        <f t="shared" si="3"/>
        <v>550</v>
      </c>
      <c r="X69" s="203"/>
      <c r="Y69" s="203">
        <v>550</v>
      </c>
      <c r="Z69" s="203"/>
      <c r="AA69" s="203">
        <v>550</v>
      </c>
      <c r="AB69" s="203"/>
      <c r="AC69" s="203"/>
      <c r="AD69" s="203">
        <v>0</v>
      </c>
      <c r="AE69" s="203"/>
      <c r="AF69" s="203">
        <v>550</v>
      </c>
      <c r="AG69" s="203">
        <v>0</v>
      </c>
      <c r="AH69" s="203">
        <v>550</v>
      </c>
      <c r="AI69" s="203"/>
      <c r="AJ69" s="203"/>
      <c r="AK69" s="203"/>
      <c r="AL69" s="203"/>
      <c r="AM69" s="200"/>
      <c r="AN69" s="200">
        <v>1</v>
      </c>
      <c r="AO69" s="200" t="s">
        <v>1391</v>
      </c>
      <c r="AP69" s="200">
        <v>0</v>
      </c>
      <c r="AQ69" s="241">
        <v>0</v>
      </c>
      <c r="AR69" s="247" t="s">
        <v>1290</v>
      </c>
      <c r="AS69" s="203" t="s">
        <v>1340</v>
      </c>
      <c r="AT69" s="194">
        <f t="shared" si="0"/>
        <v>0</v>
      </c>
      <c r="AU69" s="200">
        <v>0</v>
      </c>
      <c r="AV69" s="246">
        <f t="shared" si="1"/>
        <v>0</v>
      </c>
      <c r="AW69" s="262"/>
      <c r="AX69" s="255"/>
      <c r="AY69" s="256"/>
      <c r="AZ69" s="256"/>
      <c r="BA69" s="256"/>
      <c r="BB69" s="257" t="s">
        <v>1444</v>
      </c>
      <c r="BC69" s="257"/>
      <c r="BD69" s="257"/>
      <c r="BE69" s="257"/>
      <c r="BF69" s="257"/>
      <c r="BG69" s="257"/>
      <c r="BH69" s="184">
        <v>1100</v>
      </c>
      <c r="BI69" s="203" t="s">
        <v>1445</v>
      </c>
      <c r="BJ69" s="270"/>
      <c r="BK69" s="184" t="s">
        <v>1315</v>
      </c>
      <c r="BL69" s="184" t="s">
        <v>1444</v>
      </c>
      <c r="BM69" s="178">
        <v>550</v>
      </c>
      <c r="BO69" s="178">
        <v>550</v>
      </c>
      <c r="BP69" s="183">
        <f t="shared" si="5"/>
        <v>0</v>
      </c>
    </row>
    <row r="70" spans="1:68" s="178" customFormat="1" ht="36" hidden="1" customHeight="1">
      <c r="A70" s="191">
        <v>1100202</v>
      </c>
      <c r="B70" s="191"/>
      <c r="C70" s="191"/>
      <c r="D70" s="191"/>
      <c r="E70" s="217" t="s">
        <v>1446</v>
      </c>
      <c r="F70" s="203">
        <v>141</v>
      </c>
      <c r="G70" s="203">
        <v>141</v>
      </c>
      <c r="H70" s="203"/>
      <c r="I70" s="203"/>
      <c r="J70" s="203">
        <v>228</v>
      </c>
      <c r="K70" s="223">
        <v>228</v>
      </c>
      <c r="L70" s="203"/>
      <c r="M70" s="203"/>
      <c r="N70" s="203"/>
      <c r="O70" s="200"/>
      <c r="P70" s="200">
        <v>0</v>
      </c>
      <c r="Q70" s="237"/>
      <c r="R70" s="200"/>
      <c r="S70" s="200"/>
      <c r="T70" s="203">
        <v>228</v>
      </c>
      <c r="U70" s="200">
        <v>0</v>
      </c>
      <c r="V70" s="203">
        <v>228</v>
      </c>
      <c r="W70" s="203">
        <f t="shared" si="3"/>
        <v>228</v>
      </c>
      <c r="X70" s="203"/>
      <c r="Y70" s="203">
        <v>228</v>
      </c>
      <c r="Z70" s="203"/>
      <c r="AA70" s="203">
        <v>228</v>
      </c>
      <c r="AB70" s="203"/>
      <c r="AC70" s="203"/>
      <c r="AD70" s="203">
        <v>0</v>
      </c>
      <c r="AE70" s="203"/>
      <c r="AF70" s="203">
        <v>228</v>
      </c>
      <c r="AG70" s="203">
        <v>0</v>
      </c>
      <c r="AH70" s="203">
        <v>228</v>
      </c>
      <c r="AI70" s="203"/>
      <c r="AJ70" s="203"/>
      <c r="AK70" s="203"/>
      <c r="AL70" s="203"/>
      <c r="AM70" s="200"/>
      <c r="AN70" s="200">
        <v>1</v>
      </c>
      <c r="AO70" s="200" t="s">
        <v>1391</v>
      </c>
      <c r="AP70" s="200">
        <v>0</v>
      </c>
      <c r="AQ70" s="241">
        <v>0</v>
      </c>
      <c r="AR70" s="247" t="s">
        <v>1290</v>
      </c>
      <c r="AS70" s="203" t="s">
        <v>1340</v>
      </c>
      <c r="AT70" s="194">
        <f t="shared" ref="AT70:AT133" si="6">W70-T70</f>
        <v>0</v>
      </c>
      <c r="AU70" s="200">
        <v>0</v>
      </c>
      <c r="AV70" s="246">
        <f t="shared" ref="AV70:AV133" si="7">AT70/T70*100</f>
        <v>0</v>
      </c>
      <c r="AW70" s="262"/>
      <c r="AX70" s="255"/>
      <c r="AY70" s="256"/>
      <c r="AZ70" s="256"/>
      <c r="BA70" s="256"/>
      <c r="BB70" s="257" t="s">
        <v>1446</v>
      </c>
      <c r="BC70" s="257">
        <v>228</v>
      </c>
      <c r="BD70" s="257"/>
      <c r="BE70" s="257">
        <v>228</v>
      </c>
      <c r="BF70" s="257"/>
      <c r="BG70" s="257"/>
      <c r="BH70" s="184">
        <v>456</v>
      </c>
      <c r="BI70" s="203" t="s">
        <v>1340</v>
      </c>
      <c r="BJ70" s="270"/>
      <c r="BK70" s="184" t="s">
        <v>1315</v>
      </c>
      <c r="BL70" s="184" t="s">
        <v>1446</v>
      </c>
      <c r="BM70" s="178">
        <v>228</v>
      </c>
      <c r="BO70" s="178">
        <v>228</v>
      </c>
      <c r="BP70" s="183">
        <f t="shared" si="5"/>
        <v>0</v>
      </c>
    </row>
    <row r="71" spans="1:68" s="178" customFormat="1" ht="36" hidden="1" customHeight="1">
      <c r="A71" s="191">
        <v>1100202</v>
      </c>
      <c r="B71" s="191"/>
      <c r="C71" s="191"/>
      <c r="D71" s="191"/>
      <c r="E71" s="217" t="s">
        <v>1447</v>
      </c>
      <c r="F71" s="203">
        <v>122</v>
      </c>
      <c r="G71" s="203">
        <v>122</v>
      </c>
      <c r="H71" s="203"/>
      <c r="I71" s="203"/>
      <c r="J71" s="203">
        <v>122</v>
      </c>
      <c r="K71" s="223">
        <v>122</v>
      </c>
      <c r="L71" s="203"/>
      <c r="M71" s="203"/>
      <c r="N71" s="203"/>
      <c r="O71" s="200"/>
      <c r="P71" s="200">
        <v>0</v>
      </c>
      <c r="Q71" s="237"/>
      <c r="R71" s="200"/>
      <c r="S71" s="200"/>
      <c r="T71" s="203">
        <v>122</v>
      </c>
      <c r="U71" s="200">
        <v>0</v>
      </c>
      <c r="V71" s="203">
        <v>122</v>
      </c>
      <c r="W71" s="203">
        <f t="shared" ref="W71:W134" si="8">BM71</f>
        <v>122</v>
      </c>
      <c r="X71" s="203"/>
      <c r="Y71" s="203">
        <v>122</v>
      </c>
      <c r="Z71" s="203"/>
      <c r="AA71" s="203">
        <v>122</v>
      </c>
      <c r="AB71" s="203"/>
      <c r="AC71" s="203"/>
      <c r="AD71" s="203">
        <v>0</v>
      </c>
      <c r="AE71" s="203"/>
      <c r="AF71" s="203">
        <v>122</v>
      </c>
      <c r="AG71" s="203">
        <v>0</v>
      </c>
      <c r="AH71" s="203">
        <v>122</v>
      </c>
      <c r="AI71" s="203"/>
      <c r="AJ71" s="203"/>
      <c r="AK71" s="203"/>
      <c r="AL71" s="203"/>
      <c r="AM71" s="200"/>
      <c r="AN71" s="200">
        <v>1</v>
      </c>
      <c r="AO71" s="200" t="s">
        <v>1391</v>
      </c>
      <c r="AP71" s="200">
        <v>0</v>
      </c>
      <c r="AQ71" s="241">
        <v>0</v>
      </c>
      <c r="AR71" s="247" t="s">
        <v>1290</v>
      </c>
      <c r="AS71" s="203" t="s">
        <v>1317</v>
      </c>
      <c r="AT71" s="194">
        <f t="shared" si="6"/>
        <v>0</v>
      </c>
      <c r="AU71" s="200">
        <v>0</v>
      </c>
      <c r="AV71" s="246">
        <f t="shared" si="7"/>
        <v>0</v>
      </c>
      <c r="AW71" s="262"/>
      <c r="AX71" s="255"/>
      <c r="AY71" s="256"/>
      <c r="AZ71" s="256"/>
      <c r="BA71" s="256"/>
      <c r="BB71" s="257" t="s">
        <v>1447</v>
      </c>
      <c r="BC71" s="257">
        <v>122</v>
      </c>
      <c r="BD71" s="257"/>
      <c r="BE71" s="257">
        <v>122</v>
      </c>
      <c r="BF71" s="257"/>
      <c r="BG71" s="257"/>
      <c r="BH71" s="184">
        <v>244</v>
      </c>
      <c r="BI71" s="203" t="s">
        <v>1317</v>
      </c>
      <c r="BJ71" s="270"/>
      <c r="BK71" s="184" t="s">
        <v>1315</v>
      </c>
      <c r="BL71" s="184" t="s">
        <v>1447</v>
      </c>
      <c r="BM71" s="178">
        <v>122</v>
      </c>
      <c r="BO71" s="178">
        <v>122</v>
      </c>
      <c r="BP71" s="183">
        <f t="shared" si="5"/>
        <v>0</v>
      </c>
    </row>
    <row r="72" spans="1:68" s="178" customFormat="1" ht="36" hidden="1" customHeight="1">
      <c r="A72" s="191">
        <v>1100202</v>
      </c>
      <c r="B72" s="191"/>
      <c r="C72" s="191"/>
      <c r="D72" s="191"/>
      <c r="E72" s="217" t="s">
        <v>1448</v>
      </c>
      <c r="F72" s="203"/>
      <c r="G72" s="203"/>
      <c r="H72" s="203"/>
      <c r="I72" s="203"/>
      <c r="J72" s="203">
        <v>930</v>
      </c>
      <c r="K72" s="223">
        <v>930</v>
      </c>
      <c r="L72" s="203"/>
      <c r="M72" s="203"/>
      <c r="N72" s="203"/>
      <c r="O72" s="200"/>
      <c r="P72" s="200">
        <v>0</v>
      </c>
      <c r="Q72" s="237"/>
      <c r="R72" s="200"/>
      <c r="S72" s="200"/>
      <c r="T72" s="203">
        <v>3182</v>
      </c>
      <c r="U72" s="200">
        <v>2252</v>
      </c>
      <c r="V72" s="203">
        <v>3182</v>
      </c>
      <c r="W72" s="203">
        <f t="shared" si="8"/>
        <v>3182</v>
      </c>
      <c r="X72" s="203"/>
      <c r="Y72" s="203">
        <v>3182</v>
      </c>
      <c r="Z72" s="203"/>
      <c r="AA72" s="203">
        <v>3182</v>
      </c>
      <c r="AB72" s="203"/>
      <c r="AC72" s="203"/>
      <c r="AD72" s="203">
        <v>0</v>
      </c>
      <c r="AE72" s="203"/>
      <c r="AF72" s="203">
        <v>3182</v>
      </c>
      <c r="AG72" s="203">
        <v>0</v>
      </c>
      <c r="AH72" s="203">
        <v>3182</v>
      </c>
      <c r="AI72" s="203"/>
      <c r="AJ72" s="203"/>
      <c r="AK72" s="203" t="s">
        <v>1449</v>
      </c>
      <c r="AL72" s="203"/>
      <c r="AM72" s="200"/>
      <c r="AN72" s="200"/>
      <c r="AO72" s="200"/>
      <c r="AP72" s="200">
        <v>2252</v>
      </c>
      <c r="AQ72" s="241">
        <v>2.4220000000000002</v>
      </c>
      <c r="AR72" s="247"/>
      <c r="AS72" s="203"/>
      <c r="AT72" s="194">
        <f t="shared" si="6"/>
        <v>0</v>
      </c>
      <c r="AU72" s="200">
        <v>0</v>
      </c>
      <c r="AV72" s="246">
        <f t="shared" si="7"/>
        <v>0</v>
      </c>
      <c r="AW72" s="262"/>
      <c r="AX72" s="255"/>
      <c r="AY72" s="256"/>
      <c r="AZ72" s="256"/>
      <c r="BA72" s="256"/>
      <c r="BB72" s="257" t="s">
        <v>1448</v>
      </c>
      <c r="BC72" s="257">
        <v>930</v>
      </c>
      <c r="BD72" s="257"/>
      <c r="BE72" s="257">
        <v>930</v>
      </c>
      <c r="BF72" s="257"/>
      <c r="BG72" s="257"/>
      <c r="BH72" s="184">
        <v>4112</v>
      </c>
      <c r="BI72" s="203" t="s">
        <v>1327</v>
      </c>
      <c r="BJ72" s="270"/>
      <c r="BK72" s="184" t="s">
        <v>1315</v>
      </c>
      <c r="BL72" s="184" t="s">
        <v>1448</v>
      </c>
      <c r="BM72" s="178">
        <v>3182</v>
      </c>
      <c r="BO72" s="178">
        <v>3182</v>
      </c>
      <c r="BP72" s="183">
        <f t="shared" si="5"/>
        <v>0</v>
      </c>
    </row>
    <row r="73" spans="1:68" s="178" customFormat="1" ht="36" hidden="1" customHeight="1">
      <c r="A73" s="191">
        <v>1100202</v>
      </c>
      <c r="B73" s="191"/>
      <c r="C73" s="191"/>
      <c r="D73" s="191"/>
      <c r="E73" s="217" t="s">
        <v>1450</v>
      </c>
      <c r="F73" s="203"/>
      <c r="G73" s="203"/>
      <c r="H73" s="203"/>
      <c r="I73" s="203"/>
      <c r="J73" s="203">
        <v>185</v>
      </c>
      <c r="K73" s="223">
        <v>185</v>
      </c>
      <c r="L73" s="203"/>
      <c r="M73" s="203"/>
      <c r="N73" s="203"/>
      <c r="O73" s="200"/>
      <c r="P73" s="200">
        <v>0</v>
      </c>
      <c r="Q73" s="237"/>
      <c r="R73" s="200"/>
      <c r="S73" s="200"/>
      <c r="T73" s="203">
        <v>185</v>
      </c>
      <c r="U73" s="200">
        <v>0</v>
      </c>
      <c r="V73" s="203">
        <v>185</v>
      </c>
      <c r="W73" s="203">
        <f t="shared" si="8"/>
        <v>185</v>
      </c>
      <c r="X73" s="203"/>
      <c r="Y73" s="203">
        <v>185</v>
      </c>
      <c r="Z73" s="203"/>
      <c r="AA73" s="203">
        <v>185</v>
      </c>
      <c r="AB73" s="203"/>
      <c r="AC73" s="203"/>
      <c r="AD73" s="203">
        <v>0</v>
      </c>
      <c r="AE73" s="203"/>
      <c r="AF73" s="203">
        <v>185</v>
      </c>
      <c r="AG73" s="203">
        <v>0</v>
      </c>
      <c r="AH73" s="203">
        <v>185</v>
      </c>
      <c r="AI73" s="203"/>
      <c r="AJ73" s="203"/>
      <c r="AK73" s="203"/>
      <c r="AL73" s="203"/>
      <c r="AM73" s="200"/>
      <c r="AN73" s="200"/>
      <c r="AO73" s="200"/>
      <c r="AP73" s="200">
        <v>0</v>
      </c>
      <c r="AQ73" s="241">
        <v>0</v>
      </c>
      <c r="AR73" s="247"/>
      <c r="AS73" s="203"/>
      <c r="AT73" s="194">
        <f t="shared" si="6"/>
        <v>0</v>
      </c>
      <c r="AU73" s="200">
        <v>0</v>
      </c>
      <c r="AV73" s="246">
        <f t="shared" si="7"/>
        <v>0</v>
      </c>
      <c r="AW73" s="262"/>
      <c r="AX73" s="255"/>
      <c r="AY73" s="256"/>
      <c r="AZ73" s="256"/>
      <c r="BA73" s="256"/>
      <c r="BB73" s="257" t="s">
        <v>1450</v>
      </c>
      <c r="BC73" s="257">
        <v>185</v>
      </c>
      <c r="BD73" s="257"/>
      <c r="BE73" s="257">
        <v>185</v>
      </c>
      <c r="BF73" s="257"/>
      <c r="BG73" s="257"/>
      <c r="BH73" s="184">
        <v>370</v>
      </c>
      <c r="BI73" s="203" t="s">
        <v>1327</v>
      </c>
      <c r="BJ73" s="270"/>
      <c r="BK73" s="184" t="s">
        <v>1315</v>
      </c>
      <c r="BL73" s="184" t="s">
        <v>1450</v>
      </c>
      <c r="BM73" s="178">
        <v>185</v>
      </c>
      <c r="BO73" s="178">
        <v>185</v>
      </c>
      <c r="BP73" s="183">
        <f t="shared" si="5"/>
        <v>0</v>
      </c>
    </row>
    <row r="74" spans="1:68" s="178" customFormat="1" ht="33" hidden="1" customHeight="1">
      <c r="A74" s="191">
        <v>1100202</v>
      </c>
      <c r="B74" s="191"/>
      <c r="C74" s="191"/>
      <c r="D74" s="191"/>
      <c r="E74" s="217" t="s">
        <v>1451</v>
      </c>
      <c r="F74" s="203"/>
      <c r="G74" s="203"/>
      <c r="H74" s="203"/>
      <c r="I74" s="203"/>
      <c r="J74" s="203">
        <v>355</v>
      </c>
      <c r="K74" s="223">
        <v>355</v>
      </c>
      <c r="L74" s="203"/>
      <c r="M74" s="203"/>
      <c r="N74" s="203"/>
      <c r="O74" s="200"/>
      <c r="P74" s="200">
        <v>0</v>
      </c>
      <c r="Q74" s="237"/>
      <c r="R74" s="200"/>
      <c r="S74" s="200"/>
      <c r="T74" s="203">
        <v>355</v>
      </c>
      <c r="U74" s="200">
        <v>0</v>
      </c>
      <c r="V74" s="203">
        <v>355</v>
      </c>
      <c r="W74" s="203">
        <f t="shared" si="8"/>
        <v>355</v>
      </c>
      <c r="X74" s="203"/>
      <c r="Y74" s="203">
        <v>355</v>
      </c>
      <c r="Z74" s="203"/>
      <c r="AA74" s="203"/>
      <c r="AB74" s="203">
        <v>355</v>
      </c>
      <c r="AC74" s="203"/>
      <c r="AD74" s="203">
        <v>0</v>
      </c>
      <c r="AE74" s="203"/>
      <c r="AF74" s="203">
        <v>355</v>
      </c>
      <c r="AG74" s="203">
        <v>0</v>
      </c>
      <c r="AH74" s="203"/>
      <c r="AI74" s="203"/>
      <c r="AJ74" s="203"/>
      <c r="AK74" s="203"/>
      <c r="AL74" s="203"/>
      <c r="AM74" s="200"/>
      <c r="AN74" s="200"/>
      <c r="AO74" s="200"/>
      <c r="AP74" s="200">
        <v>0</v>
      </c>
      <c r="AQ74" s="241">
        <v>0</v>
      </c>
      <c r="AR74" s="247"/>
      <c r="AS74" s="203"/>
      <c r="AT74" s="194">
        <f t="shared" si="6"/>
        <v>0</v>
      </c>
      <c r="AU74" s="200">
        <v>0</v>
      </c>
      <c r="AV74" s="246">
        <f t="shared" si="7"/>
        <v>0</v>
      </c>
      <c r="AW74" s="262"/>
      <c r="AX74" s="255"/>
      <c r="AY74" s="256"/>
      <c r="AZ74" s="256"/>
      <c r="BA74" s="256"/>
      <c r="BB74" s="257" t="s">
        <v>1451</v>
      </c>
      <c r="BC74" s="257">
        <v>355</v>
      </c>
      <c r="BD74" s="257"/>
      <c r="BE74" s="257"/>
      <c r="BF74" s="257"/>
      <c r="BG74" s="257"/>
      <c r="BH74" s="184">
        <v>710</v>
      </c>
      <c r="BI74" s="203" t="s">
        <v>1452</v>
      </c>
      <c r="BJ74" s="270"/>
      <c r="BK74" s="184" t="s">
        <v>1315</v>
      </c>
      <c r="BL74" s="184" t="s">
        <v>1451</v>
      </c>
      <c r="BM74" s="178">
        <v>355</v>
      </c>
      <c r="BO74" s="178">
        <v>355</v>
      </c>
      <c r="BP74" s="183">
        <f t="shared" si="5"/>
        <v>0</v>
      </c>
    </row>
    <row r="75" spans="1:68" s="178" customFormat="1" ht="20.100000000000001" hidden="1" customHeight="1">
      <c r="A75" s="191">
        <v>1100202</v>
      </c>
      <c r="B75" s="191"/>
      <c r="C75" s="191"/>
      <c r="D75" s="191"/>
      <c r="E75" s="217" t="s">
        <v>1453</v>
      </c>
      <c r="F75" s="203">
        <v>77</v>
      </c>
      <c r="G75" s="203">
        <v>77</v>
      </c>
      <c r="H75" s="203"/>
      <c r="I75" s="203"/>
      <c r="J75" s="203">
        <v>77</v>
      </c>
      <c r="K75" s="223">
        <v>77</v>
      </c>
      <c r="L75" s="203"/>
      <c r="M75" s="203"/>
      <c r="N75" s="203"/>
      <c r="O75" s="200"/>
      <c r="P75" s="200">
        <v>0</v>
      </c>
      <c r="Q75" s="237"/>
      <c r="R75" s="200"/>
      <c r="S75" s="200"/>
      <c r="T75" s="203">
        <v>77</v>
      </c>
      <c r="U75" s="200">
        <v>0</v>
      </c>
      <c r="V75" s="203">
        <v>77</v>
      </c>
      <c r="W75" s="203">
        <f t="shared" si="8"/>
        <v>77</v>
      </c>
      <c r="X75" s="203"/>
      <c r="Y75" s="203">
        <v>77</v>
      </c>
      <c r="Z75" s="203"/>
      <c r="AA75" s="203">
        <v>77</v>
      </c>
      <c r="AB75" s="203"/>
      <c r="AC75" s="203"/>
      <c r="AD75" s="203">
        <v>0</v>
      </c>
      <c r="AE75" s="203"/>
      <c r="AF75" s="203">
        <v>77</v>
      </c>
      <c r="AG75" s="203">
        <v>0</v>
      </c>
      <c r="AH75" s="203">
        <v>77</v>
      </c>
      <c r="AI75" s="203"/>
      <c r="AJ75" s="203"/>
      <c r="AK75" s="203"/>
      <c r="AL75" s="203"/>
      <c r="AM75" s="200"/>
      <c r="AN75" s="200">
        <v>1</v>
      </c>
      <c r="AO75" s="200" t="s">
        <v>1391</v>
      </c>
      <c r="AP75" s="200">
        <v>0</v>
      </c>
      <c r="AQ75" s="241">
        <v>0</v>
      </c>
      <c r="AR75" s="247"/>
      <c r="AS75" s="203"/>
      <c r="AT75" s="194">
        <f t="shared" si="6"/>
        <v>0</v>
      </c>
      <c r="AU75" s="200">
        <v>0</v>
      </c>
      <c r="AV75" s="246">
        <f t="shared" si="7"/>
        <v>0</v>
      </c>
      <c r="AW75" s="262"/>
      <c r="AX75" s="255"/>
      <c r="AY75" s="256"/>
      <c r="AZ75" s="256"/>
      <c r="BA75" s="256"/>
      <c r="BB75" s="257" t="s">
        <v>1453</v>
      </c>
      <c r="BC75" s="257">
        <v>77</v>
      </c>
      <c r="BD75" s="257"/>
      <c r="BE75" s="257">
        <v>77</v>
      </c>
      <c r="BF75" s="257"/>
      <c r="BG75" s="257"/>
      <c r="BH75" s="184">
        <v>154</v>
      </c>
      <c r="BI75" s="203" t="s">
        <v>1340</v>
      </c>
      <c r="BJ75" s="270"/>
      <c r="BK75" s="184" t="s">
        <v>1315</v>
      </c>
      <c r="BL75" s="184" t="s">
        <v>1453</v>
      </c>
      <c r="BM75" s="178">
        <v>77</v>
      </c>
      <c r="BO75" s="178">
        <v>77</v>
      </c>
      <c r="BP75" s="183">
        <f t="shared" si="5"/>
        <v>0</v>
      </c>
    </row>
    <row r="76" spans="1:68" s="178" customFormat="1" ht="20.100000000000001" hidden="1" customHeight="1">
      <c r="A76" s="191">
        <v>1100202</v>
      </c>
      <c r="B76" s="191"/>
      <c r="C76" s="191"/>
      <c r="D76" s="191"/>
      <c r="E76" s="217" t="s">
        <v>1454</v>
      </c>
      <c r="F76" s="203">
        <v>159</v>
      </c>
      <c r="G76" s="203">
        <v>159</v>
      </c>
      <c r="H76" s="203"/>
      <c r="I76" s="203"/>
      <c r="J76" s="203">
        <v>159</v>
      </c>
      <c r="K76" s="223">
        <v>159</v>
      </c>
      <c r="L76" s="203"/>
      <c r="M76" s="203"/>
      <c r="N76" s="203"/>
      <c r="O76" s="200"/>
      <c r="P76" s="200">
        <v>0</v>
      </c>
      <c r="Q76" s="237"/>
      <c r="R76" s="200"/>
      <c r="S76" s="200"/>
      <c r="T76" s="203">
        <v>159</v>
      </c>
      <c r="U76" s="200">
        <v>0</v>
      </c>
      <c r="V76" s="203">
        <v>159</v>
      </c>
      <c r="W76" s="203">
        <f t="shared" si="8"/>
        <v>159</v>
      </c>
      <c r="X76" s="203"/>
      <c r="Y76" s="203">
        <v>159</v>
      </c>
      <c r="Z76" s="203"/>
      <c r="AA76" s="203">
        <v>159</v>
      </c>
      <c r="AB76" s="203"/>
      <c r="AC76" s="203"/>
      <c r="AD76" s="203">
        <v>0</v>
      </c>
      <c r="AE76" s="203"/>
      <c r="AF76" s="203">
        <v>159</v>
      </c>
      <c r="AG76" s="203">
        <v>0</v>
      </c>
      <c r="AH76" s="203">
        <v>159</v>
      </c>
      <c r="AI76" s="203"/>
      <c r="AJ76" s="203"/>
      <c r="AK76" s="203"/>
      <c r="AL76" s="203"/>
      <c r="AM76" s="200"/>
      <c r="AN76" s="200">
        <v>1</v>
      </c>
      <c r="AO76" s="200" t="s">
        <v>1391</v>
      </c>
      <c r="AP76" s="200">
        <v>0</v>
      </c>
      <c r="AQ76" s="241">
        <v>0</v>
      </c>
      <c r="AR76" s="247"/>
      <c r="AS76" s="203"/>
      <c r="AT76" s="194">
        <f t="shared" si="6"/>
        <v>0</v>
      </c>
      <c r="AU76" s="200">
        <v>0</v>
      </c>
      <c r="AV76" s="246">
        <f t="shared" si="7"/>
        <v>0</v>
      </c>
      <c r="AW76" s="262"/>
      <c r="AX76" s="255"/>
      <c r="AY76" s="256"/>
      <c r="AZ76" s="256"/>
      <c r="BA76" s="256"/>
      <c r="BB76" s="257" t="s">
        <v>1454</v>
      </c>
      <c r="BC76" s="257"/>
      <c r="BD76" s="257"/>
      <c r="BE76" s="257"/>
      <c r="BF76" s="257"/>
      <c r="BG76" s="257"/>
      <c r="BH76" s="184">
        <v>318</v>
      </c>
      <c r="BI76" s="203" t="s">
        <v>1340</v>
      </c>
      <c r="BJ76" s="270"/>
      <c r="BK76" s="184" t="s">
        <v>1315</v>
      </c>
      <c r="BL76" s="184" t="s">
        <v>1454</v>
      </c>
      <c r="BM76" s="178">
        <v>159</v>
      </c>
      <c r="BO76" s="178">
        <v>159</v>
      </c>
      <c r="BP76" s="183">
        <f t="shared" si="5"/>
        <v>0</v>
      </c>
    </row>
    <row r="77" spans="1:68" s="178" customFormat="1" ht="20.100000000000001" hidden="1" customHeight="1">
      <c r="A77" s="191">
        <v>1100202</v>
      </c>
      <c r="B77" s="191"/>
      <c r="C77" s="191"/>
      <c r="D77" s="191"/>
      <c r="E77" s="217" t="s">
        <v>1455</v>
      </c>
      <c r="F77" s="203">
        <v>1209</v>
      </c>
      <c r="G77" s="203">
        <v>1209</v>
      </c>
      <c r="H77" s="203"/>
      <c r="I77" s="203"/>
      <c r="J77" s="203">
        <v>1209</v>
      </c>
      <c r="K77" s="223">
        <v>1209</v>
      </c>
      <c r="L77" s="203"/>
      <c r="M77" s="203"/>
      <c r="N77" s="203"/>
      <c r="O77" s="200"/>
      <c r="P77" s="200">
        <v>0</v>
      </c>
      <c r="Q77" s="237"/>
      <c r="R77" s="200"/>
      <c r="S77" s="200"/>
      <c r="T77" s="203">
        <v>1209</v>
      </c>
      <c r="U77" s="200">
        <v>0</v>
      </c>
      <c r="V77" s="203">
        <v>1209</v>
      </c>
      <c r="W77" s="277">
        <f t="shared" si="8"/>
        <v>1209</v>
      </c>
      <c r="X77" s="203"/>
      <c r="Y77" s="203">
        <v>1209</v>
      </c>
      <c r="Z77" s="203"/>
      <c r="AA77" s="203">
        <v>0</v>
      </c>
      <c r="AB77" s="203">
        <v>1209</v>
      </c>
      <c r="AC77" s="203"/>
      <c r="AD77" s="203">
        <v>0</v>
      </c>
      <c r="AE77" s="203"/>
      <c r="AF77" s="203">
        <v>1209</v>
      </c>
      <c r="AG77" s="203">
        <v>0</v>
      </c>
      <c r="AH77" s="203">
        <v>0</v>
      </c>
      <c r="AI77" s="203"/>
      <c r="AJ77" s="203"/>
      <c r="AK77" s="203"/>
      <c r="AL77" s="203"/>
      <c r="AM77" s="200"/>
      <c r="AN77" s="200">
        <v>1</v>
      </c>
      <c r="AO77" s="200" t="s">
        <v>1391</v>
      </c>
      <c r="AP77" s="200">
        <v>0</v>
      </c>
      <c r="AQ77" s="241">
        <v>0</v>
      </c>
      <c r="AR77" s="247"/>
      <c r="AS77" s="203"/>
      <c r="AT77" s="194">
        <f t="shared" si="6"/>
        <v>0</v>
      </c>
      <c r="AU77" s="200">
        <v>0</v>
      </c>
      <c r="AV77" s="246">
        <f t="shared" si="7"/>
        <v>0</v>
      </c>
      <c r="AW77" s="262"/>
      <c r="AX77" s="255"/>
      <c r="AY77" s="256"/>
      <c r="AZ77" s="256"/>
      <c r="BA77" s="256"/>
      <c r="BB77" s="257" t="s">
        <v>1455</v>
      </c>
      <c r="BC77" s="257">
        <v>1209</v>
      </c>
      <c r="BD77" s="257"/>
      <c r="BE77" s="257">
        <v>0</v>
      </c>
      <c r="BF77" s="257"/>
      <c r="BG77" s="257"/>
      <c r="BH77" s="184">
        <v>2418</v>
      </c>
      <c r="BI77" s="203" t="s">
        <v>1340</v>
      </c>
      <c r="BJ77" s="270"/>
      <c r="BK77" s="184" t="s">
        <v>1315</v>
      </c>
      <c r="BL77" s="184" t="s">
        <v>1455</v>
      </c>
      <c r="BM77" s="178">
        <v>1209</v>
      </c>
      <c r="BO77" s="178">
        <v>1209</v>
      </c>
      <c r="BP77" s="183">
        <f t="shared" si="5"/>
        <v>0</v>
      </c>
    </row>
    <row r="78" spans="1:68" s="178" customFormat="1" ht="20.100000000000001" hidden="1" customHeight="1">
      <c r="A78" s="191">
        <v>1100202</v>
      </c>
      <c r="B78" s="191"/>
      <c r="C78" s="191"/>
      <c r="D78" s="191"/>
      <c r="E78" s="217" t="s">
        <v>1456</v>
      </c>
      <c r="F78" s="203"/>
      <c r="G78" s="203"/>
      <c r="H78" s="203"/>
      <c r="I78" s="203"/>
      <c r="J78" s="203">
        <v>70</v>
      </c>
      <c r="K78" s="223">
        <v>70</v>
      </c>
      <c r="L78" s="203"/>
      <c r="M78" s="203"/>
      <c r="N78" s="203"/>
      <c r="O78" s="200"/>
      <c r="P78" s="200">
        <v>0</v>
      </c>
      <c r="Q78" s="237"/>
      <c r="R78" s="200"/>
      <c r="S78" s="200"/>
      <c r="T78" s="203">
        <v>70</v>
      </c>
      <c r="U78" s="200">
        <v>0</v>
      </c>
      <c r="V78" s="203">
        <v>70</v>
      </c>
      <c r="W78" s="203">
        <f t="shared" si="8"/>
        <v>70</v>
      </c>
      <c r="X78" s="203"/>
      <c r="Y78" s="203">
        <v>70</v>
      </c>
      <c r="Z78" s="203"/>
      <c r="AA78" s="203">
        <v>70</v>
      </c>
      <c r="AB78" s="203"/>
      <c r="AC78" s="203"/>
      <c r="AD78" s="203">
        <v>0</v>
      </c>
      <c r="AE78" s="203"/>
      <c r="AF78" s="203">
        <v>70</v>
      </c>
      <c r="AG78" s="203">
        <v>0</v>
      </c>
      <c r="AH78" s="203">
        <v>70</v>
      </c>
      <c r="AI78" s="203"/>
      <c r="AJ78" s="203"/>
      <c r="AK78" s="203"/>
      <c r="AL78" s="203"/>
      <c r="AM78" s="200"/>
      <c r="AN78" s="200"/>
      <c r="AO78" s="200"/>
      <c r="AP78" s="200">
        <v>0</v>
      </c>
      <c r="AQ78" s="241">
        <v>0</v>
      </c>
      <c r="AR78" s="247"/>
      <c r="AS78" s="203"/>
      <c r="AT78" s="194">
        <f t="shared" si="6"/>
        <v>0</v>
      </c>
      <c r="AU78" s="200">
        <v>0</v>
      </c>
      <c r="AV78" s="246">
        <f t="shared" si="7"/>
        <v>0</v>
      </c>
      <c r="AW78" s="262"/>
      <c r="AX78" s="255"/>
      <c r="AY78" s="256"/>
      <c r="AZ78" s="256"/>
      <c r="BA78" s="256"/>
      <c r="BB78" s="257" t="s">
        <v>1456</v>
      </c>
      <c r="BC78" s="257">
        <v>70</v>
      </c>
      <c r="BD78" s="257"/>
      <c r="BE78" s="257">
        <v>70</v>
      </c>
      <c r="BF78" s="257"/>
      <c r="BG78" s="257"/>
      <c r="BH78" s="184">
        <v>140</v>
      </c>
      <c r="BI78" s="203" t="s">
        <v>1340</v>
      </c>
      <c r="BJ78" s="270"/>
      <c r="BK78" s="184" t="s">
        <v>1315</v>
      </c>
      <c r="BL78" s="184" t="s">
        <v>1456</v>
      </c>
      <c r="BM78" s="183">
        <v>70</v>
      </c>
      <c r="BO78" s="178">
        <v>70</v>
      </c>
      <c r="BP78" s="183">
        <f t="shared" si="5"/>
        <v>0</v>
      </c>
    </row>
    <row r="79" spans="1:68" s="178" customFormat="1" ht="20.100000000000001" hidden="1" customHeight="1">
      <c r="A79" s="191">
        <v>1100202</v>
      </c>
      <c r="B79" s="191"/>
      <c r="C79" s="191"/>
      <c r="D79" s="191"/>
      <c r="E79" s="217" t="s">
        <v>1457</v>
      </c>
      <c r="F79" s="203">
        <v>-14268</v>
      </c>
      <c r="G79" s="203">
        <v>-14268</v>
      </c>
      <c r="H79" s="203"/>
      <c r="I79" s="203"/>
      <c r="J79" s="203"/>
      <c r="K79" s="223"/>
      <c r="L79" s="203"/>
      <c r="M79" s="203"/>
      <c r="N79" s="203"/>
      <c r="O79" s="200"/>
      <c r="P79" s="200">
        <v>0</v>
      </c>
      <c r="Q79" s="237"/>
      <c r="R79" s="200"/>
      <c r="S79" s="200"/>
      <c r="T79" s="203"/>
      <c r="U79" s="200">
        <v>0</v>
      </c>
      <c r="V79" s="203"/>
      <c r="W79" s="203">
        <f t="shared" si="8"/>
        <v>0</v>
      </c>
      <c r="X79" s="203"/>
      <c r="Y79" s="203"/>
      <c r="Z79" s="203"/>
      <c r="AA79" s="203"/>
      <c r="AB79" s="203"/>
      <c r="AC79" s="203"/>
      <c r="AD79" s="203">
        <v>0</v>
      </c>
      <c r="AE79" s="203"/>
      <c r="AF79" s="203"/>
      <c r="AG79" s="203"/>
      <c r="AH79" s="203"/>
      <c r="AI79" s="203"/>
      <c r="AJ79" s="203"/>
      <c r="AK79" s="203"/>
      <c r="AL79" s="203"/>
      <c r="AM79" s="200"/>
      <c r="AN79" s="200">
        <v>1</v>
      </c>
      <c r="AO79" s="200" t="s">
        <v>1391</v>
      </c>
      <c r="AP79" s="200">
        <v>0</v>
      </c>
      <c r="AQ79" s="241">
        <v>0</v>
      </c>
      <c r="AR79" s="247" t="s">
        <v>1290</v>
      </c>
      <c r="AS79" s="203" t="s">
        <v>1327</v>
      </c>
      <c r="AT79" s="194">
        <f t="shared" si="6"/>
        <v>0</v>
      </c>
      <c r="AU79" s="200">
        <v>0</v>
      </c>
      <c r="AV79" s="246" t="e">
        <f t="shared" si="7"/>
        <v>#DIV/0!</v>
      </c>
      <c r="AW79" s="262"/>
      <c r="AX79" s="255" t="s">
        <v>1458</v>
      </c>
      <c r="AY79" s="256"/>
      <c r="AZ79" s="256"/>
      <c r="BA79" s="256"/>
      <c r="BB79" s="257" t="s">
        <v>1457</v>
      </c>
      <c r="BC79" s="257"/>
      <c r="BD79" s="257"/>
      <c r="BE79" s="257"/>
      <c r="BF79" s="257"/>
      <c r="BG79" s="257"/>
      <c r="BH79" s="184">
        <v>0</v>
      </c>
      <c r="BI79" s="203" t="s">
        <v>1327</v>
      </c>
      <c r="BJ79" s="270"/>
      <c r="BK79" s="184" t="s">
        <v>1315</v>
      </c>
      <c r="BL79" s="184" t="s">
        <v>1457</v>
      </c>
      <c r="BM79" s="183"/>
      <c r="BN79" s="183"/>
      <c r="BP79" s="183">
        <f t="shared" si="5"/>
        <v>0</v>
      </c>
    </row>
    <row r="80" spans="1:68" s="178" customFormat="1" ht="20.100000000000001" hidden="1" customHeight="1">
      <c r="A80" s="191">
        <v>1100202</v>
      </c>
      <c r="B80" s="191"/>
      <c r="C80" s="191"/>
      <c r="D80" s="191"/>
      <c r="E80" s="217" t="s">
        <v>1459</v>
      </c>
      <c r="F80" s="203"/>
      <c r="G80" s="203"/>
      <c r="H80" s="203"/>
      <c r="I80" s="203"/>
      <c r="J80" s="203"/>
      <c r="K80" s="223">
        <v>19428</v>
      </c>
      <c r="L80" s="203"/>
      <c r="M80" s="203"/>
      <c r="N80" s="203"/>
      <c r="O80" s="200"/>
      <c r="P80" s="200"/>
      <c r="Q80" s="237"/>
      <c r="R80" s="200"/>
      <c r="S80" s="200"/>
      <c r="T80" s="203">
        <v>19428</v>
      </c>
      <c r="U80" s="200">
        <v>0</v>
      </c>
      <c r="V80" s="203">
        <v>19428</v>
      </c>
      <c r="W80" s="203">
        <f t="shared" si="8"/>
        <v>19428</v>
      </c>
      <c r="X80" s="203"/>
      <c r="Y80" s="203">
        <v>19428</v>
      </c>
      <c r="Z80" s="203"/>
      <c r="AA80" s="203">
        <v>18898</v>
      </c>
      <c r="AB80" s="203">
        <v>530</v>
      </c>
      <c r="AC80" s="203"/>
      <c r="AD80" s="203">
        <v>0</v>
      </c>
      <c r="AE80" s="203"/>
      <c r="AF80" s="203">
        <v>19428</v>
      </c>
      <c r="AG80" s="203">
        <v>0</v>
      </c>
      <c r="AH80" s="203">
        <v>18898</v>
      </c>
      <c r="AI80" s="203"/>
      <c r="AJ80" s="203"/>
      <c r="AK80" s="203"/>
      <c r="AL80" s="203"/>
      <c r="AM80" s="200"/>
      <c r="AN80" s="200"/>
      <c r="AO80" s="200"/>
      <c r="AP80" s="200">
        <v>0</v>
      </c>
      <c r="AQ80" s="241">
        <v>0</v>
      </c>
      <c r="AR80" s="247"/>
      <c r="AS80" s="203"/>
      <c r="AT80" s="194">
        <f t="shared" si="6"/>
        <v>0</v>
      </c>
      <c r="AU80" s="200">
        <v>0</v>
      </c>
      <c r="AV80" s="246">
        <f t="shared" si="7"/>
        <v>0</v>
      </c>
      <c r="AW80" s="262"/>
      <c r="AX80" s="255"/>
      <c r="AY80" s="256"/>
      <c r="AZ80" s="256"/>
      <c r="BA80" s="256"/>
      <c r="BB80" s="257"/>
      <c r="BC80" s="257"/>
      <c r="BD80" s="257"/>
      <c r="BE80" s="257"/>
      <c r="BF80" s="257"/>
      <c r="BG80" s="257"/>
      <c r="BH80" s="184">
        <v>38856</v>
      </c>
      <c r="BI80" s="203" t="s">
        <v>1309</v>
      </c>
      <c r="BJ80" s="270"/>
      <c r="BK80" s="184" t="s">
        <v>1315</v>
      </c>
      <c r="BL80" s="184" t="s">
        <v>1459</v>
      </c>
      <c r="BM80" s="178">
        <v>19428</v>
      </c>
      <c r="BN80" s="183"/>
      <c r="BO80" s="178">
        <v>19428</v>
      </c>
      <c r="BP80" s="183">
        <f t="shared" si="5"/>
        <v>0</v>
      </c>
    </row>
    <row r="81" spans="1:68" s="178" customFormat="1" hidden="1">
      <c r="A81" s="191">
        <v>1100202</v>
      </c>
      <c r="B81" s="191"/>
      <c r="C81" s="191"/>
      <c r="D81" s="191"/>
      <c r="E81" s="217" t="s">
        <v>1460</v>
      </c>
      <c r="F81" s="203"/>
      <c r="G81" s="203"/>
      <c r="H81" s="203"/>
      <c r="I81" s="203"/>
      <c r="J81" s="203"/>
      <c r="K81" s="223"/>
      <c r="L81" s="203"/>
      <c r="M81" s="203"/>
      <c r="N81" s="203"/>
      <c r="O81" s="200"/>
      <c r="P81" s="200"/>
      <c r="Q81" s="237"/>
      <c r="R81" s="200"/>
      <c r="S81" s="200"/>
      <c r="T81" s="203">
        <v>2331</v>
      </c>
      <c r="U81" s="200">
        <v>2331</v>
      </c>
      <c r="V81" s="203">
        <v>2331</v>
      </c>
      <c r="W81" s="203">
        <f t="shared" si="8"/>
        <v>2331</v>
      </c>
      <c r="X81" s="203"/>
      <c r="Y81" s="203">
        <v>2331</v>
      </c>
      <c r="Z81" s="203"/>
      <c r="AA81" s="203"/>
      <c r="AB81" s="203">
        <v>2331</v>
      </c>
      <c r="AC81" s="203"/>
      <c r="AD81" s="203">
        <v>0</v>
      </c>
      <c r="AE81" s="203"/>
      <c r="AF81" s="203">
        <v>2331</v>
      </c>
      <c r="AG81" s="203">
        <v>0</v>
      </c>
      <c r="AH81" s="203"/>
      <c r="AI81" s="203"/>
      <c r="AJ81" s="203">
        <v>0</v>
      </c>
      <c r="AK81" s="203"/>
      <c r="AL81" s="203"/>
      <c r="AM81" s="200"/>
      <c r="AN81" s="200"/>
      <c r="AO81" s="200"/>
      <c r="AP81" s="200">
        <v>2331</v>
      </c>
      <c r="AQ81" s="241">
        <v>0</v>
      </c>
      <c r="AR81" s="247"/>
      <c r="AS81" s="203"/>
      <c r="AT81" s="194">
        <f t="shared" si="6"/>
        <v>0</v>
      </c>
      <c r="AU81" s="200">
        <v>0</v>
      </c>
      <c r="AV81" s="246">
        <f t="shared" si="7"/>
        <v>0</v>
      </c>
      <c r="AW81" s="262"/>
      <c r="AX81" s="255"/>
      <c r="AY81" s="256" t="s">
        <v>1461</v>
      </c>
      <c r="AZ81" s="256" t="s">
        <v>1461</v>
      </c>
      <c r="BA81" s="256"/>
      <c r="BB81" s="257"/>
      <c r="BC81" s="257"/>
      <c r="BD81" s="257"/>
      <c r="BE81" s="257"/>
      <c r="BF81" s="257"/>
      <c r="BG81" s="257"/>
      <c r="BH81" s="184">
        <v>2331</v>
      </c>
      <c r="BI81" s="203" t="s">
        <v>1327</v>
      </c>
      <c r="BJ81" s="270"/>
      <c r="BK81" s="184" t="s">
        <v>1315</v>
      </c>
      <c r="BL81" s="184" t="s">
        <v>1460</v>
      </c>
      <c r="BM81" s="178">
        <v>2331</v>
      </c>
      <c r="BO81" s="178">
        <v>2331</v>
      </c>
      <c r="BP81" s="183">
        <f t="shared" si="5"/>
        <v>0</v>
      </c>
    </row>
    <row r="82" spans="1:68" s="178" customFormat="1" hidden="1">
      <c r="A82" s="191">
        <v>1100202</v>
      </c>
      <c r="B82" s="191"/>
      <c r="C82" s="191"/>
      <c r="D82" s="191"/>
      <c r="E82" s="217" t="s">
        <v>1462</v>
      </c>
      <c r="F82" s="203"/>
      <c r="G82" s="203"/>
      <c r="H82" s="203"/>
      <c r="I82" s="203"/>
      <c r="J82" s="203"/>
      <c r="K82" s="223"/>
      <c r="L82" s="203"/>
      <c r="M82" s="203"/>
      <c r="N82" s="203"/>
      <c r="O82" s="200"/>
      <c r="P82" s="200"/>
      <c r="Q82" s="237"/>
      <c r="R82" s="200"/>
      <c r="S82" s="200"/>
      <c r="T82" s="203">
        <v>1375</v>
      </c>
      <c r="U82" s="200">
        <v>1375</v>
      </c>
      <c r="V82" s="203">
        <v>1375</v>
      </c>
      <c r="W82" s="203">
        <f t="shared" si="8"/>
        <v>1375</v>
      </c>
      <c r="X82" s="203"/>
      <c r="Y82" s="203">
        <v>1375</v>
      </c>
      <c r="Z82" s="203"/>
      <c r="AA82" s="203"/>
      <c r="AB82" s="203">
        <v>1375</v>
      </c>
      <c r="AC82" s="203"/>
      <c r="AD82" s="203">
        <v>0</v>
      </c>
      <c r="AE82" s="203"/>
      <c r="AF82" s="203">
        <v>1375</v>
      </c>
      <c r="AG82" s="203">
        <v>0</v>
      </c>
      <c r="AH82" s="203"/>
      <c r="AI82" s="203"/>
      <c r="AJ82" s="203"/>
      <c r="AK82" s="203"/>
      <c r="AL82" s="203"/>
      <c r="AM82" s="200"/>
      <c r="AN82" s="200"/>
      <c r="AO82" s="200"/>
      <c r="AP82" s="200">
        <v>1375</v>
      </c>
      <c r="AQ82" s="241">
        <v>0</v>
      </c>
      <c r="AR82" s="247"/>
      <c r="AS82" s="203"/>
      <c r="AT82" s="194">
        <f t="shared" si="6"/>
        <v>0</v>
      </c>
      <c r="AU82" s="200">
        <v>0</v>
      </c>
      <c r="AV82" s="246">
        <f t="shared" si="7"/>
        <v>0</v>
      </c>
      <c r="AW82" s="262"/>
      <c r="AX82" s="255"/>
      <c r="AY82" s="256" t="s">
        <v>1461</v>
      </c>
      <c r="AZ82" s="256" t="s">
        <v>1461</v>
      </c>
      <c r="BA82" s="256"/>
      <c r="BB82" s="257"/>
      <c r="BC82" s="257"/>
      <c r="BD82" s="257"/>
      <c r="BE82" s="257"/>
      <c r="BF82" s="257"/>
      <c r="BG82" s="257"/>
      <c r="BH82" s="184">
        <v>1375</v>
      </c>
      <c r="BI82" s="203" t="s">
        <v>1309</v>
      </c>
      <c r="BJ82" s="270"/>
      <c r="BK82" s="184" t="s">
        <v>1315</v>
      </c>
      <c r="BL82" s="184" t="s">
        <v>1462</v>
      </c>
      <c r="BM82" s="178">
        <v>1375</v>
      </c>
      <c r="BO82" s="178">
        <v>1375</v>
      </c>
      <c r="BP82" s="183">
        <f t="shared" si="5"/>
        <v>0</v>
      </c>
    </row>
    <row r="83" spans="1:68" ht="21" customHeight="1">
      <c r="A83" s="191">
        <v>1100207</v>
      </c>
      <c r="B83" s="191">
        <v>3</v>
      </c>
      <c r="C83" s="191"/>
      <c r="D83" s="191"/>
      <c r="E83" s="388" t="s">
        <v>1463</v>
      </c>
      <c r="F83" s="203">
        <v>469491</v>
      </c>
      <c r="G83" s="203">
        <v>469491</v>
      </c>
      <c r="H83" s="203"/>
      <c r="I83" s="203"/>
      <c r="J83" s="203">
        <v>515796</v>
      </c>
      <c r="K83" s="223">
        <v>515796</v>
      </c>
      <c r="L83" s="203"/>
      <c r="M83" s="203"/>
      <c r="N83" s="203"/>
      <c r="O83" s="200"/>
      <c r="P83" s="200">
        <v>0</v>
      </c>
      <c r="Q83" s="237"/>
      <c r="R83" s="200"/>
      <c r="S83" s="200"/>
      <c r="T83" s="361">
        <v>524119</v>
      </c>
      <c r="U83" s="200">
        <v>8323</v>
      </c>
      <c r="V83" s="203">
        <v>524119</v>
      </c>
      <c r="W83" s="361">
        <f t="shared" si="8"/>
        <v>585915</v>
      </c>
      <c r="X83" s="203"/>
      <c r="Y83" s="203">
        <v>527324</v>
      </c>
      <c r="Z83" s="203"/>
      <c r="AA83" s="203"/>
      <c r="AB83" s="203">
        <v>527324</v>
      </c>
      <c r="AC83" s="203"/>
      <c r="AD83" s="203">
        <v>0</v>
      </c>
      <c r="AE83" s="203"/>
      <c r="AF83" s="203">
        <v>471707</v>
      </c>
      <c r="AG83" s="203">
        <v>-52412</v>
      </c>
      <c r="AH83" s="203"/>
      <c r="AI83" s="203"/>
      <c r="AJ83" s="203"/>
      <c r="AK83" s="203" t="s">
        <v>1464</v>
      </c>
      <c r="AL83" s="203"/>
      <c r="AM83" s="200">
        <v>1</v>
      </c>
      <c r="AN83" s="200">
        <v>1</v>
      </c>
      <c r="AO83" s="200" t="s">
        <v>1465</v>
      </c>
      <c r="AP83" s="200">
        <v>8323</v>
      </c>
      <c r="AQ83" s="241">
        <v>1.6E-2</v>
      </c>
      <c r="AR83" s="247" t="s">
        <v>1290</v>
      </c>
      <c r="AS83" s="203"/>
      <c r="AT83" s="356">
        <f t="shared" si="6"/>
        <v>61796</v>
      </c>
      <c r="AU83" s="200">
        <v>61796</v>
      </c>
      <c r="AV83" s="357">
        <f t="shared" si="7"/>
        <v>11.790452168305301</v>
      </c>
      <c r="AW83" s="262" t="s">
        <v>1466</v>
      </c>
      <c r="AX83" s="255" t="s">
        <v>1467</v>
      </c>
      <c r="AY83" s="256" t="s">
        <v>1468</v>
      </c>
      <c r="AZ83" s="256" t="s">
        <v>1469</v>
      </c>
      <c r="BA83" s="256"/>
      <c r="BB83" s="257" t="s">
        <v>1463</v>
      </c>
      <c r="BC83" s="257">
        <v>361057</v>
      </c>
      <c r="BD83" s="257"/>
      <c r="BE83" s="257"/>
      <c r="BF83" s="257"/>
      <c r="BG83" s="257"/>
      <c r="BH83" s="184">
        <v>1039915</v>
      </c>
      <c r="BI83" s="203"/>
      <c r="BJ83" s="232"/>
      <c r="BL83" s="184" t="s">
        <v>1463</v>
      </c>
      <c r="BM83" s="178">
        <v>585915</v>
      </c>
      <c r="BN83" s="181">
        <f>W83-BM83</f>
        <v>0</v>
      </c>
      <c r="BO83" s="178">
        <v>585915</v>
      </c>
      <c r="BP83" s="183">
        <f t="shared" si="5"/>
        <v>0</v>
      </c>
    </row>
    <row r="84" spans="1:68" ht="21" customHeight="1">
      <c r="A84" s="191">
        <v>1100208</v>
      </c>
      <c r="B84" s="191">
        <v>3</v>
      </c>
      <c r="C84" s="191"/>
      <c r="D84" s="191"/>
      <c r="E84" s="388" t="s">
        <v>1470</v>
      </c>
      <c r="F84" s="203">
        <v>34891</v>
      </c>
      <c r="G84" s="203">
        <v>34891</v>
      </c>
      <c r="H84" s="203"/>
      <c r="I84" s="203"/>
      <c r="J84" s="203">
        <v>37626</v>
      </c>
      <c r="K84" s="223">
        <v>18198</v>
      </c>
      <c r="L84" s="223">
        <v>0</v>
      </c>
      <c r="M84" s="223">
        <v>0</v>
      </c>
      <c r="N84" s="223">
        <v>0</v>
      </c>
      <c r="O84" s="223">
        <v>0</v>
      </c>
      <c r="P84" s="223">
        <v>-21178</v>
      </c>
      <c r="Q84" s="223">
        <v>0</v>
      </c>
      <c r="R84" s="223">
        <v>0</v>
      </c>
      <c r="S84" s="223">
        <v>0</v>
      </c>
      <c r="T84" s="361">
        <v>33743</v>
      </c>
      <c r="U84" s="223">
        <v>15545</v>
      </c>
      <c r="V84" s="223">
        <v>33743</v>
      </c>
      <c r="W84" s="361">
        <f t="shared" si="8"/>
        <v>45863</v>
      </c>
      <c r="X84" s="203">
        <v>0</v>
      </c>
      <c r="Y84" s="203">
        <v>45379</v>
      </c>
      <c r="Z84" s="203"/>
      <c r="AA84" s="203">
        <v>3585</v>
      </c>
      <c r="AB84" s="203">
        <v>40044</v>
      </c>
      <c r="AC84" s="203">
        <v>1750</v>
      </c>
      <c r="AD84" s="203">
        <v>0</v>
      </c>
      <c r="AE84" s="203"/>
      <c r="AF84" s="203"/>
      <c r="AG84" s="203"/>
      <c r="AH84" s="203"/>
      <c r="AI84" s="203"/>
      <c r="AJ84" s="203"/>
      <c r="AK84" s="203"/>
      <c r="AL84" s="203"/>
      <c r="AM84" s="200">
        <v>1</v>
      </c>
      <c r="AN84" s="200">
        <v>1</v>
      </c>
      <c r="AO84" s="200"/>
      <c r="AP84" s="200">
        <v>15545</v>
      </c>
      <c r="AQ84" s="241">
        <v>0.85399999999999998</v>
      </c>
      <c r="AR84" s="200"/>
      <c r="AS84" s="203"/>
      <c r="AT84" s="356">
        <f t="shared" si="6"/>
        <v>12120</v>
      </c>
      <c r="AU84" s="200">
        <v>11636</v>
      </c>
      <c r="AV84" s="357">
        <f t="shared" si="7"/>
        <v>35.918560886702402</v>
      </c>
      <c r="AW84" s="262"/>
      <c r="AX84" s="255"/>
      <c r="AY84" s="256"/>
      <c r="AZ84" s="256"/>
      <c r="BA84" s="256"/>
      <c r="BB84" s="257" t="s">
        <v>1470</v>
      </c>
      <c r="BC84" s="257"/>
      <c r="BD84" s="257"/>
      <c r="BE84" s="257"/>
      <c r="BF84" s="257"/>
      <c r="BG84" s="257"/>
      <c r="BH84" s="184">
        <v>51941</v>
      </c>
      <c r="BI84" s="203"/>
      <c r="BJ84" s="232"/>
      <c r="BL84" s="184" t="s">
        <v>1470</v>
      </c>
      <c r="BM84" s="178">
        <v>45863</v>
      </c>
      <c r="BN84" s="181">
        <f>W84-BM84</f>
        <v>0</v>
      </c>
      <c r="BO84" s="178">
        <v>45863</v>
      </c>
      <c r="BP84" s="183">
        <f t="shared" si="5"/>
        <v>0</v>
      </c>
    </row>
    <row r="85" spans="1:68" s="178" customFormat="1" ht="20.100000000000001" hidden="1" customHeight="1">
      <c r="A85" s="191">
        <v>1100208</v>
      </c>
      <c r="B85" s="191"/>
      <c r="C85" s="191"/>
      <c r="D85" s="191"/>
      <c r="E85" s="216" t="s">
        <v>1471</v>
      </c>
      <c r="F85" s="203">
        <v>21178</v>
      </c>
      <c r="G85" s="203">
        <v>21178</v>
      </c>
      <c r="H85" s="203"/>
      <c r="I85" s="203"/>
      <c r="J85" s="203">
        <v>23430</v>
      </c>
      <c r="K85" s="223">
        <v>2252</v>
      </c>
      <c r="L85" s="203"/>
      <c r="M85" s="203"/>
      <c r="N85" s="203"/>
      <c r="O85" s="200"/>
      <c r="P85" s="200">
        <v>-21178</v>
      </c>
      <c r="Q85" s="237"/>
      <c r="R85" s="200"/>
      <c r="S85" s="200"/>
      <c r="T85" s="203">
        <v>0</v>
      </c>
      <c r="U85" s="200">
        <v>-2252</v>
      </c>
      <c r="V85" s="203">
        <v>0</v>
      </c>
      <c r="W85" s="203">
        <f t="shared" si="8"/>
        <v>0</v>
      </c>
      <c r="X85" s="203"/>
      <c r="Y85" s="203">
        <v>0</v>
      </c>
      <c r="Z85" s="203"/>
      <c r="AA85" s="203"/>
      <c r="AB85" s="203"/>
      <c r="AC85" s="203"/>
      <c r="AD85" s="203">
        <v>0</v>
      </c>
      <c r="AE85" s="203"/>
      <c r="AF85" s="203"/>
      <c r="AG85" s="203"/>
      <c r="AH85" s="203"/>
      <c r="AI85" s="203"/>
      <c r="AJ85" s="203"/>
      <c r="AK85" s="203"/>
      <c r="AL85" s="203"/>
      <c r="AM85" s="200"/>
      <c r="AN85" s="200">
        <v>1</v>
      </c>
      <c r="AO85" s="200" t="s">
        <v>1391</v>
      </c>
      <c r="AP85" s="200">
        <v>-2252</v>
      </c>
      <c r="AQ85" s="241">
        <v>-1</v>
      </c>
      <c r="AR85" s="247" t="s">
        <v>1290</v>
      </c>
      <c r="AS85" s="203"/>
      <c r="AT85" s="194">
        <f t="shared" si="6"/>
        <v>0</v>
      </c>
      <c r="AU85" s="200">
        <v>0</v>
      </c>
      <c r="AV85" s="246" t="e">
        <f t="shared" si="7"/>
        <v>#DIV/0!</v>
      </c>
      <c r="AW85" s="262"/>
      <c r="AX85" s="255" t="s">
        <v>1472</v>
      </c>
      <c r="AY85" s="256" t="s">
        <v>1473</v>
      </c>
      <c r="AZ85" s="256"/>
      <c r="BA85" s="256"/>
      <c r="BB85" s="257"/>
      <c r="BC85" s="257"/>
      <c r="BD85" s="257"/>
      <c r="BE85" s="257"/>
      <c r="BF85" s="257"/>
      <c r="BG85" s="257"/>
      <c r="BH85" s="184">
        <v>2252</v>
      </c>
      <c r="BI85" s="203" t="s">
        <v>1327</v>
      </c>
      <c r="BJ85" s="270"/>
      <c r="BK85" s="184" t="s">
        <v>1315</v>
      </c>
      <c r="BL85" s="184" t="s">
        <v>1471</v>
      </c>
      <c r="BM85" s="178">
        <v>0</v>
      </c>
      <c r="BO85" s="178">
        <v>0</v>
      </c>
      <c r="BP85" s="183">
        <f t="shared" si="5"/>
        <v>0</v>
      </c>
    </row>
    <row r="86" spans="1:68" s="178" customFormat="1" ht="20.100000000000001" hidden="1" customHeight="1">
      <c r="A86" s="191">
        <v>1100208</v>
      </c>
      <c r="B86" s="191"/>
      <c r="C86" s="191"/>
      <c r="D86" s="191"/>
      <c r="E86" s="216" t="s">
        <v>1474</v>
      </c>
      <c r="F86" s="203"/>
      <c r="G86" s="203"/>
      <c r="H86" s="203"/>
      <c r="I86" s="203"/>
      <c r="J86" s="203"/>
      <c r="K86" s="223">
        <v>1750</v>
      </c>
      <c r="L86" s="203"/>
      <c r="M86" s="203"/>
      <c r="N86" s="203"/>
      <c r="O86" s="200"/>
      <c r="P86" s="200"/>
      <c r="Q86" s="237"/>
      <c r="R86" s="200"/>
      <c r="S86" s="200"/>
      <c r="T86" s="203">
        <v>1750</v>
      </c>
      <c r="U86" s="200">
        <v>0</v>
      </c>
      <c r="V86" s="203">
        <v>1750</v>
      </c>
      <c r="W86" s="203">
        <f t="shared" si="8"/>
        <v>1750</v>
      </c>
      <c r="X86" s="203"/>
      <c r="Y86" s="203">
        <v>1750</v>
      </c>
      <c r="Z86" s="203"/>
      <c r="AA86" s="203"/>
      <c r="AB86" s="203"/>
      <c r="AC86" s="203">
        <v>1750</v>
      </c>
      <c r="AD86" s="203">
        <v>0</v>
      </c>
      <c r="AE86" s="203"/>
      <c r="AF86" s="203">
        <v>1750</v>
      </c>
      <c r="AG86" s="203">
        <v>0</v>
      </c>
      <c r="AH86" s="203"/>
      <c r="AI86" s="203"/>
      <c r="AJ86" s="203">
        <v>1750</v>
      </c>
      <c r="AK86" s="203"/>
      <c r="AL86" s="203"/>
      <c r="AM86" s="200"/>
      <c r="AN86" s="200"/>
      <c r="AO86" s="200"/>
      <c r="AP86" s="200">
        <v>0</v>
      </c>
      <c r="AQ86" s="241">
        <v>0</v>
      </c>
      <c r="AR86" s="247"/>
      <c r="AS86" s="203"/>
      <c r="AT86" s="194">
        <f t="shared" si="6"/>
        <v>0</v>
      </c>
      <c r="AU86" s="200">
        <v>0</v>
      </c>
      <c r="AV86" s="246">
        <f t="shared" si="7"/>
        <v>0</v>
      </c>
      <c r="AW86" s="262"/>
      <c r="AX86" s="255"/>
      <c r="AY86" s="256" t="s">
        <v>1475</v>
      </c>
      <c r="AZ86" s="256"/>
      <c r="BA86" s="256"/>
      <c r="BB86" s="257" t="s">
        <v>1476</v>
      </c>
      <c r="BC86" s="257">
        <v>23430</v>
      </c>
      <c r="BD86" s="257"/>
      <c r="BE86" s="257">
        <v>21150</v>
      </c>
      <c r="BF86" s="257"/>
      <c r="BG86" s="257">
        <v>1750</v>
      </c>
      <c r="BH86" s="184">
        <v>3500</v>
      </c>
      <c r="BI86" s="203" t="s">
        <v>1445</v>
      </c>
      <c r="BJ86" s="270"/>
      <c r="BK86" s="184" t="s">
        <v>1315</v>
      </c>
      <c r="BL86" s="184" t="s">
        <v>1474</v>
      </c>
      <c r="BM86" s="178">
        <v>1750</v>
      </c>
      <c r="BO86" s="178">
        <v>1750</v>
      </c>
      <c r="BP86" s="183">
        <f t="shared" si="5"/>
        <v>0</v>
      </c>
    </row>
    <row r="87" spans="1:68" s="178" customFormat="1" ht="20.100000000000001" hidden="1" customHeight="1">
      <c r="A87" s="191">
        <v>1100208</v>
      </c>
      <c r="B87" s="191"/>
      <c r="C87" s="191"/>
      <c r="D87" s="191"/>
      <c r="E87" s="217" t="s">
        <v>1477</v>
      </c>
      <c r="F87" s="203">
        <v>611</v>
      </c>
      <c r="G87" s="203">
        <v>611</v>
      </c>
      <c r="H87" s="203"/>
      <c r="I87" s="203"/>
      <c r="J87" s="203">
        <v>730</v>
      </c>
      <c r="K87" s="223">
        <v>730</v>
      </c>
      <c r="L87" s="203"/>
      <c r="M87" s="203"/>
      <c r="N87" s="203"/>
      <c r="O87" s="200"/>
      <c r="P87" s="200">
        <v>0</v>
      </c>
      <c r="Q87" s="237"/>
      <c r="R87" s="200"/>
      <c r="S87" s="200"/>
      <c r="T87" s="203">
        <v>744</v>
      </c>
      <c r="U87" s="200">
        <v>14</v>
      </c>
      <c r="V87" s="203">
        <v>744</v>
      </c>
      <c r="W87" s="203">
        <f t="shared" si="8"/>
        <v>1242</v>
      </c>
      <c r="X87" s="203"/>
      <c r="Y87" s="203">
        <v>744</v>
      </c>
      <c r="Z87" s="203"/>
      <c r="AA87" s="203">
        <v>744</v>
      </c>
      <c r="AB87" s="203"/>
      <c r="AC87" s="203"/>
      <c r="AD87" s="203">
        <v>0</v>
      </c>
      <c r="AE87" s="203"/>
      <c r="AF87" s="203">
        <v>744</v>
      </c>
      <c r="AG87" s="203">
        <v>0</v>
      </c>
      <c r="AH87" s="203">
        <v>744</v>
      </c>
      <c r="AI87" s="203"/>
      <c r="AJ87" s="203"/>
      <c r="AK87" s="203" t="s">
        <v>1478</v>
      </c>
      <c r="AL87" s="203"/>
      <c r="AM87" s="200"/>
      <c r="AN87" s="200">
        <v>1</v>
      </c>
      <c r="AO87" s="200"/>
      <c r="AP87" s="200">
        <v>14</v>
      </c>
      <c r="AQ87" s="241">
        <v>1.9E-2</v>
      </c>
      <c r="AR87" s="247"/>
      <c r="AS87" s="203"/>
      <c r="AT87" s="194">
        <f t="shared" si="6"/>
        <v>498</v>
      </c>
      <c r="AU87" s="200">
        <v>0</v>
      </c>
      <c r="AV87" s="246">
        <f t="shared" si="7"/>
        <v>66.935483870967701</v>
      </c>
      <c r="AW87" s="262"/>
      <c r="AX87" s="255"/>
      <c r="AY87" s="256"/>
      <c r="AZ87" s="256"/>
      <c r="BA87" s="256"/>
      <c r="BB87" s="257" t="s">
        <v>1477</v>
      </c>
      <c r="BC87" s="257">
        <v>730</v>
      </c>
      <c r="BD87" s="257"/>
      <c r="BE87" s="257">
        <v>730</v>
      </c>
      <c r="BF87" s="257"/>
      <c r="BG87" s="257"/>
      <c r="BH87" s="184">
        <v>1474</v>
      </c>
      <c r="BI87" s="203" t="s">
        <v>1309</v>
      </c>
      <c r="BJ87" s="270"/>
      <c r="BK87" s="184" t="s">
        <v>1315</v>
      </c>
      <c r="BL87" s="184" t="s">
        <v>1477</v>
      </c>
      <c r="BM87" s="178">
        <v>1242</v>
      </c>
      <c r="BO87" s="178">
        <v>1242</v>
      </c>
      <c r="BP87" s="183">
        <f t="shared" si="5"/>
        <v>0</v>
      </c>
    </row>
    <row r="88" spans="1:68" s="178" customFormat="1" ht="20.100000000000001" hidden="1" customHeight="1">
      <c r="A88" s="191">
        <v>1100208</v>
      </c>
      <c r="B88" s="191"/>
      <c r="C88" s="191"/>
      <c r="D88" s="191"/>
      <c r="E88" s="217" t="s">
        <v>1479</v>
      </c>
      <c r="F88" s="203">
        <v>1000</v>
      </c>
      <c r="G88" s="203">
        <v>1000</v>
      </c>
      <c r="H88" s="203"/>
      <c r="I88" s="203"/>
      <c r="J88" s="203">
        <v>1000</v>
      </c>
      <c r="K88" s="223">
        <v>1000</v>
      </c>
      <c r="L88" s="203"/>
      <c r="M88" s="203"/>
      <c r="N88" s="203"/>
      <c r="O88" s="200"/>
      <c r="P88" s="200">
        <v>0</v>
      </c>
      <c r="Q88" s="237"/>
      <c r="R88" s="200"/>
      <c r="S88" s="200"/>
      <c r="T88" s="203">
        <v>0</v>
      </c>
      <c r="U88" s="200">
        <v>-1000</v>
      </c>
      <c r="V88" s="203">
        <v>0</v>
      </c>
      <c r="W88" s="203">
        <f t="shared" si="8"/>
        <v>0</v>
      </c>
      <c r="X88" s="203"/>
      <c r="Y88" s="203">
        <v>0</v>
      </c>
      <c r="Z88" s="203"/>
      <c r="AA88" s="203"/>
      <c r="AB88" s="203"/>
      <c r="AC88" s="203"/>
      <c r="AD88" s="203">
        <v>0</v>
      </c>
      <c r="AE88" s="203"/>
      <c r="AF88" s="203"/>
      <c r="AG88" s="203"/>
      <c r="AH88" s="203"/>
      <c r="AI88" s="203"/>
      <c r="AJ88" s="203"/>
      <c r="AK88" s="203"/>
      <c r="AL88" s="203"/>
      <c r="AM88" s="200"/>
      <c r="AN88" s="200">
        <v>1</v>
      </c>
      <c r="AO88" s="200"/>
      <c r="AP88" s="200">
        <v>-1000</v>
      </c>
      <c r="AQ88" s="241">
        <v>-1</v>
      </c>
      <c r="AR88" s="247"/>
      <c r="AS88" s="203"/>
      <c r="AT88" s="194">
        <f t="shared" si="6"/>
        <v>0</v>
      </c>
      <c r="AU88" s="200">
        <v>0</v>
      </c>
      <c r="AV88" s="246" t="e">
        <f t="shared" si="7"/>
        <v>#DIV/0!</v>
      </c>
      <c r="AW88" s="262"/>
      <c r="AX88" s="255"/>
      <c r="AY88" s="256" t="s">
        <v>1480</v>
      </c>
      <c r="AZ88" s="256"/>
      <c r="BA88" s="256"/>
      <c r="BB88" s="257" t="s">
        <v>1479</v>
      </c>
      <c r="BC88" s="257">
        <v>1000</v>
      </c>
      <c r="BD88" s="257"/>
      <c r="BE88" s="257">
        <v>1000</v>
      </c>
      <c r="BF88" s="257"/>
      <c r="BG88" s="257"/>
      <c r="BH88" s="184">
        <v>1000</v>
      </c>
      <c r="BI88" s="203"/>
      <c r="BJ88" s="270"/>
      <c r="BK88" s="184" t="s">
        <v>1315</v>
      </c>
      <c r="BL88" s="184" t="s">
        <v>1479</v>
      </c>
      <c r="BM88" s="178">
        <v>0</v>
      </c>
      <c r="BO88" s="178">
        <v>0</v>
      </c>
      <c r="BP88" s="183">
        <f t="shared" si="5"/>
        <v>0</v>
      </c>
    </row>
    <row r="89" spans="1:68" s="178" customFormat="1" ht="20.100000000000001" hidden="1" customHeight="1">
      <c r="A89" s="191">
        <v>1100208</v>
      </c>
      <c r="B89" s="191"/>
      <c r="C89" s="191"/>
      <c r="D89" s="191"/>
      <c r="E89" s="217" t="s">
        <v>1481</v>
      </c>
      <c r="F89" s="203">
        <v>410</v>
      </c>
      <c r="G89" s="203">
        <v>410</v>
      </c>
      <c r="H89" s="203"/>
      <c r="I89" s="203"/>
      <c r="J89" s="203">
        <v>420</v>
      </c>
      <c r="K89" s="223">
        <v>420</v>
      </c>
      <c r="L89" s="203"/>
      <c r="M89" s="203"/>
      <c r="N89" s="203"/>
      <c r="O89" s="200"/>
      <c r="P89" s="200">
        <v>0</v>
      </c>
      <c r="Q89" s="237"/>
      <c r="R89" s="200"/>
      <c r="S89" s="200"/>
      <c r="T89" s="203">
        <v>150</v>
      </c>
      <c r="U89" s="200">
        <v>-270</v>
      </c>
      <c r="V89" s="203">
        <v>150</v>
      </c>
      <c r="W89" s="203">
        <f t="shared" si="8"/>
        <v>150</v>
      </c>
      <c r="X89" s="203"/>
      <c r="Y89" s="203">
        <v>150</v>
      </c>
      <c r="Z89" s="203"/>
      <c r="AA89" s="203">
        <v>150</v>
      </c>
      <c r="AB89" s="203"/>
      <c r="AC89" s="203"/>
      <c r="AD89" s="203">
        <v>0</v>
      </c>
      <c r="AE89" s="203"/>
      <c r="AF89" s="203">
        <v>150</v>
      </c>
      <c r="AG89" s="203"/>
      <c r="AH89" s="203">
        <v>150</v>
      </c>
      <c r="AI89" s="203"/>
      <c r="AJ89" s="203"/>
      <c r="AK89" s="203"/>
      <c r="AL89" s="203"/>
      <c r="AM89" s="200"/>
      <c r="AN89" s="200">
        <v>1</v>
      </c>
      <c r="AO89" s="200"/>
      <c r="AP89" s="200">
        <v>-270</v>
      </c>
      <c r="AQ89" s="241">
        <v>-0.64300000000000002</v>
      </c>
      <c r="AR89" s="247"/>
      <c r="AS89" s="203"/>
      <c r="AT89" s="194">
        <f t="shared" si="6"/>
        <v>0</v>
      </c>
      <c r="AU89" s="200">
        <v>0</v>
      </c>
      <c r="AV89" s="246">
        <f t="shared" si="7"/>
        <v>0</v>
      </c>
      <c r="AW89" s="262"/>
      <c r="AX89" s="255"/>
      <c r="AY89" s="256"/>
      <c r="AZ89" s="256"/>
      <c r="BA89" s="256"/>
      <c r="BB89" s="257" t="s">
        <v>1481</v>
      </c>
      <c r="BC89" s="257">
        <v>420</v>
      </c>
      <c r="BD89" s="257"/>
      <c r="BE89" s="257"/>
      <c r="BF89" s="257"/>
      <c r="BG89" s="257"/>
      <c r="BH89" s="184">
        <v>570</v>
      </c>
      <c r="BI89" s="203" t="s">
        <v>1340</v>
      </c>
      <c r="BJ89" s="270"/>
      <c r="BK89" s="184" t="s">
        <v>1315</v>
      </c>
      <c r="BL89" s="184" t="s">
        <v>1481</v>
      </c>
      <c r="BM89" s="178">
        <v>150</v>
      </c>
      <c r="BO89" s="178">
        <v>150</v>
      </c>
      <c r="BP89" s="183">
        <f t="shared" si="5"/>
        <v>0</v>
      </c>
    </row>
    <row r="90" spans="1:68" s="178" customFormat="1" ht="37.5" hidden="1">
      <c r="A90" s="191">
        <v>1100208</v>
      </c>
      <c r="B90" s="191"/>
      <c r="C90" s="191"/>
      <c r="D90" s="191"/>
      <c r="E90" s="217" t="s">
        <v>1482</v>
      </c>
      <c r="F90" s="203">
        <v>1257</v>
      </c>
      <c r="G90" s="203">
        <v>1257</v>
      </c>
      <c r="H90" s="203"/>
      <c r="I90" s="203"/>
      <c r="J90" s="203">
        <v>1257</v>
      </c>
      <c r="K90" s="223">
        <v>1257</v>
      </c>
      <c r="L90" s="203"/>
      <c r="M90" s="203"/>
      <c r="N90" s="203"/>
      <c r="O90" s="200"/>
      <c r="P90" s="200">
        <v>0</v>
      </c>
      <c r="Q90" s="237"/>
      <c r="R90" s="200"/>
      <c r="S90" s="200"/>
      <c r="T90" s="203">
        <v>1069</v>
      </c>
      <c r="U90" s="200">
        <v>-188</v>
      </c>
      <c r="V90" s="203">
        <v>1069</v>
      </c>
      <c r="W90" s="277">
        <f t="shared" si="8"/>
        <v>1314</v>
      </c>
      <c r="X90" s="203"/>
      <c r="Y90" s="203">
        <v>1314</v>
      </c>
      <c r="Z90" s="203"/>
      <c r="AA90" s="203">
        <v>377</v>
      </c>
      <c r="AB90" s="203">
        <v>937</v>
      </c>
      <c r="AC90" s="203"/>
      <c r="AD90" s="203">
        <v>0</v>
      </c>
      <c r="AE90" s="203"/>
      <c r="AF90" s="203">
        <v>1069</v>
      </c>
      <c r="AG90" s="203">
        <v>0</v>
      </c>
      <c r="AH90" s="203">
        <v>324</v>
      </c>
      <c r="AI90" s="203"/>
      <c r="AJ90" s="203"/>
      <c r="AK90" s="203" t="s">
        <v>1483</v>
      </c>
      <c r="AL90" s="203"/>
      <c r="AM90" s="200"/>
      <c r="AN90" s="200">
        <v>1</v>
      </c>
      <c r="AO90" s="200"/>
      <c r="AP90" s="200">
        <v>-188</v>
      </c>
      <c r="AQ90" s="241">
        <v>-0.15</v>
      </c>
      <c r="AR90" s="247"/>
      <c r="AS90" s="203"/>
      <c r="AT90" s="194">
        <f t="shared" si="6"/>
        <v>245</v>
      </c>
      <c r="AU90" s="200">
        <v>245</v>
      </c>
      <c r="AV90" s="246">
        <f t="shared" si="7"/>
        <v>22.918615528531301</v>
      </c>
      <c r="AW90" s="262"/>
      <c r="AX90" s="255"/>
      <c r="AY90" s="256" t="s">
        <v>1484</v>
      </c>
      <c r="AZ90" s="256" t="s">
        <v>1485</v>
      </c>
      <c r="BA90" s="256"/>
      <c r="BB90" s="257" t="s">
        <v>1486</v>
      </c>
      <c r="BC90" s="257">
        <v>1257</v>
      </c>
      <c r="BD90" s="257"/>
      <c r="BE90" s="257"/>
      <c r="BF90" s="257"/>
      <c r="BG90" s="257"/>
      <c r="BH90" s="184">
        <v>2326</v>
      </c>
      <c r="BI90" s="203" t="s">
        <v>1309</v>
      </c>
      <c r="BJ90" s="270"/>
      <c r="BK90" s="184" t="s">
        <v>1315</v>
      </c>
      <c r="BL90" s="184" t="s">
        <v>1482</v>
      </c>
      <c r="BM90" s="183">
        <v>1314</v>
      </c>
      <c r="BO90" s="183">
        <v>1314</v>
      </c>
      <c r="BP90" s="183">
        <f t="shared" si="5"/>
        <v>0</v>
      </c>
    </row>
    <row r="91" spans="1:68" s="178" customFormat="1" ht="41.25" hidden="1" customHeight="1">
      <c r="A91" s="191">
        <v>1100208</v>
      </c>
      <c r="B91" s="191"/>
      <c r="C91" s="191"/>
      <c r="D91" s="191"/>
      <c r="E91" s="217" t="s">
        <v>1487</v>
      </c>
      <c r="F91" s="203">
        <v>1901</v>
      </c>
      <c r="G91" s="203">
        <v>1901</v>
      </c>
      <c r="H91" s="203"/>
      <c r="I91" s="203"/>
      <c r="J91" s="203">
        <v>1907</v>
      </c>
      <c r="K91" s="223">
        <v>1907</v>
      </c>
      <c r="L91" s="203"/>
      <c r="M91" s="203"/>
      <c r="N91" s="203"/>
      <c r="O91" s="200"/>
      <c r="P91" s="200">
        <v>0</v>
      </c>
      <c r="Q91" s="237"/>
      <c r="R91" s="200"/>
      <c r="S91" s="200"/>
      <c r="T91" s="203">
        <v>1926</v>
      </c>
      <c r="U91" s="200">
        <v>19</v>
      </c>
      <c r="V91" s="203">
        <v>1926</v>
      </c>
      <c r="W91" s="203">
        <f t="shared" si="8"/>
        <v>1912</v>
      </c>
      <c r="X91" s="203"/>
      <c r="Y91" s="203">
        <v>1926</v>
      </c>
      <c r="Z91" s="203"/>
      <c r="AA91" s="203"/>
      <c r="AB91" s="203">
        <v>1926</v>
      </c>
      <c r="AC91" s="203"/>
      <c r="AD91" s="203">
        <v>0</v>
      </c>
      <c r="AE91" s="203"/>
      <c r="AF91" s="203">
        <v>1926</v>
      </c>
      <c r="AG91" s="203">
        <v>0</v>
      </c>
      <c r="AH91" s="203"/>
      <c r="AI91" s="203"/>
      <c r="AJ91" s="203"/>
      <c r="AK91" s="203" t="s">
        <v>1488</v>
      </c>
      <c r="AL91" s="203"/>
      <c r="AM91" s="200"/>
      <c r="AN91" s="200">
        <v>1</v>
      </c>
      <c r="AO91" s="200"/>
      <c r="AP91" s="200">
        <v>19</v>
      </c>
      <c r="AQ91" s="241">
        <v>0.01</v>
      </c>
      <c r="AR91" s="247"/>
      <c r="AS91" s="203"/>
      <c r="AT91" s="194">
        <f t="shared" si="6"/>
        <v>-14</v>
      </c>
      <c r="AU91" s="200">
        <v>0</v>
      </c>
      <c r="AV91" s="246">
        <f t="shared" si="7"/>
        <v>-0.72689511941848395</v>
      </c>
      <c r="AW91" s="262"/>
      <c r="AX91" s="255"/>
      <c r="AY91" s="256"/>
      <c r="AZ91" s="256"/>
      <c r="BA91" s="256"/>
      <c r="BB91" s="257" t="s">
        <v>1489</v>
      </c>
      <c r="BC91" s="257">
        <v>1907</v>
      </c>
      <c r="BD91" s="257"/>
      <c r="BE91" s="257">
        <v>790</v>
      </c>
      <c r="BF91" s="257"/>
      <c r="BG91" s="257"/>
      <c r="BH91" s="184">
        <v>3833</v>
      </c>
      <c r="BI91" s="203" t="s">
        <v>1309</v>
      </c>
      <c r="BJ91" s="270"/>
      <c r="BK91" s="184" t="s">
        <v>1315</v>
      </c>
      <c r="BL91" s="184" t="s">
        <v>1487</v>
      </c>
      <c r="BM91" s="178">
        <v>1912</v>
      </c>
      <c r="BN91" s="183"/>
      <c r="BO91" s="183">
        <v>1912</v>
      </c>
      <c r="BP91" s="183">
        <f t="shared" si="5"/>
        <v>0</v>
      </c>
    </row>
    <row r="92" spans="1:68" s="178" customFormat="1" ht="41.25" hidden="1" customHeight="1">
      <c r="A92" s="191">
        <v>1100208</v>
      </c>
      <c r="B92" s="191"/>
      <c r="C92" s="191"/>
      <c r="D92" s="191"/>
      <c r="E92" s="217" t="s">
        <v>1490</v>
      </c>
      <c r="F92" s="203">
        <v>7850</v>
      </c>
      <c r="G92" s="203">
        <v>7850</v>
      </c>
      <c r="H92" s="203"/>
      <c r="I92" s="203"/>
      <c r="J92" s="203">
        <v>8320</v>
      </c>
      <c r="K92" s="223">
        <v>8320</v>
      </c>
      <c r="L92" s="203"/>
      <c r="M92" s="203"/>
      <c r="N92" s="203"/>
      <c r="O92" s="200"/>
      <c r="P92" s="200">
        <v>0</v>
      </c>
      <c r="Q92" s="237"/>
      <c r="R92" s="200"/>
      <c r="S92" s="200"/>
      <c r="T92" s="203">
        <v>9200</v>
      </c>
      <c r="U92" s="200">
        <v>880</v>
      </c>
      <c r="V92" s="203">
        <v>9200</v>
      </c>
      <c r="W92" s="277">
        <f t="shared" si="8"/>
        <v>9550</v>
      </c>
      <c r="X92" s="203"/>
      <c r="Y92" s="203">
        <v>9550</v>
      </c>
      <c r="Z92" s="203"/>
      <c r="AA92" s="203">
        <v>2218</v>
      </c>
      <c r="AB92" s="203">
        <v>7332</v>
      </c>
      <c r="AC92" s="203"/>
      <c r="AD92" s="203">
        <v>0</v>
      </c>
      <c r="AE92" s="203"/>
      <c r="AF92" s="203">
        <v>9200</v>
      </c>
      <c r="AG92" s="203">
        <v>0</v>
      </c>
      <c r="AH92" s="203">
        <v>2218</v>
      </c>
      <c r="AI92" s="203"/>
      <c r="AJ92" s="203"/>
      <c r="AK92" s="203" t="s">
        <v>1491</v>
      </c>
      <c r="AL92" s="203"/>
      <c r="AM92" s="200"/>
      <c r="AN92" s="200">
        <v>1</v>
      </c>
      <c r="AO92" s="200"/>
      <c r="AP92" s="200">
        <v>880</v>
      </c>
      <c r="AQ92" s="241">
        <v>0.106</v>
      </c>
      <c r="AR92" s="247"/>
      <c r="AS92" s="203"/>
      <c r="AT92" s="194">
        <f t="shared" si="6"/>
        <v>350</v>
      </c>
      <c r="AU92" s="200">
        <v>350</v>
      </c>
      <c r="AV92" s="246">
        <f t="shared" si="7"/>
        <v>3.8043478260869601</v>
      </c>
      <c r="AW92" s="262"/>
      <c r="AX92" s="255"/>
      <c r="AY92" s="256" t="s">
        <v>1492</v>
      </c>
      <c r="AZ92" s="256"/>
      <c r="BA92" s="256"/>
      <c r="BB92" s="257" t="s">
        <v>1493</v>
      </c>
      <c r="BC92" s="257">
        <v>8320</v>
      </c>
      <c r="BD92" s="257"/>
      <c r="BE92" s="257"/>
      <c r="BF92" s="257"/>
      <c r="BG92" s="257"/>
      <c r="BH92" s="184">
        <v>17520</v>
      </c>
      <c r="BI92" s="203" t="s">
        <v>1309</v>
      </c>
      <c r="BJ92" s="270"/>
      <c r="BK92" s="184" t="s">
        <v>1315</v>
      </c>
      <c r="BL92" s="184" t="s">
        <v>1490</v>
      </c>
      <c r="BM92" s="183">
        <v>9550</v>
      </c>
      <c r="BO92" s="178">
        <v>9550</v>
      </c>
      <c r="BP92" s="183">
        <f t="shared" si="5"/>
        <v>0</v>
      </c>
    </row>
    <row r="93" spans="1:68" s="178" customFormat="1" ht="20.100000000000001" hidden="1" customHeight="1">
      <c r="A93" s="191">
        <v>1100208</v>
      </c>
      <c r="B93" s="191"/>
      <c r="C93" s="191"/>
      <c r="D93" s="191"/>
      <c r="E93" s="217" t="s">
        <v>1494</v>
      </c>
      <c r="F93" s="203"/>
      <c r="G93" s="203"/>
      <c r="H93" s="203"/>
      <c r="I93" s="203"/>
      <c r="J93" s="203"/>
      <c r="K93" s="223"/>
      <c r="L93" s="203"/>
      <c r="M93" s="203"/>
      <c r="N93" s="203"/>
      <c r="O93" s="200"/>
      <c r="P93" s="200"/>
      <c r="Q93" s="237"/>
      <c r="R93" s="200"/>
      <c r="S93" s="200"/>
      <c r="T93" s="203">
        <v>18342</v>
      </c>
      <c r="U93" s="200">
        <v>18342</v>
      </c>
      <c r="V93" s="203">
        <v>18342</v>
      </c>
      <c r="W93" s="203">
        <f t="shared" si="8"/>
        <v>29366</v>
      </c>
      <c r="X93" s="203"/>
      <c r="Y93" s="203">
        <v>29366</v>
      </c>
      <c r="Z93" s="203"/>
      <c r="AA93" s="203"/>
      <c r="AB93" s="203">
        <v>29366</v>
      </c>
      <c r="AC93" s="203"/>
      <c r="AD93" s="203">
        <v>0</v>
      </c>
      <c r="AE93" s="203"/>
      <c r="AF93" s="203">
        <v>18342</v>
      </c>
      <c r="AG93" s="203">
        <v>0</v>
      </c>
      <c r="AH93" s="203"/>
      <c r="AI93" s="203">
        <v>18342</v>
      </c>
      <c r="AJ93" s="203"/>
      <c r="AK93" s="203" t="s">
        <v>1495</v>
      </c>
      <c r="AL93" s="203"/>
      <c r="AM93" s="200"/>
      <c r="AN93" s="200"/>
      <c r="AO93" s="200"/>
      <c r="AP93" s="200">
        <v>18342</v>
      </c>
      <c r="AQ93" s="241">
        <v>0</v>
      </c>
      <c r="AR93" s="247"/>
      <c r="AS93" s="203"/>
      <c r="AT93" s="194">
        <f t="shared" si="6"/>
        <v>11024</v>
      </c>
      <c r="AU93" s="200">
        <v>11024</v>
      </c>
      <c r="AV93" s="246">
        <f t="shared" si="7"/>
        <v>60.102497001417497</v>
      </c>
      <c r="AW93" s="262"/>
      <c r="AX93" s="255"/>
      <c r="AY93" s="256"/>
      <c r="AZ93" s="256" t="s">
        <v>1496</v>
      </c>
      <c r="BA93" s="256"/>
      <c r="BB93" s="257"/>
      <c r="BC93" s="257"/>
      <c r="BD93" s="257"/>
      <c r="BE93" s="257"/>
      <c r="BF93" s="257"/>
      <c r="BG93" s="257"/>
      <c r="BH93" s="184">
        <v>18342</v>
      </c>
      <c r="BI93" s="203" t="s">
        <v>1497</v>
      </c>
      <c r="BJ93" s="270"/>
      <c r="BK93" s="184" t="s">
        <v>1315</v>
      </c>
      <c r="BL93" s="184" t="s">
        <v>1494</v>
      </c>
      <c r="BM93" s="183">
        <v>29366</v>
      </c>
      <c r="BN93" s="183"/>
      <c r="BO93" s="178">
        <v>29366</v>
      </c>
      <c r="BP93" s="183">
        <f t="shared" si="5"/>
        <v>0</v>
      </c>
    </row>
    <row r="94" spans="1:68" s="178" customFormat="1" ht="38.25" hidden="1" customHeight="1">
      <c r="A94" s="191">
        <v>1100208</v>
      </c>
      <c r="B94" s="191"/>
      <c r="C94" s="191"/>
      <c r="D94" s="191"/>
      <c r="E94" s="217" t="s">
        <v>1498</v>
      </c>
      <c r="F94" s="203">
        <v>684</v>
      </c>
      <c r="G94" s="203">
        <v>684</v>
      </c>
      <c r="H94" s="203"/>
      <c r="I94" s="203"/>
      <c r="J94" s="203">
        <v>562</v>
      </c>
      <c r="K94" s="223">
        <v>562</v>
      </c>
      <c r="L94" s="203"/>
      <c r="M94" s="203"/>
      <c r="N94" s="203"/>
      <c r="O94" s="200"/>
      <c r="P94" s="200">
        <v>0</v>
      </c>
      <c r="Q94" s="237"/>
      <c r="R94" s="200"/>
      <c r="S94" s="200"/>
      <c r="T94" s="203">
        <v>562</v>
      </c>
      <c r="U94" s="200">
        <v>0</v>
      </c>
      <c r="V94" s="203">
        <v>562</v>
      </c>
      <c r="W94" s="203">
        <f t="shared" si="8"/>
        <v>579</v>
      </c>
      <c r="X94" s="203"/>
      <c r="Y94" s="203">
        <v>579</v>
      </c>
      <c r="Z94" s="203"/>
      <c r="AA94" s="203">
        <v>96</v>
      </c>
      <c r="AB94" s="203">
        <v>483</v>
      </c>
      <c r="AC94" s="203"/>
      <c r="AD94" s="203">
        <v>0</v>
      </c>
      <c r="AE94" s="203"/>
      <c r="AF94" s="203">
        <v>562</v>
      </c>
      <c r="AG94" s="203">
        <v>0</v>
      </c>
      <c r="AH94" s="203">
        <v>96</v>
      </c>
      <c r="AI94" s="203"/>
      <c r="AJ94" s="203"/>
      <c r="AK94" s="203" t="s">
        <v>1499</v>
      </c>
      <c r="AL94" s="203"/>
      <c r="AM94" s="200"/>
      <c r="AN94" s="200">
        <v>1</v>
      </c>
      <c r="AO94" s="200"/>
      <c r="AP94" s="200">
        <v>0</v>
      </c>
      <c r="AQ94" s="241">
        <v>0</v>
      </c>
      <c r="AR94" s="247"/>
      <c r="AS94" s="203"/>
      <c r="AT94" s="194">
        <f t="shared" si="6"/>
        <v>17</v>
      </c>
      <c r="AU94" s="200">
        <v>17</v>
      </c>
      <c r="AV94" s="246">
        <f t="shared" si="7"/>
        <v>3.02491103202847</v>
      </c>
      <c r="AW94" s="262"/>
      <c r="AX94" s="255"/>
      <c r="AY94" s="256" t="s">
        <v>1492</v>
      </c>
      <c r="AZ94" s="256" t="s">
        <v>1500</v>
      </c>
      <c r="BA94" s="256"/>
      <c r="BB94" s="257" t="s">
        <v>1501</v>
      </c>
      <c r="BC94" s="257">
        <v>562</v>
      </c>
      <c r="BD94" s="257"/>
      <c r="BE94" s="257"/>
      <c r="BF94" s="257"/>
      <c r="BG94" s="257"/>
      <c r="BH94" s="184">
        <v>1124</v>
      </c>
      <c r="BI94" s="203" t="s">
        <v>1309</v>
      </c>
      <c r="BJ94" s="270"/>
      <c r="BK94" s="184" t="s">
        <v>1315</v>
      </c>
      <c r="BL94" s="184" t="s">
        <v>1498</v>
      </c>
      <c r="BM94" s="183">
        <v>579</v>
      </c>
      <c r="BN94" s="183"/>
      <c r="BO94" s="178">
        <v>579</v>
      </c>
      <c r="BP94" s="183">
        <f t="shared" si="5"/>
        <v>0</v>
      </c>
    </row>
    <row r="95" spans="1:68" ht="21" customHeight="1">
      <c r="A95" s="191">
        <v>1100212</v>
      </c>
      <c r="B95" s="191">
        <v>3</v>
      </c>
      <c r="C95" s="191"/>
      <c r="D95" s="191"/>
      <c r="E95" s="388" t="s">
        <v>1502</v>
      </c>
      <c r="F95" s="203"/>
      <c r="G95" s="203"/>
      <c r="H95" s="203"/>
      <c r="I95" s="203"/>
      <c r="J95" s="203">
        <v>1300</v>
      </c>
      <c r="K95" s="223">
        <v>1300</v>
      </c>
      <c r="L95" s="203"/>
      <c r="M95" s="203"/>
      <c r="N95" s="203"/>
      <c r="O95" s="200"/>
      <c r="P95" s="200">
        <v>0</v>
      </c>
      <c r="Q95" s="237"/>
      <c r="R95" s="200"/>
      <c r="S95" s="200"/>
      <c r="T95" s="361">
        <v>2300</v>
      </c>
      <c r="U95" s="200">
        <v>1000</v>
      </c>
      <c r="V95" s="203">
        <v>2300</v>
      </c>
      <c r="W95" s="361">
        <f t="shared" si="8"/>
        <v>2900</v>
      </c>
      <c r="X95" s="203"/>
      <c r="Y95" s="203">
        <v>2900</v>
      </c>
      <c r="Z95" s="203"/>
      <c r="AA95" s="203"/>
      <c r="AB95" s="203">
        <v>2900</v>
      </c>
      <c r="AC95" s="203"/>
      <c r="AD95" s="203">
        <v>0</v>
      </c>
      <c r="AE95" s="203"/>
      <c r="AF95" s="203">
        <v>2300</v>
      </c>
      <c r="AG95" s="203">
        <v>0</v>
      </c>
      <c r="AH95" s="203"/>
      <c r="AI95" s="203"/>
      <c r="AJ95" s="203"/>
      <c r="AK95" s="203" t="s">
        <v>1503</v>
      </c>
      <c r="AL95" s="203"/>
      <c r="AM95" s="203"/>
      <c r="AN95" s="203"/>
      <c r="AO95" s="203"/>
      <c r="AP95" s="200">
        <v>1000</v>
      </c>
      <c r="AQ95" s="241">
        <v>0.76900000000000002</v>
      </c>
      <c r="AR95" s="247"/>
      <c r="AS95" s="203"/>
      <c r="AT95" s="356">
        <f t="shared" si="6"/>
        <v>600</v>
      </c>
      <c r="AU95" s="200">
        <v>600</v>
      </c>
      <c r="AV95" s="357">
        <f t="shared" si="7"/>
        <v>26.086956521739101</v>
      </c>
      <c r="AW95" s="262" t="s">
        <v>1504</v>
      </c>
      <c r="AX95" s="255"/>
      <c r="AY95" s="256" t="s">
        <v>1505</v>
      </c>
      <c r="AZ95" s="256" t="s">
        <v>1506</v>
      </c>
      <c r="BA95" s="256"/>
      <c r="BB95" s="257" t="s">
        <v>1502</v>
      </c>
      <c r="BC95" s="257">
        <v>1300</v>
      </c>
      <c r="BD95" s="257"/>
      <c r="BE95" s="257"/>
      <c r="BF95" s="257"/>
      <c r="BG95" s="257"/>
      <c r="BH95" s="184">
        <v>3600</v>
      </c>
      <c r="BI95" s="203" t="s">
        <v>1497</v>
      </c>
      <c r="BJ95" s="232"/>
      <c r="BL95" s="184" t="s">
        <v>1502</v>
      </c>
      <c r="BM95" s="178">
        <v>2900</v>
      </c>
      <c r="BN95" s="181">
        <f>W95-BM95</f>
        <v>0</v>
      </c>
      <c r="BO95" s="178">
        <v>2900</v>
      </c>
      <c r="BP95" s="183">
        <f t="shared" si="5"/>
        <v>0</v>
      </c>
    </row>
    <row r="96" spans="1:68" s="178" customFormat="1" ht="20.100000000000001" hidden="1" customHeight="1">
      <c r="A96" s="191">
        <v>1100244</v>
      </c>
      <c r="B96" s="191">
        <v>3</v>
      </c>
      <c r="C96" s="191"/>
      <c r="D96" s="191"/>
      <c r="E96" s="208" t="s">
        <v>1507</v>
      </c>
      <c r="F96" s="203">
        <v>108400</v>
      </c>
      <c r="G96" s="203">
        <v>108400</v>
      </c>
      <c r="H96" s="203"/>
      <c r="I96" s="203"/>
      <c r="J96" s="203">
        <v>108400</v>
      </c>
      <c r="K96" s="223">
        <v>108400</v>
      </c>
      <c r="L96" s="203"/>
      <c r="M96" s="203"/>
      <c r="N96" s="203"/>
      <c r="O96" s="200"/>
      <c r="P96" s="200">
        <v>0</v>
      </c>
      <c r="Q96" s="237"/>
      <c r="R96" s="200"/>
      <c r="S96" s="200"/>
      <c r="T96" s="203"/>
      <c r="U96" s="200">
        <v>-108400</v>
      </c>
      <c r="V96" s="203"/>
      <c r="W96" s="283">
        <f t="shared" si="8"/>
        <v>0</v>
      </c>
      <c r="X96" s="203"/>
      <c r="Y96" s="283">
        <v>0</v>
      </c>
      <c r="Z96" s="203"/>
      <c r="AA96" s="203"/>
      <c r="AB96" s="203">
        <v>0</v>
      </c>
      <c r="AC96" s="203"/>
      <c r="AD96" s="203">
        <v>0</v>
      </c>
      <c r="AE96" s="203"/>
      <c r="AF96" s="203">
        <v>85000</v>
      </c>
      <c r="AG96" s="203">
        <v>85000</v>
      </c>
      <c r="AH96" s="203">
        <v>31450</v>
      </c>
      <c r="AI96" s="203"/>
      <c r="AJ96" s="203"/>
      <c r="AK96" s="203"/>
      <c r="AL96" s="203"/>
      <c r="AM96" s="200">
        <v>1</v>
      </c>
      <c r="AN96" s="200">
        <v>1</v>
      </c>
      <c r="AO96" s="200" t="s">
        <v>1465</v>
      </c>
      <c r="AP96" s="200">
        <v>-108400</v>
      </c>
      <c r="AQ96" s="241">
        <v>-1</v>
      </c>
      <c r="AR96" s="247" t="s">
        <v>1290</v>
      </c>
      <c r="AS96" s="203"/>
      <c r="AT96" s="194">
        <f t="shared" si="6"/>
        <v>0</v>
      </c>
      <c r="AU96" s="200">
        <v>0</v>
      </c>
      <c r="AV96" s="246" t="e">
        <f t="shared" si="7"/>
        <v>#DIV/0!</v>
      </c>
      <c r="AW96" s="262"/>
      <c r="AX96" s="255" t="s">
        <v>1508</v>
      </c>
      <c r="AY96" s="256" t="s">
        <v>1509</v>
      </c>
      <c r="AZ96" s="256" t="s">
        <v>1510</v>
      </c>
      <c r="BA96" s="256" t="s">
        <v>1511</v>
      </c>
      <c r="BB96" s="257" t="s">
        <v>1507</v>
      </c>
      <c r="BC96" s="257">
        <v>78850</v>
      </c>
      <c r="BD96" s="257"/>
      <c r="BE96" s="257">
        <v>6950</v>
      </c>
      <c r="BF96" s="257"/>
      <c r="BG96" s="257"/>
      <c r="BH96" s="184">
        <v>108400</v>
      </c>
      <c r="BI96" s="203" t="s">
        <v>1445</v>
      </c>
      <c r="BJ96" s="270"/>
      <c r="BK96" s="184" t="s">
        <v>1315</v>
      </c>
      <c r="BL96" s="184" t="s">
        <v>1507</v>
      </c>
      <c r="BM96" s="183"/>
      <c r="BP96" s="183">
        <f t="shared" si="5"/>
        <v>0</v>
      </c>
    </row>
    <row r="97" spans="1:68" ht="21" customHeight="1">
      <c r="A97" s="191">
        <v>1100225</v>
      </c>
      <c r="B97" s="191">
        <v>3</v>
      </c>
      <c r="C97" s="191"/>
      <c r="D97" s="191"/>
      <c r="E97" s="388" t="s">
        <v>1512</v>
      </c>
      <c r="F97" s="203">
        <v>8225</v>
      </c>
      <c r="G97" s="203">
        <v>8225</v>
      </c>
      <c r="H97" s="203"/>
      <c r="I97" s="203"/>
      <c r="J97" s="203">
        <v>7858</v>
      </c>
      <c r="K97" s="223">
        <v>7858</v>
      </c>
      <c r="L97" s="203"/>
      <c r="M97" s="203"/>
      <c r="N97" s="203"/>
      <c r="O97" s="200"/>
      <c r="P97" s="200">
        <v>0</v>
      </c>
      <c r="Q97" s="237"/>
      <c r="R97" s="200"/>
      <c r="S97" s="200"/>
      <c r="T97" s="361">
        <v>12237</v>
      </c>
      <c r="U97" s="200">
        <v>4379</v>
      </c>
      <c r="V97" s="203">
        <v>12237</v>
      </c>
      <c r="W97" s="361">
        <f t="shared" si="8"/>
        <v>5130</v>
      </c>
      <c r="X97" s="203"/>
      <c r="Y97" s="203">
        <v>5130</v>
      </c>
      <c r="Z97" s="203"/>
      <c r="AA97" s="203"/>
      <c r="AB97" s="203">
        <v>5130</v>
      </c>
      <c r="AC97" s="203"/>
      <c r="AD97" s="203">
        <v>0</v>
      </c>
      <c r="AE97" s="203"/>
      <c r="AF97" s="203">
        <v>12237</v>
      </c>
      <c r="AG97" s="203">
        <v>0</v>
      </c>
      <c r="AH97" s="203"/>
      <c r="AI97" s="203"/>
      <c r="AJ97" s="203"/>
      <c r="AK97" s="203" t="s">
        <v>1513</v>
      </c>
      <c r="AL97" s="203"/>
      <c r="AM97" s="200">
        <v>1</v>
      </c>
      <c r="AN97" s="200">
        <v>1</v>
      </c>
      <c r="AO97" s="200"/>
      <c r="AP97" s="200">
        <v>4379</v>
      </c>
      <c r="AQ97" s="241">
        <v>0.55700000000000005</v>
      </c>
      <c r="AR97" s="247" t="s">
        <v>1290</v>
      </c>
      <c r="AS97" s="203" t="s">
        <v>1317</v>
      </c>
      <c r="AT97" s="356">
        <f t="shared" si="6"/>
        <v>-7107</v>
      </c>
      <c r="AU97" s="200">
        <v>-7107</v>
      </c>
      <c r="AV97" s="357">
        <f t="shared" si="7"/>
        <v>-58.077960284383401</v>
      </c>
      <c r="AW97" s="262"/>
      <c r="AX97" s="255" t="s">
        <v>1514</v>
      </c>
      <c r="AY97" s="256" t="s">
        <v>1515</v>
      </c>
      <c r="AZ97" s="256" t="s">
        <v>1516</v>
      </c>
      <c r="BA97" s="256"/>
      <c r="BB97" s="257" t="s">
        <v>1517</v>
      </c>
      <c r="BC97" s="257">
        <v>7858</v>
      </c>
      <c r="BD97" s="257"/>
      <c r="BE97" s="257"/>
      <c r="BF97" s="257"/>
      <c r="BG97" s="257"/>
      <c r="BH97" s="184">
        <v>20095</v>
      </c>
      <c r="BI97" s="203" t="s">
        <v>1317</v>
      </c>
      <c r="BJ97" s="232"/>
      <c r="BL97" s="184" t="s">
        <v>1517</v>
      </c>
      <c r="BM97" s="178">
        <v>5130</v>
      </c>
      <c r="BN97" s="181">
        <f>W97-BM97</f>
        <v>0</v>
      </c>
      <c r="BO97" s="178">
        <v>5130</v>
      </c>
      <c r="BP97" s="183">
        <f t="shared" si="5"/>
        <v>0</v>
      </c>
    </row>
    <row r="98" spans="1:68" ht="21" customHeight="1">
      <c r="A98" s="191">
        <v>1100226</v>
      </c>
      <c r="B98" s="191">
        <v>3</v>
      </c>
      <c r="C98" s="191"/>
      <c r="D98" s="191"/>
      <c r="E98" s="388" t="s">
        <v>1518</v>
      </c>
      <c r="F98" s="203">
        <v>118200</v>
      </c>
      <c r="G98" s="203">
        <v>118200</v>
      </c>
      <c r="H98" s="203"/>
      <c r="I98" s="203"/>
      <c r="J98" s="203">
        <v>160900</v>
      </c>
      <c r="K98" s="223">
        <v>160900</v>
      </c>
      <c r="L98" s="203"/>
      <c r="M98" s="203"/>
      <c r="N98" s="203"/>
      <c r="O98" s="200"/>
      <c r="P98" s="200">
        <v>0</v>
      </c>
      <c r="Q98" s="237"/>
      <c r="R98" s="200"/>
      <c r="S98" s="200"/>
      <c r="T98" s="361">
        <v>173600</v>
      </c>
      <c r="U98" s="200">
        <v>12700</v>
      </c>
      <c r="V98" s="203">
        <v>173600</v>
      </c>
      <c r="W98" s="361">
        <f t="shared" si="8"/>
        <v>191000</v>
      </c>
      <c r="X98" s="203"/>
      <c r="Y98" s="203">
        <v>115700</v>
      </c>
      <c r="Z98" s="203"/>
      <c r="AA98" s="203"/>
      <c r="AB98" s="203">
        <v>115700</v>
      </c>
      <c r="AC98" s="203"/>
      <c r="AD98" s="203">
        <v>0</v>
      </c>
      <c r="AE98" s="203"/>
      <c r="AF98" s="203">
        <v>173600</v>
      </c>
      <c r="AG98" s="203">
        <v>0</v>
      </c>
      <c r="AH98" s="203"/>
      <c r="AI98" s="203"/>
      <c r="AJ98" s="203"/>
      <c r="AK98" s="203" t="s">
        <v>1519</v>
      </c>
      <c r="AL98" s="203"/>
      <c r="AM98" s="200">
        <v>1</v>
      </c>
      <c r="AN98" s="200">
        <v>1</v>
      </c>
      <c r="AO98" s="200" t="s">
        <v>1465</v>
      </c>
      <c r="AP98" s="200">
        <v>12700</v>
      </c>
      <c r="AQ98" s="241">
        <v>7.9000000000000001E-2</v>
      </c>
      <c r="AR98" s="247" t="s">
        <v>1290</v>
      </c>
      <c r="AS98" s="203" t="s">
        <v>1497</v>
      </c>
      <c r="AT98" s="356">
        <f t="shared" si="6"/>
        <v>17400</v>
      </c>
      <c r="AU98" s="200">
        <v>17400</v>
      </c>
      <c r="AV98" s="357">
        <f t="shared" si="7"/>
        <v>10.0230414746544</v>
      </c>
      <c r="AW98" s="262" t="s">
        <v>1520</v>
      </c>
      <c r="AX98" s="255" t="s">
        <v>1521</v>
      </c>
      <c r="AY98" s="256" t="s">
        <v>1522</v>
      </c>
      <c r="AZ98" s="256" t="s">
        <v>1523</v>
      </c>
      <c r="BA98" s="256"/>
      <c r="BB98" s="257" t="s">
        <v>1524</v>
      </c>
      <c r="BC98" s="257">
        <v>160900</v>
      </c>
      <c r="BD98" s="257"/>
      <c r="BE98" s="257"/>
      <c r="BF98" s="257"/>
      <c r="BG98" s="257"/>
      <c r="BH98" s="184">
        <v>334500</v>
      </c>
      <c r="BI98" s="203" t="s">
        <v>1497</v>
      </c>
      <c r="BJ98" s="232"/>
      <c r="BL98" s="184" t="s">
        <v>1524</v>
      </c>
      <c r="BM98" s="178">
        <v>191000</v>
      </c>
      <c r="BN98" s="181">
        <f>W98-BM98</f>
        <v>0</v>
      </c>
      <c r="BO98" s="178">
        <v>191000</v>
      </c>
      <c r="BP98" s="183">
        <f t="shared" si="5"/>
        <v>0</v>
      </c>
    </row>
    <row r="99" spans="1:68" ht="21" customHeight="1">
      <c r="A99" s="191">
        <v>1100228</v>
      </c>
      <c r="B99" s="191">
        <v>3</v>
      </c>
      <c r="C99" s="191"/>
      <c r="D99" s="191"/>
      <c r="E99" s="388" t="s">
        <v>1525</v>
      </c>
      <c r="F99" s="203">
        <v>101200</v>
      </c>
      <c r="G99" s="203">
        <v>101200</v>
      </c>
      <c r="H99" s="203"/>
      <c r="I99" s="203"/>
      <c r="J99" s="203">
        <v>99210</v>
      </c>
      <c r="K99" s="223">
        <v>99210</v>
      </c>
      <c r="L99" s="203"/>
      <c r="M99" s="203"/>
      <c r="N99" s="203"/>
      <c r="O99" s="200"/>
      <c r="P99" s="200">
        <v>0</v>
      </c>
      <c r="Q99" s="237"/>
      <c r="R99" s="200"/>
      <c r="S99" s="200"/>
      <c r="T99" s="361">
        <v>456183</v>
      </c>
      <c r="U99" s="200">
        <v>356973</v>
      </c>
      <c r="V99" s="203">
        <v>800376</v>
      </c>
      <c r="W99" s="361">
        <f>BM99+14500</f>
        <v>461400</v>
      </c>
      <c r="X99" s="203"/>
      <c r="Y99" s="203">
        <v>446900</v>
      </c>
      <c r="Z99" s="203"/>
      <c r="AA99" s="203">
        <v>0</v>
      </c>
      <c r="AB99" s="203">
        <v>90507</v>
      </c>
      <c r="AC99" s="203">
        <v>356393</v>
      </c>
      <c r="AD99" s="203">
        <v>0</v>
      </c>
      <c r="AE99" s="203"/>
      <c r="AF99" s="203">
        <v>69790</v>
      </c>
      <c r="AG99" s="203">
        <v>-386393</v>
      </c>
      <c r="AH99" s="203"/>
      <c r="AI99" s="203"/>
      <c r="AJ99" s="203"/>
      <c r="AK99" s="203" t="s">
        <v>1526</v>
      </c>
      <c r="AL99" s="203"/>
      <c r="AM99" s="200">
        <v>1</v>
      </c>
      <c r="AN99" s="200">
        <v>1</v>
      </c>
      <c r="AO99" s="200" t="s">
        <v>1465</v>
      </c>
      <c r="AP99" s="200">
        <v>356973</v>
      </c>
      <c r="AQ99" s="241">
        <v>3.5979999999999999</v>
      </c>
      <c r="AR99" s="247" t="s">
        <v>1290</v>
      </c>
      <c r="AS99" s="203" t="s">
        <v>1497</v>
      </c>
      <c r="AT99" s="356">
        <f t="shared" si="6"/>
        <v>5217</v>
      </c>
      <c r="AU99" s="200">
        <v>5217</v>
      </c>
      <c r="AV99" s="357">
        <f t="shared" si="7"/>
        <v>1.1436199946074299</v>
      </c>
      <c r="AW99" s="262" t="s">
        <v>1527</v>
      </c>
      <c r="AX99" s="255" t="s">
        <v>1528</v>
      </c>
      <c r="AY99" s="256" t="s">
        <v>1529</v>
      </c>
      <c r="AZ99" s="256" t="s">
        <v>1530</v>
      </c>
      <c r="BA99" s="256"/>
      <c r="BB99" s="257" t="s">
        <v>1531</v>
      </c>
      <c r="BC99" s="257">
        <v>69210</v>
      </c>
      <c r="BD99" s="257"/>
      <c r="BE99" s="257"/>
      <c r="BF99" s="257"/>
      <c r="BG99" s="257"/>
      <c r="BH99" s="184">
        <v>555393</v>
      </c>
      <c r="BI99" s="203" t="s">
        <v>1497</v>
      </c>
      <c r="BJ99" s="232"/>
      <c r="BL99" s="184" t="s">
        <v>1531</v>
      </c>
      <c r="BM99" s="178">
        <v>446900</v>
      </c>
      <c r="BN99" s="181">
        <f>W99-BM99</f>
        <v>14500</v>
      </c>
      <c r="BO99" s="178">
        <v>446900</v>
      </c>
      <c r="BP99" s="183">
        <f t="shared" si="5"/>
        <v>0</v>
      </c>
    </row>
    <row r="100" spans="1:68" s="178" customFormat="1" ht="37.5" hidden="1" customHeight="1">
      <c r="A100" s="191">
        <v>1100230</v>
      </c>
      <c r="B100" s="191">
        <v>3</v>
      </c>
      <c r="C100" s="191"/>
      <c r="D100" s="191"/>
      <c r="E100" s="208" t="s">
        <v>1532</v>
      </c>
      <c r="F100" s="203"/>
      <c r="G100" s="203"/>
      <c r="H100" s="203"/>
      <c r="I100" s="203"/>
      <c r="J100" s="203"/>
      <c r="K100" s="223"/>
      <c r="L100" s="203"/>
      <c r="M100" s="203"/>
      <c r="N100" s="203"/>
      <c r="O100" s="200"/>
      <c r="P100" s="200"/>
      <c r="Q100" s="237"/>
      <c r="R100" s="200"/>
      <c r="S100" s="200"/>
      <c r="T100" s="203"/>
      <c r="U100" s="200"/>
      <c r="V100" s="203">
        <v>12200</v>
      </c>
      <c r="W100" s="203"/>
      <c r="X100" s="203"/>
      <c r="Y100" s="203">
        <v>14500</v>
      </c>
      <c r="Z100" s="203"/>
      <c r="AA100" s="203"/>
      <c r="AB100" s="203">
        <v>14500</v>
      </c>
      <c r="AC100" s="203"/>
      <c r="AD100" s="203">
        <v>0</v>
      </c>
      <c r="AE100" s="203"/>
      <c r="AF100" s="203"/>
      <c r="AG100" s="203"/>
      <c r="AH100" s="203"/>
      <c r="AI100" s="203"/>
      <c r="AJ100" s="203"/>
      <c r="AK100" s="203"/>
      <c r="AL100" s="203"/>
      <c r="AM100" s="200"/>
      <c r="AN100" s="200"/>
      <c r="AO100" s="200"/>
      <c r="AP100" s="200"/>
      <c r="AQ100" s="241"/>
      <c r="AR100" s="247"/>
      <c r="AS100" s="203"/>
      <c r="AT100" s="194">
        <f t="shared" si="6"/>
        <v>0</v>
      </c>
      <c r="AU100" s="200">
        <v>0</v>
      </c>
      <c r="AV100" s="246" t="e">
        <f t="shared" si="7"/>
        <v>#DIV/0!</v>
      </c>
      <c r="AW100" s="262"/>
      <c r="AX100" s="255"/>
      <c r="AY100" s="256"/>
      <c r="AZ100" s="256" t="s">
        <v>1533</v>
      </c>
      <c r="BA100" s="256"/>
      <c r="BB100" s="257"/>
      <c r="BC100" s="257"/>
      <c r="BD100" s="257"/>
      <c r="BE100" s="257"/>
      <c r="BF100" s="257"/>
      <c r="BG100" s="257"/>
      <c r="BH100" s="184"/>
      <c r="BI100" s="203" t="s">
        <v>1497</v>
      </c>
      <c r="BJ100" s="270"/>
      <c r="BK100" s="184" t="s">
        <v>1315</v>
      </c>
      <c r="BL100" s="184" t="s">
        <v>1532</v>
      </c>
      <c r="BM100" s="183">
        <v>14500</v>
      </c>
      <c r="BO100" s="178">
        <v>14500</v>
      </c>
      <c r="BP100" s="183">
        <f t="shared" si="5"/>
        <v>0</v>
      </c>
    </row>
    <row r="101" spans="1:68" ht="21" customHeight="1">
      <c r="A101" s="191"/>
      <c r="B101" s="191">
        <v>3</v>
      </c>
      <c r="C101" s="191"/>
      <c r="D101" s="191"/>
      <c r="E101" s="388" t="s">
        <v>1534</v>
      </c>
      <c r="F101" s="203">
        <v>401443</v>
      </c>
      <c r="G101" s="203">
        <v>401443</v>
      </c>
      <c r="H101" s="203"/>
      <c r="I101" s="203"/>
      <c r="J101" s="203">
        <v>444693</v>
      </c>
      <c r="K101" s="223">
        <v>444693</v>
      </c>
      <c r="L101" s="203"/>
      <c r="M101" s="203"/>
      <c r="N101" s="203"/>
      <c r="O101" s="200"/>
      <c r="P101" s="200">
        <v>0</v>
      </c>
      <c r="Q101" s="237"/>
      <c r="R101" s="200"/>
      <c r="S101" s="200"/>
      <c r="T101" s="361">
        <v>143313</v>
      </c>
      <c r="U101" s="200">
        <v>-301380</v>
      </c>
      <c r="V101" s="203">
        <v>-213080</v>
      </c>
      <c r="W101" s="361">
        <f t="shared" si="8"/>
        <v>156401</v>
      </c>
      <c r="X101" s="203">
        <v>0</v>
      </c>
      <c r="Y101" s="203">
        <v>0</v>
      </c>
      <c r="Z101" s="203"/>
      <c r="AA101" s="203"/>
      <c r="AB101" s="203"/>
      <c r="AC101" s="203"/>
      <c r="AD101" s="203">
        <v>0</v>
      </c>
      <c r="AE101" s="203"/>
      <c r="AF101" s="203"/>
      <c r="AG101" s="203"/>
      <c r="AH101" s="203"/>
      <c r="AI101" s="203"/>
      <c r="AJ101" s="203"/>
      <c r="AK101" s="203"/>
      <c r="AL101" s="203"/>
      <c r="AM101" s="200">
        <v>1</v>
      </c>
      <c r="AN101" s="200">
        <v>1</v>
      </c>
      <c r="AO101" s="200"/>
      <c r="AP101" s="200">
        <v>-301380</v>
      </c>
      <c r="AQ101" s="241">
        <v>-0.67800000000000005</v>
      </c>
      <c r="AR101" s="200"/>
      <c r="AS101" s="203"/>
      <c r="AT101" s="356">
        <f t="shared" si="6"/>
        <v>13088</v>
      </c>
      <c r="AU101" s="200">
        <v>13088</v>
      </c>
      <c r="AV101" s="357">
        <f t="shared" si="7"/>
        <v>9.1324583254833804</v>
      </c>
      <c r="AW101" s="262"/>
      <c r="AX101" s="255"/>
      <c r="AY101" s="256"/>
      <c r="AZ101" s="256"/>
      <c r="BA101" s="256"/>
      <c r="BB101" s="257" t="s">
        <v>1535</v>
      </c>
      <c r="BC101" s="257"/>
      <c r="BD101" s="257"/>
      <c r="BE101" s="257"/>
      <c r="BF101" s="257"/>
      <c r="BG101" s="257"/>
      <c r="BH101" s="184">
        <v>588006</v>
      </c>
      <c r="BI101" s="203"/>
      <c r="BJ101" s="232"/>
      <c r="BL101" s="184" t="s">
        <v>1535</v>
      </c>
      <c r="BM101" s="178">
        <v>156401</v>
      </c>
      <c r="BN101" s="181">
        <f>W101-BM101</f>
        <v>0</v>
      </c>
      <c r="BO101" s="178">
        <v>156401</v>
      </c>
      <c r="BP101" s="183">
        <f t="shared" si="5"/>
        <v>0</v>
      </c>
    </row>
    <row r="102" spans="1:68" s="178" customFormat="1" ht="33" hidden="1" customHeight="1">
      <c r="A102" s="191"/>
      <c r="B102" s="191"/>
      <c r="C102" s="191"/>
      <c r="D102" s="191"/>
      <c r="E102" s="217" t="s">
        <v>1536</v>
      </c>
      <c r="F102" s="203">
        <v>278229</v>
      </c>
      <c r="G102" s="203">
        <v>278229</v>
      </c>
      <c r="H102" s="203"/>
      <c r="I102" s="203"/>
      <c r="J102" s="203">
        <v>307026</v>
      </c>
      <c r="K102" s="223">
        <v>307026</v>
      </c>
      <c r="L102" s="203"/>
      <c r="M102" s="203"/>
      <c r="N102" s="203"/>
      <c r="O102" s="200"/>
      <c r="P102" s="200">
        <v>0</v>
      </c>
      <c r="Q102" s="237"/>
      <c r="R102" s="200"/>
      <c r="S102" s="200"/>
      <c r="T102" s="203">
        <v>0</v>
      </c>
      <c r="U102" s="200">
        <v>-307026</v>
      </c>
      <c r="V102" s="203">
        <v>-356393</v>
      </c>
      <c r="W102" s="203">
        <f t="shared" si="8"/>
        <v>0</v>
      </c>
      <c r="X102" s="203"/>
      <c r="Y102" s="203">
        <v>0</v>
      </c>
      <c r="Z102" s="203"/>
      <c r="AA102" s="203"/>
      <c r="AB102" s="203"/>
      <c r="AC102" s="203"/>
      <c r="AD102" s="203">
        <v>0</v>
      </c>
      <c r="AE102" s="203"/>
      <c r="AF102" s="203"/>
      <c r="AG102" s="203"/>
      <c r="AH102" s="203"/>
      <c r="AI102" s="203"/>
      <c r="AJ102" s="203"/>
      <c r="AK102" s="203"/>
      <c r="AL102" s="203"/>
      <c r="AM102" s="200">
        <v>1</v>
      </c>
      <c r="AN102" s="200">
        <v>1</v>
      </c>
      <c r="AO102" s="200" t="s">
        <v>1391</v>
      </c>
      <c r="AP102" s="200">
        <v>-307026</v>
      </c>
      <c r="AQ102" s="241">
        <v>-1</v>
      </c>
      <c r="AR102" s="247" t="s">
        <v>1290</v>
      </c>
      <c r="AS102" s="203" t="s">
        <v>1497</v>
      </c>
      <c r="AT102" s="194">
        <f t="shared" si="6"/>
        <v>0</v>
      </c>
      <c r="AU102" s="200">
        <v>0</v>
      </c>
      <c r="AV102" s="246" t="e">
        <f t="shared" si="7"/>
        <v>#DIV/0!</v>
      </c>
      <c r="AW102" s="262" t="s">
        <v>1537</v>
      </c>
      <c r="AX102" s="255" t="s">
        <v>1538</v>
      </c>
      <c r="AY102" s="256" t="s">
        <v>1539</v>
      </c>
      <c r="AZ102" s="256" t="s">
        <v>1540</v>
      </c>
      <c r="BA102" s="256"/>
      <c r="BB102" s="257" t="s">
        <v>1536</v>
      </c>
      <c r="BC102" s="257">
        <v>307026</v>
      </c>
      <c r="BD102" s="257"/>
      <c r="BE102" s="257"/>
      <c r="BF102" s="257"/>
      <c r="BG102" s="257">
        <v>227426</v>
      </c>
      <c r="BH102" s="184">
        <v>307026</v>
      </c>
      <c r="BI102" s="203" t="s">
        <v>1497</v>
      </c>
      <c r="BJ102" s="270"/>
      <c r="BK102" s="184" t="s">
        <v>1315</v>
      </c>
      <c r="BL102" s="184" t="s">
        <v>1536</v>
      </c>
      <c r="BO102" s="183"/>
      <c r="BP102" s="183">
        <f t="shared" si="5"/>
        <v>0</v>
      </c>
    </row>
    <row r="103" spans="1:68" s="178" customFormat="1" ht="20.100000000000001" hidden="1" customHeight="1">
      <c r="A103" s="191">
        <v>1100231</v>
      </c>
      <c r="B103" s="191"/>
      <c r="C103" s="191"/>
      <c r="D103" s="191"/>
      <c r="E103" s="217" t="s">
        <v>1541</v>
      </c>
      <c r="F103" s="203">
        <v>23214</v>
      </c>
      <c r="G103" s="203">
        <v>23214</v>
      </c>
      <c r="H103" s="203"/>
      <c r="I103" s="203"/>
      <c r="J103" s="203">
        <v>37667</v>
      </c>
      <c r="K103" s="223">
        <v>37667</v>
      </c>
      <c r="L103" s="203"/>
      <c r="M103" s="203"/>
      <c r="N103" s="203"/>
      <c r="O103" s="200"/>
      <c r="P103" s="200">
        <v>0</v>
      </c>
      <c r="Q103" s="237"/>
      <c r="R103" s="200"/>
      <c r="S103" s="200"/>
      <c r="T103" s="203">
        <v>43313</v>
      </c>
      <c r="U103" s="200">
        <v>5646</v>
      </c>
      <c r="V103" s="203">
        <v>43313</v>
      </c>
      <c r="W103" s="203">
        <f t="shared" si="8"/>
        <v>56401</v>
      </c>
      <c r="X103" s="203"/>
      <c r="Y103" s="203">
        <v>56401</v>
      </c>
      <c r="Z103" s="203"/>
      <c r="AA103" s="203">
        <v>2390</v>
      </c>
      <c r="AB103" s="203">
        <v>54011</v>
      </c>
      <c r="AC103" s="203"/>
      <c r="AD103" s="203">
        <v>0</v>
      </c>
      <c r="AE103" s="203"/>
      <c r="AF103" s="203">
        <v>43313</v>
      </c>
      <c r="AG103" s="203">
        <v>0</v>
      </c>
      <c r="AH103" s="203">
        <v>43313</v>
      </c>
      <c r="AI103" s="203"/>
      <c r="AJ103" s="203"/>
      <c r="AK103" s="203" t="s">
        <v>1542</v>
      </c>
      <c r="AL103" s="203"/>
      <c r="AM103" s="203">
        <v>1</v>
      </c>
      <c r="AN103" s="203">
        <v>1</v>
      </c>
      <c r="AO103" s="203"/>
      <c r="AP103" s="200">
        <v>5646</v>
      </c>
      <c r="AQ103" s="241">
        <v>0.15</v>
      </c>
      <c r="AR103" s="247" t="s">
        <v>1290</v>
      </c>
      <c r="AS103" s="203"/>
      <c r="AT103" s="194">
        <f t="shared" si="6"/>
        <v>13088</v>
      </c>
      <c r="AU103" s="200">
        <v>13088</v>
      </c>
      <c r="AV103" s="246">
        <f t="shared" si="7"/>
        <v>30.217255789254999</v>
      </c>
      <c r="AW103" s="262"/>
      <c r="AX103" s="255"/>
      <c r="AY103" s="256" t="s">
        <v>1516</v>
      </c>
      <c r="AZ103" s="256" t="s">
        <v>1543</v>
      </c>
      <c r="BA103" s="256"/>
      <c r="BB103" s="257" t="s">
        <v>1541</v>
      </c>
      <c r="BC103" s="257">
        <v>37667</v>
      </c>
      <c r="BD103" s="257"/>
      <c r="BE103" s="257">
        <v>37667</v>
      </c>
      <c r="BF103" s="257"/>
      <c r="BG103" s="257"/>
      <c r="BH103" s="184">
        <v>80980</v>
      </c>
      <c r="BI103" s="203" t="s">
        <v>1331</v>
      </c>
      <c r="BJ103" s="270"/>
      <c r="BK103" s="184" t="s">
        <v>1315</v>
      </c>
      <c r="BL103" s="296" t="s">
        <v>1541</v>
      </c>
      <c r="BM103" s="179">
        <v>56401</v>
      </c>
      <c r="BO103" s="178">
        <v>56401</v>
      </c>
      <c r="BP103" s="183">
        <f t="shared" si="5"/>
        <v>0</v>
      </c>
    </row>
    <row r="104" spans="1:68" s="178" customFormat="1" ht="20.100000000000001" hidden="1" customHeight="1">
      <c r="A104" s="191">
        <v>1100208</v>
      </c>
      <c r="B104" s="191"/>
      <c r="C104" s="191"/>
      <c r="D104" s="191"/>
      <c r="E104" s="217" t="s">
        <v>1544</v>
      </c>
      <c r="F104" s="203">
        <v>100000</v>
      </c>
      <c r="G104" s="203">
        <v>100000</v>
      </c>
      <c r="H104" s="203"/>
      <c r="I104" s="203"/>
      <c r="J104" s="203">
        <v>100000</v>
      </c>
      <c r="K104" s="223">
        <v>100000</v>
      </c>
      <c r="L104" s="203"/>
      <c r="M104" s="203"/>
      <c r="N104" s="203"/>
      <c r="O104" s="200"/>
      <c r="P104" s="200">
        <v>0</v>
      </c>
      <c r="Q104" s="237"/>
      <c r="R104" s="200"/>
      <c r="S104" s="200"/>
      <c r="T104" s="203">
        <v>100000</v>
      </c>
      <c r="U104" s="200">
        <v>0</v>
      </c>
      <c r="V104" s="203">
        <v>100000</v>
      </c>
      <c r="W104" s="203">
        <f t="shared" si="8"/>
        <v>100000</v>
      </c>
      <c r="X104" s="203"/>
      <c r="Y104" s="203">
        <v>100000</v>
      </c>
      <c r="Z104" s="203"/>
      <c r="AA104" s="203"/>
      <c r="AB104" s="203"/>
      <c r="AC104" s="203">
        <v>100000</v>
      </c>
      <c r="AD104" s="203">
        <v>0</v>
      </c>
      <c r="AE104" s="203"/>
      <c r="AF104" s="203"/>
      <c r="AG104" s="203"/>
      <c r="AH104" s="203"/>
      <c r="AI104" s="203"/>
      <c r="AJ104" s="203"/>
      <c r="AK104" s="203"/>
      <c r="AL104" s="203"/>
      <c r="AM104" s="200">
        <v>1</v>
      </c>
      <c r="AN104" s="200">
        <v>1</v>
      </c>
      <c r="AO104" s="200" t="s">
        <v>1391</v>
      </c>
      <c r="AP104" s="200">
        <v>0</v>
      </c>
      <c r="AQ104" s="241">
        <v>0</v>
      </c>
      <c r="AR104" s="247" t="s">
        <v>1290</v>
      </c>
      <c r="AS104" s="203" t="s">
        <v>1497</v>
      </c>
      <c r="AT104" s="194">
        <f t="shared" si="6"/>
        <v>0</v>
      </c>
      <c r="AU104" s="200">
        <v>0</v>
      </c>
      <c r="AV104" s="246">
        <f t="shared" si="7"/>
        <v>0</v>
      </c>
      <c r="AW104" s="262" t="s">
        <v>1545</v>
      </c>
      <c r="AX104" s="255" t="s">
        <v>1546</v>
      </c>
      <c r="AY104" s="256" t="s">
        <v>1547</v>
      </c>
      <c r="AZ104" s="256" t="s">
        <v>1548</v>
      </c>
      <c r="BA104" s="256" t="s">
        <v>1549</v>
      </c>
      <c r="BB104" s="257" t="s">
        <v>1544</v>
      </c>
      <c r="BC104" s="257"/>
      <c r="BD104" s="257"/>
      <c r="BE104" s="257"/>
      <c r="BF104" s="257"/>
      <c r="BG104" s="257"/>
      <c r="BH104" s="184">
        <v>200000</v>
      </c>
      <c r="BI104" s="203" t="s">
        <v>1497</v>
      </c>
      <c r="BJ104" s="270"/>
      <c r="BK104" s="184" t="s">
        <v>1315</v>
      </c>
      <c r="BL104" s="296" t="s">
        <v>1544</v>
      </c>
      <c r="BM104" s="179">
        <v>100000</v>
      </c>
      <c r="BO104" s="183">
        <v>100000</v>
      </c>
      <c r="BP104" s="183">
        <f t="shared" si="5"/>
        <v>0</v>
      </c>
    </row>
    <row r="105" spans="1:68" ht="21" customHeight="1">
      <c r="A105" s="191">
        <v>11002</v>
      </c>
      <c r="B105" s="191">
        <v>2</v>
      </c>
      <c r="C105" s="191"/>
      <c r="D105" s="191">
        <v>2</v>
      </c>
      <c r="E105" s="391" t="s">
        <v>1550</v>
      </c>
      <c r="F105" s="203"/>
      <c r="G105" s="223" t="e">
        <v>#REF!</v>
      </c>
      <c r="H105" s="223" t="e">
        <v>#REF!</v>
      </c>
      <c r="I105" s="223" t="e">
        <v>#REF!</v>
      </c>
      <c r="J105" s="223">
        <v>588265</v>
      </c>
      <c r="K105" s="223">
        <v>627815</v>
      </c>
      <c r="L105" s="223">
        <v>0</v>
      </c>
      <c r="M105" s="223">
        <v>0</v>
      </c>
      <c r="N105" s="223">
        <v>0</v>
      </c>
      <c r="O105" s="223">
        <v>0</v>
      </c>
      <c r="P105" s="223">
        <v>0</v>
      </c>
      <c r="Q105" s="223">
        <v>0</v>
      </c>
      <c r="R105" s="223">
        <v>0</v>
      </c>
      <c r="S105" s="223">
        <v>0</v>
      </c>
      <c r="T105" s="361">
        <v>3798645</v>
      </c>
      <c r="U105" s="223">
        <v>369228</v>
      </c>
      <c r="V105" s="223">
        <v>1718220</v>
      </c>
      <c r="W105" s="361">
        <f>W47-W48-W83-W84-W95-W97-W98-W99-W101</f>
        <v>4244542</v>
      </c>
      <c r="X105" s="223">
        <v>0</v>
      </c>
      <c r="Y105" s="223">
        <v>3944207</v>
      </c>
      <c r="Z105" s="223"/>
      <c r="AA105" s="223">
        <v>225651</v>
      </c>
      <c r="AB105" s="223">
        <v>3523056</v>
      </c>
      <c r="AC105" s="223">
        <v>195500</v>
      </c>
      <c r="AD105" s="203">
        <v>0</v>
      </c>
      <c r="AE105" s="203">
        <v>139561</v>
      </c>
      <c r="AF105" s="223">
        <v>1529820</v>
      </c>
      <c r="AG105" s="223">
        <v>-230900</v>
      </c>
      <c r="AH105" s="223">
        <v>58022</v>
      </c>
      <c r="AI105" s="203"/>
      <c r="AJ105" s="203"/>
      <c r="AK105" s="203"/>
      <c r="AL105" s="203"/>
      <c r="AM105" s="200"/>
      <c r="AN105" s="200"/>
      <c r="AO105" s="200"/>
      <c r="AP105" s="200">
        <v>3170830</v>
      </c>
      <c r="AQ105" s="241">
        <v>5.0510000000000002</v>
      </c>
      <c r="AR105" s="247"/>
      <c r="AS105" s="203"/>
      <c r="AT105" s="356">
        <f t="shared" si="6"/>
        <v>445897</v>
      </c>
      <c r="AU105" s="200">
        <v>285123</v>
      </c>
      <c r="AV105" s="357">
        <f t="shared" si="7"/>
        <v>11.738317215744001</v>
      </c>
      <c r="AW105" s="262"/>
      <c r="AX105" s="255"/>
      <c r="AY105" s="256"/>
      <c r="AZ105" s="256"/>
      <c r="BA105" s="256"/>
      <c r="BB105" s="257"/>
      <c r="BC105" s="257"/>
      <c r="BD105" s="257"/>
      <c r="BE105" s="257"/>
      <c r="BF105" s="257"/>
      <c r="BG105" s="257"/>
      <c r="BH105" s="184">
        <v>4426460</v>
      </c>
      <c r="BI105" s="203"/>
      <c r="BJ105" s="232"/>
      <c r="BL105" s="296" t="s">
        <v>1551</v>
      </c>
      <c r="BM105" s="179" t="e">
        <f>#REF!</f>
        <v>#REF!</v>
      </c>
      <c r="BN105" s="181" t="e">
        <f>W105-BM105</f>
        <v>#REF!</v>
      </c>
      <c r="BO105" s="183">
        <v>4036651</v>
      </c>
      <c r="BP105" s="183" t="e">
        <f t="shared" si="5"/>
        <v>#REF!</v>
      </c>
    </row>
    <row r="106" spans="1:68" s="178" customFormat="1" ht="20.100000000000001" hidden="1" customHeight="1">
      <c r="A106" s="191">
        <v>1100241</v>
      </c>
      <c r="B106" s="191"/>
      <c r="C106" s="191"/>
      <c r="D106" s="191">
        <v>2</v>
      </c>
      <c r="E106" s="216" t="s">
        <v>1552</v>
      </c>
      <c r="F106" s="203"/>
      <c r="G106" s="203"/>
      <c r="H106" s="203"/>
      <c r="I106" s="203"/>
      <c r="J106" s="203"/>
      <c r="K106" s="223"/>
      <c r="L106" s="203"/>
      <c r="M106" s="203"/>
      <c r="N106" s="203"/>
      <c r="O106" s="200"/>
      <c r="P106" s="200"/>
      <c r="Q106" s="237"/>
      <c r="R106" s="200"/>
      <c r="S106" s="200"/>
      <c r="T106" s="203"/>
      <c r="U106" s="200"/>
      <c r="V106" s="203"/>
      <c r="W106" s="203">
        <f t="shared" si="8"/>
        <v>0</v>
      </c>
      <c r="X106" s="203"/>
      <c r="Y106" s="203">
        <v>0</v>
      </c>
      <c r="Z106" s="203"/>
      <c r="AA106" s="203"/>
      <c r="AB106" s="203">
        <v>0</v>
      </c>
      <c r="AC106" s="203"/>
      <c r="AD106" s="203">
        <v>0</v>
      </c>
      <c r="AE106" s="203">
        <v>0</v>
      </c>
      <c r="AF106" s="203"/>
      <c r="AG106" s="203"/>
      <c r="AH106" s="203"/>
      <c r="AI106" s="203"/>
      <c r="AJ106" s="203"/>
      <c r="AK106" s="203"/>
      <c r="AL106" s="203"/>
      <c r="AM106" s="200"/>
      <c r="AN106" s="200"/>
      <c r="AO106" s="200"/>
      <c r="AP106" s="200"/>
      <c r="AQ106" s="241"/>
      <c r="AR106" s="247"/>
      <c r="AS106" s="203"/>
      <c r="AT106" s="194">
        <f t="shared" si="6"/>
        <v>0</v>
      </c>
      <c r="AU106" s="200"/>
      <c r="AV106" s="246" t="e">
        <f t="shared" si="7"/>
        <v>#DIV/0!</v>
      </c>
      <c r="AW106" s="262"/>
      <c r="AX106" s="255"/>
      <c r="AY106" s="256"/>
      <c r="AZ106" s="291"/>
      <c r="BA106" s="291"/>
      <c r="BB106" s="292"/>
      <c r="BC106" s="293"/>
      <c r="BD106" s="293"/>
      <c r="BE106" s="293"/>
      <c r="BF106" s="293"/>
      <c r="BG106" s="293"/>
      <c r="BH106" s="184"/>
      <c r="BI106" s="203"/>
      <c r="BJ106" s="270"/>
      <c r="BK106" s="184" t="s">
        <v>1315</v>
      </c>
      <c r="BL106" s="296" t="s">
        <v>1552</v>
      </c>
      <c r="BM106" s="179"/>
      <c r="BO106" s="183"/>
      <c r="BP106" s="183">
        <f t="shared" si="5"/>
        <v>0</v>
      </c>
    </row>
    <row r="107" spans="1:68" s="178" customFormat="1" ht="20.100000000000001" hidden="1" customHeight="1">
      <c r="A107" s="191">
        <v>1100243</v>
      </c>
      <c r="B107" s="191"/>
      <c r="C107" s="191"/>
      <c r="D107" s="191">
        <v>2</v>
      </c>
      <c r="E107" s="216" t="s">
        <v>1553</v>
      </c>
      <c r="F107" s="203"/>
      <c r="G107" s="203"/>
      <c r="H107" s="203"/>
      <c r="I107" s="203"/>
      <c r="J107" s="203"/>
      <c r="K107" s="223"/>
      <c r="L107" s="203"/>
      <c r="M107" s="203"/>
      <c r="N107" s="203"/>
      <c r="O107" s="200"/>
      <c r="P107" s="200"/>
      <c r="Q107" s="237"/>
      <c r="R107" s="200"/>
      <c r="S107" s="200"/>
      <c r="T107" s="203"/>
      <c r="U107" s="200"/>
      <c r="V107" s="203"/>
      <c r="W107" s="203">
        <f t="shared" si="8"/>
        <v>0</v>
      </c>
      <c r="X107" s="203"/>
      <c r="Y107" s="203">
        <v>0</v>
      </c>
      <c r="Z107" s="203"/>
      <c r="AA107" s="203"/>
      <c r="AB107" s="203">
        <v>0</v>
      </c>
      <c r="AC107" s="203"/>
      <c r="AD107" s="203">
        <v>0</v>
      </c>
      <c r="AE107" s="203">
        <v>0</v>
      </c>
      <c r="AF107" s="203"/>
      <c r="AG107" s="203"/>
      <c r="AH107" s="203"/>
      <c r="AI107" s="203"/>
      <c r="AJ107" s="203"/>
      <c r="AK107" s="203"/>
      <c r="AL107" s="203"/>
      <c r="AM107" s="200"/>
      <c r="AN107" s="200"/>
      <c r="AO107" s="200"/>
      <c r="AP107" s="200"/>
      <c r="AQ107" s="241"/>
      <c r="AR107" s="247"/>
      <c r="AS107" s="203"/>
      <c r="AT107" s="194">
        <f t="shared" si="6"/>
        <v>0</v>
      </c>
      <c r="AU107" s="200"/>
      <c r="AV107" s="246" t="e">
        <f t="shared" si="7"/>
        <v>#DIV/0!</v>
      </c>
      <c r="AW107" s="262"/>
      <c r="AX107" s="255"/>
      <c r="AY107" s="256"/>
      <c r="AZ107" s="256"/>
      <c r="BA107" s="291"/>
      <c r="BB107" s="292"/>
      <c r="BC107" s="293"/>
      <c r="BD107" s="293"/>
      <c r="BE107" s="293"/>
      <c r="BF107" s="293"/>
      <c r="BG107" s="293"/>
      <c r="BH107" s="184"/>
      <c r="BI107" s="203"/>
      <c r="BJ107" s="270"/>
      <c r="BK107" s="184" t="s">
        <v>1315</v>
      </c>
      <c r="BL107" s="296" t="s">
        <v>1553</v>
      </c>
      <c r="BM107" s="179"/>
      <c r="BP107" s="183">
        <f t="shared" si="5"/>
        <v>0</v>
      </c>
    </row>
    <row r="108" spans="1:68" s="179" customFormat="1" ht="20.100000000000001" hidden="1" customHeight="1">
      <c r="A108" s="191">
        <v>1100244</v>
      </c>
      <c r="B108" s="191"/>
      <c r="C108" s="191"/>
      <c r="D108" s="191">
        <v>2</v>
      </c>
      <c r="E108" s="273" t="s">
        <v>1554</v>
      </c>
      <c r="F108" s="274"/>
      <c r="G108" s="274"/>
      <c r="H108" s="274"/>
      <c r="I108" s="274"/>
      <c r="J108" s="274"/>
      <c r="K108" s="275"/>
      <c r="L108" s="274"/>
      <c r="M108" s="274"/>
      <c r="N108" s="274"/>
      <c r="O108" s="274"/>
      <c r="P108" s="274"/>
      <c r="Q108" s="279"/>
      <c r="R108" s="274"/>
      <c r="S108" s="274"/>
      <c r="T108" s="203">
        <v>108400</v>
      </c>
      <c r="U108" s="200">
        <v>108400</v>
      </c>
      <c r="V108" s="203">
        <v>108400</v>
      </c>
      <c r="W108" s="280">
        <f t="shared" si="8"/>
        <v>112000</v>
      </c>
      <c r="X108" s="274"/>
      <c r="Y108" s="203">
        <v>112000</v>
      </c>
      <c r="Z108" s="203"/>
      <c r="AA108" s="203">
        <v>30829</v>
      </c>
      <c r="AB108" s="203">
        <v>72271</v>
      </c>
      <c r="AC108" s="203">
        <v>8900</v>
      </c>
      <c r="AD108" s="203">
        <v>0</v>
      </c>
      <c r="AE108" s="203">
        <v>0</v>
      </c>
      <c r="AF108" s="203"/>
      <c r="AG108" s="274"/>
      <c r="AH108" s="274"/>
      <c r="AI108" s="274"/>
      <c r="AJ108" s="274"/>
      <c r="AK108" s="287" t="s">
        <v>1555</v>
      </c>
      <c r="AL108" s="274"/>
      <c r="AM108" s="274"/>
      <c r="AN108" s="274"/>
      <c r="AO108" s="274"/>
      <c r="AP108" s="289">
        <v>108400</v>
      </c>
      <c r="AQ108" s="290">
        <v>0</v>
      </c>
      <c r="AR108" s="274"/>
      <c r="AS108" s="274"/>
      <c r="AT108" s="194">
        <f t="shared" si="6"/>
        <v>3600</v>
      </c>
      <c r="AU108" s="200">
        <v>3600</v>
      </c>
      <c r="AV108" s="246">
        <f t="shared" si="7"/>
        <v>3.3210332103321001</v>
      </c>
      <c r="AW108" s="274"/>
      <c r="AX108" s="274"/>
      <c r="AY108" s="294"/>
      <c r="AZ108" s="256"/>
      <c r="BA108" s="295"/>
      <c r="BB108" s="296"/>
      <c r="BC108" s="296"/>
      <c r="BD108" s="296"/>
      <c r="BE108" s="296"/>
      <c r="BF108" s="296"/>
      <c r="BG108" s="296"/>
      <c r="BH108" s="184">
        <v>108400</v>
      </c>
      <c r="BI108" s="274" t="s">
        <v>1445</v>
      </c>
      <c r="BJ108" s="296"/>
      <c r="BK108" s="184" t="s">
        <v>1315</v>
      </c>
      <c r="BL108" s="296" t="s">
        <v>1554</v>
      </c>
      <c r="BM108" s="179">
        <v>112000</v>
      </c>
      <c r="BN108" s="178"/>
      <c r="BO108" s="183">
        <v>112000</v>
      </c>
      <c r="BP108" s="183">
        <f t="shared" si="5"/>
        <v>0</v>
      </c>
    </row>
    <row r="109" spans="1:68" s="179" customFormat="1" ht="20.100000000000001" hidden="1" customHeight="1">
      <c r="A109" s="191">
        <v>1100245</v>
      </c>
      <c r="B109" s="191"/>
      <c r="C109" s="191"/>
      <c r="D109" s="191">
        <v>2</v>
      </c>
      <c r="E109" s="273" t="s">
        <v>1556</v>
      </c>
      <c r="F109" s="203">
        <v>216056</v>
      </c>
      <c r="G109" s="203">
        <v>216056</v>
      </c>
      <c r="H109" s="203"/>
      <c r="I109" s="203"/>
      <c r="J109" s="203">
        <v>217807</v>
      </c>
      <c r="K109" s="276">
        <v>217807</v>
      </c>
      <c r="L109" s="274"/>
      <c r="M109" s="274"/>
      <c r="N109" s="274"/>
      <c r="O109" s="274"/>
      <c r="P109" s="274"/>
      <c r="Q109" s="279"/>
      <c r="R109" s="274"/>
      <c r="S109" s="274"/>
      <c r="T109" s="281">
        <v>303746</v>
      </c>
      <c r="U109" s="200">
        <v>85939</v>
      </c>
      <c r="V109" s="281">
        <v>303746</v>
      </c>
      <c r="W109" s="282">
        <f t="shared" si="8"/>
        <v>492784</v>
      </c>
      <c r="X109" s="274"/>
      <c r="Y109" s="203">
        <v>492784</v>
      </c>
      <c r="Z109" s="284"/>
      <c r="AA109" s="203">
        <v>157028</v>
      </c>
      <c r="AB109" s="203">
        <v>335756</v>
      </c>
      <c r="AC109" s="203">
        <v>0</v>
      </c>
      <c r="AD109" s="203">
        <v>0</v>
      </c>
      <c r="AE109" s="203">
        <v>0</v>
      </c>
      <c r="AF109" s="280">
        <v>303746</v>
      </c>
      <c r="AG109" s="203">
        <v>0</v>
      </c>
      <c r="AH109" s="280">
        <v>58022</v>
      </c>
      <c r="AI109" s="274"/>
      <c r="AJ109" s="274"/>
      <c r="AK109" s="288" t="s">
        <v>1557</v>
      </c>
      <c r="AL109" s="274"/>
      <c r="AM109" s="274"/>
      <c r="AN109" s="274"/>
      <c r="AO109" s="274"/>
      <c r="AP109" s="289">
        <v>85939</v>
      </c>
      <c r="AQ109" s="290">
        <v>0.39500000000000002</v>
      </c>
      <c r="AR109" s="274"/>
      <c r="AS109" s="274"/>
      <c r="AT109" s="194">
        <f t="shared" si="6"/>
        <v>189038</v>
      </c>
      <c r="AU109" s="200">
        <v>189038</v>
      </c>
      <c r="AV109" s="246">
        <f t="shared" si="7"/>
        <v>62.235552073113702</v>
      </c>
      <c r="AW109" s="274"/>
      <c r="AX109" s="274"/>
      <c r="AY109" s="294"/>
      <c r="AZ109" s="256" t="s">
        <v>1558</v>
      </c>
      <c r="BA109" s="295"/>
      <c r="BB109" s="296"/>
      <c r="BC109" s="296"/>
      <c r="BD109" s="296"/>
      <c r="BE109" s="296"/>
      <c r="BF109" s="296"/>
      <c r="BG109" s="296"/>
      <c r="BH109" s="184">
        <v>521553</v>
      </c>
      <c r="BI109" s="203" t="s">
        <v>1309</v>
      </c>
      <c r="BJ109" s="270"/>
      <c r="BK109" s="184" t="s">
        <v>1315</v>
      </c>
      <c r="BL109" s="296" t="s">
        <v>1556</v>
      </c>
      <c r="BM109" s="179">
        <v>492784</v>
      </c>
      <c r="BN109" s="178"/>
      <c r="BO109" s="178">
        <v>492784</v>
      </c>
      <c r="BP109" s="183">
        <f t="shared" si="5"/>
        <v>0</v>
      </c>
    </row>
    <row r="110" spans="1:68" s="179" customFormat="1" ht="20.100000000000001" hidden="1" customHeight="1">
      <c r="A110" s="191"/>
      <c r="B110" s="191"/>
      <c r="C110" s="191"/>
      <c r="D110" s="191"/>
      <c r="E110" s="273" t="s">
        <v>1559</v>
      </c>
      <c r="F110" s="203"/>
      <c r="G110" s="203"/>
      <c r="H110" s="203"/>
      <c r="I110" s="203"/>
      <c r="J110" s="203"/>
      <c r="K110" s="276"/>
      <c r="L110" s="274"/>
      <c r="M110" s="274"/>
      <c r="N110" s="274"/>
      <c r="O110" s="274"/>
      <c r="P110" s="274"/>
      <c r="Q110" s="279"/>
      <c r="R110" s="274"/>
      <c r="S110" s="274"/>
      <c r="T110" s="281"/>
      <c r="U110" s="200"/>
      <c r="V110" s="281"/>
      <c r="W110" s="282">
        <f t="shared" si="8"/>
        <v>27000</v>
      </c>
      <c r="X110" s="274"/>
      <c r="Y110" s="285">
        <v>27000</v>
      </c>
      <c r="Z110" s="284"/>
      <c r="AA110" s="284"/>
      <c r="AB110" s="286">
        <v>27000</v>
      </c>
      <c r="AC110" s="284"/>
      <c r="AD110" s="203">
        <v>0</v>
      </c>
      <c r="AE110" s="284"/>
      <c r="AF110" s="280"/>
      <c r="AG110" s="203"/>
      <c r="AH110" s="280"/>
      <c r="AI110" s="274"/>
      <c r="AJ110" s="274"/>
      <c r="AK110" s="288"/>
      <c r="AL110" s="274"/>
      <c r="AM110" s="274"/>
      <c r="AN110" s="274"/>
      <c r="AO110" s="274"/>
      <c r="AP110" s="289"/>
      <c r="AQ110" s="290"/>
      <c r="AR110" s="274"/>
      <c r="AS110" s="274"/>
      <c r="AT110" s="194">
        <f t="shared" si="6"/>
        <v>27000</v>
      </c>
      <c r="AU110" s="200"/>
      <c r="AV110" s="246" t="e">
        <f t="shared" si="7"/>
        <v>#DIV/0!</v>
      </c>
      <c r="AW110" s="274"/>
      <c r="AX110" s="274"/>
      <c r="AY110" s="294"/>
      <c r="AZ110" s="256"/>
      <c r="BA110" s="295"/>
      <c r="BB110" s="296"/>
      <c r="BC110" s="296"/>
      <c r="BD110" s="296"/>
      <c r="BE110" s="296"/>
      <c r="BF110" s="296"/>
      <c r="BG110" s="296"/>
      <c r="BH110" s="184"/>
      <c r="BI110" s="203"/>
      <c r="BJ110" s="270"/>
      <c r="BK110" s="184" t="s">
        <v>1315</v>
      </c>
      <c r="BL110" s="296" t="s">
        <v>1560</v>
      </c>
      <c r="BM110" s="179">
        <v>27000</v>
      </c>
      <c r="BN110" s="178"/>
      <c r="BO110" s="178">
        <v>27000</v>
      </c>
      <c r="BP110" s="183">
        <f t="shared" si="5"/>
        <v>0</v>
      </c>
    </row>
    <row r="111" spans="1:68" s="179" customFormat="1" ht="20.100000000000001" hidden="1" customHeight="1">
      <c r="A111" s="191"/>
      <c r="B111" s="191"/>
      <c r="C111" s="191"/>
      <c r="D111" s="191"/>
      <c r="E111" s="273" t="s">
        <v>1561</v>
      </c>
      <c r="F111" s="203"/>
      <c r="G111" s="203"/>
      <c r="H111" s="203"/>
      <c r="I111" s="203"/>
      <c r="J111" s="203"/>
      <c r="K111" s="276"/>
      <c r="L111" s="274"/>
      <c r="M111" s="274"/>
      <c r="N111" s="274"/>
      <c r="O111" s="274"/>
      <c r="P111" s="274"/>
      <c r="Q111" s="279"/>
      <c r="R111" s="274"/>
      <c r="S111" s="274"/>
      <c r="T111" s="281"/>
      <c r="U111" s="200"/>
      <c r="V111" s="281"/>
      <c r="W111" s="282">
        <f t="shared" si="8"/>
        <v>990</v>
      </c>
      <c r="X111" s="274"/>
      <c r="Y111" s="285">
        <v>990</v>
      </c>
      <c r="Z111" s="284"/>
      <c r="AA111" s="284"/>
      <c r="AB111" s="286">
        <v>990</v>
      </c>
      <c r="AC111" s="284"/>
      <c r="AD111" s="203">
        <v>0</v>
      </c>
      <c r="AE111" s="284"/>
      <c r="AF111" s="280"/>
      <c r="AG111" s="203"/>
      <c r="AH111" s="280"/>
      <c r="AI111" s="274"/>
      <c r="AJ111" s="274"/>
      <c r="AK111" s="288"/>
      <c r="AL111" s="274"/>
      <c r="AM111" s="274"/>
      <c r="AN111" s="274"/>
      <c r="AO111" s="274"/>
      <c r="AP111" s="289"/>
      <c r="AQ111" s="290"/>
      <c r="AR111" s="274"/>
      <c r="AS111" s="274"/>
      <c r="AT111" s="194">
        <f t="shared" si="6"/>
        <v>990</v>
      </c>
      <c r="AU111" s="200"/>
      <c r="AV111" s="246" t="e">
        <f t="shared" si="7"/>
        <v>#DIV/0!</v>
      </c>
      <c r="AW111" s="274"/>
      <c r="AX111" s="274"/>
      <c r="AY111" s="294"/>
      <c r="AZ111" s="256"/>
      <c r="BA111" s="295"/>
      <c r="BB111" s="296"/>
      <c r="BC111" s="296"/>
      <c r="BD111" s="296"/>
      <c r="BE111" s="296"/>
      <c r="BF111" s="296"/>
      <c r="BG111" s="296"/>
      <c r="BH111" s="184"/>
      <c r="BI111" s="203"/>
      <c r="BJ111" s="270"/>
      <c r="BK111" s="184" t="s">
        <v>1315</v>
      </c>
      <c r="BL111" s="184" t="s">
        <v>1562</v>
      </c>
      <c r="BM111" s="178">
        <v>990</v>
      </c>
      <c r="BN111" s="178"/>
      <c r="BO111" s="178">
        <v>990</v>
      </c>
      <c r="BP111" s="183">
        <f t="shared" si="5"/>
        <v>0</v>
      </c>
    </row>
    <row r="112" spans="1:68" s="179" customFormat="1" ht="20.100000000000001" hidden="1" customHeight="1">
      <c r="A112" s="191"/>
      <c r="B112" s="191"/>
      <c r="C112" s="191"/>
      <c r="D112" s="191"/>
      <c r="E112" s="273" t="s">
        <v>1563</v>
      </c>
      <c r="F112" s="203"/>
      <c r="G112" s="203"/>
      <c r="H112" s="203"/>
      <c r="I112" s="203"/>
      <c r="J112" s="203"/>
      <c r="K112" s="276"/>
      <c r="L112" s="274"/>
      <c r="M112" s="274"/>
      <c r="N112" s="274"/>
      <c r="O112" s="274"/>
      <c r="P112" s="274"/>
      <c r="Q112" s="279"/>
      <c r="R112" s="274"/>
      <c r="S112" s="274"/>
      <c r="T112" s="281"/>
      <c r="U112" s="200"/>
      <c r="V112" s="281"/>
      <c r="W112" s="282">
        <f t="shared" si="8"/>
        <v>51208</v>
      </c>
      <c r="X112" s="274"/>
      <c r="Y112" s="285">
        <v>51208</v>
      </c>
      <c r="Z112" s="284"/>
      <c r="AA112" s="284">
        <v>34000</v>
      </c>
      <c r="AB112" s="286">
        <v>17208</v>
      </c>
      <c r="AC112" s="284"/>
      <c r="AD112" s="203"/>
      <c r="AE112" s="284"/>
      <c r="AF112" s="280"/>
      <c r="AG112" s="203"/>
      <c r="AH112" s="280"/>
      <c r="AI112" s="274"/>
      <c r="AJ112" s="274"/>
      <c r="AK112" s="288"/>
      <c r="AL112" s="274"/>
      <c r="AM112" s="274"/>
      <c r="AN112" s="274"/>
      <c r="AO112" s="274"/>
      <c r="AP112" s="289"/>
      <c r="AQ112" s="290"/>
      <c r="AR112" s="274"/>
      <c r="AS112" s="274"/>
      <c r="AT112" s="194">
        <f t="shared" si="6"/>
        <v>51208</v>
      </c>
      <c r="AU112" s="200"/>
      <c r="AV112" s="246" t="e">
        <f t="shared" si="7"/>
        <v>#DIV/0!</v>
      </c>
      <c r="AW112" s="274"/>
      <c r="AX112" s="274"/>
      <c r="AY112" s="294"/>
      <c r="AZ112" s="256"/>
      <c r="BA112" s="295"/>
      <c r="BB112" s="296"/>
      <c r="BC112" s="296"/>
      <c r="BD112" s="296"/>
      <c r="BE112" s="296"/>
      <c r="BF112" s="296"/>
      <c r="BG112" s="296"/>
      <c r="BH112" s="184"/>
      <c r="BI112" s="203"/>
      <c r="BJ112" s="270"/>
      <c r="BK112" s="184" t="s">
        <v>1315</v>
      </c>
      <c r="BL112" s="184" t="s">
        <v>1564</v>
      </c>
      <c r="BM112" s="178">
        <v>51208</v>
      </c>
      <c r="BN112" s="178"/>
      <c r="BO112" s="183">
        <v>51208</v>
      </c>
      <c r="BP112" s="183">
        <f t="shared" ref="BP112:BP175" si="9">BM112-BO112</f>
        <v>0</v>
      </c>
    </row>
    <row r="113" spans="1:68" s="179" customFormat="1" ht="20.100000000000001" hidden="1" customHeight="1">
      <c r="A113" s="191"/>
      <c r="B113" s="191"/>
      <c r="C113" s="191"/>
      <c r="D113" s="191"/>
      <c r="E113" s="273" t="s">
        <v>1565</v>
      </c>
      <c r="F113" s="203"/>
      <c r="G113" s="203"/>
      <c r="H113" s="203"/>
      <c r="I113" s="203"/>
      <c r="J113" s="203"/>
      <c r="K113" s="276"/>
      <c r="L113" s="274"/>
      <c r="M113" s="274"/>
      <c r="N113" s="274"/>
      <c r="O113" s="274"/>
      <c r="P113" s="274"/>
      <c r="Q113" s="279"/>
      <c r="R113" s="274"/>
      <c r="S113" s="274"/>
      <c r="T113" s="281"/>
      <c r="U113" s="200"/>
      <c r="V113" s="281"/>
      <c r="W113" s="282">
        <f t="shared" si="8"/>
        <v>74207</v>
      </c>
      <c r="X113" s="274"/>
      <c r="Y113" s="285">
        <v>74207</v>
      </c>
      <c r="Z113" s="284"/>
      <c r="AA113" s="284">
        <v>30528</v>
      </c>
      <c r="AB113" s="286">
        <v>43679</v>
      </c>
      <c r="AC113" s="284"/>
      <c r="AD113" s="203"/>
      <c r="AE113" s="284"/>
      <c r="AF113" s="280"/>
      <c r="AG113" s="203"/>
      <c r="AH113" s="280"/>
      <c r="AI113" s="274"/>
      <c r="AJ113" s="274"/>
      <c r="AK113" s="288"/>
      <c r="AL113" s="274"/>
      <c r="AM113" s="274"/>
      <c r="AN113" s="274"/>
      <c r="AO113" s="274"/>
      <c r="AP113" s="289"/>
      <c r="AQ113" s="290"/>
      <c r="AR113" s="274"/>
      <c r="AS113" s="274"/>
      <c r="AT113" s="194">
        <f t="shared" si="6"/>
        <v>74207</v>
      </c>
      <c r="AU113" s="200"/>
      <c r="AV113" s="246" t="e">
        <f t="shared" si="7"/>
        <v>#DIV/0!</v>
      </c>
      <c r="AW113" s="274"/>
      <c r="AX113" s="274"/>
      <c r="AY113" s="294"/>
      <c r="AZ113" s="256"/>
      <c r="BA113" s="295"/>
      <c r="BB113" s="296"/>
      <c r="BC113" s="296"/>
      <c r="BD113" s="296"/>
      <c r="BE113" s="296"/>
      <c r="BF113" s="296"/>
      <c r="BG113" s="296"/>
      <c r="BH113" s="184"/>
      <c r="BI113" s="203"/>
      <c r="BJ113" s="270"/>
      <c r="BK113" s="184" t="s">
        <v>1315</v>
      </c>
      <c r="BL113" s="184" t="s">
        <v>1565</v>
      </c>
      <c r="BM113" s="178">
        <v>74207</v>
      </c>
      <c r="BN113" s="178"/>
      <c r="BO113" s="178">
        <v>74207</v>
      </c>
      <c r="BP113" s="183">
        <f t="shared" si="9"/>
        <v>0</v>
      </c>
    </row>
    <row r="114" spans="1:68" s="179" customFormat="1" ht="20.100000000000001" hidden="1" customHeight="1">
      <c r="A114" s="191"/>
      <c r="B114" s="191"/>
      <c r="C114" s="191"/>
      <c r="D114" s="191"/>
      <c r="E114" s="273" t="s">
        <v>1566</v>
      </c>
      <c r="F114" s="203"/>
      <c r="G114" s="203"/>
      <c r="H114" s="203"/>
      <c r="I114" s="203"/>
      <c r="J114" s="203"/>
      <c r="K114" s="276"/>
      <c r="L114" s="274"/>
      <c r="M114" s="274"/>
      <c r="N114" s="274"/>
      <c r="O114" s="274"/>
      <c r="P114" s="274"/>
      <c r="Q114" s="279"/>
      <c r="R114" s="274"/>
      <c r="S114" s="274"/>
      <c r="T114" s="281"/>
      <c r="U114" s="200"/>
      <c r="V114" s="281"/>
      <c r="W114" s="282">
        <f t="shared" si="8"/>
        <v>57500</v>
      </c>
      <c r="X114" s="274"/>
      <c r="Y114" s="285">
        <v>57500</v>
      </c>
      <c r="Z114" s="284"/>
      <c r="AA114" s="284">
        <v>57500</v>
      </c>
      <c r="AB114" s="286">
        <v>0</v>
      </c>
      <c r="AC114" s="284"/>
      <c r="AD114" s="203"/>
      <c r="AE114" s="284"/>
      <c r="AF114" s="280"/>
      <c r="AG114" s="203"/>
      <c r="AH114" s="280"/>
      <c r="AI114" s="274"/>
      <c r="AJ114" s="274"/>
      <c r="AK114" s="288"/>
      <c r="AL114" s="274"/>
      <c r="AM114" s="274"/>
      <c r="AN114" s="274"/>
      <c r="AO114" s="274"/>
      <c r="AP114" s="289"/>
      <c r="AQ114" s="290"/>
      <c r="AR114" s="274"/>
      <c r="AS114" s="274"/>
      <c r="AT114" s="194">
        <f t="shared" si="6"/>
        <v>57500</v>
      </c>
      <c r="AU114" s="200"/>
      <c r="AV114" s="246" t="e">
        <f t="shared" si="7"/>
        <v>#DIV/0!</v>
      </c>
      <c r="AW114" s="274"/>
      <c r="AX114" s="274"/>
      <c r="AY114" s="294"/>
      <c r="AZ114" s="256"/>
      <c r="BA114" s="295"/>
      <c r="BB114" s="296"/>
      <c r="BC114" s="296"/>
      <c r="BD114" s="296"/>
      <c r="BE114" s="296"/>
      <c r="BF114" s="296"/>
      <c r="BG114" s="296"/>
      <c r="BH114" s="184"/>
      <c r="BI114" s="203"/>
      <c r="BJ114" s="270"/>
      <c r="BK114" s="184" t="s">
        <v>1315</v>
      </c>
      <c r="BL114" s="184" t="s">
        <v>1566</v>
      </c>
      <c r="BM114" s="178">
        <v>57500</v>
      </c>
      <c r="BN114" s="178"/>
      <c r="BO114" s="178">
        <v>57500</v>
      </c>
      <c r="BP114" s="183">
        <f t="shared" si="9"/>
        <v>0</v>
      </c>
    </row>
    <row r="115" spans="1:68" s="179" customFormat="1" ht="20.100000000000001" hidden="1" customHeight="1">
      <c r="A115" s="191"/>
      <c r="B115" s="191"/>
      <c r="C115" s="191"/>
      <c r="D115" s="191"/>
      <c r="E115" s="273" t="s">
        <v>1567</v>
      </c>
      <c r="F115" s="203"/>
      <c r="G115" s="203"/>
      <c r="H115" s="203"/>
      <c r="I115" s="203"/>
      <c r="J115" s="203"/>
      <c r="K115" s="276"/>
      <c r="L115" s="274"/>
      <c r="M115" s="274"/>
      <c r="N115" s="274"/>
      <c r="O115" s="274"/>
      <c r="P115" s="274"/>
      <c r="Q115" s="279"/>
      <c r="R115" s="274"/>
      <c r="S115" s="274"/>
      <c r="T115" s="281"/>
      <c r="U115" s="200"/>
      <c r="V115" s="281"/>
      <c r="W115" s="282">
        <f t="shared" si="8"/>
        <v>29700</v>
      </c>
      <c r="X115" s="274"/>
      <c r="Y115" s="285">
        <v>29700</v>
      </c>
      <c r="Z115" s="284"/>
      <c r="AA115" s="284"/>
      <c r="AB115" s="286">
        <v>29700</v>
      </c>
      <c r="AC115" s="284"/>
      <c r="AD115" s="203"/>
      <c r="AE115" s="284"/>
      <c r="AF115" s="280"/>
      <c r="AG115" s="203"/>
      <c r="AH115" s="280"/>
      <c r="AI115" s="274"/>
      <c r="AJ115" s="274"/>
      <c r="AK115" s="288"/>
      <c r="AL115" s="274"/>
      <c r="AM115" s="274"/>
      <c r="AN115" s="274"/>
      <c r="AO115" s="274"/>
      <c r="AP115" s="289"/>
      <c r="AQ115" s="290"/>
      <c r="AR115" s="274"/>
      <c r="AS115" s="274"/>
      <c r="AT115" s="194">
        <f t="shared" si="6"/>
        <v>29700</v>
      </c>
      <c r="AU115" s="200"/>
      <c r="AV115" s="246" t="e">
        <f t="shared" si="7"/>
        <v>#DIV/0!</v>
      </c>
      <c r="AW115" s="274"/>
      <c r="AX115" s="274"/>
      <c r="AY115" s="294"/>
      <c r="AZ115" s="256"/>
      <c r="BA115" s="295"/>
      <c r="BB115" s="296"/>
      <c r="BC115" s="296"/>
      <c r="BD115" s="296"/>
      <c r="BE115" s="296"/>
      <c r="BF115" s="296"/>
      <c r="BG115" s="296"/>
      <c r="BH115" s="184"/>
      <c r="BI115" s="203"/>
      <c r="BJ115" s="270"/>
      <c r="BK115" s="184" t="s">
        <v>1315</v>
      </c>
      <c r="BL115" s="184" t="s">
        <v>1567</v>
      </c>
      <c r="BM115" s="178">
        <v>29700</v>
      </c>
      <c r="BN115" s="178"/>
      <c r="BO115" s="179">
        <v>29700</v>
      </c>
      <c r="BP115" s="183">
        <f t="shared" si="9"/>
        <v>0</v>
      </c>
    </row>
    <row r="116" spans="1:68" s="178" customFormat="1" ht="20.100000000000001" hidden="1" customHeight="1">
      <c r="A116" s="191"/>
      <c r="B116" s="191"/>
      <c r="C116" s="191"/>
      <c r="D116" s="191"/>
      <c r="E116" s="208" t="s">
        <v>1568</v>
      </c>
      <c r="F116" s="203">
        <v>216056</v>
      </c>
      <c r="G116" s="203">
        <v>216056</v>
      </c>
      <c r="H116" s="203"/>
      <c r="I116" s="203"/>
      <c r="J116" s="203">
        <v>217807</v>
      </c>
      <c r="K116" s="223">
        <v>0</v>
      </c>
      <c r="L116" s="203"/>
      <c r="M116" s="203"/>
      <c r="N116" s="203"/>
      <c r="O116" s="200"/>
      <c r="P116" s="200">
        <v>-217807</v>
      </c>
      <c r="Q116" s="237"/>
      <c r="R116" s="200"/>
      <c r="S116" s="200"/>
      <c r="T116" s="203">
        <v>238833</v>
      </c>
      <c r="U116" s="200">
        <v>238833</v>
      </c>
      <c r="V116" s="203">
        <v>238833</v>
      </c>
      <c r="W116" s="282">
        <f t="shared" si="8"/>
        <v>252179</v>
      </c>
      <c r="X116" s="203">
        <v>0</v>
      </c>
      <c r="Y116" s="277">
        <v>252179</v>
      </c>
      <c r="Z116" s="203"/>
      <c r="AA116" s="203">
        <v>35000</v>
      </c>
      <c r="AB116" s="286">
        <v>217179</v>
      </c>
      <c r="AC116" s="203"/>
      <c r="AD116" s="203">
        <v>0</v>
      </c>
      <c r="AE116" s="203"/>
      <c r="AF116" s="203"/>
      <c r="AG116" s="203"/>
      <c r="AH116" s="203"/>
      <c r="AI116" s="203"/>
      <c r="AJ116" s="203"/>
      <c r="AK116" s="203"/>
      <c r="AL116" s="203"/>
      <c r="AM116" s="200">
        <v>1</v>
      </c>
      <c r="AN116" s="200">
        <v>1</v>
      </c>
      <c r="AO116" s="200"/>
      <c r="AP116" s="200">
        <v>238833</v>
      </c>
      <c r="AQ116" s="241">
        <v>0</v>
      </c>
      <c r="AR116" s="200"/>
      <c r="AS116" s="203"/>
      <c r="AT116" s="194">
        <f t="shared" si="6"/>
        <v>13346</v>
      </c>
      <c r="AU116" s="200">
        <v>13346</v>
      </c>
      <c r="AV116" s="246">
        <f t="shared" si="7"/>
        <v>5.58800500768319</v>
      </c>
      <c r="AW116" s="262"/>
      <c r="AX116" s="255"/>
      <c r="AY116" s="256" t="s">
        <v>1569</v>
      </c>
      <c r="AZ116" s="256"/>
      <c r="BA116" s="256" t="s">
        <v>1570</v>
      </c>
      <c r="BB116" s="257" t="s">
        <v>1571</v>
      </c>
      <c r="BC116" s="257">
        <v>217807</v>
      </c>
      <c r="BD116" s="257"/>
      <c r="BE116" s="257">
        <v>34365</v>
      </c>
      <c r="BF116" s="257"/>
      <c r="BG116" s="257"/>
      <c r="BH116" s="184">
        <v>238833</v>
      </c>
      <c r="BI116" s="203"/>
      <c r="BJ116" s="270"/>
      <c r="BK116" s="184" t="s">
        <v>1315</v>
      </c>
      <c r="BL116" s="184" t="s">
        <v>1572</v>
      </c>
      <c r="BM116" s="178">
        <v>252179</v>
      </c>
      <c r="BO116" s="179">
        <v>252179</v>
      </c>
      <c r="BP116" s="183">
        <f t="shared" si="9"/>
        <v>0</v>
      </c>
    </row>
    <row r="117" spans="1:68" s="178" customFormat="1" ht="25.5" hidden="1" customHeight="1">
      <c r="A117" s="191"/>
      <c r="B117" s="191"/>
      <c r="C117" s="191"/>
      <c r="D117" s="191"/>
      <c r="E117" s="217" t="s">
        <v>1573</v>
      </c>
      <c r="F117" s="203">
        <v>131828</v>
      </c>
      <c r="G117" s="203">
        <v>131828</v>
      </c>
      <c r="H117" s="203"/>
      <c r="I117" s="203"/>
      <c r="J117" s="203">
        <v>134701</v>
      </c>
      <c r="K117" s="223">
        <v>0</v>
      </c>
      <c r="L117" s="203"/>
      <c r="M117" s="203"/>
      <c r="N117" s="203"/>
      <c r="O117" s="200"/>
      <c r="P117" s="200">
        <v>-134701</v>
      </c>
      <c r="Q117" s="237"/>
      <c r="R117" s="200"/>
      <c r="S117" s="200"/>
      <c r="T117" s="203"/>
      <c r="U117" s="200">
        <v>0</v>
      </c>
      <c r="V117" s="203"/>
      <c r="W117" s="203">
        <f t="shared" si="8"/>
        <v>0</v>
      </c>
      <c r="X117" s="203"/>
      <c r="Y117" s="203">
        <v>0</v>
      </c>
      <c r="Z117" s="203"/>
      <c r="AA117" s="203"/>
      <c r="AB117" s="203"/>
      <c r="AC117" s="203"/>
      <c r="AD117" s="203">
        <v>0</v>
      </c>
      <c r="AE117" s="203"/>
      <c r="AF117" s="203"/>
      <c r="AG117" s="203"/>
      <c r="AH117" s="203"/>
      <c r="AI117" s="203"/>
      <c r="AJ117" s="203"/>
      <c r="AK117" s="203"/>
      <c r="AL117" s="203"/>
      <c r="AM117" s="200"/>
      <c r="AN117" s="200">
        <v>1</v>
      </c>
      <c r="AO117" s="200" t="s">
        <v>1465</v>
      </c>
      <c r="AP117" s="200">
        <v>0</v>
      </c>
      <c r="AQ117" s="241">
        <v>0</v>
      </c>
      <c r="AR117" s="247" t="s">
        <v>1290</v>
      </c>
      <c r="AS117" s="203" t="s">
        <v>1309</v>
      </c>
      <c r="AT117" s="194">
        <f t="shared" si="6"/>
        <v>0</v>
      </c>
      <c r="AU117" s="200">
        <v>0</v>
      </c>
      <c r="AV117" s="246" t="e">
        <f t="shared" si="7"/>
        <v>#DIV/0!</v>
      </c>
      <c r="AW117" s="262"/>
      <c r="AX117" s="255"/>
      <c r="AY117" s="256"/>
      <c r="AZ117" s="256"/>
      <c r="BA117" s="256" t="s">
        <v>1570</v>
      </c>
      <c r="BB117" s="257" t="s">
        <v>1574</v>
      </c>
      <c r="BC117" s="257"/>
      <c r="BD117" s="257"/>
      <c r="BE117" s="257"/>
      <c r="BF117" s="257"/>
      <c r="BG117" s="257"/>
      <c r="BH117" s="184">
        <v>0</v>
      </c>
      <c r="BI117" s="203" t="s">
        <v>1309</v>
      </c>
      <c r="BJ117" s="270"/>
      <c r="BK117" s="184" t="s">
        <v>1315</v>
      </c>
      <c r="BL117" s="184" t="s">
        <v>1575</v>
      </c>
      <c r="BO117" s="179"/>
      <c r="BP117" s="183">
        <f t="shared" si="9"/>
        <v>0</v>
      </c>
    </row>
    <row r="118" spans="1:68" s="178" customFormat="1" ht="34.5" hidden="1" customHeight="1">
      <c r="A118" s="191"/>
      <c r="B118" s="191"/>
      <c r="C118" s="191"/>
      <c r="D118" s="191"/>
      <c r="E118" s="217" t="s">
        <v>1576</v>
      </c>
      <c r="F118" s="203">
        <v>29710</v>
      </c>
      <c r="G118" s="203">
        <v>29710</v>
      </c>
      <c r="H118" s="203"/>
      <c r="I118" s="203"/>
      <c r="J118" s="203">
        <v>34365</v>
      </c>
      <c r="K118" s="223">
        <v>0</v>
      </c>
      <c r="L118" s="203"/>
      <c r="M118" s="203"/>
      <c r="N118" s="203"/>
      <c r="O118" s="200"/>
      <c r="P118" s="200">
        <v>-34365</v>
      </c>
      <c r="Q118" s="237"/>
      <c r="R118" s="200"/>
      <c r="S118" s="200"/>
      <c r="T118" s="203"/>
      <c r="U118" s="200">
        <v>0</v>
      </c>
      <c r="V118" s="203"/>
      <c r="W118" s="203">
        <f t="shared" si="8"/>
        <v>0</v>
      </c>
      <c r="X118" s="203"/>
      <c r="Y118" s="203">
        <v>0</v>
      </c>
      <c r="Z118" s="203"/>
      <c r="AA118" s="203"/>
      <c r="AB118" s="203"/>
      <c r="AC118" s="203"/>
      <c r="AD118" s="203">
        <v>0</v>
      </c>
      <c r="AE118" s="203"/>
      <c r="AF118" s="203"/>
      <c r="AG118" s="203"/>
      <c r="AH118" s="203"/>
      <c r="AI118" s="203"/>
      <c r="AJ118" s="203"/>
      <c r="AK118" s="203"/>
      <c r="AL118" s="203"/>
      <c r="AM118" s="200"/>
      <c r="AN118" s="200">
        <v>1</v>
      </c>
      <c r="AO118" s="200"/>
      <c r="AP118" s="200">
        <v>0</v>
      </c>
      <c r="AQ118" s="241">
        <v>0</v>
      </c>
      <c r="AR118" s="247" t="s">
        <v>1290</v>
      </c>
      <c r="AS118" s="203" t="s">
        <v>1309</v>
      </c>
      <c r="AT118" s="194">
        <f t="shared" si="6"/>
        <v>0</v>
      </c>
      <c r="AU118" s="200">
        <v>0</v>
      </c>
      <c r="AV118" s="246" t="e">
        <f t="shared" si="7"/>
        <v>#DIV/0!</v>
      </c>
      <c r="AW118" s="262"/>
      <c r="AX118" s="255"/>
      <c r="AY118" s="256"/>
      <c r="AZ118" s="256"/>
      <c r="BA118" s="256" t="s">
        <v>1570</v>
      </c>
      <c r="BB118" s="257" t="s">
        <v>1577</v>
      </c>
      <c r="BC118" s="257"/>
      <c r="BD118" s="257"/>
      <c r="BE118" s="257"/>
      <c r="BF118" s="257"/>
      <c r="BG118" s="257"/>
      <c r="BH118" s="184">
        <v>0</v>
      </c>
      <c r="BI118" s="203" t="s">
        <v>1309</v>
      </c>
      <c r="BJ118" s="270"/>
      <c r="BK118" s="184" t="s">
        <v>1315</v>
      </c>
      <c r="BL118" s="184" t="s">
        <v>1578</v>
      </c>
      <c r="BO118" s="179"/>
      <c r="BP118" s="183">
        <f t="shared" si="9"/>
        <v>0</v>
      </c>
    </row>
    <row r="119" spans="1:68" s="178" customFormat="1" ht="25.5" hidden="1" customHeight="1">
      <c r="A119" s="191"/>
      <c r="B119" s="191"/>
      <c r="C119" s="191"/>
      <c r="D119" s="191"/>
      <c r="E119" s="217" t="s">
        <v>1579</v>
      </c>
      <c r="F119" s="203">
        <v>45360</v>
      </c>
      <c r="G119" s="203">
        <v>45360</v>
      </c>
      <c r="H119" s="203"/>
      <c r="I119" s="203"/>
      <c r="J119" s="203">
        <v>37921</v>
      </c>
      <c r="K119" s="223">
        <v>0</v>
      </c>
      <c r="L119" s="203"/>
      <c r="M119" s="203"/>
      <c r="N119" s="203"/>
      <c r="O119" s="200"/>
      <c r="P119" s="200">
        <v>-37921</v>
      </c>
      <c r="Q119" s="237"/>
      <c r="R119" s="200"/>
      <c r="S119" s="200"/>
      <c r="T119" s="203"/>
      <c r="U119" s="200">
        <v>0</v>
      </c>
      <c r="V119" s="203"/>
      <c r="W119" s="203">
        <f t="shared" si="8"/>
        <v>0</v>
      </c>
      <c r="X119" s="203"/>
      <c r="Y119" s="203">
        <v>0</v>
      </c>
      <c r="Z119" s="203"/>
      <c r="AA119" s="203"/>
      <c r="AB119" s="203"/>
      <c r="AC119" s="203"/>
      <c r="AD119" s="203">
        <v>0</v>
      </c>
      <c r="AE119" s="203"/>
      <c r="AF119" s="203"/>
      <c r="AG119" s="203"/>
      <c r="AH119" s="203"/>
      <c r="AI119" s="203"/>
      <c r="AJ119" s="203"/>
      <c r="AK119" s="203"/>
      <c r="AL119" s="203"/>
      <c r="AM119" s="200"/>
      <c r="AN119" s="200">
        <v>1</v>
      </c>
      <c r="AO119" s="200"/>
      <c r="AP119" s="200">
        <v>0</v>
      </c>
      <c r="AQ119" s="241">
        <v>0</v>
      </c>
      <c r="AR119" s="247" t="s">
        <v>1290</v>
      </c>
      <c r="AS119" s="203" t="s">
        <v>1309</v>
      </c>
      <c r="AT119" s="194">
        <f t="shared" si="6"/>
        <v>0</v>
      </c>
      <c r="AU119" s="200">
        <v>0</v>
      </c>
      <c r="AV119" s="246" t="e">
        <f t="shared" si="7"/>
        <v>#DIV/0!</v>
      </c>
      <c r="AW119" s="262"/>
      <c r="AX119" s="255"/>
      <c r="AY119" s="256"/>
      <c r="AZ119" s="256"/>
      <c r="BA119" s="256" t="s">
        <v>1570</v>
      </c>
      <c r="BB119" s="257" t="s">
        <v>1580</v>
      </c>
      <c r="BC119" s="257"/>
      <c r="BD119" s="257"/>
      <c r="BE119" s="257"/>
      <c r="BF119" s="257"/>
      <c r="BG119" s="257"/>
      <c r="BH119" s="184">
        <v>0</v>
      </c>
      <c r="BI119" s="203" t="s">
        <v>1309</v>
      </c>
      <c r="BJ119" s="270"/>
      <c r="BK119" s="184" t="s">
        <v>1315</v>
      </c>
      <c r="BL119" s="184" t="s">
        <v>1581</v>
      </c>
      <c r="BO119" s="179"/>
      <c r="BP119" s="183">
        <f t="shared" si="9"/>
        <v>0</v>
      </c>
    </row>
    <row r="120" spans="1:68" s="178" customFormat="1" ht="25.5" hidden="1" customHeight="1">
      <c r="A120" s="191"/>
      <c r="B120" s="191"/>
      <c r="C120" s="191"/>
      <c r="D120" s="191"/>
      <c r="E120" s="217" t="s">
        <v>1582</v>
      </c>
      <c r="F120" s="203"/>
      <c r="G120" s="203"/>
      <c r="H120" s="203"/>
      <c r="I120" s="203"/>
      <c r="J120" s="203">
        <v>2865</v>
      </c>
      <c r="K120" s="223">
        <v>0</v>
      </c>
      <c r="L120" s="203"/>
      <c r="M120" s="203"/>
      <c r="N120" s="203"/>
      <c r="O120" s="200"/>
      <c r="P120" s="200">
        <v>-2865</v>
      </c>
      <c r="Q120" s="237"/>
      <c r="R120" s="200"/>
      <c r="S120" s="200"/>
      <c r="T120" s="203"/>
      <c r="U120" s="200">
        <v>0</v>
      </c>
      <c r="V120" s="203"/>
      <c r="W120" s="203">
        <f t="shared" si="8"/>
        <v>0</v>
      </c>
      <c r="X120" s="203"/>
      <c r="Y120" s="203">
        <v>0</v>
      </c>
      <c r="Z120" s="203"/>
      <c r="AA120" s="203"/>
      <c r="AB120" s="203"/>
      <c r="AC120" s="203"/>
      <c r="AD120" s="203">
        <v>0</v>
      </c>
      <c r="AE120" s="203"/>
      <c r="AF120" s="203"/>
      <c r="AG120" s="203"/>
      <c r="AH120" s="203"/>
      <c r="AI120" s="203"/>
      <c r="AJ120" s="203"/>
      <c r="AK120" s="203"/>
      <c r="AL120" s="203"/>
      <c r="AM120" s="200"/>
      <c r="AN120" s="200"/>
      <c r="AO120" s="200"/>
      <c r="AP120" s="200">
        <v>0</v>
      </c>
      <c r="AQ120" s="241">
        <v>0</v>
      </c>
      <c r="AR120" s="247"/>
      <c r="AS120" s="203"/>
      <c r="AT120" s="194">
        <f t="shared" si="6"/>
        <v>0</v>
      </c>
      <c r="AU120" s="200">
        <v>0</v>
      </c>
      <c r="AV120" s="246" t="e">
        <f t="shared" si="7"/>
        <v>#DIV/0!</v>
      </c>
      <c r="AW120" s="262"/>
      <c r="AX120" s="255"/>
      <c r="AY120" s="256"/>
      <c r="AZ120" s="256"/>
      <c r="BA120" s="256" t="s">
        <v>1570</v>
      </c>
      <c r="BB120" s="257" t="s">
        <v>1583</v>
      </c>
      <c r="BC120" s="257"/>
      <c r="BD120" s="257"/>
      <c r="BE120" s="257"/>
      <c r="BF120" s="257"/>
      <c r="BG120" s="257"/>
      <c r="BH120" s="184">
        <v>0</v>
      </c>
      <c r="BI120" s="203"/>
      <c r="BJ120" s="270"/>
      <c r="BK120" s="184" t="s">
        <v>1315</v>
      </c>
      <c r="BL120" s="184" t="s">
        <v>1584</v>
      </c>
      <c r="BO120" s="179"/>
      <c r="BP120" s="183">
        <f t="shared" si="9"/>
        <v>0</v>
      </c>
    </row>
    <row r="121" spans="1:68" s="178" customFormat="1" ht="20.100000000000001" hidden="1" customHeight="1">
      <c r="A121" s="191"/>
      <c r="B121" s="191"/>
      <c r="C121" s="191"/>
      <c r="D121" s="191"/>
      <c r="E121" s="217" t="s">
        <v>1585</v>
      </c>
      <c r="F121" s="203">
        <v>9158</v>
      </c>
      <c r="G121" s="203">
        <v>9158</v>
      </c>
      <c r="H121" s="203"/>
      <c r="I121" s="203"/>
      <c r="J121" s="203">
        <v>7955</v>
      </c>
      <c r="K121" s="223">
        <v>0</v>
      </c>
      <c r="L121" s="203"/>
      <c r="M121" s="203"/>
      <c r="N121" s="203"/>
      <c r="O121" s="200"/>
      <c r="P121" s="200">
        <v>-7955</v>
      </c>
      <c r="Q121" s="237"/>
      <c r="R121" s="200"/>
      <c r="S121" s="200"/>
      <c r="T121" s="203"/>
      <c r="U121" s="200">
        <v>0</v>
      </c>
      <c r="V121" s="203"/>
      <c r="W121" s="203">
        <f t="shared" si="8"/>
        <v>0</v>
      </c>
      <c r="X121" s="203"/>
      <c r="Y121" s="203">
        <v>0</v>
      </c>
      <c r="Z121" s="203"/>
      <c r="AA121" s="203"/>
      <c r="AB121" s="203"/>
      <c r="AC121" s="203"/>
      <c r="AD121" s="203">
        <v>0</v>
      </c>
      <c r="AE121" s="203"/>
      <c r="AF121" s="203"/>
      <c r="AG121" s="203"/>
      <c r="AH121" s="203"/>
      <c r="AI121" s="203"/>
      <c r="AJ121" s="203"/>
      <c r="AK121" s="203"/>
      <c r="AL121" s="203"/>
      <c r="AM121" s="200"/>
      <c r="AN121" s="200">
        <v>1</v>
      </c>
      <c r="AO121" s="200"/>
      <c r="AP121" s="200">
        <v>0</v>
      </c>
      <c r="AQ121" s="241">
        <v>0</v>
      </c>
      <c r="AR121" s="247" t="s">
        <v>1290</v>
      </c>
      <c r="AS121" s="203" t="s">
        <v>1309</v>
      </c>
      <c r="AT121" s="194">
        <f t="shared" si="6"/>
        <v>0</v>
      </c>
      <c r="AU121" s="200">
        <v>0</v>
      </c>
      <c r="AV121" s="246" t="e">
        <f t="shared" si="7"/>
        <v>#DIV/0!</v>
      </c>
      <c r="AW121" s="262"/>
      <c r="AX121" s="255"/>
      <c r="AY121" s="256"/>
      <c r="AZ121" s="256"/>
      <c r="BA121" s="256" t="s">
        <v>1570</v>
      </c>
      <c r="BB121" s="257" t="s">
        <v>1586</v>
      </c>
      <c r="BC121" s="257"/>
      <c r="BD121" s="257"/>
      <c r="BE121" s="257"/>
      <c r="BF121" s="257"/>
      <c r="BG121" s="257"/>
      <c r="BH121" s="184">
        <v>0</v>
      </c>
      <c r="BI121" s="203" t="s">
        <v>1309</v>
      </c>
      <c r="BJ121" s="270"/>
      <c r="BK121" s="184" t="s">
        <v>1315</v>
      </c>
      <c r="BL121" s="184" t="s">
        <v>1587</v>
      </c>
      <c r="BO121" s="179"/>
      <c r="BP121" s="183">
        <f t="shared" si="9"/>
        <v>0</v>
      </c>
    </row>
    <row r="122" spans="1:68" s="178" customFormat="1" ht="20.100000000000001" hidden="1" customHeight="1">
      <c r="A122" s="191">
        <v>1100246</v>
      </c>
      <c r="B122" s="191"/>
      <c r="C122" s="191"/>
      <c r="D122" s="191">
        <v>2</v>
      </c>
      <c r="E122" s="216" t="s">
        <v>1588</v>
      </c>
      <c r="F122" s="203"/>
      <c r="G122" s="203"/>
      <c r="H122" s="203"/>
      <c r="I122" s="203"/>
      <c r="J122" s="203"/>
      <c r="K122" s="223"/>
      <c r="L122" s="203"/>
      <c r="M122" s="203"/>
      <c r="N122" s="203"/>
      <c r="O122" s="200"/>
      <c r="P122" s="200"/>
      <c r="Q122" s="237"/>
      <c r="R122" s="200"/>
      <c r="S122" s="200"/>
      <c r="T122" s="203"/>
      <c r="U122" s="200"/>
      <c r="V122" s="203"/>
      <c r="W122" s="203">
        <f t="shared" si="8"/>
        <v>2730</v>
      </c>
      <c r="X122" s="203"/>
      <c r="Y122" s="203">
        <v>2730</v>
      </c>
      <c r="Z122" s="203"/>
      <c r="AA122" s="203">
        <v>2730</v>
      </c>
      <c r="AB122" s="286">
        <v>0</v>
      </c>
      <c r="AC122" s="203"/>
      <c r="AD122" s="203">
        <v>0</v>
      </c>
      <c r="AE122" s="203">
        <v>0</v>
      </c>
      <c r="AF122" s="203"/>
      <c r="AG122" s="203"/>
      <c r="AH122" s="203"/>
      <c r="AI122" s="203"/>
      <c r="AJ122" s="203"/>
      <c r="AK122" s="203"/>
      <c r="AL122" s="203"/>
      <c r="AM122" s="200"/>
      <c r="AN122" s="200"/>
      <c r="AO122" s="200"/>
      <c r="AP122" s="200"/>
      <c r="AQ122" s="241"/>
      <c r="AR122" s="247"/>
      <c r="AS122" s="203"/>
      <c r="AT122" s="194">
        <f t="shared" si="6"/>
        <v>2730</v>
      </c>
      <c r="AU122" s="200">
        <v>2730</v>
      </c>
      <c r="AV122" s="246" t="e">
        <f t="shared" si="7"/>
        <v>#DIV/0!</v>
      </c>
      <c r="AW122" s="262"/>
      <c r="AX122" s="255"/>
      <c r="AY122" s="256"/>
      <c r="AZ122" s="291"/>
      <c r="BA122" s="291"/>
      <c r="BB122" s="292"/>
      <c r="BC122" s="293"/>
      <c r="BD122" s="293"/>
      <c r="BE122" s="293"/>
      <c r="BF122" s="293"/>
      <c r="BG122" s="293"/>
      <c r="BH122" s="184"/>
      <c r="BI122" s="203"/>
      <c r="BJ122" s="270"/>
      <c r="BK122" s="184" t="s">
        <v>1315</v>
      </c>
      <c r="BL122" s="184" t="s">
        <v>1588</v>
      </c>
      <c r="BM122" s="178">
        <v>2730</v>
      </c>
      <c r="BO122" s="179">
        <v>2730</v>
      </c>
      <c r="BP122" s="183">
        <f t="shared" si="9"/>
        <v>0</v>
      </c>
    </row>
    <row r="123" spans="1:68" s="178" customFormat="1" ht="20.100000000000001" hidden="1" customHeight="1">
      <c r="A123" s="191">
        <v>1100247</v>
      </c>
      <c r="B123" s="191"/>
      <c r="C123" s="191"/>
      <c r="D123" s="191">
        <v>2</v>
      </c>
      <c r="E123" s="216" t="s">
        <v>1589</v>
      </c>
      <c r="F123" s="203"/>
      <c r="G123" s="203"/>
      <c r="H123" s="203"/>
      <c r="I123" s="203"/>
      <c r="J123" s="203"/>
      <c r="K123" s="223"/>
      <c r="L123" s="203"/>
      <c r="M123" s="203"/>
      <c r="N123" s="203"/>
      <c r="O123" s="200"/>
      <c r="P123" s="200"/>
      <c r="Q123" s="237"/>
      <c r="R123" s="200"/>
      <c r="S123" s="200"/>
      <c r="T123" s="203"/>
      <c r="U123" s="200"/>
      <c r="V123" s="203"/>
      <c r="W123" s="203">
        <f t="shared" si="8"/>
        <v>49124</v>
      </c>
      <c r="X123" s="203"/>
      <c r="Y123" s="203">
        <v>27267</v>
      </c>
      <c r="Z123" s="203"/>
      <c r="AA123" s="203">
        <v>2000</v>
      </c>
      <c r="AB123" s="203">
        <v>25267</v>
      </c>
      <c r="AC123" s="203"/>
      <c r="AD123" s="203">
        <v>0</v>
      </c>
      <c r="AE123" s="203">
        <v>0</v>
      </c>
      <c r="AF123" s="203"/>
      <c r="AG123" s="203"/>
      <c r="AH123" s="203"/>
      <c r="AI123" s="203"/>
      <c r="AJ123" s="203"/>
      <c r="AK123" s="203"/>
      <c r="AL123" s="203"/>
      <c r="AM123" s="200"/>
      <c r="AN123" s="200"/>
      <c r="AO123" s="200"/>
      <c r="AP123" s="200"/>
      <c r="AQ123" s="241"/>
      <c r="AR123" s="247"/>
      <c r="AS123" s="203"/>
      <c r="AT123" s="194">
        <f t="shared" si="6"/>
        <v>49124</v>
      </c>
      <c r="AU123" s="200">
        <v>27267</v>
      </c>
      <c r="AV123" s="246" t="e">
        <f t="shared" si="7"/>
        <v>#DIV/0!</v>
      </c>
      <c r="AW123" s="262"/>
      <c r="AX123" s="255"/>
      <c r="AY123" s="256"/>
      <c r="AZ123" s="291"/>
      <c r="BA123" s="291"/>
      <c r="BB123" s="292"/>
      <c r="BC123" s="293"/>
      <c r="BD123" s="293"/>
      <c r="BE123" s="293"/>
      <c r="BF123" s="293"/>
      <c r="BG123" s="293"/>
      <c r="BH123" s="184"/>
      <c r="BI123" s="203"/>
      <c r="BJ123" s="270"/>
      <c r="BK123" s="184" t="s">
        <v>1315</v>
      </c>
      <c r="BL123" s="184" t="s">
        <v>1589</v>
      </c>
      <c r="BM123" s="178">
        <v>49124</v>
      </c>
      <c r="BO123" s="178">
        <v>49124</v>
      </c>
      <c r="BP123" s="183">
        <f t="shared" si="9"/>
        <v>0</v>
      </c>
    </row>
    <row r="124" spans="1:68" s="178" customFormat="1" ht="20.100000000000001" hidden="1" customHeight="1">
      <c r="A124" s="191">
        <v>1100248</v>
      </c>
      <c r="B124" s="191"/>
      <c r="C124" s="191"/>
      <c r="D124" s="191">
        <v>2</v>
      </c>
      <c r="E124" s="216" t="s">
        <v>1590</v>
      </c>
      <c r="F124" s="203"/>
      <c r="G124" s="203">
        <v>182300</v>
      </c>
      <c r="H124" s="203">
        <v>0</v>
      </c>
      <c r="I124" s="203">
        <v>0</v>
      </c>
      <c r="J124" s="203">
        <v>183858</v>
      </c>
      <c r="K124" s="203">
        <v>183858</v>
      </c>
      <c r="L124" s="203">
        <v>0</v>
      </c>
      <c r="M124" s="203">
        <v>0</v>
      </c>
      <c r="N124" s="203">
        <v>0</v>
      </c>
      <c r="O124" s="203">
        <v>0</v>
      </c>
      <c r="P124" s="203">
        <v>0</v>
      </c>
      <c r="Q124" s="203">
        <v>0</v>
      </c>
      <c r="R124" s="203">
        <v>0</v>
      </c>
      <c r="S124" s="203">
        <v>0</v>
      </c>
      <c r="T124" s="203">
        <v>387152</v>
      </c>
      <c r="U124" s="203">
        <v>47042</v>
      </c>
      <c r="V124" s="203">
        <v>387152</v>
      </c>
      <c r="W124" s="203">
        <f t="shared" si="8"/>
        <v>588165</v>
      </c>
      <c r="X124" s="203"/>
      <c r="Y124" s="203">
        <v>588165</v>
      </c>
      <c r="Z124" s="203"/>
      <c r="AA124" s="203">
        <v>4297</v>
      </c>
      <c r="AB124" s="286">
        <v>583868</v>
      </c>
      <c r="AC124" s="203">
        <v>0</v>
      </c>
      <c r="AD124" s="203">
        <v>0</v>
      </c>
      <c r="AE124" s="203">
        <v>0</v>
      </c>
      <c r="AF124" s="203">
        <v>156252</v>
      </c>
      <c r="AG124" s="203">
        <v>-230900</v>
      </c>
      <c r="AH124" s="203"/>
      <c r="AI124" s="203"/>
      <c r="AJ124" s="203"/>
      <c r="AK124" s="203" t="s">
        <v>1591</v>
      </c>
      <c r="AL124" s="203"/>
      <c r="AM124" s="203"/>
      <c r="AN124" s="203"/>
      <c r="AO124" s="203"/>
      <c r="AP124" s="200">
        <v>203294</v>
      </c>
      <c r="AQ124" s="241">
        <v>1.1060000000000001</v>
      </c>
      <c r="AR124" s="203"/>
      <c r="AS124" s="203"/>
      <c r="AT124" s="194">
        <f t="shared" si="6"/>
        <v>201013</v>
      </c>
      <c r="AU124" s="200">
        <v>201013</v>
      </c>
      <c r="AV124" s="246">
        <f t="shared" si="7"/>
        <v>51.920950944331899</v>
      </c>
      <c r="AW124" s="262"/>
      <c r="AX124" s="255"/>
      <c r="AY124" s="256" t="s">
        <v>1592</v>
      </c>
      <c r="AZ124" s="291"/>
      <c r="BA124" s="291"/>
      <c r="BB124" s="292"/>
      <c r="BC124" s="293"/>
      <c r="BD124" s="293"/>
      <c r="BE124" s="293"/>
      <c r="BF124" s="293"/>
      <c r="BG124" s="293"/>
      <c r="BH124" s="184">
        <v>571010</v>
      </c>
      <c r="BI124" s="203"/>
      <c r="BJ124" s="270"/>
      <c r="BK124" s="184" t="s">
        <v>1315</v>
      </c>
      <c r="BL124" s="184" t="s">
        <v>1590</v>
      </c>
      <c r="BM124" s="178">
        <v>588165</v>
      </c>
      <c r="BO124" s="178">
        <v>588165</v>
      </c>
      <c r="BP124" s="183">
        <f t="shared" si="9"/>
        <v>0</v>
      </c>
    </row>
    <row r="125" spans="1:68" s="178" customFormat="1" ht="20.100000000000001" hidden="1" customHeight="1">
      <c r="A125" s="191"/>
      <c r="B125" s="191"/>
      <c r="C125" s="191"/>
      <c r="D125" s="191">
        <v>2</v>
      </c>
      <c r="E125" s="216" t="s">
        <v>1593</v>
      </c>
      <c r="F125" s="203">
        <v>182300</v>
      </c>
      <c r="G125" s="203">
        <v>182300</v>
      </c>
      <c r="H125" s="203"/>
      <c r="I125" s="203"/>
      <c r="J125" s="203">
        <v>183858</v>
      </c>
      <c r="K125" s="223">
        <v>183858</v>
      </c>
      <c r="L125" s="203"/>
      <c r="M125" s="203"/>
      <c r="N125" s="203"/>
      <c r="O125" s="200"/>
      <c r="P125" s="200">
        <v>0</v>
      </c>
      <c r="Q125" s="237"/>
      <c r="R125" s="200"/>
      <c r="S125" s="200"/>
      <c r="T125" s="203">
        <v>230900</v>
      </c>
      <c r="U125" s="200">
        <v>47042</v>
      </c>
      <c r="V125" s="203">
        <v>230900</v>
      </c>
      <c r="W125" s="203">
        <f t="shared" si="8"/>
        <v>232700</v>
      </c>
      <c r="X125" s="203">
        <v>0</v>
      </c>
      <c r="Y125" s="203">
        <v>232700</v>
      </c>
      <c r="Z125" s="203"/>
      <c r="AA125" s="203"/>
      <c r="AB125" s="203">
        <v>232700</v>
      </c>
      <c r="AC125" s="203"/>
      <c r="AD125" s="203">
        <v>0</v>
      </c>
      <c r="AE125" s="203">
        <v>0</v>
      </c>
      <c r="AF125" s="203">
        <v>230900</v>
      </c>
      <c r="AG125" s="203"/>
      <c r="AH125" s="203"/>
      <c r="AI125" s="203"/>
      <c r="AJ125" s="203"/>
      <c r="AK125" s="203"/>
      <c r="AL125" s="203"/>
      <c r="AM125" s="200">
        <v>1</v>
      </c>
      <c r="AN125" s="200">
        <v>1</v>
      </c>
      <c r="AO125" s="200"/>
      <c r="AP125" s="200">
        <v>47042</v>
      </c>
      <c r="AQ125" s="241">
        <v>0.25600000000000001</v>
      </c>
      <c r="AR125" s="200"/>
      <c r="AS125" s="203"/>
      <c r="AT125" s="194">
        <f t="shared" si="6"/>
        <v>1800</v>
      </c>
      <c r="AU125" s="200">
        <v>1800</v>
      </c>
      <c r="AV125" s="246">
        <f t="shared" si="7"/>
        <v>0.77955825032481596</v>
      </c>
      <c r="AW125" s="262"/>
      <c r="AX125" s="255"/>
      <c r="AY125" s="256" t="s">
        <v>1594</v>
      </c>
      <c r="AZ125" s="256" t="s">
        <v>1595</v>
      </c>
      <c r="BA125" s="256" t="s">
        <v>1590</v>
      </c>
      <c r="BB125" s="257" t="s">
        <v>1596</v>
      </c>
      <c r="BC125" s="257"/>
      <c r="BD125" s="257"/>
      <c r="BE125" s="257"/>
      <c r="BF125" s="257"/>
      <c r="BG125" s="257"/>
      <c r="BH125" s="184">
        <v>414758</v>
      </c>
      <c r="BI125" s="203" t="s">
        <v>1327</v>
      </c>
      <c r="BJ125" s="270"/>
      <c r="BK125" s="184" t="s">
        <v>1315</v>
      </c>
      <c r="BL125" s="184" t="s">
        <v>1593</v>
      </c>
      <c r="BM125" s="178">
        <v>232700</v>
      </c>
      <c r="BO125" s="178">
        <v>232700</v>
      </c>
      <c r="BP125" s="183">
        <f t="shared" si="9"/>
        <v>0</v>
      </c>
    </row>
    <row r="126" spans="1:68" s="178" customFormat="1" ht="34.5" hidden="1" customHeight="1">
      <c r="A126" s="191"/>
      <c r="B126" s="191"/>
      <c r="C126" s="191"/>
      <c r="D126" s="191">
        <v>2</v>
      </c>
      <c r="E126" s="217" t="s">
        <v>1597</v>
      </c>
      <c r="F126" s="203"/>
      <c r="G126" s="203"/>
      <c r="H126" s="203"/>
      <c r="I126" s="203"/>
      <c r="J126" s="203"/>
      <c r="K126" s="223"/>
      <c r="L126" s="203"/>
      <c r="M126" s="203"/>
      <c r="N126" s="203"/>
      <c r="O126" s="200"/>
      <c r="P126" s="200"/>
      <c r="Q126" s="237"/>
      <c r="R126" s="200"/>
      <c r="S126" s="200"/>
      <c r="T126" s="203">
        <v>156252</v>
      </c>
      <c r="U126" s="200"/>
      <c r="V126" s="203">
        <v>156252</v>
      </c>
      <c r="W126" s="283">
        <f t="shared" si="8"/>
        <v>156224</v>
      </c>
      <c r="X126" s="203"/>
      <c r="Y126" s="283">
        <v>156224</v>
      </c>
      <c r="Z126" s="203"/>
      <c r="AA126" s="203"/>
      <c r="AB126" s="203">
        <v>156224</v>
      </c>
      <c r="AC126" s="203"/>
      <c r="AD126" s="203">
        <v>0</v>
      </c>
      <c r="AE126" s="203">
        <v>0</v>
      </c>
      <c r="AF126" s="203"/>
      <c r="AG126" s="203"/>
      <c r="AH126" s="203"/>
      <c r="AI126" s="203"/>
      <c r="AJ126" s="203"/>
      <c r="AK126" s="203"/>
      <c r="AL126" s="203"/>
      <c r="AM126" s="200"/>
      <c r="AN126" s="200"/>
      <c r="AO126" s="200"/>
      <c r="AP126" s="200"/>
      <c r="AQ126" s="241"/>
      <c r="AR126" s="247"/>
      <c r="AS126" s="203"/>
      <c r="AT126" s="194">
        <f t="shared" si="6"/>
        <v>-28</v>
      </c>
      <c r="AU126" s="200">
        <v>-28</v>
      </c>
      <c r="AV126" s="246">
        <f t="shared" si="7"/>
        <v>-1.7919770626936001E-2</v>
      </c>
      <c r="AW126" s="262"/>
      <c r="AX126" s="255"/>
      <c r="AY126" s="256"/>
      <c r="AZ126" s="256" t="s">
        <v>1598</v>
      </c>
      <c r="BA126" s="256"/>
      <c r="BB126" s="257"/>
      <c r="BC126" s="257"/>
      <c r="BD126" s="257"/>
      <c r="BE126" s="257"/>
      <c r="BF126" s="257"/>
      <c r="BG126" s="257"/>
      <c r="BH126" s="184"/>
      <c r="BI126" s="203" t="s">
        <v>1327</v>
      </c>
      <c r="BJ126" s="270"/>
      <c r="BK126" s="184" t="s">
        <v>1315</v>
      </c>
      <c r="BL126" s="184" t="s">
        <v>1599</v>
      </c>
      <c r="BM126" s="178">
        <v>156224</v>
      </c>
      <c r="BO126" s="178">
        <v>156224</v>
      </c>
      <c r="BP126" s="183">
        <f t="shared" si="9"/>
        <v>0</v>
      </c>
    </row>
    <row r="127" spans="1:68" s="178" customFormat="1" ht="20.100000000000001" hidden="1" customHeight="1">
      <c r="A127" s="191"/>
      <c r="B127" s="191"/>
      <c r="C127" s="191"/>
      <c r="D127" s="191">
        <v>2</v>
      </c>
      <c r="E127" s="216" t="s">
        <v>1600</v>
      </c>
      <c r="F127" s="203"/>
      <c r="G127" s="203"/>
      <c r="H127" s="203"/>
      <c r="I127" s="203"/>
      <c r="J127" s="203"/>
      <c r="K127" s="223"/>
      <c r="L127" s="203"/>
      <c r="M127" s="203"/>
      <c r="N127" s="203"/>
      <c r="O127" s="200"/>
      <c r="P127" s="200"/>
      <c r="Q127" s="237"/>
      <c r="R127" s="200"/>
      <c r="S127" s="200"/>
      <c r="T127" s="203"/>
      <c r="U127" s="200"/>
      <c r="V127" s="203"/>
      <c r="W127" s="203">
        <f t="shared" si="8"/>
        <v>68592</v>
      </c>
      <c r="X127" s="203"/>
      <c r="Y127" s="203">
        <v>68592</v>
      </c>
      <c r="Z127" s="203"/>
      <c r="AA127" s="203"/>
      <c r="AB127" s="203">
        <v>68592</v>
      </c>
      <c r="AC127" s="203"/>
      <c r="AD127" s="203">
        <v>0</v>
      </c>
      <c r="AE127" s="203">
        <v>0</v>
      </c>
      <c r="AF127" s="203"/>
      <c r="AG127" s="203"/>
      <c r="AH127" s="203"/>
      <c r="AI127" s="203"/>
      <c r="AJ127" s="203"/>
      <c r="AK127" s="203"/>
      <c r="AL127" s="203"/>
      <c r="AM127" s="203"/>
      <c r="AN127" s="203"/>
      <c r="AO127" s="203"/>
      <c r="AP127" s="200"/>
      <c r="AQ127" s="241"/>
      <c r="AR127" s="203"/>
      <c r="AS127" s="203"/>
      <c r="AT127" s="194">
        <f t="shared" si="6"/>
        <v>68592</v>
      </c>
      <c r="AU127" s="200">
        <v>68592</v>
      </c>
      <c r="AV127" s="246" t="e">
        <f t="shared" si="7"/>
        <v>#DIV/0!</v>
      </c>
      <c r="AW127" s="262"/>
      <c r="AX127" s="255"/>
      <c r="AY127" s="256"/>
      <c r="AZ127" s="291"/>
      <c r="BA127" s="291"/>
      <c r="BB127" s="292"/>
      <c r="BC127" s="293"/>
      <c r="BD127" s="293"/>
      <c r="BE127" s="293"/>
      <c r="BF127" s="293"/>
      <c r="BG127" s="293"/>
      <c r="BH127" s="184"/>
      <c r="BI127" s="203"/>
      <c r="BJ127" s="270"/>
      <c r="BK127" s="184" t="s">
        <v>1315</v>
      </c>
      <c r="BL127" s="184" t="s">
        <v>1600</v>
      </c>
      <c r="BM127" s="178">
        <v>68592</v>
      </c>
      <c r="BO127" s="178">
        <v>68592</v>
      </c>
      <c r="BP127" s="183">
        <f t="shared" si="9"/>
        <v>0</v>
      </c>
    </row>
    <row r="128" spans="1:68" s="178" customFormat="1" ht="20.100000000000001" hidden="1" customHeight="1">
      <c r="A128" s="191"/>
      <c r="B128" s="191"/>
      <c r="C128" s="191"/>
      <c r="D128" s="191">
        <v>2</v>
      </c>
      <c r="E128" s="216" t="s">
        <v>1601</v>
      </c>
      <c r="F128" s="203"/>
      <c r="G128" s="203"/>
      <c r="H128" s="203"/>
      <c r="I128" s="203"/>
      <c r="J128" s="203"/>
      <c r="K128" s="223"/>
      <c r="L128" s="203"/>
      <c r="M128" s="203"/>
      <c r="N128" s="203"/>
      <c r="O128" s="200"/>
      <c r="P128" s="200"/>
      <c r="Q128" s="237"/>
      <c r="R128" s="200"/>
      <c r="S128" s="200"/>
      <c r="T128" s="203"/>
      <c r="U128" s="200"/>
      <c r="V128" s="203"/>
      <c r="W128" s="203">
        <f t="shared" si="8"/>
        <v>61245</v>
      </c>
      <c r="X128" s="203"/>
      <c r="Y128" s="203">
        <v>61245</v>
      </c>
      <c r="Z128" s="203"/>
      <c r="AA128" s="203"/>
      <c r="AB128" s="203">
        <v>61245</v>
      </c>
      <c r="AC128" s="203"/>
      <c r="AD128" s="203">
        <v>0</v>
      </c>
      <c r="AE128" s="203">
        <v>0</v>
      </c>
      <c r="AF128" s="203"/>
      <c r="AG128" s="203"/>
      <c r="AH128" s="203"/>
      <c r="AI128" s="203"/>
      <c r="AJ128" s="203"/>
      <c r="AK128" s="203"/>
      <c r="AL128" s="203"/>
      <c r="AM128" s="203"/>
      <c r="AN128" s="203"/>
      <c r="AO128" s="203"/>
      <c r="AP128" s="200"/>
      <c r="AQ128" s="241"/>
      <c r="AR128" s="203"/>
      <c r="AS128" s="203"/>
      <c r="AT128" s="194">
        <f t="shared" si="6"/>
        <v>61245</v>
      </c>
      <c r="AU128" s="200">
        <v>61245</v>
      </c>
      <c r="AV128" s="246" t="e">
        <f t="shared" si="7"/>
        <v>#DIV/0!</v>
      </c>
      <c r="AW128" s="262"/>
      <c r="AX128" s="255"/>
      <c r="AY128" s="256"/>
      <c r="AZ128" s="291"/>
      <c r="BA128" s="291"/>
      <c r="BB128" s="292"/>
      <c r="BC128" s="293"/>
      <c r="BD128" s="293"/>
      <c r="BE128" s="293"/>
      <c r="BF128" s="293"/>
      <c r="BG128" s="293"/>
      <c r="BH128" s="184"/>
      <c r="BI128" s="203"/>
      <c r="BJ128" s="270"/>
      <c r="BK128" s="184" t="s">
        <v>1315</v>
      </c>
      <c r="BL128" s="184" t="s">
        <v>1601</v>
      </c>
      <c r="BM128" s="178">
        <v>61245</v>
      </c>
      <c r="BO128" s="178">
        <v>61245</v>
      </c>
      <c r="BP128" s="183">
        <f t="shared" si="9"/>
        <v>0</v>
      </c>
    </row>
    <row r="129" spans="1:68" s="178" customFormat="1" ht="20.100000000000001" hidden="1" customHeight="1">
      <c r="A129" s="191"/>
      <c r="B129" s="191"/>
      <c r="C129" s="191"/>
      <c r="D129" s="191">
        <v>2</v>
      </c>
      <c r="E129" s="216" t="s">
        <v>1602</v>
      </c>
      <c r="F129" s="203"/>
      <c r="G129" s="203"/>
      <c r="H129" s="203"/>
      <c r="I129" s="203"/>
      <c r="J129" s="203"/>
      <c r="K129" s="223"/>
      <c r="L129" s="203"/>
      <c r="M129" s="203"/>
      <c r="N129" s="203"/>
      <c r="O129" s="200"/>
      <c r="P129" s="200"/>
      <c r="Q129" s="237"/>
      <c r="R129" s="200"/>
      <c r="S129" s="200"/>
      <c r="T129" s="203"/>
      <c r="U129" s="200"/>
      <c r="V129" s="203"/>
      <c r="W129" s="203">
        <f t="shared" si="8"/>
        <v>4610</v>
      </c>
      <c r="X129" s="203"/>
      <c r="Y129" s="203">
        <v>4610</v>
      </c>
      <c r="Z129" s="203"/>
      <c r="AA129" s="203"/>
      <c r="AB129" s="203">
        <v>4610</v>
      </c>
      <c r="AC129" s="203"/>
      <c r="AD129" s="203">
        <v>0</v>
      </c>
      <c r="AE129" s="203">
        <v>0</v>
      </c>
      <c r="AF129" s="203"/>
      <c r="AG129" s="203"/>
      <c r="AH129" s="203"/>
      <c r="AI129" s="203"/>
      <c r="AJ129" s="203"/>
      <c r="AK129" s="203"/>
      <c r="AL129" s="203"/>
      <c r="AM129" s="203"/>
      <c r="AN129" s="203"/>
      <c r="AO129" s="203"/>
      <c r="AP129" s="200"/>
      <c r="AQ129" s="241"/>
      <c r="AR129" s="203"/>
      <c r="AS129" s="203"/>
      <c r="AT129" s="194">
        <f t="shared" si="6"/>
        <v>4610</v>
      </c>
      <c r="AU129" s="200">
        <v>4610</v>
      </c>
      <c r="AV129" s="246" t="e">
        <f t="shared" si="7"/>
        <v>#DIV/0!</v>
      </c>
      <c r="AW129" s="262"/>
      <c r="AX129" s="255"/>
      <c r="AY129" s="256"/>
      <c r="AZ129" s="291"/>
      <c r="BA129" s="291"/>
      <c r="BB129" s="292"/>
      <c r="BC129" s="293"/>
      <c r="BD129" s="293"/>
      <c r="BE129" s="293"/>
      <c r="BF129" s="293"/>
      <c r="BG129" s="293"/>
      <c r="BH129" s="184"/>
      <c r="BI129" s="203"/>
      <c r="BJ129" s="270"/>
      <c r="BK129" s="184" t="s">
        <v>1315</v>
      </c>
      <c r="BL129" s="184" t="s">
        <v>1602</v>
      </c>
      <c r="BM129" s="178">
        <v>4610</v>
      </c>
      <c r="BO129" s="178">
        <v>4610</v>
      </c>
      <c r="BP129" s="183">
        <f t="shared" si="9"/>
        <v>0</v>
      </c>
    </row>
    <row r="130" spans="1:68" s="178" customFormat="1" ht="20.100000000000001" hidden="1" customHeight="1">
      <c r="A130" s="191"/>
      <c r="B130" s="191"/>
      <c r="C130" s="191"/>
      <c r="D130" s="191"/>
      <c r="E130" s="216" t="s">
        <v>1603</v>
      </c>
      <c r="F130" s="203"/>
      <c r="G130" s="203"/>
      <c r="H130" s="203"/>
      <c r="I130" s="203"/>
      <c r="J130" s="203"/>
      <c r="K130" s="223"/>
      <c r="L130" s="203"/>
      <c r="M130" s="203"/>
      <c r="N130" s="203"/>
      <c r="O130" s="200"/>
      <c r="P130" s="200"/>
      <c r="Q130" s="237"/>
      <c r="R130" s="200"/>
      <c r="S130" s="200"/>
      <c r="T130" s="203"/>
      <c r="U130" s="200"/>
      <c r="V130" s="203"/>
      <c r="W130" s="203">
        <f t="shared" si="8"/>
        <v>64794</v>
      </c>
      <c r="X130" s="203"/>
      <c r="Y130" s="203">
        <v>64794</v>
      </c>
      <c r="Z130" s="203"/>
      <c r="AA130" s="203">
        <v>4297</v>
      </c>
      <c r="AB130" s="203">
        <v>60497</v>
      </c>
      <c r="AC130" s="203"/>
      <c r="AD130" s="203"/>
      <c r="AE130" s="203"/>
      <c r="AF130" s="203"/>
      <c r="AG130" s="203"/>
      <c r="AH130" s="203"/>
      <c r="AI130" s="203"/>
      <c r="AJ130" s="203"/>
      <c r="AK130" s="203"/>
      <c r="AL130" s="203"/>
      <c r="AM130" s="203"/>
      <c r="AN130" s="203"/>
      <c r="AO130" s="203"/>
      <c r="AP130" s="200"/>
      <c r="AQ130" s="241"/>
      <c r="AR130" s="203"/>
      <c r="AS130" s="203"/>
      <c r="AT130" s="194">
        <f t="shared" si="6"/>
        <v>64794</v>
      </c>
      <c r="AU130" s="200">
        <v>64794</v>
      </c>
      <c r="AV130" s="246" t="e">
        <f t="shared" si="7"/>
        <v>#DIV/0!</v>
      </c>
      <c r="AW130" s="262"/>
      <c r="AX130" s="255"/>
      <c r="AY130" s="256"/>
      <c r="AZ130" s="291"/>
      <c r="BA130" s="291"/>
      <c r="BB130" s="292"/>
      <c r="BC130" s="293"/>
      <c r="BD130" s="293"/>
      <c r="BE130" s="293"/>
      <c r="BF130" s="293"/>
      <c r="BG130" s="293"/>
      <c r="BH130" s="184"/>
      <c r="BI130" s="203"/>
      <c r="BJ130" s="270"/>
      <c r="BK130" s="184" t="s">
        <v>1315</v>
      </c>
      <c r="BL130" s="184" t="s">
        <v>1603</v>
      </c>
      <c r="BM130" s="178">
        <v>64794</v>
      </c>
      <c r="BO130" s="178">
        <v>64794</v>
      </c>
      <c r="BP130" s="183">
        <f t="shared" si="9"/>
        <v>0</v>
      </c>
    </row>
    <row r="131" spans="1:68" s="178" customFormat="1" ht="20.100000000000001" hidden="1" customHeight="1">
      <c r="A131" s="191">
        <v>1100249</v>
      </c>
      <c r="B131" s="191"/>
      <c r="C131" s="191"/>
      <c r="D131" s="191">
        <v>2</v>
      </c>
      <c r="E131" s="297" t="s">
        <v>1604</v>
      </c>
      <c r="F131" s="203"/>
      <c r="G131" s="203"/>
      <c r="H131" s="203"/>
      <c r="I131" s="203"/>
      <c r="J131" s="203"/>
      <c r="K131" s="223"/>
      <c r="L131" s="203"/>
      <c r="M131" s="203"/>
      <c r="N131" s="203"/>
      <c r="O131" s="200"/>
      <c r="P131" s="200"/>
      <c r="Q131" s="237"/>
      <c r="R131" s="200"/>
      <c r="S131" s="200"/>
      <c r="T131" s="203">
        <v>698573</v>
      </c>
      <c r="U131" s="203">
        <v>133648</v>
      </c>
      <c r="V131" s="203">
        <v>698573</v>
      </c>
      <c r="W131" s="203">
        <f t="shared" si="8"/>
        <v>993601</v>
      </c>
      <c r="X131" s="203"/>
      <c r="Y131" s="203">
        <v>923014</v>
      </c>
      <c r="Z131" s="203"/>
      <c r="AA131" s="203"/>
      <c r="AB131" s="286">
        <v>923014</v>
      </c>
      <c r="AC131" s="203"/>
      <c r="AD131" s="203">
        <v>0</v>
      </c>
      <c r="AE131" s="203">
        <v>0</v>
      </c>
      <c r="AF131" s="203"/>
      <c r="AG131" s="203"/>
      <c r="AH131" s="203"/>
      <c r="AI131" s="203"/>
      <c r="AJ131" s="203"/>
      <c r="AK131" s="203"/>
      <c r="AL131" s="203"/>
      <c r="AM131" s="200"/>
      <c r="AN131" s="200"/>
      <c r="AO131" s="200"/>
      <c r="AP131" s="200"/>
      <c r="AQ131" s="241"/>
      <c r="AR131" s="247"/>
      <c r="AS131" s="203"/>
      <c r="AT131" s="194">
        <f t="shared" si="6"/>
        <v>295028</v>
      </c>
      <c r="AU131" s="200">
        <v>224441</v>
      </c>
      <c r="AV131" s="246">
        <f t="shared" si="7"/>
        <v>42.2329520322142</v>
      </c>
      <c r="AW131" s="262"/>
      <c r="AX131" s="255"/>
      <c r="AY131" s="256"/>
      <c r="AZ131" s="291"/>
      <c r="BA131" s="291"/>
      <c r="BB131" s="292"/>
      <c r="BC131" s="293"/>
      <c r="BD131" s="293"/>
      <c r="BE131" s="293"/>
      <c r="BF131" s="293"/>
      <c r="BG131" s="293"/>
      <c r="BH131" s="184"/>
      <c r="BI131" s="203"/>
      <c r="BJ131" s="270"/>
      <c r="BK131" s="184" t="s">
        <v>1315</v>
      </c>
      <c r="BL131" s="184" t="s">
        <v>1604</v>
      </c>
      <c r="BM131" s="178">
        <v>993601</v>
      </c>
      <c r="BO131" s="178">
        <v>993601</v>
      </c>
      <c r="BP131" s="183">
        <f t="shared" si="9"/>
        <v>0</v>
      </c>
    </row>
    <row r="132" spans="1:68" s="178" customFormat="1" ht="20.100000000000001" hidden="1" customHeight="1">
      <c r="A132" s="191"/>
      <c r="B132" s="191"/>
      <c r="C132" s="191"/>
      <c r="D132" s="191">
        <v>2</v>
      </c>
      <c r="E132" s="216" t="s">
        <v>1605</v>
      </c>
      <c r="F132" s="203"/>
      <c r="G132" s="203"/>
      <c r="H132" s="203"/>
      <c r="I132" s="203"/>
      <c r="J132" s="203"/>
      <c r="K132" s="223"/>
      <c r="L132" s="203"/>
      <c r="M132" s="203"/>
      <c r="N132" s="203"/>
      <c r="O132" s="200"/>
      <c r="P132" s="200"/>
      <c r="Q132" s="237"/>
      <c r="R132" s="200"/>
      <c r="S132" s="200"/>
      <c r="T132" s="203"/>
      <c r="U132" s="203"/>
      <c r="V132" s="203"/>
      <c r="W132" s="283">
        <f t="shared" si="8"/>
        <v>131535</v>
      </c>
      <c r="X132" s="203"/>
      <c r="Y132" s="283">
        <v>131535</v>
      </c>
      <c r="Z132" s="203"/>
      <c r="AA132" s="203"/>
      <c r="AB132" s="203">
        <v>131535</v>
      </c>
      <c r="AC132" s="203"/>
      <c r="AD132" s="203"/>
      <c r="AE132" s="203">
        <v>0</v>
      </c>
      <c r="AF132" s="203"/>
      <c r="AG132" s="203"/>
      <c r="AH132" s="203"/>
      <c r="AI132" s="203"/>
      <c r="AJ132" s="203"/>
      <c r="AK132" s="203"/>
      <c r="AL132" s="203"/>
      <c r="AM132" s="200"/>
      <c r="AN132" s="200"/>
      <c r="AO132" s="200"/>
      <c r="AP132" s="200"/>
      <c r="AQ132" s="241"/>
      <c r="AR132" s="247"/>
      <c r="AS132" s="203"/>
      <c r="AT132" s="194">
        <f t="shared" si="6"/>
        <v>131535</v>
      </c>
      <c r="AU132" s="200">
        <v>131535</v>
      </c>
      <c r="AV132" s="246" t="e">
        <f t="shared" si="7"/>
        <v>#DIV/0!</v>
      </c>
      <c r="AW132" s="262"/>
      <c r="AX132" s="255"/>
      <c r="AY132" s="256"/>
      <c r="AZ132" s="291"/>
      <c r="BA132" s="291"/>
      <c r="BB132" s="292"/>
      <c r="BC132" s="293"/>
      <c r="BD132" s="293"/>
      <c r="BE132" s="293"/>
      <c r="BF132" s="293"/>
      <c r="BG132" s="293"/>
      <c r="BH132" s="184"/>
      <c r="BI132" s="203"/>
      <c r="BJ132" s="270"/>
      <c r="BK132" s="184" t="s">
        <v>1315</v>
      </c>
      <c r="BL132" s="184" t="s">
        <v>1606</v>
      </c>
      <c r="BM132" s="178">
        <v>131535</v>
      </c>
      <c r="BO132" s="178">
        <v>131535</v>
      </c>
      <c r="BP132" s="183">
        <f t="shared" si="9"/>
        <v>0</v>
      </c>
    </row>
    <row r="133" spans="1:68" s="178" customFormat="1" ht="20.100000000000001" hidden="1" customHeight="1">
      <c r="A133" s="191"/>
      <c r="B133" s="191"/>
      <c r="C133" s="191"/>
      <c r="D133" s="191">
        <v>2</v>
      </c>
      <c r="E133" s="216" t="s">
        <v>1607</v>
      </c>
      <c r="F133" s="203">
        <v>515700</v>
      </c>
      <c r="G133" s="203">
        <v>515700</v>
      </c>
      <c r="H133" s="203"/>
      <c r="I133" s="203"/>
      <c r="J133" s="203">
        <v>564925</v>
      </c>
      <c r="K133" s="223">
        <v>564925</v>
      </c>
      <c r="L133" s="203"/>
      <c r="M133" s="203"/>
      <c r="N133" s="203"/>
      <c r="O133" s="200"/>
      <c r="P133" s="200">
        <v>0</v>
      </c>
      <c r="Q133" s="237"/>
      <c r="R133" s="200"/>
      <c r="S133" s="200"/>
      <c r="T133" s="203">
        <v>698573</v>
      </c>
      <c r="U133" s="200">
        <v>133648</v>
      </c>
      <c r="V133" s="203">
        <v>698573</v>
      </c>
      <c r="W133" s="283">
        <f t="shared" si="8"/>
        <v>783882</v>
      </c>
      <c r="X133" s="203">
        <v>0</v>
      </c>
      <c r="Y133" s="283">
        <v>783882</v>
      </c>
      <c r="Z133" s="203"/>
      <c r="AA133" s="203"/>
      <c r="AB133" s="203">
        <v>783882</v>
      </c>
      <c r="AC133" s="203"/>
      <c r="AD133" s="203">
        <v>0</v>
      </c>
      <c r="AE133" s="203">
        <v>0</v>
      </c>
      <c r="AF133" s="203"/>
      <c r="AG133" s="203"/>
      <c r="AH133" s="203"/>
      <c r="AI133" s="203"/>
      <c r="AJ133" s="203"/>
      <c r="AK133" s="203"/>
      <c r="AL133" s="203"/>
      <c r="AM133" s="200">
        <v>1</v>
      </c>
      <c r="AN133" s="200">
        <v>1</v>
      </c>
      <c r="AO133" s="200"/>
      <c r="AP133" s="200">
        <v>133648</v>
      </c>
      <c r="AQ133" s="241">
        <v>0.23699999999999999</v>
      </c>
      <c r="AR133" s="200"/>
      <c r="AS133" s="203"/>
      <c r="AT133" s="194">
        <f t="shared" si="6"/>
        <v>85309</v>
      </c>
      <c r="AU133" s="200">
        <v>85309</v>
      </c>
      <c r="AV133" s="246">
        <f t="shared" si="7"/>
        <v>12.211894819868499</v>
      </c>
      <c r="AW133" s="262"/>
      <c r="AX133" s="255"/>
      <c r="AY133" s="256"/>
      <c r="AZ133" s="256"/>
      <c r="BA133" s="256"/>
      <c r="BB133" s="257" t="s">
        <v>1608</v>
      </c>
      <c r="BC133" s="257"/>
      <c r="BD133" s="257"/>
      <c r="BE133" s="257"/>
      <c r="BF133" s="257"/>
      <c r="BG133" s="257"/>
      <c r="BH133" s="184">
        <v>1263498</v>
      </c>
      <c r="BI133" s="203"/>
      <c r="BJ133" s="270"/>
      <c r="BK133" s="184" t="s">
        <v>1315</v>
      </c>
      <c r="BL133" s="184" t="s">
        <v>1609</v>
      </c>
      <c r="BM133" s="178">
        <v>783882</v>
      </c>
      <c r="BO133" s="178">
        <v>783882</v>
      </c>
      <c r="BP133" s="183">
        <f t="shared" si="9"/>
        <v>0</v>
      </c>
    </row>
    <row r="134" spans="1:68" s="178" customFormat="1" ht="34.5" hidden="1" customHeight="1">
      <c r="A134" s="191"/>
      <c r="B134" s="191"/>
      <c r="C134" s="191"/>
      <c r="D134" s="191">
        <v>2</v>
      </c>
      <c r="E134" s="217" t="s">
        <v>1610</v>
      </c>
      <c r="F134" s="298">
        <v>502900</v>
      </c>
      <c r="G134" s="298">
        <v>502900</v>
      </c>
      <c r="H134" s="298"/>
      <c r="I134" s="298"/>
      <c r="J134" s="298">
        <v>556103</v>
      </c>
      <c r="K134" s="306">
        <v>556103</v>
      </c>
      <c r="L134" s="298"/>
      <c r="M134" s="298"/>
      <c r="N134" s="298"/>
      <c r="O134" s="200"/>
      <c r="P134" s="200">
        <v>0</v>
      </c>
      <c r="Q134" s="237"/>
      <c r="R134" s="200"/>
      <c r="S134" s="200"/>
      <c r="T134" s="298">
        <v>683596</v>
      </c>
      <c r="U134" s="200">
        <v>127493</v>
      </c>
      <c r="V134" s="298">
        <v>683596</v>
      </c>
      <c r="W134" s="310">
        <f t="shared" si="8"/>
        <v>768083</v>
      </c>
      <c r="X134" s="298"/>
      <c r="Y134" s="283">
        <v>768083</v>
      </c>
      <c r="Z134" s="203"/>
      <c r="AA134" s="203"/>
      <c r="AB134" s="203">
        <v>768083</v>
      </c>
      <c r="AC134" s="203"/>
      <c r="AD134" s="203">
        <v>0</v>
      </c>
      <c r="AE134" s="203">
        <v>0</v>
      </c>
      <c r="AF134" s="298">
        <v>603596</v>
      </c>
      <c r="AG134" s="298"/>
      <c r="AH134" s="298"/>
      <c r="AI134" s="298"/>
      <c r="AJ134" s="298"/>
      <c r="AK134" s="298"/>
      <c r="AL134" s="298"/>
      <c r="AM134" s="200">
        <v>1</v>
      </c>
      <c r="AN134" s="200">
        <v>1</v>
      </c>
      <c r="AO134" s="200" t="s">
        <v>1465</v>
      </c>
      <c r="AP134" s="200">
        <v>127493</v>
      </c>
      <c r="AQ134" s="241">
        <v>0.22900000000000001</v>
      </c>
      <c r="AR134" s="247" t="s">
        <v>1290</v>
      </c>
      <c r="AS134" s="203" t="s">
        <v>1327</v>
      </c>
      <c r="AT134" s="194">
        <f t="shared" ref="AT134:AT190" si="10">W134-T134</f>
        <v>84487</v>
      </c>
      <c r="AU134" s="200">
        <v>84487</v>
      </c>
      <c r="AV134" s="246">
        <f t="shared" ref="AV134:AV187" si="11">AT134/T134*100</f>
        <v>12.3592004634316</v>
      </c>
      <c r="AW134" s="324" t="s">
        <v>1611</v>
      </c>
      <c r="AX134" s="325"/>
      <c r="AY134" s="256" t="s">
        <v>1612</v>
      </c>
      <c r="AZ134" s="256" t="s">
        <v>1613</v>
      </c>
      <c r="BA134" s="256"/>
      <c r="BB134" s="257" t="s">
        <v>1614</v>
      </c>
      <c r="BC134" s="257">
        <v>556103</v>
      </c>
      <c r="BD134" s="257"/>
      <c r="BE134" s="257"/>
      <c r="BF134" s="257"/>
      <c r="BG134" s="257"/>
      <c r="BH134" s="184">
        <v>1239699</v>
      </c>
      <c r="BI134" s="203"/>
      <c r="BJ134" s="270"/>
      <c r="BK134" s="184" t="s">
        <v>1315</v>
      </c>
      <c r="BL134" s="184" t="s">
        <v>1615</v>
      </c>
      <c r="BM134" s="178">
        <v>768083</v>
      </c>
      <c r="BO134" s="178">
        <v>768083</v>
      </c>
      <c r="BP134" s="183">
        <f t="shared" si="9"/>
        <v>0</v>
      </c>
    </row>
    <row r="135" spans="1:68" s="178" customFormat="1" ht="34.5" hidden="1" customHeight="1">
      <c r="A135" s="191"/>
      <c r="B135" s="191"/>
      <c r="C135" s="191"/>
      <c r="D135" s="191">
        <v>2</v>
      </c>
      <c r="E135" s="217" t="s">
        <v>1616</v>
      </c>
      <c r="F135" s="298">
        <v>12800</v>
      </c>
      <c r="G135" s="298">
        <v>12800</v>
      </c>
      <c r="H135" s="298"/>
      <c r="I135" s="298"/>
      <c r="J135" s="298">
        <v>8822</v>
      </c>
      <c r="K135" s="306">
        <v>8822</v>
      </c>
      <c r="L135" s="298"/>
      <c r="M135" s="298"/>
      <c r="N135" s="298"/>
      <c r="O135" s="200"/>
      <c r="P135" s="200">
        <v>0</v>
      </c>
      <c r="Q135" s="237"/>
      <c r="R135" s="200"/>
      <c r="S135" s="200"/>
      <c r="T135" s="298">
        <v>14977</v>
      </c>
      <c r="U135" s="200">
        <v>6155</v>
      </c>
      <c r="V135" s="298">
        <v>14977</v>
      </c>
      <c r="W135" s="310">
        <f t="shared" ref="W135:W190" si="12">BM135</f>
        <v>15799</v>
      </c>
      <c r="X135" s="298"/>
      <c r="Y135" s="283">
        <v>15799</v>
      </c>
      <c r="Z135" s="203"/>
      <c r="AA135" s="203"/>
      <c r="AB135" s="203">
        <v>15799</v>
      </c>
      <c r="AC135" s="203"/>
      <c r="AD135" s="203">
        <v>0</v>
      </c>
      <c r="AE135" s="203">
        <v>0</v>
      </c>
      <c r="AF135" s="298">
        <v>14977</v>
      </c>
      <c r="AG135" s="298"/>
      <c r="AH135" s="298"/>
      <c r="AI135" s="298"/>
      <c r="AJ135" s="298"/>
      <c r="AK135" s="298"/>
      <c r="AL135" s="298"/>
      <c r="AM135" s="200">
        <v>1</v>
      </c>
      <c r="AN135" s="200">
        <v>1</v>
      </c>
      <c r="AO135" s="200" t="s">
        <v>1465</v>
      </c>
      <c r="AP135" s="200">
        <v>6155</v>
      </c>
      <c r="AQ135" s="241">
        <v>0.69799999999999995</v>
      </c>
      <c r="AR135" s="247" t="s">
        <v>1290</v>
      </c>
      <c r="AS135" s="203" t="s">
        <v>1327</v>
      </c>
      <c r="AT135" s="194">
        <f t="shared" si="10"/>
        <v>822</v>
      </c>
      <c r="AU135" s="200">
        <v>822</v>
      </c>
      <c r="AV135" s="246">
        <f t="shared" si="11"/>
        <v>5.4884155705415001</v>
      </c>
      <c r="AW135" s="324" t="s">
        <v>1611</v>
      </c>
      <c r="AX135" s="325" t="s">
        <v>1617</v>
      </c>
      <c r="AY135" s="256" t="s">
        <v>1618</v>
      </c>
      <c r="AZ135" s="256" t="s">
        <v>1619</v>
      </c>
      <c r="BA135" s="256"/>
      <c r="BB135" s="257" t="s">
        <v>1620</v>
      </c>
      <c r="BC135" s="257">
        <v>8822</v>
      </c>
      <c r="BD135" s="257"/>
      <c r="BE135" s="257"/>
      <c r="BF135" s="257"/>
      <c r="BG135" s="257"/>
      <c r="BH135" s="184">
        <v>23799</v>
      </c>
      <c r="BI135" s="203" t="s">
        <v>1327</v>
      </c>
      <c r="BJ135" s="270"/>
      <c r="BK135" s="184" t="s">
        <v>1315</v>
      </c>
      <c r="BL135" s="184" t="s">
        <v>1621</v>
      </c>
      <c r="BM135" s="178">
        <v>15799</v>
      </c>
      <c r="BO135" s="178">
        <v>15799</v>
      </c>
      <c r="BP135" s="183">
        <f t="shared" si="9"/>
        <v>0</v>
      </c>
    </row>
    <row r="136" spans="1:68" s="178" customFormat="1" ht="20.100000000000001" hidden="1" customHeight="1">
      <c r="A136" s="191"/>
      <c r="B136" s="191"/>
      <c r="C136" s="191"/>
      <c r="D136" s="191">
        <v>2</v>
      </c>
      <c r="E136" s="216" t="s">
        <v>1622</v>
      </c>
      <c r="F136" s="203"/>
      <c r="G136" s="203"/>
      <c r="H136" s="203"/>
      <c r="I136" s="203"/>
      <c r="J136" s="203"/>
      <c r="K136" s="223"/>
      <c r="L136" s="203"/>
      <c r="M136" s="203"/>
      <c r="N136" s="203"/>
      <c r="O136" s="200"/>
      <c r="P136" s="200"/>
      <c r="Q136" s="237"/>
      <c r="R136" s="200"/>
      <c r="S136" s="200"/>
      <c r="T136" s="203"/>
      <c r="U136" s="200"/>
      <c r="V136" s="203"/>
      <c r="W136" s="203">
        <f t="shared" si="12"/>
        <v>4583</v>
      </c>
      <c r="X136" s="203"/>
      <c r="Y136" s="203">
        <v>4583</v>
      </c>
      <c r="Z136" s="203"/>
      <c r="AA136" s="203"/>
      <c r="AB136" s="203">
        <v>4583</v>
      </c>
      <c r="AC136" s="203"/>
      <c r="AD136" s="203">
        <v>0</v>
      </c>
      <c r="AE136" s="203">
        <v>0</v>
      </c>
      <c r="AF136" s="203"/>
      <c r="AG136" s="203"/>
      <c r="AH136" s="203"/>
      <c r="AI136" s="203"/>
      <c r="AJ136" s="203"/>
      <c r="AK136" s="203"/>
      <c r="AL136" s="203"/>
      <c r="AM136" s="200"/>
      <c r="AN136" s="200"/>
      <c r="AO136" s="200"/>
      <c r="AP136" s="200"/>
      <c r="AQ136" s="241"/>
      <c r="AR136" s="247"/>
      <c r="AS136" s="203"/>
      <c r="AT136" s="194">
        <f t="shared" si="10"/>
        <v>4583</v>
      </c>
      <c r="AU136" s="200"/>
      <c r="AV136" s="246" t="e">
        <f t="shared" si="11"/>
        <v>#DIV/0!</v>
      </c>
      <c r="AW136" s="262"/>
      <c r="AX136" s="255"/>
      <c r="AY136" s="256"/>
      <c r="AZ136" s="291"/>
      <c r="BA136" s="291"/>
      <c r="BB136" s="292"/>
      <c r="BC136" s="293"/>
      <c r="BD136" s="293"/>
      <c r="BE136" s="293"/>
      <c r="BF136" s="293"/>
      <c r="BG136" s="293"/>
      <c r="BH136" s="184"/>
      <c r="BI136" s="203"/>
      <c r="BJ136" s="270"/>
      <c r="BK136" s="184" t="s">
        <v>1315</v>
      </c>
      <c r="BL136" s="184" t="s">
        <v>1622</v>
      </c>
      <c r="BM136" s="178">
        <v>4583</v>
      </c>
      <c r="BO136" s="178">
        <v>4583</v>
      </c>
      <c r="BP136" s="183">
        <f t="shared" si="9"/>
        <v>0</v>
      </c>
    </row>
    <row r="137" spans="1:68" s="178" customFormat="1" ht="20.100000000000001" hidden="1" customHeight="1">
      <c r="A137" s="191">
        <v>1100250</v>
      </c>
      <c r="B137" s="191"/>
      <c r="C137" s="191"/>
      <c r="D137" s="191">
        <v>2</v>
      </c>
      <c r="E137" s="216" t="s">
        <v>1623</v>
      </c>
      <c r="F137" s="203"/>
      <c r="G137" s="203"/>
      <c r="H137" s="203"/>
      <c r="I137" s="203"/>
      <c r="J137" s="203"/>
      <c r="K137" s="223"/>
      <c r="L137" s="203"/>
      <c r="M137" s="203"/>
      <c r="N137" s="203"/>
      <c r="O137" s="200"/>
      <c r="P137" s="200"/>
      <c r="Q137" s="237"/>
      <c r="R137" s="200"/>
      <c r="S137" s="200"/>
      <c r="T137" s="203"/>
      <c r="U137" s="200"/>
      <c r="V137" s="203"/>
      <c r="W137" s="203">
        <f t="shared" si="12"/>
        <v>118588</v>
      </c>
      <c r="X137" s="203"/>
      <c r="Y137" s="203">
        <v>118588</v>
      </c>
      <c r="Z137" s="203"/>
      <c r="AA137" s="203"/>
      <c r="AB137" s="286">
        <v>118588</v>
      </c>
      <c r="AC137" s="203"/>
      <c r="AD137" s="203">
        <v>0</v>
      </c>
      <c r="AE137" s="203">
        <v>0</v>
      </c>
      <c r="AF137" s="203"/>
      <c r="AG137" s="203"/>
      <c r="AH137" s="203"/>
      <c r="AI137" s="203"/>
      <c r="AJ137" s="203"/>
      <c r="AK137" s="203"/>
      <c r="AL137" s="203"/>
      <c r="AM137" s="200"/>
      <c r="AN137" s="200"/>
      <c r="AO137" s="200"/>
      <c r="AP137" s="200"/>
      <c r="AQ137" s="241"/>
      <c r="AR137" s="247"/>
      <c r="AS137" s="203"/>
      <c r="AT137" s="194">
        <f t="shared" si="10"/>
        <v>118588</v>
      </c>
      <c r="AU137" s="200"/>
      <c r="AV137" s="246" t="e">
        <f t="shared" si="11"/>
        <v>#DIV/0!</v>
      </c>
      <c r="AW137" s="262"/>
      <c r="AX137" s="255"/>
      <c r="AY137" s="256"/>
      <c r="AZ137" s="291"/>
      <c r="BA137" s="291"/>
      <c r="BB137" s="292"/>
      <c r="BC137" s="293"/>
      <c r="BD137" s="293"/>
      <c r="BE137" s="293"/>
      <c r="BF137" s="293"/>
      <c r="BG137" s="293"/>
      <c r="BH137" s="184"/>
      <c r="BI137" s="203"/>
      <c r="BJ137" s="270"/>
      <c r="BK137" s="184" t="s">
        <v>1315</v>
      </c>
      <c r="BL137" s="184" t="s">
        <v>1623</v>
      </c>
      <c r="BM137" s="178">
        <v>118588</v>
      </c>
      <c r="BO137" s="178">
        <v>118588</v>
      </c>
      <c r="BP137" s="183">
        <f t="shared" si="9"/>
        <v>0</v>
      </c>
    </row>
    <row r="138" spans="1:68" s="178" customFormat="1" ht="20.100000000000001" hidden="1" customHeight="1">
      <c r="A138" s="191">
        <v>1100251</v>
      </c>
      <c r="B138" s="191"/>
      <c r="C138" s="191"/>
      <c r="D138" s="191">
        <v>2</v>
      </c>
      <c r="E138" s="216" t="s">
        <v>1624</v>
      </c>
      <c r="F138" s="203"/>
      <c r="G138" s="203"/>
      <c r="H138" s="203"/>
      <c r="I138" s="203"/>
      <c r="J138" s="203"/>
      <c r="K138" s="223"/>
      <c r="L138" s="203"/>
      <c r="M138" s="203"/>
      <c r="N138" s="203"/>
      <c r="O138" s="200"/>
      <c r="P138" s="200"/>
      <c r="Q138" s="237"/>
      <c r="R138" s="200"/>
      <c r="S138" s="200"/>
      <c r="T138" s="203"/>
      <c r="U138" s="200"/>
      <c r="V138" s="203"/>
      <c r="W138" s="203">
        <f t="shared" si="12"/>
        <v>0</v>
      </c>
      <c r="X138" s="203"/>
      <c r="Y138" s="203">
        <v>0</v>
      </c>
      <c r="Z138" s="203"/>
      <c r="AA138" s="203"/>
      <c r="AB138" s="203">
        <v>0</v>
      </c>
      <c r="AC138" s="203"/>
      <c r="AD138" s="203">
        <v>0</v>
      </c>
      <c r="AE138" s="203">
        <v>0</v>
      </c>
      <c r="AF138" s="203"/>
      <c r="AG138" s="203"/>
      <c r="AH138" s="203"/>
      <c r="AI138" s="203"/>
      <c r="AJ138" s="203"/>
      <c r="AK138" s="203"/>
      <c r="AL138" s="203"/>
      <c r="AM138" s="200"/>
      <c r="AN138" s="200"/>
      <c r="AO138" s="200"/>
      <c r="AP138" s="200"/>
      <c r="AQ138" s="241"/>
      <c r="AR138" s="247"/>
      <c r="AS138" s="203"/>
      <c r="AT138" s="194">
        <f t="shared" si="10"/>
        <v>0</v>
      </c>
      <c r="AU138" s="200"/>
      <c r="AV138" s="246" t="e">
        <f t="shared" si="11"/>
        <v>#DIV/0!</v>
      </c>
      <c r="AW138" s="262"/>
      <c r="AX138" s="255"/>
      <c r="AY138" s="256"/>
      <c r="AZ138" s="291"/>
      <c r="BA138" s="291"/>
      <c r="BB138" s="292"/>
      <c r="BC138" s="293"/>
      <c r="BD138" s="293"/>
      <c r="BE138" s="293"/>
      <c r="BF138" s="293"/>
      <c r="BG138" s="293"/>
      <c r="BH138" s="184"/>
      <c r="BI138" s="203"/>
      <c r="BJ138" s="270"/>
      <c r="BK138" s="184" t="s">
        <v>1315</v>
      </c>
      <c r="BL138" s="184" t="s">
        <v>1624</v>
      </c>
      <c r="BP138" s="183">
        <f t="shared" si="9"/>
        <v>0</v>
      </c>
    </row>
    <row r="139" spans="1:68" s="178" customFormat="1" ht="20.100000000000001" hidden="1" customHeight="1">
      <c r="A139" s="191">
        <v>1100252</v>
      </c>
      <c r="B139" s="191"/>
      <c r="C139" s="191"/>
      <c r="D139" s="191">
        <v>2</v>
      </c>
      <c r="E139" s="216" t="s">
        <v>1625</v>
      </c>
      <c r="F139" s="203"/>
      <c r="G139" s="203"/>
      <c r="H139" s="203"/>
      <c r="I139" s="203"/>
      <c r="J139" s="203"/>
      <c r="K139" s="223"/>
      <c r="L139" s="203"/>
      <c r="M139" s="203"/>
      <c r="N139" s="203"/>
      <c r="O139" s="200"/>
      <c r="P139" s="200"/>
      <c r="Q139" s="237"/>
      <c r="R139" s="200"/>
      <c r="S139" s="200"/>
      <c r="T139" s="203"/>
      <c r="U139" s="200"/>
      <c r="V139" s="203"/>
      <c r="W139" s="203">
        <f t="shared" si="12"/>
        <v>641602</v>
      </c>
      <c r="X139" s="203"/>
      <c r="Y139" s="203">
        <v>641602</v>
      </c>
      <c r="Z139" s="203"/>
      <c r="AA139" s="203">
        <v>9197</v>
      </c>
      <c r="AB139" s="286">
        <v>632405</v>
      </c>
      <c r="AC139" s="203">
        <v>0</v>
      </c>
      <c r="AD139" s="203">
        <v>0</v>
      </c>
      <c r="AE139" s="203">
        <v>0</v>
      </c>
      <c r="AF139" s="203"/>
      <c r="AG139" s="203"/>
      <c r="AH139" s="203"/>
      <c r="AI139" s="203"/>
      <c r="AJ139" s="203"/>
      <c r="AK139" s="203"/>
      <c r="AL139" s="203"/>
      <c r="AM139" s="200"/>
      <c r="AN139" s="200"/>
      <c r="AO139" s="200"/>
      <c r="AP139" s="200"/>
      <c r="AQ139" s="241"/>
      <c r="AR139" s="247"/>
      <c r="AS139" s="203"/>
      <c r="AT139" s="194">
        <f t="shared" si="10"/>
        <v>641602</v>
      </c>
      <c r="AU139" s="200"/>
      <c r="AV139" s="246" t="e">
        <f t="shared" si="11"/>
        <v>#DIV/0!</v>
      </c>
      <c r="AW139" s="262"/>
      <c r="AX139" s="255"/>
      <c r="AY139" s="256"/>
      <c r="AZ139" s="291"/>
      <c r="BA139" s="291"/>
      <c r="BB139" s="292"/>
      <c r="BC139" s="293"/>
      <c r="BD139" s="293"/>
      <c r="BE139" s="293"/>
      <c r="BF139" s="293"/>
      <c r="BG139" s="293"/>
      <c r="BH139" s="184"/>
      <c r="BI139" s="203"/>
      <c r="BJ139" s="270"/>
      <c r="BK139" s="184" t="s">
        <v>1315</v>
      </c>
      <c r="BL139" s="296" t="s">
        <v>1625</v>
      </c>
      <c r="BM139" s="179">
        <v>641602</v>
      </c>
      <c r="BO139" s="178">
        <v>641602</v>
      </c>
      <c r="BP139" s="183">
        <f t="shared" si="9"/>
        <v>0</v>
      </c>
    </row>
    <row r="140" spans="1:68" s="178" customFormat="1" ht="20.100000000000001" hidden="1" customHeight="1">
      <c r="A140" s="191">
        <v>1100253</v>
      </c>
      <c r="B140" s="191"/>
      <c r="C140" s="191"/>
      <c r="D140" s="191">
        <v>2</v>
      </c>
      <c r="E140" s="216" t="s">
        <v>1626</v>
      </c>
      <c r="F140" s="203" t="e">
        <v>#REF!</v>
      </c>
      <c r="G140" s="203" t="e">
        <v>#REF!</v>
      </c>
      <c r="H140" s="203" t="e">
        <v>#REF!</v>
      </c>
      <c r="I140" s="203" t="e">
        <v>#REF!</v>
      </c>
      <c r="J140" s="203">
        <v>186600</v>
      </c>
      <c r="K140" s="203">
        <v>186600</v>
      </c>
      <c r="L140" s="203"/>
      <c r="M140" s="203"/>
      <c r="N140" s="203"/>
      <c r="O140" s="203"/>
      <c r="P140" s="203">
        <v>0</v>
      </c>
      <c r="Q140" s="203"/>
      <c r="R140" s="203"/>
      <c r="S140" s="203"/>
      <c r="T140" s="203">
        <v>186600</v>
      </c>
      <c r="U140" s="203">
        <v>0</v>
      </c>
      <c r="V140" s="203">
        <v>186600</v>
      </c>
      <c r="W140" s="203">
        <f t="shared" si="12"/>
        <v>835065</v>
      </c>
      <c r="X140" s="203"/>
      <c r="Y140" s="203">
        <v>835065</v>
      </c>
      <c r="Z140" s="203"/>
      <c r="AA140" s="203">
        <v>0</v>
      </c>
      <c r="AB140" s="286">
        <v>648465</v>
      </c>
      <c r="AC140" s="203">
        <v>186600</v>
      </c>
      <c r="AD140" s="203">
        <v>0</v>
      </c>
      <c r="AE140" s="203">
        <v>0</v>
      </c>
      <c r="AF140" s="203">
        <v>186600</v>
      </c>
      <c r="AG140" s="203"/>
      <c r="AH140" s="203"/>
      <c r="AI140" s="203"/>
      <c r="AJ140" s="203">
        <v>186600</v>
      </c>
      <c r="AK140" s="203"/>
      <c r="AL140" s="203"/>
      <c r="AM140" s="200"/>
      <c r="AN140" s="200"/>
      <c r="AO140" s="200"/>
      <c r="AP140" s="200"/>
      <c r="AQ140" s="241"/>
      <c r="AR140" s="247"/>
      <c r="AS140" s="203"/>
      <c r="AT140" s="194">
        <f t="shared" si="10"/>
        <v>648465</v>
      </c>
      <c r="AU140" s="200"/>
      <c r="AV140" s="246">
        <f t="shared" si="11"/>
        <v>347.51607717041799</v>
      </c>
      <c r="AW140" s="262"/>
      <c r="AX140" s="255"/>
      <c r="AY140" s="256"/>
      <c r="AZ140" s="291" t="s">
        <v>1627</v>
      </c>
      <c r="BA140" s="291"/>
      <c r="BB140" s="292"/>
      <c r="BC140" s="293"/>
      <c r="BD140" s="293"/>
      <c r="BE140" s="293"/>
      <c r="BF140" s="293"/>
      <c r="BG140" s="293"/>
      <c r="BH140" s="184"/>
      <c r="BI140" s="203"/>
      <c r="BJ140" s="270"/>
      <c r="BK140" s="184" t="s">
        <v>1315</v>
      </c>
      <c r="BL140" s="184" t="s">
        <v>1626</v>
      </c>
      <c r="BM140" s="178">
        <v>835065</v>
      </c>
      <c r="BO140" s="178">
        <v>835065</v>
      </c>
      <c r="BP140" s="183">
        <f t="shared" si="9"/>
        <v>0</v>
      </c>
    </row>
    <row r="141" spans="1:68" s="178" customFormat="1" ht="20.100000000000001" hidden="1" customHeight="1">
      <c r="A141" s="191">
        <v>1100254</v>
      </c>
      <c r="B141" s="191"/>
      <c r="C141" s="191"/>
      <c r="D141" s="191">
        <v>2</v>
      </c>
      <c r="E141" s="216" t="s">
        <v>1628</v>
      </c>
      <c r="F141" s="203"/>
      <c r="G141" s="203"/>
      <c r="H141" s="203"/>
      <c r="I141" s="203"/>
      <c r="J141" s="203"/>
      <c r="K141" s="223"/>
      <c r="L141" s="203"/>
      <c r="M141" s="203"/>
      <c r="N141" s="203"/>
      <c r="O141" s="200"/>
      <c r="P141" s="200"/>
      <c r="Q141" s="237"/>
      <c r="R141" s="200"/>
      <c r="S141" s="200"/>
      <c r="T141" s="203"/>
      <c r="U141" s="200"/>
      <c r="V141" s="203"/>
      <c r="W141" s="203">
        <f t="shared" si="12"/>
        <v>0</v>
      </c>
      <c r="X141" s="203"/>
      <c r="Y141" s="203">
        <v>0</v>
      </c>
      <c r="Z141" s="203"/>
      <c r="AA141" s="203">
        <v>0</v>
      </c>
      <c r="AB141" s="203">
        <v>0</v>
      </c>
      <c r="AC141" s="203">
        <v>0</v>
      </c>
      <c r="AD141" s="203">
        <v>0</v>
      </c>
      <c r="AE141" s="203"/>
      <c r="AF141" s="203"/>
      <c r="AG141" s="203"/>
      <c r="AH141" s="203"/>
      <c r="AI141" s="203"/>
      <c r="AJ141" s="203"/>
      <c r="AK141" s="203"/>
      <c r="AL141" s="203"/>
      <c r="AM141" s="200"/>
      <c r="AN141" s="200"/>
      <c r="AO141" s="200"/>
      <c r="AP141" s="200"/>
      <c r="AQ141" s="241"/>
      <c r="AR141" s="247"/>
      <c r="AS141" s="203"/>
      <c r="AT141" s="194">
        <f t="shared" si="10"/>
        <v>0</v>
      </c>
      <c r="AU141" s="200"/>
      <c r="AV141" s="246" t="e">
        <f t="shared" si="11"/>
        <v>#DIV/0!</v>
      </c>
      <c r="AW141" s="262"/>
      <c r="AX141" s="255"/>
      <c r="AY141" s="256"/>
      <c r="AZ141" s="291"/>
      <c r="BA141" s="291"/>
      <c r="BB141" s="292"/>
      <c r="BC141" s="293"/>
      <c r="BD141" s="293"/>
      <c r="BE141" s="293"/>
      <c r="BF141" s="293"/>
      <c r="BG141" s="293"/>
      <c r="BH141" s="184"/>
      <c r="BI141" s="203"/>
      <c r="BJ141" s="270"/>
      <c r="BK141" s="184" t="s">
        <v>1315</v>
      </c>
      <c r="BL141" s="184" t="s">
        <v>1628</v>
      </c>
      <c r="BP141" s="183">
        <f t="shared" si="9"/>
        <v>0</v>
      </c>
    </row>
    <row r="142" spans="1:68" s="178" customFormat="1" ht="20.100000000000001" hidden="1" customHeight="1">
      <c r="A142" s="191">
        <v>1100255</v>
      </c>
      <c r="B142" s="191"/>
      <c r="C142" s="191"/>
      <c r="D142" s="191">
        <v>2</v>
      </c>
      <c r="E142" s="216" t="s">
        <v>1629</v>
      </c>
      <c r="F142" s="203"/>
      <c r="G142" s="203"/>
      <c r="H142" s="203"/>
      <c r="I142" s="203"/>
      <c r="J142" s="203"/>
      <c r="K142" s="223"/>
      <c r="L142" s="203"/>
      <c r="M142" s="203"/>
      <c r="N142" s="203"/>
      <c r="O142" s="200"/>
      <c r="P142" s="200"/>
      <c r="Q142" s="237"/>
      <c r="R142" s="200"/>
      <c r="S142" s="200"/>
      <c r="T142" s="203"/>
      <c r="U142" s="200"/>
      <c r="V142" s="203"/>
      <c r="W142" s="203">
        <f t="shared" si="12"/>
        <v>0</v>
      </c>
      <c r="X142" s="203"/>
      <c r="Y142" s="203">
        <v>0</v>
      </c>
      <c r="Z142" s="203"/>
      <c r="AA142" s="203">
        <v>0</v>
      </c>
      <c r="AB142" s="203">
        <v>0</v>
      </c>
      <c r="AC142" s="203">
        <v>0</v>
      </c>
      <c r="AD142" s="203">
        <v>0</v>
      </c>
      <c r="AE142" s="203"/>
      <c r="AF142" s="203"/>
      <c r="AG142" s="203"/>
      <c r="AH142" s="203"/>
      <c r="AI142" s="203"/>
      <c r="AJ142" s="203"/>
      <c r="AK142" s="203"/>
      <c r="AL142" s="203"/>
      <c r="AM142" s="200"/>
      <c r="AN142" s="200"/>
      <c r="AO142" s="200"/>
      <c r="AP142" s="200"/>
      <c r="AQ142" s="241"/>
      <c r="AR142" s="247"/>
      <c r="AS142" s="203"/>
      <c r="AT142" s="194">
        <f t="shared" si="10"/>
        <v>0</v>
      </c>
      <c r="AU142" s="200"/>
      <c r="AV142" s="246" t="e">
        <f t="shared" si="11"/>
        <v>#DIV/0!</v>
      </c>
      <c r="AW142" s="262"/>
      <c r="AX142" s="255"/>
      <c r="AY142" s="256"/>
      <c r="AZ142" s="291"/>
      <c r="BA142" s="291"/>
      <c r="BB142" s="292"/>
      <c r="BC142" s="293"/>
      <c r="BD142" s="293"/>
      <c r="BE142" s="293"/>
      <c r="BF142" s="293"/>
      <c r="BG142" s="293"/>
      <c r="BH142" s="184"/>
      <c r="BI142" s="203"/>
      <c r="BJ142" s="270"/>
      <c r="BK142" s="184" t="s">
        <v>1315</v>
      </c>
      <c r="BL142" s="184" t="s">
        <v>1629</v>
      </c>
      <c r="BP142" s="183">
        <f t="shared" si="9"/>
        <v>0</v>
      </c>
    </row>
    <row r="143" spans="1:68" s="178" customFormat="1" ht="20.100000000000001" hidden="1" customHeight="1">
      <c r="A143" s="191">
        <v>1100257</v>
      </c>
      <c r="B143" s="191"/>
      <c r="C143" s="191"/>
      <c r="D143" s="191">
        <v>2</v>
      </c>
      <c r="E143" s="216" t="s">
        <v>1630</v>
      </c>
      <c r="F143" s="203"/>
      <c r="G143" s="203"/>
      <c r="H143" s="203"/>
      <c r="I143" s="203"/>
      <c r="J143" s="203"/>
      <c r="K143" s="223"/>
      <c r="L143" s="203"/>
      <c r="M143" s="203"/>
      <c r="N143" s="203"/>
      <c r="O143" s="200"/>
      <c r="P143" s="200"/>
      <c r="Q143" s="237"/>
      <c r="R143" s="200"/>
      <c r="S143" s="200"/>
      <c r="T143" s="203"/>
      <c r="U143" s="200"/>
      <c r="V143" s="203"/>
      <c r="W143" s="203">
        <f t="shared" si="12"/>
        <v>15400</v>
      </c>
      <c r="X143" s="203"/>
      <c r="Y143" s="203">
        <v>15400</v>
      </c>
      <c r="Z143" s="203"/>
      <c r="AA143" s="203">
        <v>0</v>
      </c>
      <c r="AB143" s="203">
        <v>15400</v>
      </c>
      <c r="AC143" s="203">
        <v>0</v>
      </c>
      <c r="AD143" s="203">
        <v>0</v>
      </c>
      <c r="AE143" s="203"/>
      <c r="AF143" s="203"/>
      <c r="AG143" s="203"/>
      <c r="AH143" s="203"/>
      <c r="AI143" s="203"/>
      <c r="AJ143" s="203"/>
      <c r="AK143" s="203"/>
      <c r="AL143" s="203"/>
      <c r="AM143" s="200"/>
      <c r="AN143" s="200"/>
      <c r="AO143" s="200"/>
      <c r="AP143" s="200"/>
      <c r="AQ143" s="241"/>
      <c r="AR143" s="247"/>
      <c r="AS143" s="203"/>
      <c r="AT143" s="194">
        <f t="shared" si="10"/>
        <v>15400</v>
      </c>
      <c r="AU143" s="200"/>
      <c r="AV143" s="246" t="e">
        <f t="shared" si="11"/>
        <v>#DIV/0!</v>
      </c>
      <c r="AW143" s="262"/>
      <c r="AX143" s="255"/>
      <c r="AY143" s="256"/>
      <c r="AZ143" s="291"/>
      <c r="BA143" s="291"/>
      <c r="BB143" s="292"/>
      <c r="BC143" s="293"/>
      <c r="BD143" s="293"/>
      <c r="BE143" s="293"/>
      <c r="BF143" s="293"/>
      <c r="BG143" s="293"/>
      <c r="BH143" s="184"/>
      <c r="BI143" s="203"/>
      <c r="BJ143" s="270"/>
      <c r="BK143" s="184" t="s">
        <v>1315</v>
      </c>
      <c r="BL143" s="184" t="s">
        <v>1630</v>
      </c>
      <c r="BM143" s="178">
        <v>15400</v>
      </c>
      <c r="BO143" s="178">
        <v>15400</v>
      </c>
      <c r="BP143" s="183">
        <f t="shared" si="9"/>
        <v>0</v>
      </c>
    </row>
    <row r="144" spans="1:68" s="179" customFormat="1" ht="20.100000000000001" hidden="1" customHeight="1">
      <c r="A144" s="191">
        <v>1100258</v>
      </c>
      <c r="B144" s="191"/>
      <c r="C144" s="191"/>
      <c r="D144" s="191">
        <v>2</v>
      </c>
      <c r="E144" s="217" t="s">
        <v>1631</v>
      </c>
      <c r="F144" s="209"/>
      <c r="G144" s="209"/>
      <c r="H144" s="209"/>
      <c r="I144" s="209"/>
      <c r="J144" s="209"/>
      <c r="K144" s="307">
        <v>39550</v>
      </c>
      <c r="L144" s="209"/>
      <c r="M144" s="209"/>
      <c r="N144" s="209"/>
      <c r="O144" s="209"/>
      <c r="P144" s="209"/>
      <c r="Q144" s="311"/>
      <c r="R144" s="209"/>
      <c r="S144" s="209"/>
      <c r="T144" s="312">
        <v>33749</v>
      </c>
      <c r="U144" s="200">
        <v>-5801</v>
      </c>
      <c r="V144" s="312">
        <v>33749</v>
      </c>
      <c r="W144" s="194">
        <f t="shared" si="12"/>
        <v>168022</v>
      </c>
      <c r="X144" s="209"/>
      <c r="Y144" s="203">
        <v>168022</v>
      </c>
      <c r="Z144" s="203"/>
      <c r="AA144" s="203">
        <v>0</v>
      </c>
      <c r="AB144" s="203">
        <v>168022</v>
      </c>
      <c r="AC144" s="203">
        <v>0</v>
      </c>
      <c r="AD144" s="203">
        <v>0</v>
      </c>
      <c r="AE144" s="203"/>
      <c r="AF144" s="319">
        <v>33749</v>
      </c>
      <c r="AG144" s="203">
        <v>0</v>
      </c>
      <c r="AH144" s="209"/>
      <c r="AI144" s="209"/>
      <c r="AJ144" s="209"/>
      <c r="AK144" s="209" t="s">
        <v>1632</v>
      </c>
      <c r="AL144" s="209"/>
      <c r="AM144" s="209"/>
      <c r="AN144" s="209"/>
      <c r="AO144" s="209"/>
      <c r="AP144" s="200">
        <v>-5801</v>
      </c>
      <c r="AQ144" s="241">
        <v>-0.14699999999999999</v>
      </c>
      <c r="AR144" s="209"/>
      <c r="AS144" s="209"/>
      <c r="AT144" s="194">
        <f t="shared" si="10"/>
        <v>134273</v>
      </c>
      <c r="AU144" s="200">
        <v>134273</v>
      </c>
      <c r="AV144" s="246">
        <f t="shared" si="11"/>
        <v>397.857714302646</v>
      </c>
      <c r="AW144" s="209"/>
      <c r="AX144" s="209"/>
      <c r="AY144" s="256" t="s">
        <v>1633</v>
      </c>
      <c r="AZ144" s="295"/>
      <c r="BA144" s="295"/>
      <c r="BB144" s="296"/>
      <c r="BC144" s="296"/>
      <c r="BD144" s="296"/>
      <c r="BE144" s="296"/>
      <c r="BF144" s="296"/>
      <c r="BG144" s="296"/>
      <c r="BH144" s="184">
        <v>73299</v>
      </c>
      <c r="BI144" s="209"/>
      <c r="BJ144" s="296"/>
      <c r="BK144" s="184" t="s">
        <v>1315</v>
      </c>
      <c r="BL144" s="184" t="s">
        <v>1631</v>
      </c>
      <c r="BM144" s="178">
        <v>168022</v>
      </c>
      <c r="BN144" s="178"/>
      <c r="BO144" s="178">
        <v>168022</v>
      </c>
      <c r="BP144" s="183">
        <f t="shared" si="9"/>
        <v>0</v>
      </c>
    </row>
    <row r="145" spans="1:68" s="178" customFormat="1" ht="20.100000000000001" hidden="1" customHeight="1">
      <c r="A145" s="191">
        <v>1100259</v>
      </c>
      <c r="B145" s="191"/>
      <c r="C145" s="191"/>
      <c r="D145" s="191">
        <v>2</v>
      </c>
      <c r="E145" s="216" t="s">
        <v>1634</v>
      </c>
      <c r="F145" s="203"/>
      <c r="G145" s="203"/>
      <c r="H145" s="203"/>
      <c r="I145" s="203"/>
      <c r="J145" s="203"/>
      <c r="K145" s="223"/>
      <c r="L145" s="203"/>
      <c r="M145" s="203"/>
      <c r="N145" s="203"/>
      <c r="O145" s="200"/>
      <c r="P145" s="200"/>
      <c r="Q145" s="237"/>
      <c r="R145" s="200"/>
      <c r="S145" s="200"/>
      <c r="T145" s="203"/>
      <c r="U145" s="200"/>
      <c r="V145" s="203"/>
      <c r="W145" s="203">
        <f t="shared" si="12"/>
        <v>19570</v>
      </c>
      <c r="X145" s="203"/>
      <c r="Y145" s="203">
        <v>19570</v>
      </c>
      <c r="Z145" s="203"/>
      <c r="AA145" s="203">
        <v>19570</v>
      </c>
      <c r="AB145" s="203">
        <v>0</v>
      </c>
      <c r="AC145" s="203">
        <v>0</v>
      </c>
      <c r="AD145" s="203">
        <v>0</v>
      </c>
      <c r="AE145" s="203"/>
      <c r="AF145" s="203"/>
      <c r="AG145" s="203"/>
      <c r="AH145" s="203"/>
      <c r="AI145" s="203"/>
      <c r="AJ145" s="203"/>
      <c r="AK145" s="203"/>
      <c r="AL145" s="203"/>
      <c r="AM145" s="200"/>
      <c r="AN145" s="200"/>
      <c r="AO145" s="200"/>
      <c r="AP145" s="200"/>
      <c r="AQ145" s="241"/>
      <c r="AR145" s="247"/>
      <c r="AS145" s="203"/>
      <c r="AT145" s="194">
        <f t="shared" si="10"/>
        <v>19570</v>
      </c>
      <c r="AU145" s="200"/>
      <c r="AV145" s="246" t="e">
        <f t="shared" si="11"/>
        <v>#DIV/0!</v>
      </c>
      <c r="AW145" s="262"/>
      <c r="AX145" s="255"/>
      <c r="AY145" s="256"/>
      <c r="AZ145" s="291"/>
      <c r="BA145" s="291"/>
      <c r="BB145" s="292"/>
      <c r="BC145" s="293"/>
      <c r="BD145" s="293"/>
      <c r="BE145" s="293"/>
      <c r="BF145" s="293"/>
      <c r="BG145" s="293"/>
      <c r="BH145" s="184"/>
      <c r="BI145" s="203"/>
      <c r="BJ145" s="270"/>
      <c r="BK145" s="184" t="s">
        <v>1315</v>
      </c>
      <c r="BL145" s="184" t="s">
        <v>1634</v>
      </c>
      <c r="BM145" s="178">
        <v>19570</v>
      </c>
      <c r="BO145" s="178">
        <v>19570</v>
      </c>
      <c r="BP145" s="183">
        <f t="shared" si="9"/>
        <v>0</v>
      </c>
    </row>
    <row r="146" spans="1:68" s="178" customFormat="1" ht="20.100000000000001" hidden="1" customHeight="1">
      <c r="A146" s="191"/>
      <c r="B146" s="191">
        <v>2</v>
      </c>
      <c r="C146" s="191"/>
      <c r="D146" s="191"/>
      <c r="E146" s="299" t="s">
        <v>1635</v>
      </c>
      <c r="F146" s="300">
        <v>1379130</v>
      </c>
      <c r="G146" s="300">
        <v>1379130</v>
      </c>
      <c r="H146" s="300"/>
      <c r="I146" s="300"/>
      <c r="J146" s="300">
        <v>1726769</v>
      </c>
      <c r="K146" s="308">
        <v>1774751</v>
      </c>
      <c r="L146" s="300"/>
      <c r="M146" s="300"/>
      <c r="N146" s="300"/>
      <c r="O146" s="289"/>
      <c r="P146" s="289">
        <v>47982</v>
      </c>
      <c r="Q146" s="313"/>
      <c r="R146" s="289"/>
      <c r="S146" s="289"/>
      <c r="T146" s="300">
        <v>2080425</v>
      </c>
      <c r="U146" s="300">
        <v>305674</v>
      </c>
      <c r="V146" s="300">
        <v>2080425</v>
      </c>
      <c r="W146" s="300">
        <f t="shared" si="12"/>
        <v>207891</v>
      </c>
      <c r="X146" s="300">
        <v>0</v>
      </c>
      <c r="Y146" s="300"/>
      <c r="Z146" s="300"/>
      <c r="AA146" s="300"/>
      <c r="AB146" s="300"/>
      <c r="AC146" s="300"/>
      <c r="AD146" s="203">
        <v>0</v>
      </c>
      <c r="AE146" s="300"/>
      <c r="AF146" s="300"/>
      <c r="AG146" s="300"/>
      <c r="AH146" s="300"/>
      <c r="AI146" s="300"/>
      <c r="AJ146" s="300"/>
      <c r="AK146" s="300"/>
      <c r="AL146" s="300"/>
      <c r="AM146" s="289">
        <v>1</v>
      </c>
      <c r="AN146" s="289">
        <v>1</v>
      </c>
      <c r="AO146" s="289"/>
      <c r="AP146" s="289">
        <v>305674</v>
      </c>
      <c r="AQ146" s="290">
        <v>0.17199999999999999</v>
      </c>
      <c r="AR146" s="320" t="s">
        <v>1290</v>
      </c>
      <c r="AS146" s="300"/>
      <c r="AT146" s="194">
        <f t="shared" si="10"/>
        <v>-1872534</v>
      </c>
      <c r="AU146" s="200">
        <v>-1940864</v>
      </c>
      <c r="AV146" s="246">
        <f t="shared" si="11"/>
        <v>-90.007282165903604</v>
      </c>
      <c r="AW146" s="326"/>
      <c r="AX146" s="327"/>
      <c r="AY146" s="294" t="s">
        <v>1516</v>
      </c>
      <c r="AZ146" s="294"/>
      <c r="BA146" s="294"/>
      <c r="BB146" s="328" t="s">
        <v>1635</v>
      </c>
      <c r="BC146" s="328"/>
      <c r="BD146" s="328"/>
      <c r="BE146" s="328"/>
      <c r="BF146" s="328"/>
      <c r="BG146" s="328"/>
      <c r="BH146" s="184">
        <v>3855176</v>
      </c>
      <c r="BI146" s="300"/>
      <c r="BJ146" s="336"/>
      <c r="BK146" s="184" t="s">
        <v>1315</v>
      </c>
      <c r="BL146" s="184" t="s">
        <v>1635</v>
      </c>
      <c r="BM146" s="178">
        <v>207891</v>
      </c>
      <c r="BO146" s="178">
        <v>207891</v>
      </c>
      <c r="BP146" s="183">
        <f t="shared" si="9"/>
        <v>0</v>
      </c>
    </row>
    <row r="147" spans="1:68" s="178" customFormat="1" ht="20.100000000000001" hidden="1" customHeight="1">
      <c r="A147" s="191">
        <v>1100301</v>
      </c>
      <c r="B147" s="191"/>
      <c r="C147" s="191"/>
      <c r="D147" s="191"/>
      <c r="E147" s="208" t="s">
        <v>1636</v>
      </c>
      <c r="F147" s="203">
        <v>11464</v>
      </c>
      <c r="G147" s="203">
        <v>11464</v>
      </c>
      <c r="H147" s="203"/>
      <c r="I147" s="203"/>
      <c r="J147" s="203">
        <v>362</v>
      </c>
      <c r="K147" s="223">
        <v>25360</v>
      </c>
      <c r="L147" s="203"/>
      <c r="M147" s="203"/>
      <c r="N147" s="203"/>
      <c r="O147" s="200"/>
      <c r="P147" s="200">
        <v>24998</v>
      </c>
      <c r="Q147" s="237"/>
      <c r="R147" s="200"/>
      <c r="S147" s="200"/>
      <c r="T147" s="203">
        <v>362</v>
      </c>
      <c r="U147" s="200">
        <v>-24998</v>
      </c>
      <c r="V147" s="203">
        <v>362</v>
      </c>
      <c r="W147" s="203">
        <f t="shared" si="12"/>
        <v>7586</v>
      </c>
      <c r="X147" s="203"/>
      <c r="Y147" s="203">
        <v>7586</v>
      </c>
      <c r="Z147" s="203"/>
      <c r="AA147" s="203">
        <v>5355</v>
      </c>
      <c r="AB147" s="203">
        <v>2231</v>
      </c>
      <c r="AC147" s="203">
        <v>0</v>
      </c>
      <c r="AD147" s="203">
        <v>0</v>
      </c>
      <c r="AE147" s="203"/>
      <c r="AF147" s="203">
        <v>362</v>
      </c>
      <c r="AG147" s="203"/>
      <c r="AH147" s="203"/>
      <c r="AI147" s="203">
        <v>362</v>
      </c>
      <c r="AJ147" s="203"/>
      <c r="AK147" s="203"/>
      <c r="AL147" s="203"/>
      <c r="AM147" s="203"/>
      <c r="AN147" s="203">
        <v>1</v>
      </c>
      <c r="AO147" s="203"/>
      <c r="AP147" s="200">
        <v>-24998</v>
      </c>
      <c r="AQ147" s="241">
        <v>-0.98599999999999999</v>
      </c>
      <c r="AR147" s="203"/>
      <c r="AS147" s="203"/>
      <c r="AT147" s="194">
        <f t="shared" si="10"/>
        <v>7224</v>
      </c>
      <c r="AU147" s="200">
        <v>7224</v>
      </c>
      <c r="AV147" s="246">
        <f t="shared" si="11"/>
        <v>1995.58011049724</v>
      </c>
      <c r="AW147" s="262"/>
      <c r="AX147" s="255"/>
      <c r="AY147" s="256"/>
      <c r="AZ147" s="256"/>
      <c r="BA147" s="256"/>
      <c r="BB147" s="257" t="s">
        <v>1636</v>
      </c>
      <c r="BC147" s="257">
        <v>25360</v>
      </c>
      <c r="BD147" s="257"/>
      <c r="BE147" s="257">
        <v>25360</v>
      </c>
      <c r="BF147" s="257"/>
      <c r="BG147" s="257"/>
      <c r="BH147" s="184">
        <v>25722</v>
      </c>
      <c r="BI147" s="203"/>
      <c r="BJ147" s="270"/>
      <c r="BK147" s="184" t="s">
        <v>1315</v>
      </c>
      <c r="BL147" s="184" t="s">
        <v>1636</v>
      </c>
      <c r="BM147" s="178">
        <v>7586</v>
      </c>
      <c r="BO147" s="178">
        <v>7586</v>
      </c>
      <c r="BP147" s="183">
        <f t="shared" si="9"/>
        <v>0</v>
      </c>
    </row>
    <row r="148" spans="1:68" s="178" customFormat="1" ht="20.100000000000001" hidden="1" customHeight="1">
      <c r="A148" s="191">
        <v>1100303</v>
      </c>
      <c r="B148" s="191"/>
      <c r="C148" s="191"/>
      <c r="D148" s="191"/>
      <c r="E148" s="208" t="s">
        <v>1637</v>
      </c>
      <c r="F148" s="203">
        <v>8496</v>
      </c>
      <c r="G148" s="203">
        <v>8496</v>
      </c>
      <c r="H148" s="203"/>
      <c r="I148" s="203"/>
      <c r="J148" s="203">
        <v>10284</v>
      </c>
      <c r="K148" s="223">
        <v>10717</v>
      </c>
      <c r="L148" s="203"/>
      <c r="M148" s="203"/>
      <c r="N148" s="203"/>
      <c r="O148" s="200"/>
      <c r="P148" s="200">
        <v>433</v>
      </c>
      <c r="Q148" s="237"/>
      <c r="R148" s="200"/>
      <c r="S148" s="200"/>
      <c r="T148" s="203">
        <v>10284</v>
      </c>
      <c r="U148" s="200">
        <v>-433</v>
      </c>
      <c r="V148" s="203">
        <v>10284</v>
      </c>
      <c r="W148" s="203">
        <f t="shared" si="12"/>
        <v>3582</v>
      </c>
      <c r="X148" s="203"/>
      <c r="Y148" s="203">
        <v>0</v>
      </c>
      <c r="Z148" s="203"/>
      <c r="AA148" s="203">
        <v>0</v>
      </c>
      <c r="AB148" s="203">
        <v>0</v>
      </c>
      <c r="AC148" s="203">
        <v>0</v>
      </c>
      <c r="AD148" s="203">
        <v>0</v>
      </c>
      <c r="AE148" s="203"/>
      <c r="AF148" s="203">
        <v>10284</v>
      </c>
      <c r="AG148" s="203">
        <v>0</v>
      </c>
      <c r="AH148" s="203">
        <v>612</v>
      </c>
      <c r="AI148" s="203"/>
      <c r="AJ148" s="203"/>
      <c r="AK148" s="203" t="s">
        <v>1638</v>
      </c>
      <c r="AL148" s="203"/>
      <c r="AM148" s="203"/>
      <c r="AN148" s="203">
        <v>1</v>
      </c>
      <c r="AO148" s="203"/>
      <c r="AP148" s="200">
        <v>-433</v>
      </c>
      <c r="AQ148" s="241">
        <v>-0.04</v>
      </c>
      <c r="AR148" s="203"/>
      <c r="AS148" s="203"/>
      <c r="AT148" s="194">
        <f t="shared" si="10"/>
        <v>-6702</v>
      </c>
      <c r="AU148" s="200">
        <v>-10284</v>
      </c>
      <c r="AV148" s="246">
        <f t="shared" si="11"/>
        <v>-65.169194865810994</v>
      </c>
      <c r="AW148" s="262"/>
      <c r="AX148" s="255"/>
      <c r="AY148" s="256"/>
      <c r="AZ148" s="256"/>
      <c r="BA148" s="256"/>
      <c r="BB148" s="257" t="s">
        <v>1637</v>
      </c>
      <c r="BC148" s="257">
        <v>10717</v>
      </c>
      <c r="BD148" s="257"/>
      <c r="BE148" s="257"/>
      <c r="BF148" s="257"/>
      <c r="BG148" s="257"/>
      <c r="BH148" s="184">
        <v>21001</v>
      </c>
      <c r="BI148" s="203"/>
      <c r="BJ148" s="270"/>
      <c r="BK148" s="184" t="s">
        <v>1315</v>
      </c>
      <c r="BL148" s="184" t="s">
        <v>1637</v>
      </c>
      <c r="BM148" s="178">
        <v>3582</v>
      </c>
      <c r="BO148" s="178">
        <v>3582</v>
      </c>
      <c r="BP148" s="183">
        <f t="shared" si="9"/>
        <v>0</v>
      </c>
    </row>
    <row r="149" spans="1:68" s="178" customFormat="1" ht="20.100000000000001" hidden="1" customHeight="1">
      <c r="A149" s="191">
        <v>1100304</v>
      </c>
      <c r="B149" s="191"/>
      <c r="C149" s="191"/>
      <c r="D149" s="191"/>
      <c r="E149" s="208" t="s">
        <v>1639</v>
      </c>
      <c r="F149" s="203">
        <v>13100</v>
      </c>
      <c r="G149" s="203">
        <v>13100</v>
      </c>
      <c r="H149" s="203"/>
      <c r="I149" s="203"/>
      <c r="J149" s="203">
        <v>10000</v>
      </c>
      <c r="K149" s="223">
        <v>12400</v>
      </c>
      <c r="L149" s="203"/>
      <c r="M149" s="203"/>
      <c r="N149" s="203"/>
      <c r="O149" s="200"/>
      <c r="P149" s="200">
        <v>2400</v>
      </c>
      <c r="Q149" s="237"/>
      <c r="R149" s="200"/>
      <c r="S149" s="200"/>
      <c r="T149" s="203">
        <v>10000</v>
      </c>
      <c r="U149" s="200">
        <v>-2400</v>
      </c>
      <c r="V149" s="203">
        <v>10000</v>
      </c>
      <c r="W149" s="203">
        <f t="shared" si="12"/>
        <v>0</v>
      </c>
      <c r="X149" s="203"/>
      <c r="Y149" s="203">
        <v>0</v>
      </c>
      <c r="Z149" s="203"/>
      <c r="AA149" s="203">
        <v>0</v>
      </c>
      <c r="AB149" s="203">
        <v>0</v>
      </c>
      <c r="AC149" s="203">
        <v>0</v>
      </c>
      <c r="AD149" s="203">
        <v>0</v>
      </c>
      <c r="AE149" s="203"/>
      <c r="AF149" s="203">
        <v>10000</v>
      </c>
      <c r="AG149" s="203"/>
      <c r="AH149" s="203">
        <v>1100</v>
      </c>
      <c r="AI149" s="203"/>
      <c r="AJ149" s="203">
        <v>8900</v>
      </c>
      <c r="AK149" s="203"/>
      <c r="AL149" s="203"/>
      <c r="AM149" s="203"/>
      <c r="AN149" s="203">
        <v>1</v>
      </c>
      <c r="AO149" s="203"/>
      <c r="AP149" s="200">
        <v>-2400</v>
      </c>
      <c r="AQ149" s="241">
        <v>-0.19400000000000001</v>
      </c>
      <c r="AR149" s="203"/>
      <c r="AS149" s="203"/>
      <c r="AT149" s="194">
        <f t="shared" si="10"/>
        <v>-10000</v>
      </c>
      <c r="AU149" s="200">
        <v>-10000</v>
      </c>
      <c r="AV149" s="246">
        <f t="shared" si="11"/>
        <v>-100</v>
      </c>
      <c r="AW149" s="262"/>
      <c r="AX149" s="255"/>
      <c r="AY149" s="256"/>
      <c r="AZ149" s="256"/>
      <c r="BA149" s="256"/>
      <c r="BB149" s="257" t="s">
        <v>1639</v>
      </c>
      <c r="BC149" s="257">
        <v>12400</v>
      </c>
      <c r="BD149" s="257"/>
      <c r="BE149" s="257">
        <v>1000</v>
      </c>
      <c r="BF149" s="257"/>
      <c r="BG149" s="257">
        <v>9000</v>
      </c>
      <c r="BH149" s="184">
        <v>22400</v>
      </c>
      <c r="BI149" s="203"/>
      <c r="BJ149" s="270"/>
      <c r="BK149" s="184" t="s">
        <v>1315</v>
      </c>
      <c r="BL149" s="184" t="s">
        <v>1639</v>
      </c>
      <c r="BM149" s="178">
        <v>0</v>
      </c>
      <c r="BO149" s="178">
        <v>0</v>
      </c>
      <c r="BP149" s="183">
        <f t="shared" si="9"/>
        <v>0</v>
      </c>
    </row>
    <row r="150" spans="1:68" s="178" customFormat="1" ht="20.100000000000001" hidden="1" customHeight="1">
      <c r="A150" s="191">
        <v>1100305</v>
      </c>
      <c r="B150" s="191"/>
      <c r="C150" s="191"/>
      <c r="D150" s="191"/>
      <c r="E150" s="208" t="s">
        <v>1640</v>
      </c>
      <c r="F150" s="203">
        <v>188990</v>
      </c>
      <c r="G150" s="203">
        <v>188990</v>
      </c>
      <c r="H150" s="203"/>
      <c r="I150" s="203"/>
      <c r="J150" s="203">
        <v>133895</v>
      </c>
      <c r="K150" s="223">
        <v>219280</v>
      </c>
      <c r="L150" s="203"/>
      <c r="M150" s="203"/>
      <c r="N150" s="203"/>
      <c r="O150" s="200"/>
      <c r="P150" s="200">
        <v>85385</v>
      </c>
      <c r="Q150" s="237"/>
      <c r="R150" s="200"/>
      <c r="S150" s="200"/>
      <c r="T150" s="203">
        <v>133895</v>
      </c>
      <c r="U150" s="200">
        <v>-85385</v>
      </c>
      <c r="V150" s="203">
        <v>133895</v>
      </c>
      <c r="W150" s="203">
        <f t="shared" si="12"/>
        <v>0</v>
      </c>
      <c r="X150" s="203"/>
      <c r="Y150" s="203">
        <v>0</v>
      </c>
      <c r="Z150" s="203"/>
      <c r="AA150" s="203">
        <v>0</v>
      </c>
      <c r="AB150" s="203">
        <v>0</v>
      </c>
      <c r="AC150" s="203">
        <v>0</v>
      </c>
      <c r="AD150" s="203">
        <v>0</v>
      </c>
      <c r="AE150" s="203"/>
      <c r="AF150" s="203">
        <v>133895</v>
      </c>
      <c r="AG150" s="203">
        <v>0</v>
      </c>
      <c r="AH150" s="203">
        <v>88142</v>
      </c>
      <c r="AI150" s="203"/>
      <c r="AJ150" s="203"/>
      <c r="AK150" s="203" t="s">
        <v>1641</v>
      </c>
      <c r="AL150" s="203"/>
      <c r="AM150" s="203"/>
      <c r="AN150" s="203">
        <v>1</v>
      </c>
      <c r="AO150" s="203"/>
      <c r="AP150" s="200">
        <v>-85385</v>
      </c>
      <c r="AQ150" s="241">
        <v>-0.38900000000000001</v>
      </c>
      <c r="AR150" s="203"/>
      <c r="AS150" s="203"/>
      <c r="AT150" s="194">
        <f t="shared" si="10"/>
        <v>-133895</v>
      </c>
      <c r="AU150" s="200">
        <v>-133895</v>
      </c>
      <c r="AV150" s="246">
        <f t="shared" si="11"/>
        <v>-100</v>
      </c>
      <c r="AW150" s="262"/>
      <c r="AX150" s="255"/>
      <c r="AY150" s="256"/>
      <c r="AZ150" s="256"/>
      <c r="BA150" s="256"/>
      <c r="BB150" s="257" t="s">
        <v>1640</v>
      </c>
      <c r="BC150" s="257">
        <v>219280</v>
      </c>
      <c r="BD150" s="257"/>
      <c r="BE150" s="257">
        <v>68449</v>
      </c>
      <c r="BF150" s="257"/>
      <c r="BG150" s="257"/>
      <c r="BH150" s="184">
        <v>353175</v>
      </c>
      <c r="BI150" s="203"/>
      <c r="BJ150" s="270"/>
      <c r="BK150" s="184" t="s">
        <v>1315</v>
      </c>
      <c r="BL150" s="184" t="s">
        <v>1640</v>
      </c>
      <c r="BM150" s="178">
        <v>0</v>
      </c>
      <c r="BO150" s="178">
        <v>0</v>
      </c>
      <c r="BP150" s="183">
        <f t="shared" si="9"/>
        <v>0</v>
      </c>
    </row>
    <row r="151" spans="1:68" s="178" customFormat="1" ht="20.100000000000001" hidden="1" customHeight="1">
      <c r="A151" s="191">
        <v>1100306</v>
      </c>
      <c r="B151" s="191"/>
      <c r="C151" s="191"/>
      <c r="D151" s="191"/>
      <c r="E151" s="208" t="s">
        <v>1642</v>
      </c>
      <c r="F151" s="203"/>
      <c r="G151" s="203"/>
      <c r="H151" s="203"/>
      <c r="I151" s="203"/>
      <c r="J151" s="203">
        <v>1855</v>
      </c>
      <c r="K151" s="223">
        <v>2065</v>
      </c>
      <c r="L151" s="203"/>
      <c r="M151" s="203"/>
      <c r="N151" s="203"/>
      <c r="O151" s="200"/>
      <c r="P151" s="200">
        <v>210</v>
      </c>
      <c r="Q151" s="237"/>
      <c r="R151" s="200"/>
      <c r="S151" s="200"/>
      <c r="T151" s="203">
        <v>1855</v>
      </c>
      <c r="U151" s="200">
        <v>-210</v>
      </c>
      <c r="V151" s="203">
        <v>1855</v>
      </c>
      <c r="W151" s="203">
        <f t="shared" si="12"/>
        <v>0</v>
      </c>
      <c r="X151" s="203"/>
      <c r="Y151" s="203">
        <v>0</v>
      </c>
      <c r="Z151" s="203"/>
      <c r="AA151" s="203">
        <v>0</v>
      </c>
      <c r="AB151" s="203">
        <v>0</v>
      </c>
      <c r="AC151" s="203">
        <v>0</v>
      </c>
      <c r="AD151" s="203">
        <v>0</v>
      </c>
      <c r="AE151" s="203"/>
      <c r="AF151" s="203">
        <v>1855</v>
      </c>
      <c r="AG151" s="203">
        <v>0</v>
      </c>
      <c r="AH151" s="203">
        <v>1255</v>
      </c>
      <c r="AI151" s="203"/>
      <c r="AJ151" s="203"/>
      <c r="AK151" s="203" t="s">
        <v>1643</v>
      </c>
      <c r="AL151" s="203"/>
      <c r="AM151" s="203"/>
      <c r="AN151" s="203">
        <v>1</v>
      </c>
      <c r="AO151" s="203"/>
      <c r="AP151" s="200">
        <v>-210</v>
      </c>
      <c r="AQ151" s="241">
        <v>-0.10199999999999999</v>
      </c>
      <c r="AR151" s="203"/>
      <c r="AS151" s="203"/>
      <c r="AT151" s="194">
        <f t="shared" si="10"/>
        <v>-1855</v>
      </c>
      <c r="AU151" s="200">
        <v>-1855</v>
      </c>
      <c r="AV151" s="246">
        <f t="shared" si="11"/>
        <v>-100</v>
      </c>
      <c r="AW151" s="262"/>
      <c r="AX151" s="255"/>
      <c r="AY151" s="256"/>
      <c r="AZ151" s="256"/>
      <c r="BA151" s="256"/>
      <c r="BB151" s="257" t="s">
        <v>1642</v>
      </c>
      <c r="BC151" s="257">
        <v>2065</v>
      </c>
      <c r="BD151" s="257"/>
      <c r="BE151" s="257">
        <v>2065</v>
      </c>
      <c r="BF151" s="257"/>
      <c r="BG151" s="257"/>
      <c r="BH151" s="184">
        <v>3920</v>
      </c>
      <c r="BI151" s="203"/>
      <c r="BJ151" s="270"/>
      <c r="BK151" s="184" t="s">
        <v>1315</v>
      </c>
      <c r="BL151" s="184" t="s">
        <v>1642</v>
      </c>
      <c r="BM151" s="178">
        <v>0</v>
      </c>
      <c r="BO151" s="179">
        <v>0</v>
      </c>
      <c r="BP151" s="183">
        <f t="shared" si="9"/>
        <v>0</v>
      </c>
    </row>
    <row r="152" spans="1:68" s="178" customFormat="1" ht="20.100000000000001" hidden="1" customHeight="1">
      <c r="A152" s="191">
        <v>1100307</v>
      </c>
      <c r="B152" s="191"/>
      <c r="C152" s="191"/>
      <c r="D152" s="191"/>
      <c r="E152" s="208" t="s">
        <v>1644</v>
      </c>
      <c r="F152" s="203">
        <v>22468</v>
      </c>
      <c r="G152" s="203">
        <v>22468</v>
      </c>
      <c r="H152" s="203"/>
      <c r="I152" s="203"/>
      <c r="J152" s="203">
        <v>35087</v>
      </c>
      <c r="K152" s="223">
        <v>36868</v>
      </c>
      <c r="L152" s="203"/>
      <c r="M152" s="203"/>
      <c r="N152" s="203"/>
      <c r="O152" s="200"/>
      <c r="P152" s="200">
        <v>1781</v>
      </c>
      <c r="Q152" s="237"/>
      <c r="R152" s="200"/>
      <c r="S152" s="200"/>
      <c r="T152" s="203">
        <v>35087</v>
      </c>
      <c r="U152" s="200">
        <v>-1781</v>
      </c>
      <c r="V152" s="203">
        <v>35087</v>
      </c>
      <c r="W152" s="203">
        <f t="shared" si="12"/>
        <v>0</v>
      </c>
      <c r="X152" s="203"/>
      <c r="Y152" s="203">
        <v>0</v>
      </c>
      <c r="Z152" s="203"/>
      <c r="AA152" s="203">
        <v>0</v>
      </c>
      <c r="AB152" s="203">
        <v>0</v>
      </c>
      <c r="AC152" s="203">
        <v>0</v>
      </c>
      <c r="AD152" s="203">
        <v>0</v>
      </c>
      <c r="AE152" s="203"/>
      <c r="AF152" s="203">
        <v>35087</v>
      </c>
      <c r="AG152" s="203">
        <v>0</v>
      </c>
      <c r="AH152" s="203">
        <v>2000</v>
      </c>
      <c r="AI152" s="203"/>
      <c r="AJ152" s="203"/>
      <c r="AK152" s="203" t="s">
        <v>1645</v>
      </c>
      <c r="AL152" s="203"/>
      <c r="AM152" s="203"/>
      <c r="AN152" s="203">
        <v>1</v>
      </c>
      <c r="AO152" s="203"/>
      <c r="AP152" s="200">
        <v>-1781</v>
      </c>
      <c r="AQ152" s="241">
        <v>-4.8000000000000001E-2</v>
      </c>
      <c r="AR152" s="203"/>
      <c r="AS152" s="203"/>
      <c r="AT152" s="194">
        <f t="shared" si="10"/>
        <v>-35087</v>
      </c>
      <c r="AU152" s="200">
        <v>-35087</v>
      </c>
      <c r="AV152" s="246">
        <f t="shared" si="11"/>
        <v>-100</v>
      </c>
      <c r="AW152" s="262"/>
      <c r="AX152" s="255"/>
      <c r="AY152" s="256"/>
      <c r="AZ152" s="256"/>
      <c r="BA152" s="256"/>
      <c r="BB152" s="257" t="s">
        <v>1644</v>
      </c>
      <c r="BC152" s="257">
        <v>36868</v>
      </c>
      <c r="BD152" s="257"/>
      <c r="BE152" s="257"/>
      <c r="BF152" s="257"/>
      <c r="BG152" s="257"/>
      <c r="BH152" s="184">
        <v>71955</v>
      </c>
      <c r="BI152" s="203"/>
      <c r="BJ152" s="270"/>
      <c r="BK152" s="184" t="s">
        <v>1315</v>
      </c>
      <c r="BL152" s="184" t="s">
        <v>1644</v>
      </c>
      <c r="BM152" s="178">
        <v>0</v>
      </c>
      <c r="BO152" s="178">
        <v>0</v>
      </c>
      <c r="BP152" s="183">
        <f t="shared" si="9"/>
        <v>0</v>
      </c>
    </row>
    <row r="153" spans="1:68" s="178" customFormat="1" ht="20.100000000000001" hidden="1" customHeight="1">
      <c r="A153" s="191">
        <v>1100308</v>
      </c>
      <c r="B153" s="191"/>
      <c r="C153" s="191"/>
      <c r="D153" s="191"/>
      <c r="E153" s="208" t="s">
        <v>1646</v>
      </c>
      <c r="F153" s="203">
        <v>86942</v>
      </c>
      <c r="G153" s="203">
        <v>86942</v>
      </c>
      <c r="H153" s="203"/>
      <c r="I153" s="203"/>
      <c r="J153" s="203">
        <v>118284</v>
      </c>
      <c r="K153" s="223">
        <v>100304</v>
      </c>
      <c r="L153" s="203"/>
      <c r="M153" s="203"/>
      <c r="N153" s="203"/>
      <c r="O153" s="200"/>
      <c r="P153" s="200">
        <v>-17980</v>
      </c>
      <c r="Q153" s="237"/>
      <c r="R153" s="200"/>
      <c r="S153" s="200"/>
      <c r="T153" s="203">
        <v>118284</v>
      </c>
      <c r="U153" s="200">
        <v>17980</v>
      </c>
      <c r="V153" s="203">
        <v>118284</v>
      </c>
      <c r="W153" s="203">
        <f t="shared" si="12"/>
        <v>0</v>
      </c>
      <c r="X153" s="203"/>
      <c r="Y153" s="203">
        <v>0</v>
      </c>
      <c r="Z153" s="203"/>
      <c r="AA153" s="203">
        <v>0</v>
      </c>
      <c r="AB153" s="203">
        <v>0</v>
      </c>
      <c r="AC153" s="203">
        <v>0</v>
      </c>
      <c r="AD153" s="203">
        <v>0</v>
      </c>
      <c r="AE153" s="203"/>
      <c r="AF153" s="203">
        <v>118284</v>
      </c>
      <c r="AG153" s="203">
        <v>0</v>
      </c>
      <c r="AH153" s="203"/>
      <c r="AI153" s="203"/>
      <c r="AJ153" s="203"/>
      <c r="AK153" s="298" t="s">
        <v>1647</v>
      </c>
      <c r="AL153" s="203"/>
      <c r="AM153" s="203"/>
      <c r="AN153" s="203">
        <v>1</v>
      </c>
      <c r="AO153" s="203"/>
      <c r="AP153" s="200">
        <v>17980</v>
      </c>
      <c r="AQ153" s="241">
        <v>0.17899999999999999</v>
      </c>
      <c r="AR153" s="203"/>
      <c r="AS153" s="203"/>
      <c r="AT153" s="194">
        <f t="shared" si="10"/>
        <v>-118284</v>
      </c>
      <c r="AU153" s="200">
        <v>-118284</v>
      </c>
      <c r="AV153" s="246">
        <f t="shared" si="11"/>
        <v>-100</v>
      </c>
      <c r="AW153" s="262"/>
      <c r="AX153" s="255"/>
      <c r="AY153" s="256"/>
      <c r="AZ153" s="256"/>
      <c r="BA153" s="256"/>
      <c r="BB153" s="257" t="s">
        <v>1646</v>
      </c>
      <c r="BC153" s="257">
        <v>100304</v>
      </c>
      <c r="BD153" s="257"/>
      <c r="BE153" s="257"/>
      <c r="BF153" s="257"/>
      <c r="BG153" s="257"/>
      <c r="BH153" s="184">
        <v>218588</v>
      </c>
      <c r="BI153" s="203"/>
      <c r="BJ153" s="270"/>
      <c r="BK153" s="184" t="s">
        <v>1315</v>
      </c>
      <c r="BL153" s="184" t="s">
        <v>1646</v>
      </c>
      <c r="BM153" s="178">
        <v>0</v>
      </c>
      <c r="BO153" s="178">
        <v>0</v>
      </c>
      <c r="BP153" s="183">
        <f t="shared" si="9"/>
        <v>0</v>
      </c>
    </row>
    <row r="154" spans="1:68" s="178" customFormat="1" hidden="1">
      <c r="A154" s="191">
        <v>1100310</v>
      </c>
      <c r="B154" s="191"/>
      <c r="C154" s="191"/>
      <c r="D154" s="191"/>
      <c r="E154" s="208" t="s">
        <v>1648</v>
      </c>
      <c r="F154" s="203">
        <v>183023</v>
      </c>
      <c r="G154" s="203">
        <v>183023</v>
      </c>
      <c r="H154" s="203"/>
      <c r="I154" s="203"/>
      <c r="J154" s="203">
        <v>1405</v>
      </c>
      <c r="K154" s="223">
        <v>165585</v>
      </c>
      <c r="L154" s="203"/>
      <c r="M154" s="203"/>
      <c r="N154" s="203"/>
      <c r="O154" s="200"/>
      <c r="P154" s="200">
        <v>164180</v>
      </c>
      <c r="Q154" s="237"/>
      <c r="R154" s="200"/>
      <c r="S154" s="200"/>
      <c r="T154" s="203">
        <v>107605</v>
      </c>
      <c r="U154" s="200">
        <v>-57980</v>
      </c>
      <c r="V154" s="203">
        <v>107605</v>
      </c>
      <c r="W154" s="203">
        <f t="shared" si="12"/>
        <v>22967</v>
      </c>
      <c r="X154" s="203"/>
      <c r="Y154" s="203">
        <v>0</v>
      </c>
      <c r="Z154" s="203"/>
      <c r="AA154" s="203">
        <v>0</v>
      </c>
      <c r="AB154" s="203">
        <v>0</v>
      </c>
      <c r="AC154" s="203">
        <v>0</v>
      </c>
      <c r="AD154" s="203">
        <v>0</v>
      </c>
      <c r="AE154" s="203"/>
      <c r="AF154" s="203">
        <v>1405</v>
      </c>
      <c r="AG154" s="203">
        <v>-106200</v>
      </c>
      <c r="AH154" s="203"/>
      <c r="AI154" s="203"/>
      <c r="AJ154" s="203"/>
      <c r="AK154" s="203" t="s">
        <v>1649</v>
      </c>
      <c r="AL154" s="203"/>
      <c r="AM154" s="200"/>
      <c r="AN154" s="200">
        <v>1</v>
      </c>
      <c r="AO154" s="200"/>
      <c r="AP154" s="200">
        <v>-57980</v>
      </c>
      <c r="AQ154" s="241">
        <v>-0.35</v>
      </c>
      <c r="AR154" s="200"/>
      <c r="AS154" s="203" t="s">
        <v>1327</v>
      </c>
      <c r="AT154" s="194">
        <f t="shared" si="10"/>
        <v>-84638</v>
      </c>
      <c r="AU154" s="200">
        <v>-107605</v>
      </c>
      <c r="AV154" s="246">
        <f t="shared" si="11"/>
        <v>-78.656196273407403</v>
      </c>
      <c r="AW154" s="262"/>
      <c r="AX154" s="255" t="s">
        <v>1650</v>
      </c>
      <c r="AY154" s="256" t="s">
        <v>1651</v>
      </c>
      <c r="AZ154" s="256"/>
      <c r="BA154" s="256"/>
      <c r="BB154" s="257" t="s">
        <v>1648</v>
      </c>
      <c r="BC154" s="257">
        <v>165585</v>
      </c>
      <c r="BD154" s="257"/>
      <c r="BE154" s="257">
        <v>15697</v>
      </c>
      <c r="BF154" s="257"/>
      <c r="BG154" s="257"/>
      <c r="BH154" s="184">
        <v>273190</v>
      </c>
      <c r="BI154" s="203" t="s">
        <v>1327</v>
      </c>
      <c r="BJ154" s="270"/>
      <c r="BK154" s="184" t="s">
        <v>1315</v>
      </c>
      <c r="BL154" s="184" t="s">
        <v>1648</v>
      </c>
      <c r="BM154" s="178">
        <v>22967</v>
      </c>
      <c r="BO154" s="178">
        <v>22967</v>
      </c>
      <c r="BP154" s="183">
        <f t="shared" si="9"/>
        <v>0</v>
      </c>
    </row>
    <row r="155" spans="1:68" s="178" customFormat="1" ht="20.100000000000001" hidden="1" customHeight="1">
      <c r="A155" s="191">
        <v>1100311</v>
      </c>
      <c r="B155" s="191"/>
      <c r="C155" s="191"/>
      <c r="D155" s="191"/>
      <c r="E155" s="208" t="s">
        <v>1652</v>
      </c>
      <c r="F155" s="203">
        <v>57074</v>
      </c>
      <c r="G155" s="203">
        <v>57074</v>
      </c>
      <c r="H155" s="203"/>
      <c r="I155" s="203"/>
      <c r="J155" s="203">
        <v>40834</v>
      </c>
      <c r="K155" s="223">
        <v>101197</v>
      </c>
      <c r="L155" s="203"/>
      <c r="M155" s="203"/>
      <c r="N155" s="203"/>
      <c r="O155" s="200"/>
      <c r="P155" s="200">
        <v>60363</v>
      </c>
      <c r="Q155" s="237"/>
      <c r="R155" s="200"/>
      <c r="S155" s="200"/>
      <c r="T155" s="203">
        <v>40834</v>
      </c>
      <c r="U155" s="200">
        <v>-60363</v>
      </c>
      <c r="V155" s="203">
        <v>40834</v>
      </c>
      <c r="W155" s="203">
        <f t="shared" si="12"/>
        <v>24816</v>
      </c>
      <c r="X155" s="203"/>
      <c r="Y155" s="203">
        <v>24816</v>
      </c>
      <c r="Z155" s="203"/>
      <c r="AA155" s="203"/>
      <c r="AB155" s="203">
        <v>24816</v>
      </c>
      <c r="AC155" s="203"/>
      <c r="AD155" s="203">
        <v>0</v>
      </c>
      <c r="AE155" s="203"/>
      <c r="AF155" s="203">
        <v>40834</v>
      </c>
      <c r="AG155" s="203">
        <v>0</v>
      </c>
      <c r="AH155" s="203"/>
      <c r="AI155" s="203"/>
      <c r="AJ155" s="203"/>
      <c r="AK155" s="203" t="s">
        <v>1653</v>
      </c>
      <c r="AL155" s="203"/>
      <c r="AM155" s="203"/>
      <c r="AN155" s="203">
        <v>1</v>
      </c>
      <c r="AO155" s="203"/>
      <c r="AP155" s="200">
        <v>-60363</v>
      </c>
      <c r="AQ155" s="241">
        <v>-0.59599999999999997</v>
      </c>
      <c r="AR155" s="203"/>
      <c r="AS155" s="203"/>
      <c r="AT155" s="194">
        <f t="shared" si="10"/>
        <v>-16018</v>
      </c>
      <c r="AU155" s="200">
        <v>-16018</v>
      </c>
      <c r="AV155" s="246">
        <f t="shared" si="11"/>
        <v>-39.227114659352502</v>
      </c>
      <c r="AW155" s="262"/>
      <c r="AX155" s="194"/>
      <c r="AY155" s="256"/>
      <c r="AZ155" s="256"/>
      <c r="BA155" s="256"/>
      <c r="BB155" s="257" t="s">
        <v>1652</v>
      </c>
      <c r="BC155" s="257">
        <v>101197</v>
      </c>
      <c r="BD155" s="257"/>
      <c r="BE155" s="257">
        <v>8854</v>
      </c>
      <c r="BF155" s="257"/>
      <c r="BG155" s="257"/>
      <c r="BH155" s="184">
        <v>142031</v>
      </c>
      <c r="BI155" s="203"/>
      <c r="BJ155" s="270"/>
      <c r="BK155" s="184" t="s">
        <v>1315</v>
      </c>
      <c r="BL155" s="184" t="s">
        <v>1652</v>
      </c>
      <c r="BM155" s="178">
        <v>24816</v>
      </c>
      <c r="BO155" s="178">
        <v>24816</v>
      </c>
      <c r="BP155" s="183">
        <f t="shared" si="9"/>
        <v>0</v>
      </c>
    </row>
    <row r="156" spans="1:68" s="178" customFormat="1" ht="20.100000000000001" hidden="1" customHeight="1">
      <c r="A156" s="191">
        <v>1100313</v>
      </c>
      <c r="B156" s="191"/>
      <c r="C156" s="191"/>
      <c r="D156" s="191"/>
      <c r="E156" s="208" t="s">
        <v>1654</v>
      </c>
      <c r="F156" s="203">
        <v>229998</v>
      </c>
      <c r="G156" s="203">
        <v>229998</v>
      </c>
      <c r="H156" s="203"/>
      <c r="I156" s="203"/>
      <c r="J156" s="203">
        <v>417666</v>
      </c>
      <c r="K156" s="223">
        <v>452373</v>
      </c>
      <c r="L156" s="203"/>
      <c r="M156" s="203"/>
      <c r="N156" s="203"/>
      <c r="O156" s="200"/>
      <c r="P156" s="200">
        <v>34707</v>
      </c>
      <c r="Q156" s="237"/>
      <c r="R156" s="200"/>
      <c r="S156" s="200"/>
      <c r="T156" s="203">
        <v>665122</v>
      </c>
      <c r="U156" s="200">
        <v>212749</v>
      </c>
      <c r="V156" s="203">
        <v>665122</v>
      </c>
      <c r="W156" s="203">
        <f t="shared" si="12"/>
        <v>85811</v>
      </c>
      <c r="X156" s="203"/>
      <c r="Y156" s="203">
        <v>85811</v>
      </c>
      <c r="Z156" s="203"/>
      <c r="AA156" s="203"/>
      <c r="AB156" s="203">
        <v>85811</v>
      </c>
      <c r="AC156" s="203"/>
      <c r="AD156" s="203">
        <v>0</v>
      </c>
      <c r="AE156" s="203"/>
      <c r="AF156" s="203">
        <v>417666</v>
      </c>
      <c r="AG156" s="203">
        <v>-247456</v>
      </c>
      <c r="AH156" s="203">
        <v>0</v>
      </c>
      <c r="AI156" s="203"/>
      <c r="AJ156" s="203"/>
      <c r="AK156" s="298" t="s">
        <v>1655</v>
      </c>
      <c r="AL156" s="203"/>
      <c r="AM156" s="203"/>
      <c r="AN156" s="203">
        <v>1</v>
      </c>
      <c r="AO156" s="203"/>
      <c r="AP156" s="200">
        <v>212749</v>
      </c>
      <c r="AQ156" s="241">
        <v>0.47</v>
      </c>
      <c r="AR156" s="203"/>
      <c r="AS156" s="203"/>
      <c r="AT156" s="194">
        <f t="shared" si="10"/>
        <v>-579311</v>
      </c>
      <c r="AU156" s="200">
        <v>-579311</v>
      </c>
      <c r="AV156" s="246">
        <f t="shared" si="11"/>
        <v>-87.098457125159001</v>
      </c>
      <c r="AW156" s="262"/>
      <c r="AX156" s="255"/>
      <c r="AY156" s="256"/>
      <c r="AZ156" s="256"/>
      <c r="BA156" s="256"/>
      <c r="BB156" s="257" t="s">
        <v>1654</v>
      </c>
      <c r="BC156" s="257">
        <v>452373</v>
      </c>
      <c r="BD156" s="257"/>
      <c r="BE156" s="257">
        <v>163855</v>
      </c>
      <c r="BF156" s="257"/>
      <c r="BG156" s="257"/>
      <c r="BH156" s="184">
        <v>1117495</v>
      </c>
      <c r="BI156" s="203"/>
      <c r="BJ156" s="270"/>
      <c r="BK156" s="184" t="s">
        <v>1315</v>
      </c>
      <c r="BL156" s="184" t="s">
        <v>1654</v>
      </c>
      <c r="BM156" s="178">
        <v>85811</v>
      </c>
      <c r="BO156" s="178">
        <v>85811</v>
      </c>
      <c r="BP156" s="183">
        <f t="shared" si="9"/>
        <v>0</v>
      </c>
    </row>
    <row r="157" spans="1:68" s="178" customFormat="1" ht="20.100000000000001" hidden="1" customHeight="1">
      <c r="A157" s="191">
        <v>1100314</v>
      </c>
      <c r="B157" s="191"/>
      <c r="C157" s="191"/>
      <c r="D157" s="191"/>
      <c r="E157" s="208" t="s">
        <v>1656</v>
      </c>
      <c r="F157" s="203">
        <v>485016</v>
      </c>
      <c r="G157" s="203">
        <v>485016</v>
      </c>
      <c r="H157" s="203"/>
      <c r="I157" s="203"/>
      <c r="J157" s="203">
        <v>866468</v>
      </c>
      <c r="K157" s="223">
        <v>604003</v>
      </c>
      <c r="L157" s="203"/>
      <c r="M157" s="203"/>
      <c r="N157" s="203"/>
      <c r="O157" s="200"/>
      <c r="P157" s="200">
        <v>-262465</v>
      </c>
      <c r="Q157" s="237"/>
      <c r="R157" s="200"/>
      <c r="S157" s="200"/>
      <c r="T157" s="203">
        <v>866468</v>
      </c>
      <c r="U157" s="200">
        <v>262465</v>
      </c>
      <c r="V157" s="203">
        <v>866468</v>
      </c>
      <c r="W157" s="203">
        <f t="shared" si="12"/>
        <v>0</v>
      </c>
      <c r="X157" s="203"/>
      <c r="Y157" s="203">
        <v>0</v>
      </c>
      <c r="Z157" s="203"/>
      <c r="AA157" s="203"/>
      <c r="AB157" s="203">
        <v>0</v>
      </c>
      <c r="AC157" s="203"/>
      <c r="AD157" s="203">
        <v>0</v>
      </c>
      <c r="AE157" s="203"/>
      <c r="AF157" s="203">
        <v>866468</v>
      </c>
      <c r="AG157" s="203">
        <v>0</v>
      </c>
      <c r="AH157" s="203"/>
      <c r="AI157" s="203"/>
      <c r="AJ157" s="203"/>
      <c r="AK157" s="203" t="s">
        <v>1657</v>
      </c>
      <c r="AL157" s="203"/>
      <c r="AM157" s="203"/>
      <c r="AN157" s="203">
        <v>1</v>
      </c>
      <c r="AO157" s="203"/>
      <c r="AP157" s="200">
        <v>262465</v>
      </c>
      <c r="AQ157" s="241">
        <v>0.435</v>
      </c>
      <c r="AR157" s="203"/>
      <c r="AS157" s="203"/>
      <c r="AT157" s="194">
        <f t="shared" si="10"/>
        <v>-866468</v>
      </c>
      <c r="AU157" s="200">
        <v>-866468</v>
      </c>
      <c r="AV157" s="246">
        <f t="shared" si="11"/>
        <v>-100</v>
      </c>
      <c r="AW157" s="262"/>
      <c r="AX157" s="255"/>
      <c r="AY157" s="256"/>
      <c r="AZ157" s="256"/>
      <c r="BA157" s="256"/>
      <c r="BB157" s="257" t="s">
        <v>1656</v>
      </c>
      <c r="BC157" s="257">
        <v>604003</v>
      </c>
      <c r="BD157" s="257"/>
      <c r="BE157" s="257"/>
      <c r="BF157" s="257"/>
      <c r="BG157" s="257"/>
      <c r="BH157" s="184">
        <v>1470471</v>
      </c>
      <c r="BI157" s="203"/>
      <c r="BJ157" s="270"/>
      <c r="BK157" s="184" t="s">
        <v>1315</v>
      </c>
      <c r="BL157" s="184" t="s">
        <v>1656</v>
      </c>
      <c r="BM157" s="178">
        <v>0</v>
      </c>
      <c r="BO157" s="178">
        <v>0</v>
      </c>
      <c r="BP157" s="183">
        <f t="shared" si="9"/>
        <v>0</v>
      </c>
    </row>
    <row r="158" spans="1:68" s="178" customFormat="1" ht="20.100000000000001" hidden="1" customHeight="1">
      <c r="A158" s="191">
        <v>1100315</v>
      </c>
      <c r="B158" s="191"/>
      <c r="C158" s="191"/>
      <c r="D158" s="191"/>
      <c r="E158" s="208" t="s">
        <v>417</v>
      </c>
      <c r="F158" s="203">
        <v>6000</v>
      </c>
      <c r="G158" s="203">
        <v>6000</v>
      </c>
      <c r="H158" s="203"/>
      <c r="I158" s="203"/>
      <c r="J158" s="203">
        <v>3000</v>
      </c>
      <c r="K158" s="223">
        <v>0</v>
      </c>
      <c r="L158" s="203"/>
      <c r="M158" s="203"/>
      <c r="N158" s="203"/>
      <c r="O158" s="200"/>
      <c r="P158" s="200">
        <v>-3000</v>
      </c>
      <c r="Q158" s="237"/>
      <c r="R158" s="200"/>
      <c r="S158" s="200"/>
      <c r="T158" s="203">
        <v>3000</v>
      </c>
      <c r="U158" s="200">
        <v>3000</v>
      </c>
      <c r="V158" s="203">
        <v>3000</v>
      </c>
      <c r="W158" s="203">
        <f t="shared" si="12"/>
        <v>43781</v>
      </c>
      <c r="X158" s="203"/>
      <c r="Y158" s="203">
        <v>2000</v>
      </c>
      <c r="Z158" s="203"/>
      <c r="AA158" s="203"/>
      <c r="AB158" s="203">
        <v>2000</v>
      </c>
      <c r="AC158" s="203"/>
      <c r="AD158" s="203">
        <v>0</v>
      </c>
      <c r="AE158" s="203"/>
      <c r="AF158" s="203">
        <v>3000</v>
      </c>
      <c r="AG158" s="203">
        <v>0</v>
      </c>
      <c r="AH158" s="203">
        <v>0</v>
      </c>
      <c r="AI158" s="203"/>
      <c r="AJ158" s="203"/>
      <c r="AK158" s="203" t="s">
        <v>1658</v>
      </c>
      <c r="AL158" s="203"/>
      <c r="AM158" s="203"/>
      <c r="AN158" s="203">
        <v>1</v>
      </c>
      <c r="AO158" s="203"/>
      <c r="AP158" s="200">
        <v>3000</v>
      </c>
      <c r="AQ158" s="241">
        <v>0</v>
      </c>
      <c r="AR158" s="203"/>
      <c r="AS158" s="203"/>
      <c r="AT158" s="194">
        <f t="shared" si="10"/>
        <v>40781</v>
      </c>
      <c r="AU158" s="200">
        <v>-1000</v>
      </c>
      <c r="AV158" s="246">
        <f t="shared" si="11"/>
        <v>1359.36666666667</v>
      </c>
      <c r="AW158" s="262"/>
      <c r="AX158" s="255"/>
      <c r="AY158" s="256"/>
      <c r="AZ158" s="256"/>
      <c r="BA158" s="256"/>
      <c r="BB158" s="257" t="s">
        <v>417</v>
      </c>
      <c r="BC158" s="257"/>
      <c r="BD158" s="257"/>
      <c r="BE158" s="257"/>
      <c r="BF158" s="257"/>
      <c r="BG158" s="257"/>
      <c r="BH158" s="184">
        <v>3000</v>
      </c>
      <c r="BI158" s="203"/>
      <c r="BJ158" s="270"/>
      <c r="BK158" s="184" t="s">
        <v>1315</v>
      </c>
      <c r="BL158" s="184" t="s">
        <v>417</v>
      </c>
      <c r="BM158" s="178">
        <v>43781</v>
      </c>
      <c r="BO158" s="178">
        <v>43781</v>
      </c>
      <c r="BP158" s="183">
        <f t="shared" si="9"/>
        <v>0</v>
      </c>
    </row>
    <row r="159" spans="1:68" s="178" customFormat="1" ht="20.100000000000001" hidden="1" customHeight="1">
      <c r="A159" s="191">
        <v>1100316</v>
      </c>
      <c r="B159" s="191"/>
      <c r="C159" s="191"/>
      <c r="D159" s="191"/>
      <c r="E159" s="208" t="s">
        <v>1659</v>
      </c>
      <c r="F159" s="203">
        <v>11833</v>
      </c>
      <c r="G159" s="203">
        <v>11833</v>
      </c>
      <c r="H159" s="203"/>
      <c r="I159" s="203"/>
      <c r="J159" s="203">
        <v>18059</v>
      </c>
      <c r="K159" s="223">
        <v>10270</v>
      </c>
      <c r="L159" s="203"/>
      <c r="M159" s="203"/>
      <c r="N159" s="203"/>
      <c r="O159" s="200"/>
      <c r="P159" s="200">
        <v>-7789</v>
      </c>
      <c r="Q159" s="237"/>
      <c r="R159" s="200"/>
      <c r="S159" s="200"/>
      <c r="T159" s="203">
        <v>18059</v>
      </c>
      <c r="U159" s="200">
        <v>7789</v>
      </c>
      <c r="V159" s="203">
        <v>18059</v>
      </c>
      <c r="W159" s="203">
        <f t="shared" si="12"/>
        <v>19348</v>
      </c>
      <c r="X159" s="203"/>
      <c r="Y159" s="203">
        <v>19348</v>
      </c>
      <c r="Z159" s="203"/>
      <c r="AA159" s="203"/>
      <c r="AB159" s="203">
        <v>19348</v>
      </c>
      <c r="AC159" s="203"/>
      <c r="AD159" s="203">
        <v>0</v>
      </c>
      <c r="AE159" s="203"/>
      <c r="AF159" s="203">
        <v>18059</v>
      </c>
      <c r="AG159" s="203">
        <v>0</v>
      </c>
      <c r="AH159" s="203">
        <v>0</v>
      </c>
      <c r="AI159" s="203"/>
      <c r="AJ159" s="203"/>
      <c r="AK159" s="203" t="s">
        <v>1660</v>
      </c>
      <c r="AL159" s="203"/>
      <c r="AM159" s="203"/>
      <c r="AN159" s="203">
        <v>1</v>
      </c>
      <c r="AO159" s="203"/>
      <c r="AP159" s="200">
        <v>7789</v>
      </c>
      <c r="AQ159" s="241">
        <v>0.75800000000000001</v>
      </c>
      <c r="AR159" s="203"/>
      <c r="AS159" s="203"/>
      <c r="AT159" s="194">
        <f t="shared" si="10"/>
        <v>1289</v>
      </c>
      <c r="AU159" s="200">
        <v>1289</v>
      </c>
      <c r="AV159" s="246">
        <f t="shared" si="11"/>
        <v>7.1377152666260599</v>
      </c>
      <c r="AW159" s="262"/>
      <c r="AX159" s="255"/>
      <c r="AY159" s="256"/>
      <c r="AZ159" s="256"/>
      <c r="BA159" s="256"/>
      <c r="BB159" s="257" t="s">
        <v>1659</v>
      </c>
      <c r="BC159" s="257">
        <v>10270</v>
      </c>
      <c r="BD159" s="257"/>
      <c r="BE159" s="257"/>
      <c r="BF159" s="257"/>
      <c r="BG159" s="257"/>
      <c r="BH159" s="184">
        <v>28329</v>
      </c>
      <c r="BI159" s="203"/>
      <c r="BJ159" s="270"/>
      <c r="BK159" s="184" t="s">
        <v>1315</v>
      </c>
      <c r="BL159" s="180" t="s">
        <v>1659</v>
      </c>
      <c r="BM159" s="181">
        <v>19348</v>
      </c>
      <c r="BO159" s="178">
        <v>19348</v>
      </c>
      <c r="BP159" s="183">
        <f t="shared" si="9"/>
        <v>0</v>
      </c>
    </row>
    <row r="160" spans="1:68" s="178" customFormat="1" ht="20.100000000000001" hidden="1" customHeight="1">
      <c r="A160" s="191">
        <v>1100320</v>
      </c>
      <c r="B160" s="191"/>
      <c r="C160" s="191"/>
      <c r="D160" s="191"/>
      <c r="E160" s="208" t="s">
        <v>1661</v>
      </c>
      <c r="F160" s="203"/>
      <c r="G160" s="203"/>
      <c r="H160" s="203"/>
      <c r="I160" s="203"/>
      <c r="J160" s="203">
        <v>50000</v>
      </c>
      <c r="K160" s="223">
        <v>14759</v>
      </c>
      <c r="L160" s="203"/>
      <c r="M160" s="203"/>
      <c r="N160" s="203"/>
      <c r="O160" s="200"/>
      <c r="P160" s="200">
        <v>-35241</v>
      </c>
      <c r="Q160" s="237"/>
      <c r="R160" s="200"/>
      <c r="S160" s="200"/>
      <c r="T160" s="203">
        <v>50000</v>
      </c>
      <c r="U160" s="200">
        <v>35241</v>
      </c>
      <c r="V160" s="203">
        <v>50000</v>
      </c>
      <c r="W160" s="203">
        <f t="shared" si="12"/>
        <v>0</v>
      </c>
      <c r="X160" s="203"/>
      <c r="Y160" s="203">
        <v>0</v>
      </c>
      <c r="Z160" s="203"/>
      <c r="AA160" s="203"/>
      <c r="AB160" s="203">
        <v>0</v>
      </c>
      <c r="AC160" s="203"/>
      <c r="AD160" s="203">
        <v>0</v>
      </c>
      <c r="AE160" s="203"/>
      <c r="AF160" s="203">
        <v>50000</v>
      </c>
      <c r="AG160" s="203"/>
      <c r="AH160" s="203"/>
      <c r="AI160" s="203">
        <v>50000</v>
      </c>
      <c r="AJ160" s="203"/>
      <c r="AK160" s="203"/>
      <c r="AL160" s="203"/>
      <c r="AM160" s="203"/>
      <c r="AN160" s="203"/>
      <c r="AO160" s="203"/>
      <c r="AP160" s="200">
        <v>35241</v>
      </c>
      <c r="AQ160" s="241">
        <v>2.3879999999999999</v>
      </c>
      <c r="AR160" s="203"/>
      <c r="AS160" s="203"/>
      <c r="AT160" s="194">
        <f t="shared" si="10"/>
        <v>-50000</v>
      </c>
      <c r="AU160" s="200">
        <v>-50000</v>
      </c>
      <c r="AV160" s="246">
        <f t="shared" si="11"/>
        <v>-100</v>
      </c>
      <c r="AW160" s="262"/>
      <c r="AX160" s="255"/>
      <c r="AY160" s="256"/>
      <c r="AZ160" s="256"/>
      <c r="BA160" s="256"/>
      <c r="BB160" s="257" t="s">
        <v>1662</v>
      </c>
      <c r="BC160" s="257">
        <v>14759</v>
      </c>
      <c r="BD160" s="257"/>
      <c r="BE160" s="257"/>
      <c r="BF160" s="257"/>
      <c r="BG160" s="257"/>
      <c r="BH160" s="184">
        <v>64759</v>
      </c>
      <c r="BI160" s="203"/>
      <c r="BJ160" s="270"/>
      <c r="BK160" s="184" t="s">
        <v>1315</v>
      </c>
      <c r="BL160" s="184" t="s">
        <v>1661</v>
      </c>
      <c r="BM160" s="183">
        <v>0</v>
      </c>
      <c r="BN160" s="181"/>
      <c r="BO160" s="178">
        <v>0</v>
      </c>
      <c r="BP160" s="183">
        <f t="shared" si="9"/>
        <v>0</v>
      </c>
    </row>
    <row r="161" spans="1:68" s="178" customFormat="1" ht="20.100000000000001" hidden="1" customHeight="1">
      <c r="A161" s="191">
        <v>1100321</v>
      </c>
      <c r="B161" s="191"/>
      <c r="C161" s="191"/>
      <c r="D161" s="191"/>
      <c r="E161" s="208" t="s">
        <v>1663</v>
      </c>
      <c r="F161" s="203">
        <v>55156</v>
      </c>
      <c r="G161" s="203">
        <v>55156</v>
      </c>
      <c r="H161" s="203"/>
      <c r="I161" s="203"/>
      <c r="J161" s="203">
        <v>0</v>
      </c>
      <c r="K161" s="223">
        <v>0</v>
      </c>
      <c r="L161" s="203"/>
      <c r="M161" s="203"/>
      <c r="N161" s="203"/>
      <c r="O161" s="200"/>
      <c r="P161" s="200">
        <v>0</v>
      </c>
      <c r="Q161" s="237"/>
      <c r="R161" s="200"/>
      <c r="S161" s="200"/>
      <c r="T161" s="203"/>
      <c r="U161" s="200">
        <v>0</v>
      </c>
      <c r="V161" s="203"/>
      <c r="W161" s="203">
        <f t="shared" si="12"/>
        <v>0</v>
      </c>
      <c r="X161" s="203"/>
      <c r="Y161" s="203">
        <v>0</v>
      </c>
      <c r="Z161" s="203"/>
      <c r="AA161" s="203"/>
      <c r="AB161" s="203">
        <v>0</v>
      </c>
      <c r="AC161" s="203"/>
      <c r="AD161" s="203">
        <v>0</v>
      </c>
      <c r="AE161" s="203"/>
      <c r="AF161" s="203"/>
      <c r="AG161" s="203"/>
      <c r="AH161" s="203"/>
      <c r="AI161" s="203"/>
      <c r="AJ161" s="203"/>
      <c r="AK161" s="203"/>
      <c r="AL161" s="203"/>
      <c r="AM161" s="203"/>
      <c r="AN161" s="203">
        <v>1</v>
      </c>
      <c r="AO161" s="203"/>
      <c r="AP161" s="200">
        <v>0</v>
      </c>
      <c r="AQ161" s="241">
        <v>0</v>
      </c>
      <c r="AR161" s="203"/>
      <c r="AS161" s="203"/>
      <c r="AT161" s="194">
        <f t="shared" si="10"/>
        <v>0</v>
      </c>
      <c r="AU161" s="200">
        <v>0</v>
      </c>
      <c r="AV161" s="246" t="e">
        <f t="shared" si="11"/>
        <v>#DIV/0!</v>
      </c>
      <c r="AW161" s="262"/>
      <c r="AX161" s="255"/>
      <c r="AY161" s="256"/>
      <c r="AZ161" s="256"/>
      <c r="BA161" s="256"/>
      <c r="BB161" s="257" t="s">
        <v>1663</v>
      </c>
      <c r="BC161" s="257">
        <v>39550</v>
      </c>
      <c r="BD161" s="257"/>
      <c r="BE161" s="257"/>
      <c r="BF161" s="257"/>
      <c r="BG161" s="257"/>
      <c r="BH161" s="184">
        <v>0</v>
      </c>
      <c r="BI161" s="203"/>
      <c r="BJ161" s="270"/>
      <c r="BK161" s="184" t="s">
        <v>1315</v>
      </c>
      <c r="BL161" s="184" t="s">
        <v>1663</v>
      </c>
      <c r="BM161" s="183">
        <v>0</v>
      </c>
      <c r="BN161" s="183"/>
      <c r="BO161" s="178">
        <v>0</v>
      </c>
      <c r="BP161" s="183">
        <f t="shared" si="9"/>
        <v>0</v>
      </c>
    </row>
    <row r="162" spans="1:68" s="178" customFormat="1" ht="20.100000000000001" hidden="1" customHeight="1">
      <c r="A162" s="191">
        <v>1100322</v>
      </c>
      <c r="B162" s="191"/>
      <c r="C162" s="191"/>
      <c r="D162" s="191"/>
      <c r="E162" s="208" t="s">
        <v>1664</v>
      </c>
      <c r="F162" s="203">
        <v>19570</v>
      </c>
      <c r="G162" s="203">
        <v>19570</v>
      </c>
      <c r="H162" s="203"/>
      <c r="I162" s="203"/>
      <c r="J162" s="203">
        <v>19570</v>
      </c>
      <c r="K162" s="223">
        <v>19570</v>
      </c>
      <c r="L162" s="203"/>
      <c r="M162" s="203"/>
      <c r="N162" s="203"/>
      <c r="O162" s="200"/>
      <c r="P162" s="200">
        <v>0</v>
      </c>
      <c r="Q162" s="237"/>
      <c r="R162" s="200"/>
      <c r="S162" s="200"/>
      <c r="T162" s="203">
        <v>19570</v>
      </c>
      <c r="U162" s="200">
        <v>0</v>
      </c>
      <c r="V162" s="203">
        <v>19570</v>
      </c>
      <c r="W162" s="203">
        <f t="shared" si="12"/>
        <v>0</v>
      </c>
      <c r="X162" s="203"/>
      <c r="Y162" s="203">
        <v>0</v>
      </c>
      <c r="Z162" s="203"/>
      <c r="AA162" s="203"/>
      <c r="AB162" s="203">
        <v>0</v>
      </c>
      <c r="AC162" s="203"/>
      <c r="AD162" s="203">
        <v>0</v>
      </c>
      <c r="AE162" s="203"/>
      <c r="AF162" s="203">
        <v>19570</v>
      </c>
      <c r="AG162" s="203">
        <v>0</v>
      </c>
      <c r="AH162" s="203">
        <v>19570</v>
      </c>
      <c r="AI162" s="203"/>
      <c r="AJ162" s="203"/>
      <c r="AK162" s="203" t="s">
        <v>1665</v>
      </c>
      <c r="AL162" s="203"/>
      <c r="AM162" s="203"/>
      <c r="AN162" s="203">
        <v>1</v>
      </c>
      <c r="AO162" s="203"/>
      <c r="AP162" s="200">
        <v>0</v>
      </c>
      <c r="AQ162" s="241">
        <v>0</v>
      </c>
      <c r="AR162" s="203"/>
      <c r="AS162" s="203"/>
      <c r="AT162" s="194">
        <f t="shared" si="10"/>
        <v>-19570</v>
      </c>
      <c r="AU162" s="200">
        <v>-19570</v>
      </c>
      <c r="AV162" s="246">
        <f t="shared" si="11"/>
        <v>-100</v>
      </c>
      <c r="AW162" s="262"/>
      <c r="AX162" s="255" t="s">
        <v>1666</v>
      </c>
      <c r="AY162" s="256"/>
      <c r="AZ162" s="256"/>
      <c r="BA162" s="256"/>
      <c r="BB162" s="257" t="s">
        <v>1664</v>
      </c>
      <c r="BC162" s="257">
        <v>19570</v>
      </c>
      <c r="BD162" s="257"/>
      <c r="BE162" s="257">
        <v>19570</v>
      </c>
      <c r="BF162" s="257"/>
      <c r="BG162" s="257"/>
      <c r="BH162" s="184">
        <v>39140</v>
      </c>
      <c r="BI162" s="203"/>
      <c r="BJ162" s="270"/>
      <c r="BK162" s="184" t="s">
        <v>1315</v>
      </c>
      <c r="BL162" s="184" t="s">
        <v>1664</v>
      </c>
      <c r="BM162" s="183">
        <v>0</v>
      </c>
      <c r="BN162" s="183"/>
      <c r="BO162" s="178">
        <v>0</v>
      </c>
      <c r="BP162" s="183">
        <f t="shared" si="9"/>
        <v>0</v>
      </c>
    </row>
    <row r="163" spans="1:68" s="178" customFormat="1" ht="20.100000000000001" hidden="1" customHeight="1">
      <c r="A163" s="191"/>
      <c r="B163" s="191">
        <v>1</v>
      </c>
      <c r="C163" s="191"/>
      <c r="D163" s="191"/>
      <c r="E163" s="380" t="s">
        <v>1667</v>
      </c>
      <c r="F163" s="203"/>
      <c r="G163" s="203">
        <v>4620000</v>
      </c>
      <c r="H163" s="203"/>
      <c r="I163" s="203"/>
      <c r="J163" s="203"/>
      <c r="K163" s="223">
        <v>1530000</v>
      </c>
      <c r="L163" s="203"/>
      <c r="M163" s="203"/>
      <c r="N163" s="203"/>
      <c r="O163" s="200"/>
      <c r="P163" s="200">
        <v>1530000</v>
      </c>
      <c r="Q163" s="237"/>
      <c r="R163" s="200"/>
      <c r="S163" s="200"/>
      <c r="T163" s="203"/>
      <c r="U163" s="200">
        <v>-1530000</v>
      </c>
      <c r="V163" s="203">
        <v>1810000</v>
      </c>
      <c r="W163" s="203">
        <f t="shared" si="12"/>
        <v>0</v>
      </c>
      <c r="X163" s="203"/>
      <c r="Y163" s="203"/>
      <c r="Z163" s="203"/>
      <c r="AA163" s="203"/>
      <c r="AB163" s="203"/>
      <c r="AC163" s="203"/>
      <c r="AD163" s="203"/>
      <c r="AE163" s="203"/>
      <c r="AF163" s="203"/>
      <c r="AG163" s="203"/>
      <c r="AH163" s="203"/>
      <c r="AI163" s="203"/>
      <c r="AJ163" s="203"/>
      <c r="AK163" s="203"/>
      <c r="AL163" s="203"/>
      <c r="AM163" s="203">
        <v>1</v>
      </c>
      <c r="AN163" s="203">
        <v>1</v>
      </c>
      <c r="AO163" s="203"/>
      <c r="AP163" s="200">
        <v>-1530000</v>
      </c>
      <c r="AQ163" s="241">
        <v>-1</v>
      </c>
      <c r="AR163" s="247" t="s">
        <v>1290</v>
      </c>
      <c r="AS163" s="203"/>
      <c r="AT163" s="194">
        <f t="shared" si="10"/>
        <v>0</v>
      </c>
      <c r="AU163" s="200">
        <v>0</v>
      </c>
      <c r="AV163" s="246" t="e">
        <f t="shared" si="11"/>
        <v>#DIV/0!</v>
      </c>
      <c r="AW163" s="262"/>
      <c r="AX163" s="255"/>
      <c r="AY163" s="256"/>
      <c r="AZ163" s="256"/>
      <c r="BA163" s="256"/>
      <c r="BB163" s="257" t="s">
        <v>1668</v>
      </c>
      <c r="BC163" s="257"/>
      <c r="BD163" s="257"/>
      <c r="BE163" s="257"/>
      <c r="BF163" s="257"/>
      <c r="BG163" s="257"/>
      <c r="BH163" s="184">
        <v>1530000</v>
      </c>
      <c r="BI163" s="203"/>
      <c r="BJ163" s="270"/>
      <c r="BK163" s="184" t="s">
        <v>1315</v>
      </c>
      <c r="BN163" s="183"/>
      <c r="BP163" s="183">
        <f t="shared" si="9"/>
        <v>0</v>
      </c>
    </row>
    <row r="164" spans="1:68" s="181" customFormat="1" ht="21" customHeight="1">
      <c r="A164" s="191"/>
      <c r="B164" s="191">
        <v>1</v>
      </c>
      <c r="C164" s="191"/>
      <c r="D164" s="191"/>
      <c r="E164" s="386" t="s">
        <v>1669</v>
      </c>
      <c r="F164" s="214">
        <v>2183400</v>
      </c>
      <c r="G164" s="214">
        <v>2752979</v>
      </c>
      <c r="H164" s="214"/>
      <c r="I164" s="214"/>
      <c r="J164" s="214">
        <v>2868379</v>
      </c>
      <c r="K164" s="224">
        <v>2868379</v>
      </c>
      <c r="L164" s="214"/>
      <c r="M164" s="214"/>
      <c r="N164" s="214"/>
      <c r="O164" s="200"/>
      <c r="P164" s="200">
        <v>0</v>
      </c>
      <c r="Q164" s="237"/>
      <c r="R164" s="200"/>
      <c r="S164" s="200"/>
      <c r="T164" s="360">
        <v>2875879</v>
      </c>
      <c r="U164" s="214">
        <v>7500</v>
      </c>
      <c r="V164" s="214">
        <v>2875879</v>
      </c>
      <c r="W164" s="360">
        <f t="shared" si="12"/>
        <v>3039724</v>
      </c>
      <c r="X164" s="214">
        <v>0</v>
      </c>
      <c r="Y164" s="214"/>
      <c r="Z164" s="214"/>
      <c r="AA164" s="214"/>
      <c r="AB164" s="214"/>
      <c r="AC164" s="214"/>
      <c r="AD164" s="214"/>
      <c r="AE164" s="214"/>
      <c r="AF164" s="214">
        <v>0</v>
      </c>
      <c r="AG164" s="214">
        <v>0</v>
      </c>
      <c r="AH164" s="214">
        <v>0</v>
      </c>
      <c r="AI164" s="214">
        <v>0</v>
      </c>
      <c r="AJ164" s="214">
        <v>0</v>
      </c>
      <c r="AK164" s="214">
        <v>0</v>
      </c>
      <c r="AL164" s="214">
        <v>0</v>
      </c>
      <c r="AM164" s="214">
        <v>4</v>
      </c>
      <c r="AN164" s="214">
        <v>4</v>
      </c>
      <c r="AO164" s="214">
        <v>0</v>
      </c>
      <c r="AP164" s="214">
        <v>7500</v>
      </c>
      <c r="AQ164" s="214">
        <v>0</v>
      </c>
      <c r="AR164" s="214">
        <v>0</v>
      </c>
      <c r="AS164" s="214">
        <v>0</v>
      </c>
      <c r="AT164" s="398">
        <f t="shared" si="10"/>
        <v>163845</v>
      </c>
      <c r="AU164" s="200">
        <v>165645</v>
      </c>
      <c r="AV164" s="399">
        <f t="shared" si="11"/>
        <v>5.6972146602829996</v>
      </c>
      <c r="AW164" s="402"/>
      <c r="AX164" s="264"/>
      <c r="AY164" s="256"/>
      <c r="AZ164" s="256"/>
      <c r="BA164" s="256"/>
      <c r="BB164" s="257" t="s">
        <v>1670</v>
      </c>
      <c r="BC164" s="257"/>
      <c r="BD164" s="257"/>
      <c r="BE164" s="257"/>
      <c r="BF164" s="257"/>
      <c r="BG164" s="257"/>
      <c r="BH164" s="184">
        <v>5744258</v>
      </c>
      <c r="BI164" s="214"/>
      <c r="BJ164" s="412"/>
      <c r="BK164" s="180"/>
      <c r="BL164" s="184" t="s">
        <v>1670</v>
      </c>
      <c r="BM164" s="183">
        <v>3039724</v>
      </c>
      <c r="BN164" s="181">
        <f>W164-BM164</f>
        <v>0</v>
      </c>
      <c r="BP164" s="183">
        <f t="shared" si="9"/>
        <v>3039724</v>
      </c>
    </row>
    <row r="165" spans="1:68" ht="21" customHeight="1">
      <c r="A165" s="191"/>
      <c r="B165" s="191">
        <v>2</v>
      </c>
      <c r="C165" s="191"/>
      <c r="D165" s="191"/>
      <c r="E165" s="390" t="s">
        <v>1671</v>
      </c>
      <c r="F165" s="303">
        <v>1490000</v>
      </c>
      <c r="G165" s="303">
        <v>1490000</v>
      </c>
      <c r="H165" s="303"/>
      <c r="I165" s="303"/>
      <c r="J165" s="303">
        <v>1580000</v>
      </c>
      <c r="K165" s="309">
        <v>1580000</v>
      </c>
      <c r="L165" s="303"/>
      <c r="M165" s="303"/>
      <c r="N165" s="303"/>
      <c r="O165" s="200"/>
      <c r="P165" s="200">
        <v>0</v>
      </c>
      <c r="Q165" s="237"/>
      <c r="R165" s="200"/>
      <c r="S165" s="200"/>
      <c r="T165" s="362">
        <v>1660000</v>
      </c>
      <c r="U165" s="200">
        <v>80000</v>
      </c>
      <c r="V165" s="303">
        <v>1660000</v>
      </c>
      <c r="W165" s="362">
        <f t="shared" si="12"/>
        <v>1730000</v>
      </c>
      <c r="X165" s="303"/>
      <c r="Y165" s="303"/>
      <c r="Z165" s="303"/>
      <c r="AA165" s="303"/>
      <c r="AB165" s="303"/>
      <c r="AC165" s="303"/>
      <c r="AD165" s="303"/>
      <c r="AE165" s="303"/>
      <c r="AF165" s="303"/>
      <c r="AG165" s="303"/>
      <c r="AH165" s="303"/>
      <c r="AI165" s="303"/>
      <c r="AJ165" s="303"/>
      <c r="AK165" s="303"/>
      <c r="AL165" s="303"/>
      <c r="AM165" s="200">
        <v>1</v>
      </c>
      <c r="AN165" s="200">
        <v>1</v>
      </c>
      <c r="AO165" s="200" t="s">
        <v>1391</v>
      </c>
      <c r="AP165" s="200">
        <v>80000</v>
      </c>
      <c r="AQ165" s="241">
        <v>5.0999999999999997E-2</v>
      </c>
      <c r="AR165" s="247" t="s">
        <v>1290</v>
      </c>
      <c r="AS165" s="303" t="s">
        <v>1497</v>
      </c>
      <c r="AT165" s="394">
        <f t="shared" si="10"/>
        <v>70000</v>
      </c>
      <c r="AU165" s="200">
        <v>70000</v>
      </c>
      <c r="AV165" s="397">
        <f t="shared" si="11"/>
        <v>4.2168674698795199</v>
      </c>
      <c r="AW165" s="324" t="s">
        <v>1672</v>
      </c>
      <c r="AX165" s="325" t="s">
        <v>1673</v>
      </c>
      <c r="AY165" s="324" t="s">
        <v>1674</v>
      </c>
      <c r="AZ165" s="324" t="s">
        <v>1675</v>
      </c>
      <c r="BA165" s="324"/>
      <c r="BB165" s="257" t="s">
        <v>1671</v>
      </c>
      <c r="BC165" s="257"/>
      <c r="BD165" s="257"/>
      <c r="BE165" s="257"/>
      <c r="BF165" s="257"/>
      <c r="BG165" s="257"/>
      <c r="BH165" s="184">
        <v>3240000</v>
      </c>
      <c r="BI165" s="303" t="s">
        <v>1497</v>
      </c>
      <c r="BJ165" s="230"/>
      <c r="BL165" s="184" t="s">
        <v>1671</v>
      </c>
      <c r="BM165" s="178">
        <v>1730000</v>
      </c>
      <c r="BN165" s="181">
        <f>W165-BM165</f>
        <v>0</v>
      </c>
      <c r="BP165" s="183">
        <f t="shared" si="9"/>
        <v>1730000</v>
      </c>
    </row>
    <row r="166" spans="1:68" ht="21" customHeight="1">
      <c r="A166" s="191"/>
      <c r="B166" s="191"/>
      <c r="C166" s="191"/>
      <c r="D166" s="191"/>
      <c r="E166" s="390" t="s">
        <v>1676</v>
      </c>
      <c r="F166" s="303">
        <v>322800</v>
      </c>
      <c r="G166" s="303">
        <v>653379</v>
      </c>
      <c r="H166" s="303"/>
      <c r="I166" s="303"/>
      <c r="J166" s="303">
        <v>628479</v>
      </c>
      <c r="K166" s="309">
        <v>628479</v>
      </c>
      <c r="L166" s="303"/>
      <c r="M166" s="303"/>
      <c r="N166" s="303"/>
      <c r="O166" s="200"/>
      <c r="P166" s="200">
        <v>0</v>
      </c>
      <c r="Q166" s="237"/>
      <c r="R166" s="200"/>
      <c r="S166" s="200"/>
      <c r="T166" s="362">
        <v>628479</v>
      </c>
      <c r="U166" s="200">
        <v>0</v>
      </c>
      <c r="V166" s="303">
        <v>628479</v>
      </c>
      <c r="W166" s="362">
        <f t="shared" si="12"/>
        <v>628479</v>
      </c>
      <c r="X166" s="303"/>
      <c r="Y166" s="303"/>
      <c r="Z166" s="303"/>
      <c r="AA166" s="303"/>
      <c r="AB166" s="303"/>
      <c r="AC166" s="303"/>
      <c r="AD166" s="303"/>
      <c r="AE166" s="303"/>
      <c r="AF166" s="303"/>
      <c r="AG166" s="303"/>
      <c r="AH166" s="303"/>
      <c r="AI166" s="303"/>
      <c r="AJ166" s="303"/>
      <c r="AK166" s="303"/>
      <c r="AL166" s="303"/>
      <c r="AM166" s="200">
        <v>1</v>
      </c>
      <c r="AN166" s="200">
        <v>1</v>
      </c>
      <c r="AO166" s="200" t="s">
        <v>1391</v>
      </c>
      <c r="AP166" s="200">
        <v>0</v>
      </c>
      <c r="AQ166" s="241">
        <v>0</v>
      </c>
      <c r="AR166" s="247"/>
      <c r="AS166" s="303"/>
      <c r="AT166" s="394">
        <f t="shared" si="10"/>
        <v>0</v>
      </c>
      <c r="AU166" s="200">
        <v>0</v>
      </c>
      <c r="AV166" s="397">
        <f t="shared" si="11"/>
        <v>0</v>
      </c>
      <c r="AW166" s="324" t="s">
        <v>1677</v>
      </c>
      <c r="AX166" s="325"/>
      <c r="AY166" s="256"/>
      <c r="AZ166" s="256"/>
      <c r="BA166" s="256"/>
      <c r="BB166" s="257" t="s">
        <v>1676</v>
      </c>
      <c r="BC166" s="257"/>
      <c r="BD166" s="257"/>
      <c r="BE166" s="257"/>
      <c r="BF166" s="257"/>
      <c r="BG166" s="257"/>
      <c r="BH166" s="184">
        <v>1256958</v>
      </c>
      <c r="BI166" s="303"/>
      <c r="BJ166" s="230"/>
      <c r="BL166" s="184" t="s">
        <v>1676</v>
      </c>
      <c r="BM166" s="178">
        <v>628479</v>
      </c>
      <c r="BN166" s="181">
        <f>W166-BM166</f>
        <v>0</v>
      </c>
      <c r="BP166" s="183">
        <f t="shared" si="9"/>
        <v>628479</v>
      </c>
    </row>
    <row r="167" spans="1:68" ht="21" customHeight="1">
      <c r="A167" s="191"/>
      <c r="B167" s="191">
        <v>2</v>
      </c>
      <c r="C167" s="191"/>
      <c r="D167" s="191"/>
      <c r="E167" s="390" t="s">
        <v>1678</v>
      </c>
      <c r="F167" s="303"/>
      <c r="G167" s="303">
        <v>239000</v>
      </c>
      <c r="H167" s="303"/>
      <c r="I167" s="303"/>
      <c r="J167" s="303">
        <v>239000</v>
      </c>
      <c r="K167" s="309">
        <v>239000</v>
      </c>
      <c r="L167" s="303"/>
      <c r="M167" s="303"/>
      <c r="N167" s="303"/>
      <c r="O167" s="200"/>
      <c r="P167" s="200">
        <v>0</v>
      </c>
      <c r="Q167" s="237"/>
      <c r="R167" s="200"/>
      <c r="S167" s="200"/>
      <c r="T167" s="362">
        <v>239000</v>
      </c>
      <c r="U167" s="200">
        <v>0</v>
      </c>
      <c r="V167" s="303">
        <v>239000</v>
      </c>
      <c r="W167" s="362">
        <f t="shared" si="12"/>
        <v>238955</v>
      </c>
      <c r="X167" s="303"/>
      <c r="Y167" s="303"/>
      <c r="Z167" s="303"/>
      <c r="AA167" s="303"/>
      <c r="AB167" s="303"/>
      <c r="AC167" s="303"/>
      <c r="AD167" s="303"/>
      <c r="AE167" s="303"/>
      <c r="AF167" s="303"/>
      <c r="AG167" s="303"/>
      <c r="AH167" s="303"/>
      <c r="AI167" s="303"/>
      <c r="AJ167" s="303"/>
      <c r="AK167" s="303"/>
      <c r="AL167" s="303"/>
      <c r="AM167" s="200">
        <v>1</v>
      </c>
      <c r="AN167" s="200">
        <v>1</v>
      </c>
      <c r="AO167" s="200" t="s">
        <v>1391</v>
      </c>
      <c r="AP167" s="200">
        <v>0</v>
      </c>
      <c r="AQ167" s="241">
        <v>0</v>
      </c>
      <c r="AR167" s="247"/>
      <c r="AS167" s="303"/>
      <c r="AT167" s="394">
        <f t="shared" si="10"/>
        <v>-45</v>
      </c>
      <c r="AU167" s="200">
        <v>-45</v>
      </c>
      <c r="AV167" s="397"/>
      <c r="AW167" s="331" t="s">
        <v>1679</v>
      </c>
      <c r="AX167" s="325"/>
      <c r="AY167" s="331" t="s">
        <v>1679</v>
      </c>
      <c r="AZ167" s="331"/>
      <c r="BA167" s="331"/>
      <c r="BB167" s="257" t="s">
        <v>1678</v>
      </c>
      <c r="BC167" s="257"/>
      <c r="BD167" s="257"/>
      <c r="BE167" s="257"/>
      <c r="BF167" s="257"/>
      <c r="BG167" s="257"/>
      <c r="BH167" s="184">
        <v>478000</v>
      </c>
      <c r="BI167" s="303"/>
      <c r="BJ167" s="230"/>
      <c r="BL167" s="184" t="s">
        <v>1678</v>
      </c>
      <c r="BM167" s="178">
        <v>238955</v>
      </c>
      <c r="BN167" s="181">
        <f>W167-BM167</f>
        <v>0</v>
      </c>
      <c r="BP167" s="183">
        <f t="shared" si="9"/>
        <v>238955</v>
      </c>
    </row>
    <row r="168" spans="1:68" ht="21" customHeight="1">
      <c r="A168" s="191"/>
      <c r="B168" s="191">
        <v>2</v>
      </c>
      <c r="C168" s="191"/>
      <c r="D168" s="191"/>
      <c r="E168" s="390" t="s">
        <v>1680</v>
      </c>
      <c r="F168" s="303">
        <v>370600</v>
      </c>
      <c r="G168" s="303">
        <v>370600</v>
      </c>
      <c r="H168" s="303"/>
      <c r="I168" s="303"/>
      <c r="J168" s="303">
        <v>420900</v>
      </c>
      <c r="K168" s="309">
        <v>420900</v>
      </c>
      <c r="L168" s="303"/>
      <c r="M168" s="303"/>
      <c r="N168" s="303"/>
      <c r="O168" s="200"/>
      <c r="P168" s="200">
        <v>0</v>
      </c>
      <c r="Q168" s="237"/>
      <c r="R168" s="200"/>
      <c r="S168" s="200"/>
      <c r="T168" s="362">
        <v>348400</v>
      </c>
      <c r="U168" s="303">
        <v>-72500</v>
      </c>
      <c r="V168" s="303">
        <v>348400</v>
      </c>
      <c r="W168" s="362">
        <f t="shared" si="12"/>
        <v>442290</v>
      </c>
      <c r="X168" s="303">
        <v>0</v>
      </c>
      <c r="Y168" s="303"/>
      <c r="Z168" s="303"/>
      <c r="AA168" s="303"/>
      <c r="AB168" s="303"/>
      <c r="AC168" s="303"/>
      <c r="AD168" s="303"/>
      <c r="AE168" s="303"/>
      <c r="AF168" s="303"/>
      <c r="AG168" s="303"/>
      <c r="AH168" s="303"/>
      <c r="AI168" s="303"/>
      <c r="AJ168" s="303"/>
      <c r="AK168" s="303"/>
      <c r="AL168" s="303"/>
      <c r="AM168" s="200">
        <v>1</v>
      </c>
      <c r="AN168" s="200">
        <v>1</v>
      </c>
      <c r="AO168" s="200"/>
      <c r="AP168" s="200">
        <v>-72500</v>
      </c>
      <c r="AQ168" s="241">
        <v>-0.17199999999999999</v>
      </c>
      <c r="AR168" s="200"/>
      <c r="AS168" s="303"/>
      <c r="AT168" s="394">
        <f t="shared" si="10"/>
        <v>93890</v>
      </c>
      <c r="AU168" s="303">
        <v>81749</v>
      </c>
      <c r="AV168" s="397">
        <f t="shared" si="11"/>
        <v>26.9489092996556</v>
      </c>
      <c r="AW168" s="335"/>
      <c r="AX168" s="333"/>
      <c r="AY168" s="256"/>
      <c r="AZ168" s="256"/>
      <c r="BA168" s="256"/>
      <c r="BB168" s="257" t="s">
        <v>1680</v>
      </c>
      <c r="BC168" s="257"/>
      <c r="BD168" s="257"/>
      <c r="BE168" s="257"/>
      <c r="BF168" s="257"/>
      <c r="BG168" s="257"/>
      <c r="BH168" s="184">
        <v>769300</v>
      </c>
      <c r="BI168" s="303"/>
      <c r="BJ168" s="230"/>
      <c r="BL168" s="184" t="s">
        <v>1680</v>
      </c>
      <c r="BM168" s="178">
        <v>442290</v>
      </c>
      <c r="BN168" s="181">
        <f>W168-BM168</f>
        <v>0</v>
      </c>
      <c r="BP168" s="183">
        <f t="shared" si="9"/>
        <v>442290</v>
      </c>
    </row>
    <row r="169" spans="1:68" s="178" customFormat="1" ht="20.100000000000001" hidden="1" customHeight="1">
      <c r="A169" s="191"/>
      <c r="B169" s="191"/>
      <c r="C169" s="191"/>
      <c r="D169" s="191"/>
      <c r="E169" s="209" t="s">
        <v>1681</v>
      </c>
      <c r="F169" s="298">
        <v>3600</v>
      </c>
      <c r="G169" s="298">
        <v>3600</v>
      </c>
      <c r="H169" s="298"/>
      <c r="I169" s="298"/>
      <c r="J169" s="298">
        <v>8200</v>
      </c>
      <c r="K169" s="306">
        <v>8200</v>
      </c>
      <c r="L169" s="298"/>
      <c r="M169" s="298"/>
      <c r="N169" s="298"/>
      <c r="O169" s="200"/>
      <c r="P169" s="200">
        <v>0</v>
      </c>
      <c r="Q169" s="237"/>
      <c r="R169" s="200"/>
      <c r="S169" s="200"/>
      <c r="T169" s="298">
        <v>8200</v>
      </c>
      <c r="U169" s="200">
        <v>0</v>
      </c>
      <c r="V169" s="298">
        <v>8200</v>
      </c>
      <c r="W169" s="314">
        <f t="shared" si="12"/>
        <v>6229</v>
      </c>
      <c r="X169" s="298"/>
      <c r="Y169" s="298"/>
      <c r="Z169" s="298"/>
      <c r="AA169" s="298"/>
      <c r="AB169" s="298"/>
      <c r="AC169" s="298"/>
      <c r="AD169" s="298"/>
      <c r="AE169" s="298"/>
      <c r="AF169" s="298"/>
      <c r="AG169" s="298"/>
      <c r="AH169" s="298"/>
      <c r="AI169" s="298"/>
      <c r="AJ169" s="298"/>
      <c r="AK169" s="298"/>
      <c r="AL169" s="298"/>
      <c r="AM169" s="200">
        <v>1</v>
      </c>
      <c r="AN169" s="200">
        <v>1</v>
      </c>
      <c r="AO169" s="200" t="s">
        <v>1391</v>
      </c>
      <c r="AP169" s="200">
        <v>0</v>
      </c>
      <c r="AQ169" s="241">
        <v>0</v>
      </c>
      <c r="AR169" s="247" t="s">
        <v>1290</v>
      </c>
      <c r="AS169" s="298" t="s">
        <v>1497</v>
      </c>
      <c r="AT169" s="194">
        <f t="shared" si="10"/>
        <v>-1971</v>
      </c>
      <c r="AU169" s="200">
        <v>-1971</v>
      </c>
      <c r="AV169" s="246">
        <f t="shared" si="11"/>
        <v>-24.0365853658537</v>
      </c>
      <c r="AW169" s="324"/>
      <c r="AX169" s="325"/>
      <c r="AY169" s="256"/>
      <c r="AZ169" s="256"/>
      <c r="BA169" s="256"/>
      <c r="BB169" s="257" t="s">
        <v>1681</v>
      </c>
      <c r="BC169" s="257"/>
      <c r="BD169" s="257"/>
      <c r="BE169" s="257"/>
      <c r="BF169" s="257"/>
      <c r="BG169" s="257"/>
      <c r="BH169" s="184">
        <v>16400</v>
      </c>
      <c r="BI169" s="298" t="s">
        <v>1497</v>
      </c>
      <c r="BJ169" s="337"/>
      <c r="BK169" s="184" t="s">
        <v>1315</v>
      </c>
      <c r="BL169" s="184" t="s">
        <v>1681</v>
      </c>
      <c r="BM169" s="178">
        <v>6229</v>
      </c>
      <c r="BP169" s="183">
        <f t="shared" si="9"/>
        <v>6229</v>
      </c>
    </row>
    <row r="170" spans="1:68" s="178" customFormat="1" ht="20.100000000000001" hidden="1" customHeight="1">
      <c r="A170" s="191"/>
      <c r="B170" s="191"/>
      <c r="C170" s="191"/>
      <c r="D170" s="191"/>
      <c r="E170" s="209" t="s">
        <v>1682</v>
      </c>
      <c r="F170" s="298">
        <v>1300</v>
      </c>
      <c r="G170" s="298">
        <v>1300</v>
      </c>
      <c r="H170" s="298"/>
      <c r="I170" s="298"/>
      <c r="J170" s="298">
        <v>6000</v>
      </c>
      <c r="K170" s="306">
        <v>6000</v>
      </c>
      <c r="L170" s="298"/>
      <c r="M170" s="298"/>
      <c r="N170" s="298"/>
      <c r="O170" s="200"/>
      <c r="P170" s="200">
        <v>0</v>
      </c>
      <c r="Q170" s="237"/>
      <c r="R170" s="200"/>
      <c r="S170" s="200"/>
      <c r="T170" s="298">
        <v>6000</v>
      </c>
      <c r="U170" s="200">
        <v>0</v>
      </c>
      <c r="V170" s="298">
        <v>6000</v>
      </c>
      <c r="W170" s="314">
        <f t="shared" si="12"/>
        <v>1619</v>
      </c>
      <c r="X170" s="298"/>
      <c r="Y170" s="298"/>
      <c r="Z170" s="298"/>
      <c r="AA170" s="298"/>
      <c r="AB170" s="298"/>
      <c r="AC170" s="298"/>
      <c r="AD170" s="298"/>
      <c r="AE170" s="298"/>
      <c r="AF170" s="298"/>
      <c r="AG170" s="298"/>
      <c r="AH170" s="298"/>
      <c r="AI170" s="298"/>
      <c r="AJ170" s="298"/>
      <c r="AK170" s="298"/>
      <c r="AL170" s="298"/>
      <c r="AM170" s="200">
        <v>1</v>
      </c>
      <c r="AN170" s="200">
        <v>1</v>
      </c>
      <c r="AO170" s="200" t="s">
        <v>1391</v>
      </c>
      <c r="AP170" s="200">
        <v>0</v>
      </c>
      <c r="AQ170" s="241">
        <v>0</v>
      </c>
      <c r="AR170" s="247" t="s">
        <v>1290</v>
      </c>
      <c r="AS170" s="298" t="s">
        <v>1497</v>
      </c>
      <c r="AT170" s="194">
        <f t="shared" si="10"/>
        <v>-4381</v>
      </c>
      <c r="AU170" s="200">
        <v>-4381</v>
      </c>
      <c r="AV170" s="246">
        <f t="shared" si="11"/>
        <v>-73.016666666666694</v>
      </c>
      <c r="AW170" s="324"/>
      <c r="AX170" s="325"/>
      <c r="AY170" s="256"/>
      <c r="AZ170" s="256"/>
      <c r="BA170" s="256"/>
      <c r="BB170" s="257" t="s">
        <v>1682</v>
      </c>
      <c r="BC170" s="257"/>
      <c r="BD170" s="257"/>
      <c r="BE170" s="257"/>
      <c r="BF170" s="257"/>
      <c r="BG170" s="257"/>
      <c r="BH170" s="184">
        <v>12000</v>
      </c>
      <c r="BI170" s="298" t="s">
        <v>1497</v>
      </c>
      <c r="BJ170" s="337"/>
      <c r="BK170" s="184" t="s">
        <v>1315</v>
      </c>
      <c r="BL170" s="184" t="s">
        <v>1682</v>
      </c>
      <c r="BM170" s="178">
        <v>1619</v>
      </c>
      <c r="BP170" s="183">
        <f t="shared" si="9"/>
        <v>1619</v>
      </c>
    </row>
    <row r="171" spans="1:68" s="178" customFormat="1" ht="20.100000000000001" hidden="1" customHeight="1">
      <c r="A171" s="191"/>
      <c r="B171" s="191"/>
      <c r="C171" s="191"/>
      <c r="D171" s="191"/>
      <c r="E171" s="209" t="s">
        <v>1683</v>
      </c>
      <c r="F171" s="298">
        <v>2100</v>
      </c>
      <c r="G171" s="298">
        <v>2100</v>
      </c>
      <c r="H171" s="298"/>
      <c r="I171" s="298"/>
      <c r="J171" s="298">
        <v>2100</v>
      </c>
      <c r="K171" s="306">
        <v>2100</v>
      </c>
      <c r="L171" s="298"/>
      <c r="M171" s="298"/>
      <c r="N171" s="298"/>
      <c r="O171" s="200"/>
      <c r="P171" s="200">
        <v>0</v>
      </c>
      <c r="Q171" s="237"/>
      <c r="R171" s="200"/>
      <c r="S171" s="200"/>
      <c r="T171" s="298">
        <v>2100</v>
      </c>
      <c r="U171" s="200">
        <v>0</v>
      </c>
      <c r="V171" s="298">
        <v>2100</v>
      </c>
      <c r="W171" s="314">
        <f t="shared" si="12"/>
        <v>2051</v>
      </c>
      <c r="X171" s="298"/>
      <c r="Y171" s="298"/>
      <c r="Z171" s="298"/>
      <c r="AA171" s="298"/>
      <c r="AB171" s="298"/>
      <c r="AC171" s="298"/>
      <c r="AD171" s="298"/>
      <c r="AE171" s="298"/>
      <c r="AF171" s="298"/>
      <c r="AG171" s="298"/>
      <c r="AH171" s="298"/>
      <c r="AI171" s="298"/>
      <c r="AJ171" s="298"/>
      <c r="AK171" s="298"/>
      <c r="AL171" s="298"/>
      <c r="AM171" s="200">
        <v>1</v>
      </c>
      <c r="AN171" s="200">
        <v>1</v>
      </c>
      <c r="AO171" s="200" t="s">
        <v>1391</v>
      </c>
      <c r="AP171" s="200">
        <v>0</v>
      </c>
      <c r="AQ171" s="241">
        <v>0</v>
      </c>
      <c r="AR171" s="247" t="s">
        <v>1290</v>
      </c>
      <c r="AS171" s="298" t="s">
        <v>1497</v>
      </c>
      <c r="AT171" s="194">
        <f t="shared" si="10"/>
        <v>-49</v>
      </c>
      <c r="AU171" s="200">
        <v>-49</v>
      </c>
      <c r="AV171" s="246">
        <f t="shared" si="11"/>
        <v>-2.3333333333333299</v>
      </c>
      <c r="AW171" s="324" t="s">
        <v>1684</v>
      </c>
      <c r="AX171" s="325" t="s">
        <v>1685</v>
      </c>
      <c r="AY171" s="324" t="s">
        <v>1684</v>
      </c>
      <c r="AZ171" s="324"/>
      <c r="BA171" s="324"/>
      <c r="BB171" s="257" t="s">
        <v>1683</v>
      </c>
      <c r="BC171" s="257"/>
      <c r="BD171" s="257"/>
      <c r="BE171" s="257"/>
      <c r="BF171" s="257"/>
      <c r="BG171" s="257"/>
      <c r="BH171" s="184">
        <v>4200</v>
      </c>
      <c r="BI171" s="298" t="s">
        <v>1497</v>
      </c>
      <c r="BJ171" s="337"/>
      <c r="BK171" s="184" t="s">
        <v>1315</v>
      </c>
      <c r="BL171" s="184" t="s">
        <v>1683</v>
      </c>
      <c r="BM171" s="178">
        <v>2051</v>
      </c>
      <c r="BP171" s="183">
        <f t="shared" si="9"/>
        <v>2051</v>
      </c>
    </row>
    <row r="172" spans="1:68" s="178" customFormat="1" ht="55.5" hidden="1" customHeight="1">
      <c r="A172" s="191"/>
      <c r="B172" s="191"/>
      <c r="C172" s="191"/>
      <c r="D172" s="191"/>
      <c r="E172" s="208" t="s">
        <v>1686</v>
      </c>
      <c r="F172" s="298">
        <v>64000</v>
      </c>
      <c r="G172" s="298">
        <v>64000</v>
      </c>
      <c r="H172" s="298"/>
      <c r="I172" s="298"/>
      <c r="J172" s="298">
        <v>64000</v>
      </c>
      <c r="K172" s="306">
        <v>64000</v>
      </c>
      <c r="L172" s="298"/>
      <c r="M172" s="298"/>
      <c r="N172" s="298"/>
      <c r="O172" s="200"/>
      <c r="P172" s="200">
        <v>0</v>
      </c>
      <c r="Q172" s="237"/>
      <c r="R172" s="200"/>
      <c r="S172" s="200"/>
      <c r="T172" s="298">
        <v>64000</v>
      </c>
      <c r="U172" s="200">
        <v>0</v>
      </c>
      <c r="V172" s="298">
        <v>64000</v>
      </c>
      <c r="W172" s="314">
        <f t="shared" si="12"/>
        <v>46191</v>
      </c>
      <c r="X172" s="298"/>
      <c r="Y172" s="298"/>
      <c r="Z172" s="298"/>
      <c r="AA172" s="298"/>
      <c r="AB172" s="298"/>
      <c r="AC172" s="298"/>
      <c r="AD172" s="298"/>
      <c r="AE172" s="298"/>
      <c r="AF172" s="298"/>
      <c r="AG172" s="298"/>
      <c r="AH172" s="298"/>
      <c r="AI172" s="298"/>
      <c r="AJ172" s="298"/>
      <c r="AK172" s="298"/>
      <c r="AL172" s="298"/>
      <c r="AM172" s="200">
        <v>1</v>
      </c>
      <c r="AN172" s="200">
        <v>1</v>
      </c>
      <c r="AO172" s="200" t="s">
        <v>1391</v>
      </c>
      <c r="AP172" s="200">
        <v>0</v>
      </c>
      <c r="AQ172" s="241">
        <v>0</v>
      </c>
      <c r="AR172" s="247" t="s">
        <v>1290</v>
      </c>
      <c r="AS172" s="298" t="s">
        <v>1340</v>
      </c>
      <c r="AT172" s="194">
        <f t="shared" si="10"/>
        <v>-17809</v>
      </c>
      <c r="AU172" s="200">
        <v>-17809</v>
      </c>
      <c r="AV172" s="246">
        <f t="shared" si="11"/>
        <v>-27.826562500000001</v>
      </c>
      <c r="AW172" s="324" t="s">
        <v>1687</v>
      </c>
      <c r="AX172" s="325" t="s">
        <v>1688</v>
      </c>
      <c r="AY172" s="256" t="s">
        <v>1684</v>
      </c>
      <c r="AZ172" s="256" t="s">
        <v>1689</v>
      </c>
      <c r="BA172" s="256"/>
      <c r="BB172" s="257" t="s">
        <v>1686</v>
      </c>
      <c r="BC172" s="257"/>
      <c r="BD172" s="257"/>
      <c r="BE172" s="257"/>
      <c r="BF172" s="257"/>
      <c r="BG172" s="257"/>
      <c r="BH172" s="184">
        <v>128000</v>
      </c>
      <c r="BI172" s="298" t="s">
        <v>1340</v>
      </c>
      <c r="BJ172" s="337"/>
      <c r="BK172" s="184" t="s">
        <v>1315</v>
      </c>
      <c r="BL172" s="184" t="s">
        <v>1686</v>
      </c>
      <c r="BM172" s="178">
        <v>46191</v>
      </c>
      <c r="BP172" s="183">
        <f t="shared" si="9"/>
        <v>46191</v>
      </c>
    </row>
    <row r="173" spans="1:68" s="178" customFormat="1" ht="35.25" hidden="1" customHeight="1">
      <c r="A173" s="191"/>
      <c r="B173" s="191"/>
      <c r="C173" s="191"/>
      <c r="D173" s="191"/>
      <c r="E173" s="209" t="s">
        <v>1690</v>
      </c>
      <c r="F173" s="298">
        <v>2000</v>
      </c>
      <c r="G173" s="298">
        <v>2000</v>
      </c>
      <c r="H173" s="298"/>
      <c r="I173" s="298"/>
      <c r="J173" s="298">
        <v>2000</v>
      </c>
      <c r="K173" s="306">
        <v>2000</v>
      </c>
      <c r="L173" s="298"/>
      <c r="M173" s="298"/>
      <c r="N173" s="298"/>
      <c r="O173" s="200"/>
      <c r="P173" s="200">
        <v>0</v>
      </c>
      <c r="Q173" s="237"/>
      <c r="R173" s="200"/>
      <c r="S173" s="200"/>
      <c r="T173" s="298">
        <v>2000</v>
      </c>
      <c r="U173" s="200">
        <v>0</v>
      </c>
      <c r="V173" s="298">
        <v>2000</v>
      </c>
      <c r="W173" s="314">
        <f t="shared" si="12"/>
        <v>2000</v>
      </c>
      <c r="X173" s="298"/>
      <c r="Y173" s="298"/>
      <c r="Z173" s="298"/>
      <c r="AA173" s="298"/>
      <c r="AB173" s="298"/>
      <c r="AC173" s="298"/>
      <c r="AD173" s="298"/>
      <c r="AE173" s="298"/>
      <c r="AF173" s="298"/>
      <c r="AG173" s="298"/>
      <c r="AH173" s="298"/>
      <c r="AI173" s="298"/>
      <c r="AJ173" s="298"/>
      <c r="AK173" s="298"/>
      <c r="AL173" s="298"/>
      <c r="AM173" s="200">
        <v>1</v>
      </c>
      <c r="AN173" s="200">
        <v>1</v>
      </c>
      <c r="AO173" s="200" t="s">
        <v>1391</v>
      </c>
      <c r="AP173" s="200">
        <v>0</v>
      </c>
      <c r="AQ173" s="241">
        <v>0</v>
      </c>
      <c r="AR173" s="247" t="s">
        <v>1290</v>
      </c>
      <c r="AS173" s="298" t="s">
        <v>1691</v>
      </c>
      <c r="AT173" s="194">
        <f t="shared" si="10"/>
        <v>0</v>
      </c>
      <c r="AU173" s="200">
        <v>0</v>
      </c>
      <c r="AV173" s="246">
        <f t="shared" si="11"/>
        <v>0</v>
      </c>
      <c r="AW173" s="324" t="s">
        <v>1692</v>
      </c>
      <c r="AX173" s="334" t="s">
        <v>1693</v>
      </c>
      <c r="AY173" s="256"/>
      <c r="AZ173" s="256"/>
      <c r="BA173" s="256"/>
      <c r="BB173" s="257" t="s">
        <v>1690</v>
      </c>
      <c r="BC173" s="257"/>
      <c r="BD173" s="257"/>
      <c r="BE173" s="257"/>
      <c r="BF173" s="257"/>
      <c r="BG173" s="257"/>
      <c r="BH173" s="184">
        <v>4000</v>
      </c>
      <c r="BI173" s="298" t="s">
        <v>1691</v>
      </c>
      <c r="BJ173" s="337"/>
      <c r="BK173" s="184" t="s">
        <v>1315</v>
      </c>
      <c r="BL173" s="184" t="s">
        <v>1690</v>
      </c>
      <c r="BM173" s="178">
        <v>2000</v>
      </c>
      <c r="BP173" s="183">
        <f t="shared" si="9"/>
        <v>2000</v>
      </c>
    </row>
    <row r="174" spans="1:68" s="178" customFormat="1" ht="33" hidden="1" customHeight="1">
      <c r="A174" s="191"/>
      <c r="B174" s="191"/>
      <c r="C174" s="191"/>
      <c r="D174" s="191"/>
      <c r="E174" s="209" t="s">
        <v>1694</v>
      </c>
      <c r="F174" s="298">
        <v>75000</v>
      </c>
      <c r="G174" s="298">
        <v>75000</v>
      </c>
      <c r="H174" s="298"/>
      <c r="I174" s="298"/>
      <c r="J174" s="298">
        <v>95000</v>
      </c>
      <c r="K174" s="306">
        <v>95000</v>
      </c>
      <c r="L174" s="298"/>
      <c r="M174" s="298"/>
      <c r="N174" s="298"/>
      <c r="O174" s="200"/>
      <c r="P174" s="200">
        <v>0</v>
      </c>
      <c r="Q174" s="237"/>
      <c r="R174" s="200"/>
      <c r="S174" s="200"/>
      <c r="T174" s="298">
        <v>109000</v>
      </c>
      <c r="U174" s="200">
        <v>14000</v>
      </c>
      <c r="V174" s="298">
        <v>109000</v>
      </c>
      <c r="W174" s="310">
        <f t="shared" si="12"/>
        <v>128000</v>
      </c>
      <c r="X174" s="298"/>
      <c r="Y174" s="298"/>
      <c r="Z174" s="298"/>
      <c r="AA174" s="298"/>
      <c r="AB174" s="298"/>
      <c r="AC174" s="298"/>
      <c r="AD174" s="298"/>
      <c r="AE174" s="298"/>
      <c r="AF174" s="298"/>
      <c r="AG174" s="298"/>
      <c r="AH174" s="298"/>
      <c r="AI174" s="298"/>
      <c r="AJ174" s="298"/>
      <c r="AK174" s="298"/>
      <c r="AL174" s="298"/>
      <c r="AM174" s="200">
        <v>1</v>
      </c>
      <c r="AN174" s="200">
        <v>1</v>
      </c>
      <c r="AO174" s="200" t="s">
        <v>1465</v>
      </c>
      <c r="AP174" s="200">
        <v>14000</v>
      </c>
      <c r="AQ174" s="241">
        <v>0.14699999999999999</v>
      </c>
      <c r="AR174" s="247" t="s">
        <v>1290</v>
      </c>
      <c r="AS174" s="203" t="s">
        <v>1317</v>
      </c>
      <c r="AT174" s="194">
        <f t="shared" si="10"/>
        <v>19000</v>
      </c>
      <c r="AU174" s="200">
        <v>19000</v>
      </c>
      <c r="AV174" s="246">
        <f t="shared" si="11"/>
        <v>17.431192660550501</v>
      </c>
      <c r="AW174" s="324" t="s">
        <v>1695</v>
      </c>
      <c r="AX174" s="334" t="s">
        <v>1696</v>
      </c>
      <c r="AY174" s="324" t="s">
        <v>1695</v>
      </c>
      <c r="AZ174" s="324"/>
      <c r="BA174" s="324"/>
      <c r="BB174" s="257" t="s">
        <v>1694</v>
      </c>
      <c r="BC174" s="257"/>
      <c r="BD174" s="257"/>
      <c r="BE174" s="257"/>
      <c r="BF174" s="257"/>
      <c r="BG174" s="257"/>
      <c r="BH174" s="184">
        <v>204000</v>
      </c>
      <c r="BI174" s="203" t="s">
        <v>1317</v>
      </c>
      <c r="BJ174" s="270"/>
      <c r="BK174" s="184" t="s">
        <v>1315</v>
      </c>
      <c r="BL174" s="184" t="s">
        <v>1694</v>
      </c>
      <c r="BM174" s="178">
        <v>128000</v>
      </c>
      <c r="BP174" s="183">
        <f t="shared" si="9"/>
        <v>128000</v>
      </c>
    </row>
    <row r="175" spans="1:68" s="178" customFormat="1" ht="67.5" hidden="1">
      <c r="A175" s="191"/>
      <c r="B175" s="191"/>
      <c r="C175" s="191"/>
      <c r="D175" s="191"/>
      <c r="E175" s="209" t="s">
        <v>1697</v>
      </c>
      <c r="F175" s="298">
        <v>48000</v>
      </c>
      <c r="G175" s="298">
        <v>48000</v>
      </c>
      <c r="H175" s="298"/>
      <c r="I175" s="298"/>
      <c r="J175" s="298">
        <v>50000</v>
      </c>
      <c r="K175" s="306">
        <v>50000</v>
      </c>
      <c r="L175" s="298"/>
      <c r="M175" s="298"/>
      <c r="N175" s="298"/>
      <c r="O175" s="200"/>
      <c r="P175" s="200">
        <v>0</v>
      </c>
      <c r="Q175" s="237"/>
      <c r="R175" s="200"/>
      <c r="S175" s="200"/>
      <c r="T175" s="298">
        <v>52500</v>
      </c>
      <c r="U175" s="200">
        <v>2500</v>
      </c>
      <c r="V175" s="298">
        <v>52500</v>
      </c>
      <c r="W175" s="314">
        <f t="shared" si="12"/>
        <v>52500</v>
      </c>
      <c r="X175" s="298"/>
      <c r="Y175" s="298"/>
      <c r="Z175" s="298"/>
      <c r="AA175" s="298"/>
      <c r="AB175" s="298"/>
      <c r="AC175" s="298"/>
      <c r="AD175" s="298"/>
      <c r="AE175" s="298"/>
      <c r="AF175" s="298"/>
      <c r="AG175" s="298"/>
      <c r="AH175" s="298"/>
      <c r="AI175" s="298"/>
      <c r="AJ175" s="298"/>
      <c r="AK175" s="298"/>
      <c r="AL175" s="298"/>
      <c r="AM175" s="200">
        <v>1</v>
      </c>
      <c r="AN175" s="200">
        <v>1</v>
      </c>
      <c r="AO175" s="200" t="s">
        <v>1391</v>
      </c>
      <c r="AP175" s="200">
        <v>2500</v>
      </c>
      <c r="AQ175" s="241">
        <v>0.05</v>
      </c>
      <c r="AR175" s="247" t="s">
        <v>1290</v>
      </c>
      <c r="AS175" s="298" t="s">
        <v>1331</v>
      </c>
      <c r="AT175" s="194">
        <f t="shared" si="10"/>
        <v>0</v>
      </c>
      <c r="AU175" s="200">
        <v>0</v>
      </c>
      <c r="AV175" s="246">
        <f t="shared" si="11"/>
        <v>0</v>
      </c>
      <c r="AW175" s="324" t="s">
        <v>1698</v>
      </c>
      <c r="AX175" s="325" t="s">
        <v>1699</v>
      </c>
      <c r="AY175" s="324" t="s">
        <v>1700</v>
      </c>
      <c r="AZ175" s="324" t="s">
        <v>1701</v>
      </c>
      <c r="BA175" s="324"/>
      <c r="BB175" s="257" t="s">
        <v>1697</v>
      </c>
      <c r="BC175" s="257"/>
      <c r="BD175" s="257"/>
      <c r="BE175" s="257"/>
      <c r="BF175" s="257"/>
      <c r="BG175" s="257"/>
      <c r="BH175" s="184">
        <v>102500</v>
      </c>
      <c r="BI175" s="298" t="s">
        <v>1331</v>
      </c>
      <c r="BJ175" s="337"/>
      <c r="BK175" s="184" t="s">
        <v>1315</v>
      </c>
      <c r="BL175" s="184" t="s">
        <v>1697</v>
      </c>
      <c r="BM175" s="178">
        <v>52500</v>
      </c>
      <c r="BP175" s="183">
        <f t="shared" si="9"/>
        <v>52500</v>
      </c>
    </row>
    <row r="176" spans="1:68" s="178" customFormat="1" ht="36.75" hidden="1" customHeight="1">
      <c r="A176" s="191"/>
      <c r="B176" s="191"/>
      <c r="C176" s="191"/>
      <c r="D176" s="191"/>
      <c r="E176" s="209" t="s">
        <v>1702</v>
      </c>
      <c r="F176" s="298">
        <v>60000</v>
      </c>
      <c r="G176" s="298">
        <v>60000</v>
      </c>
      <c r="H176" s="298"/>
      <c r="I176" s="298"/>
      <c r="J176" s="298">
        <v>60000</v>
      </c>
      <c r="K176" s="306">
        <v>60000</v>
      </c>
      <c r="L176" s="298"/>
      <c r="M176" s="298"/>
      <c r="N176" s="298"/>
      <c r="O176" s="200"/>
      <c r="P176" s="200">
        <v>0</v>
      </c>
      <c r="Q176" s="237"/>
      <c r="R176" s="200"/>
      <c r="S176" s="200"/>
      <c r="T176" s="298">
        <v>0</v>
      </c>
      <c r="U176" s="200">
        <v>-60000</v>
      </c>
      <c r="V176" s="298">
        <v>0</v>
      </c>
      <c r="W176" s="298">
        <f t="shared" si="12"/>
        <v>0</v>
      </c>
      <c r="X176" s="298"/>
      <c r="Y176" s="298"/>
      <c r="Z176" s="298"/>
      <c r="AA176" s="298"/>
      <c r="AB176" s="298"/>
      <c r="AC176" s="298"/>
      <c r="AD176" s="298"/>
      <c r="AE176" s="298"/>
      <c r="AF176" s="298"/>
      <c r="AG176" s="298"/>
      <c r="AH176" s="298"/>
      <c r="AI176" s="298"/>
      <c r="AJ176" s="298"/>
      <c r="AK176" s="298"/>
      <c r="AL176" s="298"/>
      <c r="AM176" s="200">
        <v>1</v>
      </c>
      <c r="AN176" s="200">
        <v>1</v>
      </c>
      <c r="AO176" s="200"/>
      <c r="AP176" s="200">
        <v>-60000</v>
      </c>
      <c r="AQ176" s="241">
        <v>-1</v>
      </c>
      <c r="AR176" s="247" t="s">
        <v>1290</v>
      </c>
      <c r="AS176" s="298" t="s">
        <v>1331</v>
      </c>
      <c r="AT176" s="194">
        <f t="shared" si="10"/>
        <v>0</v>
      </c>
      <c r="AU176" s="200">
        <v>0</v>
      </c>
      <c r="AV176" s="246" t="e">
        <f t="shared" si="11"/>
        <v>#DIV/0!</v>
      </c>
      <c r="AW176" s="324"/>
      <c r="AX176" s="325" t="s">
        <v>1703</v>
      </c>
      <c r="AY176" s="256" t="s">
        <v>1704</v>
      </c>
      <c r="AZ176" s="256"/>
      <c r="BA176" s="256"/>
      <c r="BB176" s="257" t="s">
        <v>1702</v>
      </c>
      <c r="BC176" s="257"/>
      <c r="BD176" s="257"/>
      <c r="BE176" s="257"/>
      <c r="BF176" s="257"/>
      <c r="BG176" s="257"/>
      <c r="BH176" s="184">
        <v>60000</v>
      </c>
      <c r="BI176" s="298" t="s">
        <v>1331</v>
      </c>
      <c r="BJ176" s="337"/>
      <c r="BK176" s="184" t="s">
        <v>1315</v>
      </c>
      <c r="BL176" s="184" t="s">
        <v>1702</v>
      </c>
      <c r="BM176" s="180">
        <v>0</v>
      </c>
      <c r="BP176" s="183">
        <f t="shared" ref="BP176:BP239" si="13">BM176-BO176</f>
        <v>0</v>
      </c>
    </row>
    <row r="177" spans="1:68" s="178" customFormat="1" ht="31.5" hidden="1" customHeight="1">
      <c r="A177" s="191"/>
      <c r="B177" s="191"/>
      <c r="C177" s="191"/>
      <c r="D177" s="191"/>
      <c r="E177" s="209" t="s">
        <v>1705</v>
      </c>
      <c r="F177" s="298">
        <v>12900</v>
      </c>
      <c r="G177" s="298">
        <v>12900</v>
      </c>
      <c r="H177" s="298"/>
      <c r="I177" s="298"/>
      <c r="J177" s="298">
        <v>12900</v>
      </c>
      <c r="K177" s="306">
        <v>12900</v>
      </c>
      <c r="L177" s="298"/>
      <c r="M177" s="298"/>
      <c r="N177" s="298"/>
      <c r="O177" s="200"/>
      <c r="P177" s="200">
        <v>0</v>
      </c>
      <c r="Q177" s="237"/>
      <c r="R177" s="200"/>
      <c r="S177" s="200"/>
      <c r="T177" s="298">
        <v>12900</v>
      </c>
      <c r="U177" s="200">
        <v>0</v>
      </c>
      <c r="V177" s="298">
        <v>12900</v>
      </c>
      <c r="W177" s="314">
        <f t="shared" si="12"/>
        <v>12900</v>
      </c>
      <c r="X177" s="298"/>
      <c r="Y177" s="298"/>
      <c r="Z177" s="298"/>
      <c r="AA177" s="298"/>
      <c r="AB177" s="298"/>
      <c r="AC177" s="298"/>
      <c r="AD177" s="298"/>
      <c r="AE177" s="298"/>
      <c r="AF177" s="298"/>
      <c r="AG177" s="298"/>
      <c r="AH177" s="298"/>
      <c r="AI177" s="298"/>
      <c r="AJ177" s="298"/>
      <c r="AK177" s="298"/>
      <c r="AL177" s="298"/>
      <c r="AM177" s="200">
        <v>1</v>
      </c>
      <c r="AN177" s="200">
        <v>1</v>
      </c>
      <c r="AO177" s="200" t="s">
        <v>1465</v>
      </c>
      <c r="AP177" s="200">
        <v>0</v>
      </c>
      <c r="AQ177" s="241">
        <v>0</v>
      </c>
      <c r="AR177" s="247" t="s">
        <v>1290</v>
      </c>
      <c r="AS177" s="298" t="s">
        <v>1331</v>
      </c>
      <c r="AT177" s="194">
        <f t="shared" si="10"/>
        <v>0</v>
      </c>
      <c r="AU177" s="200">
        <v>0</v>
      </c>
      <c r="AV177" s="246">
        <f t="shared" si="11"/>
        <v>0</v>
      </c>
      <c r="AW177" s="324"/>
      <c r="AX177" s="325" t="s">
        <v>1706</v>
      </c>
      <c r="AY177" s="256" t="s">
        <v>1707</v>
      </c>
      <c r="AZ177" s="256"/>
      <c r="BA177" s="256"/>
      <c r="BB177" s="257" t="s">
        <v>1705</v>
      </c>
      <c r="BC177" s="257"/>
      <c r="BD177" s="257"/>
      <c r="BE177" s="257"/>
      <c r="BF177" s="257"/>
      <c r="BG177" s="257"/>
      <c r="BH177" s="184">
        <v>25800</v>
      </c>
      <c r="BI177" s="298" t="s">
        <v>1331</v>
      </c>
      <c r="BJ177" s="337"/>
      <c r="BK177" s="184" t="s">
        <v>1315</v>
      </c>
      <c r="BL177" s="184" t="s">
        <v>1705</v>
      </c>
      <c r="BM177" s="178">
        <v>12900</v>
      </c>
      <c r="BP177" s="183">
        <f t="shared" si="13"/>
        <v>12900</v>
      </c>
    </row>
    <row r="178" spans="1:68" s="178" customFormat="1" ht="20.100000000000001" hidden="1" customHeight="1">
      <c r="A178" s="191"/>
      <c r="B178" s="191"/>
      <c r="C178" s="191"/>
      <c r="D178" s="191"/>
      <c r="E178" s="209" t="s">
        <v>1708</v>
      </c>
      <c r="F178" s="298">
        <v>700</v>
      </c>
      <c r="G178" s="298">
        <v>700</v>
      </c>
      <c r="H178" s="298"/>
      <c r="I178" s="298"/>
      <c r="J178" s="298">
        <v>700</v>
      </c>
      <c r="K178" s="306">
        <v>700</v>
      </c>
      <c r="L178" s="298"/>
      <c r="M178" s="298"/>
      <c r="N178" s="298"/>
      <c r="O178" s="200"/>
      <c r="P178" s="200">
        <v>0</v>
      </c>
      <c r="Q178" s="237"/>
      <c r="R178" s="200"/>
      <c r="S178" s="200"/>
      <c r="T178" s="298">
        <v>700</v>
      </c>
      <c r="U178" s="200">
        <v>0</v>
      </c>
      <c r="V178" s="298">
        <v>700</v>
      </c>
      <c r="W178" s="314">
        <f t="shared" si="12"/>
        <v>659</v>
      </c>
      <c r="X178" s="298"/>
      <c r="Y178" s="298"/>
      <c r="Z178" s="298"/>
      <c r="AA178" s="298"/>
      <c r="AB178" s="298"/>
      <c r="AC178" s="298"/>
      <c r="AD178" s="298"/>
      <c r="AE178" s="298"/>
      <c r="AF178" s="298"/>
      <c r="AG178" s="298"/>
      <c r="AH178" s="298"/>
      <c r="AI178" s="298"/>
      <c r="AJ178" s="298"/>
      <c r="AK178" s="298"/>
      <c r="AL178" s="298"/>
      <c r="AM178" s="200">
        <v>1</v>
      </c>
      <c r="AN178" s="200">
        <v>1</v>
      </c>
      <c r="AO178" s="200" t="s">
        <v>1391</v>
      </c>
      <c r="AP178" s="200">
        <v>0</v>
      </c>
      <c r="AQ178" s="241">
        <v>0</v>
      </c>
      <c r="AR178" s="247" t="s">
        <v>1290</v>
      </c>
      <c r="AS178" s="298" t="s">
        <v>1331</v>
      </c>
      <c r="AT178" s="194">
        <f t="shared" si="10"/>
        <v>-41</v>
      </c>
      <c r="AU178" s="200">
        <v>-41</v>
      </c>
      <c r="AV178" s="246">
        <f t="shared" si="11"/>
        <v>-5.8571428571428603</v>
      </c>
      <c r="AW178" s="324"/>
      <c r="AX178" s="325" t="s">
        <v>1709</v>
      </c>
      <c r="AY178" s="256" t="s">
        <v>1707</v>
      </c>
      <c r="AZ178" s="256"/>
      <c r="BA178" s="256"/>
      <c r="BB178" s="257" t="s">
        <v>1708</v>
      </c>
      <c r="BC178" s="257"/>
      <c r="BD178" s="257"/>
      <c r="BE178" s="257"/>
      <c r="BF178" s="257"/>
      <c r="BG178" s="257"/>
      <c r="BH178" s="184">
        <v>1400</v>
      </c>
      <c r="BI178" s="298" t="s">
        <v>1331</v>
      </c>
      <c r="BJ178" s="337"/>
      <c r="BK178" s="184" t="s">
        <v>1315</v>
      </c>
      <c r="BL178" s="184" t="s">
        <v>1708</v>
      </c>
      <c r="BM178" s="178">
        <v>659</v>
      </c>
      <c r="BP178" s="183">
        <f t="shared" si="13"/>
        <v>659</v>
      </c>
    </row>
    <row r="179" spans="1:68" s="178" customFormat="1" ht="94.5" hidden="1">
      <c r="A179" s="191"/>
      <c r="B179" s="191"/>
      <c r="C179" s="191"/>
      <c r="D179" s="191"/>
      <c r="E179" s="209" t="s">
        <v>1710</v>
      </c>
      <c r="F179" s="298">
        <v>11000</v>
      </c>
      <c r="G179" s="298">
        <v>11000</v>
      </c>
      <c r="H179" s="298"/>
      <c r="I179" s="298"/>
      <c r="J179" s="298">
        <v>14000</v>
      </c>
      <c r="K179" s="306">
        <v>14000</v>
      </c>
      <c r="L179" s="298"/>
      <c r="M179" s="298"/>
      <c r="N179" s="298"/>
      <c r="O179" s="200"/>
      <c r="P179" s="200">
        <v>0</v>
      </c>
      <c r="Q179" s="237"/>
      <c r="R179" s="200"/>
      <c r="S179" s="200"/>
      <c r="T179" s="298">
        <v>19000</v>
      </c>
      <c r="U179" s="200">
        <v>5000</v>
      </c>
      <c r="V179" s="298">
        <v>19000</v>
      </c>
      <c r="W179" s="310">
        <f t="shared" si="12"/>
        <v>16000</v>
      </c>
      <c r="X179" s="298"/>
      <c r="Y179" s="298"/>
      <c r="Z179" s="298"/>
      <c r="AA179" s="298"/>
      <c r="AB179" s="298"/>
      <c r="AC179" s="298"/>
      <c r="AD179" s="298"/>
      <c r="AE179" s="298"/>
      <c r="AF179" s="298"/>
      <c r="AG179" s="298"/>
      <c r="AH179" s="298"/>
      <c r="AI179" s="298"/>
      <c r="AJ179" s="298"/>
      <c r="AK179" s="298"/>
      <c r="AL179" s="298"/>
      <c r="AM179" s="200">
        <v>1</v>
      </c>
      <c r="AN179" s="200">
        <v>1</v>
      </c>
      <c r="AO179" s="200" t="s">
        <v>1391</v>
      </c>
      <c r="AP179" s="200">
        <v>5000</v>
      </c>
      <c r="AQ179" s="241">
        <v>0.35699999999999998</v>
      </c>
      <c r="AR179" s="247" t="s">
        <v>1290</v>
      </c>
      <c r="AS179" s="203" t="s">
        <v>1327</v>
      </c>
      <c r="AT179" s="194">
        <f t="shared" si="10"/>
        <v>-3000</v>
      </c>
      <c r="AU179" s="200">
        <v>-3000</v>
      </c>
      <c r="AV179" s="246">
        <f t="shared" si="11"/>
        <v>-15.789473684210501</v>
      </c>
      <c r="AW179" s="324" t="s">
        <v>1711</v>
      </c>
      <c r="AX179" s="334" t="s">
        <v>1712</v>
      </c>
      <c r="AY179" s="256" t="s">
        <v>1713</v>
      </c>
      <c r="AZ179" s="256"/>
      <c r="BA179" s="256"/>
      <c r="BB179" s="257" t="s">
        <v>1710</v>
      </c>
      <c r="BC179" s="257"/>
      <c r="BD179" s="257"/>
      <c r="BE179" s="257"/>
      <c r="BF179" s="257"/>
      <c r="BG179" s="257"/>
      <c r="BH179" s="184">
        <v>33000</v>
      </c>
      <c r="BI179" s="203" t="s">
        <v>1327</v>
      </c>
      <c r="BJ179" s="270"/>
      <c r="BK179" s="184" t="s">
        <v>1315</v>
      </c>
      <c r="BL179" s="184" t="s">
        <v>1710</v>
      </c>
      <c r="BM179" s="178">
        <v>16000</v>
      </c>
      <c r="BP179" s="183">
        <f t="shared" si="13"/>
        <v>16000</v>
      </c>
    </row>
    <row r="180" spans="1:68" s="180" customFormat="1" ht="94.5" hidden="1">
      <c r="A180" s="191"/>
      <c r="B180" s="191"/>
      <c r="C180" s="191"/>
      <c r="D180" s="191"/>
      <c r="E180" s="209" t="s">
        <v>1714</v>
      </c>
      <c r="F180" s="298"/>
      <c r="G180" s="298"/>
      <c r="H180" s="298"/>
      <c r="I180" s="298"/>
      <c r="J180" s="298">
        <v>12000</v>
      </c>
      <c r="K180" s="306">
        <v>12000</v>
      </c>
      <c r="L180" s="298"/>
      <c r="M180" s="298"/>
      <c r="N180" s="298"/>
      <c r="O180" s="200"/>
      <c r="P180" s="200">
        <v>0</v>
      </c>
      <c r="Q180" s="237"/>
      <c r="R180" s="200"/>
      <c r="S180" s="200"/>
      <c r="T180" s="298">
        <v>12000</v>
      </c>
      <c r="U180" s="200">
        <v>0</v>
      </c>
      <c r="V180" s="298">
        <v>12000</v>
      </c>
      <c r="W180" s="310">
        <f t="shared" si="12"/>
        <v>12000</v>
      </c>
      <c r="X180" s="298"/>
      <c r="Y180" s="298"/>
      <c r="Z180" s="298"/>
      <c r="AA180" s="298"/>
      <c r="AB180" s="298"/>
      <c r="AC180" s="298"/>
      <c r="AD180" s="298"/>
      <c r="AE180" s="298"/>
      <c r="AF180" s="298"/>
      <c r="AG180" s="298"/>
      <c r="AH180" s="298"/>
      <c r="AI180" s="298"/>
      <c r="AJ180" s="298"/>
      <c r="AK180" s="298"/>
      <c r="AL180" s="298"/>
      <c r="AM180" s="200"/>
      <c r="AN180" s="200"/>
      <c r="AO180" s="200" t="s">
        <v>1391</v>
      </c>
      <c r="AP180" s="200">
        <v>0</v>
      </c>
      <c r="AQ180" s="241">
        <v>0</v>
      </c>
      <c r="AR180" s="247"/>
      <c r="AS180" s="298"/>
      <c r="AT180" s="194">
        <f t="shared" si="10"/>
        <v>0</v>
      </c>
      <c r="AU180" s="200">
        <v>0</v>
      </c>
      <c r="AV180" s="246">
        <f t="shared" si="11"/>
        <v>0</v>
      </c>
      <c r="AW180" s="324" t="s">
        <v>1715</v>
      </c>
      <c r="AX180" s="334"/>
      <c r="AY180" s="324" t="s">
        <v>1716</v>
      </c>
      <c r="AZ180" s="324" t="s">
        <v>1716</v>
      </c>
      <c r="BA180" s="324"/>
      <c r="BB180" s="257" t="s">
        <v>1714</v>
      </c>
      <c r="BC180" s="257"/>
      <c r="BD180" s="257"/>
      <c r="BE180" s="257"/>
      <c r="BF180" s="257"/>
      <c r="BG180" s="257"/>
      <c r="BH180" s="184">
        <v>24000</v>
      </c>
      <c r="BI180" s="298"/>
      <c r="BJ180" s="337"/>
      <c r="BK180" s="184" t="s">
        <v>1315</v>
      </c>
      <c r="BL180" s="184" t="s">
        <v>1714</v>
      </c>
      <c r="BM180" s="178">
        <v>12000</v>
      </c>
      <c r="BN180" s="178"/>
      <c r="BP180" s="183">
        <f t="shared" si="13"/>
        <v>12000</v>
      </c>
    </row>
    <row r="181" spans="1:68" s="178" customFormat="1" ht="67.5" hidden="1">
      <c r="A181" s="191"/>
      <c r="B181" s="191"/>
      <c r="C181" s="191"/>
      <c r="D181" s="191"/>
      <c r="E181" s="209" t="s">
        <v>1717</v>
      </c>
      <c r="F181" s="298">
        <v>90000</v>
      </c>
      <c r="G181" s="298">
        <v>90000</v>
      </c>
      <c r="H181" s="298"/>
      <c r="I181" s="298"/>
      <c r="J181" s="298">
        <v>94000</v>
      </c>
      <c r="K181" s="306">
        <v>94000</v>
      </c>
      <c r="L181" s="298"/>
      <c r="M181" s="298"/>
      <c r="N181" s="298"/>
      <c r="O181" s="200"/>
      <c r="P181" s="200">
        <v>0</v>
      </c>
      <c r="Q181" s="237"/>
      <c r="R181" s="200"/>
      <c r="S181" s="200"/>
      <c r="T181" s="298">
        <v>60000</v>
      </c>
      <c r="U181" s="200">
        <v>-34000</v>
      </c>
      <c r="V181" s="298">
        <v>60000</v>
      </c>
      <c r="W181" s="314">
        <f t="shared" si="12"/>
        <v>80000</v>
      </c>
      <c r="X181" s="298"/>
      <c r="Y181" s="298"/>
      <c r="Z181" s="298"/>
      <c r="AA181" s="298"/>
      <c r="AB181" s="298"/>
      <c r="AC181" s="298"/>
      <c r="AD181" s="298"/>
      <c r="AE181" s="298"/>
      <c r="AF181" s="298"/>
      <c r="AG181" s="298"/>
      <c r="AH181" s="298"/>
      <c r="AI181" s="298"/>
      <c r="AJ181" s="298"/>
      <c r="AK181" s="298"/>
      <c r="AL181" s="298"/>
      <c r="AM181" s="200">
        <v>1</v>
      </c>
      <c r="AN181" s="200">
        <v>1</v>
      </c>
      <c r="AO181" s="200"/>
      <c r="AP181" s="200">
        <v>-34000</v>
      </c>
      <c r="AQ181" s="241">
        <v>-0.36199999999999999</v>
      </c>
      <c r="AR181" s="247" t="s">
        <v>1290</v>
      </c>
      <c r="AS181" s="298" t="s">
        <v>1309</v>
      </c>
      <c r="AT181" s="194">
        <f t="shared" si="10"/>
        <v>20000</v>
      </c>
      <c r="AU181" s="200">
        <v>20000</v>
      </c>
      <c r="AV181" s="246">
        <f t="shared" si="11"/>
        <v>33.3333333333333</v>
      </c>
      <c r="AW181" s="324" t="s">
        <v>1718</v>
      </c>
      <c r="AX181" s="325" t="s">
        <v>1719</v>
      </c>
      <c r="AY181" s="324" t="s">
        <v>1720</v>
      </c>
      <c r="AZ181" s="324"/>
      <c r="BA181" s="324"/>
      <c r="BB181" s="257" t="s">
        <v>1717</v>
      </c>
      <c r="BC181" s="257"/>
      <c r="BD181" s="257"/>
      <c r="BE181" s="257"/>
      <c r="BF181" s="257"/>
      <c r="BG181" s="257"/>
      <c r="BH181" s="184">
        <v>154000</v>
      </c>
      <c r="BI181" s="298" t="s">
        <v>1309</v>
      </c>
      <c r="BJ181" s="337"/>
      <c r="BK181" s="184" t="s">
        <v>1315</v>
      </c>
      <c r="BL181" s="184" t="s">
        <v>1717</v>
      </c>
      <c r="BM181" s="178">
        <v>80000</v>
      </c>
      <c r="BP181" s="183">
        <f t="shared" si="13"/>
        <v>80000</v>
      </c>
    </row>
    <row r="182" spans="1:68" s="178" customFormat="1" ht="27" hidden="1">
      <c r="A182" s="191"/>
      <c r="B182" s="191"/>
      <c r="C182" s="191"/>
      <c r="D182" s="191"/>
      <c r="E182" s="209" t="s">
        <v>1721</v>
      </c>
      <c r="F182" s="298"/>
      <c r="G182" s="298"/>
      <c r="H182" s="298"/>
      <c r="I182" s="298"/>
      <c r="J182" s="298"/>
      <c r="K182" s="306"/>
      <c r="L182" s="298"/>
      <c r="M182" s="298"/>
      <c r="N182" s="298"/>
      <c r="O182" s="200"/>
      <c r="P182" s="200"/>
      <c r="Q182" s="237"/>
      <c r="R182" s="200"/>
      <c r="S182" s="200"/>
      <c r="T182" s="298"/>
      <c r="U182" s="200"/>
      <c r="V182" s="298"/>
      <c r="W182" s="314">
        <f t="shared" si="12"/>
        <v>68200</v>
      </c>
      <c r="X182" s="298"/>
      <c r="Y182" s="298"/>
      <c r="Z182" s="298"/>
      <c r="AA182" s="298"/>
      <c r="AB182" s="298"/>
      <c r="AC182" s="298"/>
      <c r="AD182" s="298"/>
      <c r="AE182" s="298"/>
      <c r="AF182" s="298"/>
      <c r="AG182" s="298"/>
      <c r="AH182" s="298"/>
      <c r="AI182" s="298"/>
      <c r="AJ182" s="298"/>
      <c r="AK182" s="298"/>
      <c r="AL182" s="298"/>
      <c r="AM182" s="200"/>
      <c r="AN182" s="200"/>
      <c r="AO182" s="200"/>
      <c r="AP182" s="200"/>
      <c r="AQ182" s="241"/>
      <c r="AR182" s="247"/>
      <c r="AS182" s="298"/>
      <c r="AT182" s="194">
        <f t="shared" si="10"/>
        <v>68200</v>
      </c>
      <c r="AU182" s="200">
        <v>70000</v>
      </c>
      <c r="AV182" s="246" t="e">
        <f t="shared" si="11"/>
        <v>#DIV/0!</v>
      </c>
      <c r="AW182" s="324"/>
      <c r="AX182" s="325"/>
      <c r="AY182" s="324"/>
      <c r="AZ182" s="324" t="s">
        <v>1722</v>
      </c>
      <c r="BA182" s="324"/>
      <c r="BB182" s="257"/>
      <c r="BC182" s="257"/>
      <c r="BD182" s="257"/>
      <c r="BE182" s="257"/>
      <c r="BF182" s="257"/>
      <c r="BG182" s="257"/>
      <c r="BH182" s="184"/>
      <c r="BI182" s="298"/>
      <c r="BJ182" s="337"/>
      <c r="BK182" s="184" t="s">
        <v>1315</v>
      </c>
      <c r="BL182" s="180" t="s">
        <v>1721</v>
      </c>
      <c r="BM182" s="181">
        <v>68200</v>
      </c>
      <c r="BN182" s="181"/>
      <c r="BP182" s="183">
        <f t="shared" si="13"/>
        <v>68200</v>
      </c>
    </row>
    <row r="183" spans="1:68" s="178" customFormat="1" ht="37.5" hidden="1">
      <c r="A183" s="191"/>
      <c r="B183" s="191"/>
      <c r="C183" s="191"/>
      <c r="D183" s="191"/>
      <c r="E183" s="209" t="s">
        <v>1723</v>
      </c>
      <c r="F183" s="298"/>
      <c r="G183" s="298"/>
      <c r="H183" s="298"/>
      <c r="I183" s="298"/>
      <c r="J183" s="298"/>
      <c r="K183" s="306"/>
      <c r="L183" s="298"/>
      <c r="M183" s="298"/>
      <c r="N183" s="298"/>
      <c r="O183" s="200"/>
      <c r="P183" s="200"/>
      <c r="Q183" s="237"/>
      <c r="R183" s="200"/>
      <c r="S183" s="200"/>
      <c r="T183" s="298"/>
      <c r="U183" s="200"/>
      <c r="V183" s="298"/>
      <c r="W183" s="310">
        <f t="shared" si="12"/>
        <v>13941</v>
      </c>
      <c r="X183" s="298"/>
      <c r="Y183" s="298"/>
      <c r="Z183" s="298"/>
      <c r="AA183" s="298"/>
      <c r="AB183" s="298"/>
      <c r="AC183" s="298"/>
      <c r="AD183" s="298"/>
      <c r="AE183" s="298"/>
      <c r="AF183" s="298"/>
      <c r="AG183" s="298"/>
      <c r="AH183" s="298"/>
      <c r="AI183" s="298"/>
      <c r="AJ183" s="298"/>
      <c r="AK183" s="298"/>
      <c r="AL183" s="298"/>
      <c r="AM183" s="200"/>
      <c r="AN183" s="200"/>
      <c r="AO183" s="200"/>
      <c r="AP183" s="200"/>
      <c r="AQ183" s="241"/>
      <c r="AR183" s="247"/>
      <c r="AS183" s="298"/>
      <c r="AT183" s="194">
        <f t="shared" si="10"/>
        <v>13941</v>
      </c>
      <c r="AU183" s="200">
        <v>13941</v>
      </c>
      <c r="AV183" s="246" t="e">
        <f t="shared" si="11"/>
        <v>#DIV/0!</v>
      </c>
      <c r="AW183" s="324"/>
      <c r="AX183" s="325"/>
      <c r="AY183" s="324"/>
      <c r="AZ183" s="324"/>
      <c r="BA183" s="324"/>
      <c r="BB183" s="257"/>
      <c r="BC183" s="257"/>
      <c r="BD183" s="257"/>
      <c r="BE183" s="257"/>
      <c r="BF183" s="257"/>
      <c r="BG183" s="257"/>
      <c r="BH183" s="184"/>
      <c r="BI183" s="298"/>
      <c r="BJ183" s="337"/>
      <c r="BK183" s="184" t="s">
        <v>1315</v>
      </c>
      <c r="BL183" s="180" t="s">
        <v>1723</v>
      </c>
      <c r="BM183" s="181">
        <v>13941</v>
      </c>
      <c r="BN183" s="181"/>
      <c r="BP183" s="183">
        <f t="shared" si="13"/>
        <v>13941</v>
      </c>
    </row>
    <row r="184" spans="1:68" s="178" customFormat="1" ht="56.25" hidden="1">
      <c r="A184" s="191"/>
      <c r="B184" s="191"/>
      <c r="C184" s="191"/>
      <c r="D184" s="191"/>
      <c r="E184" s="209" t="s">
        <v>1724</v>
      </c>
      <c r="F184" s="298"/>
      <c r="G184" s="298"/>
      <c r="H184" s="298"/>
      <c r="I184" s="298"/>
      <c r="J184" s="298"/>
      <c r="K184" s="306"/>
      <c r="L184" s="298"/>
      <c r="M184" s="298"/>
      <c r="N184" s="298"/>
      <c r="O184" s="200"/>
      <c r="P184" s="200"/>
      <c r="Q184" s="237"/>
      <c r="R184" s="200"/>
      <c r="S184" s="200"/>
      <c r="T184" s="298"/>
      <c r="U184" s="200"/>
      <c r="V184" s="298"/>
      <c r="W184" s="298">
        <f t="shared" si="12"/>
        <v>0</v>
      </c>
      <c r="X184" s="298"/>
      <c r="Y184" s="298"/>
      <c r="Z184" s="298"/>
      <c r="AA184" s="298"/>
      <c r="AB184" s="298"/>
      <c r="AC184" s="298"/>
      <c r="AD184" s="298"/>
      <c r="AE184" s="298"/>
      <c r="AF184" s="298"/>
      <c r="AG184" s="298"/>
      <c r="AH184" s="298"/>
      <c r="AI184" s="298"/>
      <c r="AJ184" s="298"/>
      <c r="AK184" s="298"/>
      <c r="AL184" s="298"/>
      <c r="AM184" s="200"/>
      <c r="AN184" s="200"/>
      <c r="AO184" s="200"/>
      <c r="AP184" s="200"/>
      <c r="AQ184" s="241"/>
      <c r="AR184" s="247"/>
      <c r="AS184" s="298"/>
      <c r="AT184" s="194">
        <f t="shared" si="10"/>
        <v>0</v>
      </c>
      <c r="AU184" s="200"/>
      <c r="AV184" s="246" t="e">
        <f t="shared" si="11"/>
        <v>#DIV/0!</v>
      </c>
      <c r="AW184" s="324"/>
      <c r="AX184" s="325"/>
      <c r="AY184" s="324"/>
      <c r="AZ184" s="324"/>
      <c r="BA184" s="324"/>
      <c r="BB184" s="257"/>
      <c r="BC184" s="257"/>
      <c r="BD184" s="257"/>
      <c r="BE184" s="257"/>
      <c r="BF184" s="257"/>
      <c r="BG184" s="257"/>
      <c r="BH184" s="184"/>
      <c r="BI184" s="298"/>
      <c r="BJ184" s="337"/>
      <c r="BK184" s="184" t="s">
        <v>1315</v>
      </c>
      <c r="BL184" s="184" t="s">
        <v>1724</v>
      </c>
      <c r="BP184" s="183">
        <f t="shared" si="13"/>
        <v>0</v>
      </c>
    </row>
    <row r="185" spans="1:68" s="178" customFormat="1" ht="37.5" hidden="1">
      <c r="A185" s="191"/>
      <c r="B185" s="191"/>
      <c r="C185" s="191"/>
      <c r="D185" s="191"/>
      <c r="E185" s="209" t="s">
        <v>1725</v>
      </c>
      <c r="F185" s="298"/>
      <c r="G185" s="298"/>
      <c r="H185" s="298"/>
      <c r="I185" s="298"/>
      <c r="J185" s="298"/>
      <c r="K185" s="306"/>
      <c r="L185" s="298"/>
      <c r="M185" s="298"/>
      <c r="N185" s="298"/>
      <c r="O185" s="200"/>
      <c r="P185" s="200"/>
      <c r="Q185" s="237"/>
      <c r="R185" s="200"/>
      <c r="S185" s="200"/>
      <c r="T185" s="298"/>
      <c r="U185" s="200"/>
      <c r="V185" s="298"/>
      <c r="W185" s="298">
        <f t="shared" si="12"/>
        <v>0</v>
      </c>
      <c r="X185" s="298"/>
      <c r="Y185" s="298"/>
      <c r="Z185" s="298"/>
      <c r="AA185" s="298"/>
      <c r="AB185" s="298"/>
      <c r="AC185" s="298"/>
      <c r="AD185" s="298"/>
      <c r="AE185" s="298"/>
      <c r="AF185" s="298"/>
      <c r="AG185" s="298"/>
      <c r="AH185" s="298"/>
      <c r="AI185" s="298"/>
      <c r="AJ185" s="298"/>
      <c r="AK185" s="298"/>
      <c r="AL185" s="298"/>
      <c r="AM185" s="200"/>
      <c r="AN185" s="200"/>
      <c r="AO185" s="200"/>
      <c r="AP185" s="200"/>
      <c r="AQ185" s="241"/>
      <c r="AR185" s="247"/>
      <c r="AS185" s="298"/>
      <c r="AT185" s="194">
        <f t="shared" si="10"/>
        <v>0</v>
      </c>
      <c r="AU185" s="200"/>
      <c r="AV185" s="246" t="e">
        <f t="shared" si="11"/>
        <v>#DIV/0!</v>
      </c>
      <c r="AW185" s="324"/>
      <c r="AX185" s="325"/>
      <c r="AY185" s="324"/>
      <c r="AZ185" s="324"/>
      <c r="BA185" s="324"/>
      <c r="BB185" s="257"/>
      <c r="BC185" s="257"/>
      <c r="BD185" s="257"/>
      <c r="BE185" s="257"/>
      <c r="BF185" s="257"/>
      <c r="BG185" s="257"/>
      <c r="BH185" s="184"/>
      <c r="BI185" s="298"/>
      <c r="BJ185" s="337"/>
      <c r="BK185" s="184" t="s">
        <v>1315</v>
      </c>
      <c r="BL185" s="184" t="s">
        <v>1725</v>
      </c>
      <c r="BP185" s="183">
        <f t="shared" si="13"/>
        <v>0</v>
      </c>
    </row>
    <row r="186" spans="1:68" s="181" customFormat="1" ht="21" customHeight="1">
      <c r="A186" s="191"/>
      <c r="B186" s="191">
        <v>1</v>
      </c>
      <c r="C186" s="191"/>
      <c r="D186" s="191"/>
      <c r="E186" s="386" t="s">
        <v>1726</v>
      </c>
      <c r="F186" s="303">
        <v>850000</v>
      </c>
      <c r="G186" s="303">
        <v>850000</v>
      </c>
      <c r="H186" s="303"/>
      <c r="I186" s="303"/>
      <c r="J186" s="303">
        <v>700000</v>
      </c>
      <c r="K186" s="309">
        <v>700000</v>
      </c>
      <c r="L186" s="303"/>
      <c r="M186" s="303"/>
      <c r="N186" s="303"/>
      <c r="O186" s="200"/>
      <c r="P186" s="200">
        <v>0</v>
      </c>
      <c r="Q186" s="237"/>
      <c r="R186" s="200"/>
      <c r="S186" s="200"/>
      <c r="T186" s="382">
        <v>950000</v>
      </c>
      <c r="U186" s="200">
        <v>250000</v>
      </c>
      <c r="V186" s="303">
        <v>950000</v>
      </c>
      <c r="W186" s="382">
        <f t="shared" si="12"/>
        <v>1200000</v>
      </c>
      <c r="X186" s="303"/>
      <c r="Y186" s="303"/>
      <c r="Z186" s="303"/>
      <c r="AA186" s="303"/>
      <c r="AB186" s="303"/>
      <c r="AC186" s="303"/>
      <c r="AD186" s="303"/>
      <c r="AE186" s="303"/>
      <c r="AF186" s="303"/>
      <c r="AG186" s="303"/>
      <c r="AH186" s="303"/>
      <c r="AI186" s="303"/>
      <c r="AJ186" s="303"/>
      <c r="AK186" s="303"/>
      <c r="AL186" s="303"/>
      <c r="AM186" s="200">
        <v>1</v>
      </c>
      <c r="AN186" s="200">
        <v>1</v>
      </c>
      <c r="AO186" s="200" t="s">
        <v>1391</v>
      </c>
      <c r="AP186" s="200">
        <v>250000</v>
      </c>
      <c r="AQ186" s="241">
        <v>0.35699999999999998</v>
      </c>
      <c r="AR186" s="247" t="s">
        <v>1290</v>
      </c>
      <c r="AS186" s="303" t="s">
        <v>1497</v>
      </c>
      <c r="AT186" s="398">
        <f t="shared" si="10"/>
        <v>250000</v>
      </c>
      <c r="AU186" s="200">
        <v>250000</v>
      </c>
      <c r="AV186" s="399">
        <f t="shared" si="11"/>
        <v>26.315789473684202</v>
      </c>
      <c r="AW186" s="335"/>
      <c r="AX186" s="333"/>
      <c r="AY186" s="256"/>
      <c r="AZ186" s="256"/>
      <c r="BA186" s="256"/>
      <c r="BB186" s="257" t="s">
        <v>1727</v>
      </c>
      <c r="BC186" s="257"/>
      <c r="BD186" s="257"/>
      <c r="BE186" s="257"/>
      <c r="BF186" s="257"/>
      <c r="BG186" s="257"/>
      <c r="BH186" s="184">
        <v>1650000</v>
      </c>
      <c r="BI186" s="303" t="s">
        <v>1497</v>
      </c>
      <c r="BJ186" s="416"/>
      <c r="BK186" s="180"/>
      <c r="BL186" s="184" t="s">
        <v>1727</v>
      </c>
      <c r="BM186" s="178">
        <v>1200000</v>
      </c>
      <c r="BN186" s="181">
        <f>W186-BM186</f>
        <v>0</v>
      </c>
      <c r="BP186" s="183">
        <f t="shared" si="13"/>
        <v>1200000</v>
      </c>
    </row>
    <row r="187" spans="1:68" s="181" customFormat="1" ht="21" customHeight="1">
      <c r="A187" s="191"/>
      <c r="B187" s="191">
        <v>1</v>
      </c>
      <c r="C187" s="191"/>
      <c r="D187" s="191"/>
      <c r="E187" s="386" t="s">
        <v>1728</v>
      </c>
      <c r="F187" s="303">
        <v>40398</v>
      </c>
      <c r="G187" s="303">
        <v>40398</v>
      </c>
      <c r="H187" s="303"/>
      <c r="I187" s="303"/>
      <c r="J187" s="303">
        <v>62899</v>
      </c>
      <c r="K187" s="309">
        <v>62899</v>
      </c>
      <c r="L187" s="303"/>
      <c r="M187" s="303"/>
      <c r="N187" s="303"/>
      <c r="O187" s="200"/>
      <c r="P187" s="200">
        <v>0</v>
      </c>
      <c r="Q187" s="237"/>
      <c r="R187" s="200"/>
      <c r="S187" s="200"/>
      <c r="T187" s="382">
        <v>43714</v>
      </c>
      <c r="U187" s="200">
        <v>-19185</v>
      </c>
      <c r="V187" s="303">
        <v>43714</v>
      </c>
      <c r="W187" s="382">
        <f t="shared" si="12"/>
        <v>167885</v>
      </c>
      <c r="X187" s="303">
        <v>0</v>
      </c>
      <c r="Y187" s="303"/>
      <c r="Z187" s="303"/>
      <c r="AA187" s="303"/>
      <c r="AB187" s="303"/>
      <c r="AC187" s="303"/>
      <c r="AD187" s="303"/>
      <c r="AE187" s="303"/>
      <c r="AF187" s="303"/>
      <c r="AG187" s="303"/>
      <c r="AH187" s="303"/>
      <c r="AI187" s="303"/>
      <c r="AJ187" s="303"/>
      <c r="AK187" s="303"/>
      <c r="AL187" s="303"/>
      <c r="AM187" s="200">
        <v>1</v>
      </c>
      <c r="AN187" s="200">
        <v>1</v>
      </c>
      <c r="AO187" s="200"/>
      <c r="AP187" s="200">
        <v>-19185</v>
      </c>
      <c r="AQ187" s="241">
        <v>-0.30499999999999999</v>
      </c>
      <c r="AR187" s="247"/>
      <c r="AS187" s="303"/>
      <c r="AT187" s="398">
        <f t="shared" si="10"/>
        <v>124171</v>
      </c>
      <c r="AU187" s="200">
        <v>124171</v>
      </c>
      <c r="AV187" s="399">
        <f t="shared" si="11"/>
        <v>284.05316374616802</v>
      </c>
      <c r="AW187" s="324" t="s">
        <v>1729</v>
      </c>
      <c r="AX187" s="333"/>
      <c r="AY187" s="256" t="s">
        <v>1730</v>
      </c>
      <c r="AZ187" s="256"/>
      <c r="BA187" s="256"/>
      <c r="BB187" s="257" t="s">
        <v>1731</v>
      </c>
      <c r="BC187" s="257"/>
      <c r="BD187" s="257"/>
      <c r="BE187" s="257"/>
      <c r="BF187" s="257"/>
      <c r="BG187" s="257"/>
      <c r="BH187" s="184">
        <v>106613</v>
      </c>
      <c r="BI187" s="303"/>
      <c r="BJ187" s="416"/>
      <c r="BK187" s="180"/>
      <c r="BL187" s="184" t="s">
        <v>1731</v>
      </c>
      <c r="BM187" s="178">
        <v>167885</v>
      </c>
      <c r="BN187" s="181">
        <f>W187-BM187</f>
        <v>0</v>
      </c>
      <c r="BP187" s="183">
        <f t="shared" si="13"/>
        <v>167885</v>
      </c>
    </row>
    <row r="188" spans="1:68" s="178" customFormat="1" ht="40.5" hidden="1">
      <c r="A188" s="191"/>
      <c r="B188" s="191"/>
      <c r="C188" s="191"/>
      <c r="D188" s="191"/>
      <c r="E188" s="208" t="s">
        <v>1732</v>
      </c>
      <c r="F188" s="303"/>
      <c r="G188" s="303"/>
      <c r="H188" s="303"/>
      <c r="I188" s="303"/>
      <c r="J188" s="303"/>
      <c r="K188" s="309"/>
      <c r="L188" s="303"/>
      <c r="M188" s="303"/>
      <c r="N188" s="303"/>
      <c r="O188" s="200"/>
      <c r="P188" s="200"/>
      <c r="Q188" s="237"/>
      <c r="R188" s="200"/>
      <c r="S188" s="200"/>
      <c r="T188" s="303"/>
      <c r="U188" s="200"/>
      <c r="V188" s="303"/>
      <c r="W188" s="303">
        <f t="shared" si="12"/>
        <v>0</v>
      </c>
      <c r="X188" s="303"/>
      <c r="Y188" s="303"/>
      <c r="Z188" s="303"/>
      <c r="AA188" s="303"/>
      <c r="AB188" s="303"/>
      <c r="AC188" s="303"/>
      <c r="AD188" s="303"/>
      <c r="AE188" s="303"/>
      <c r="AF188" s="303"/>
      <c r="AG188" s="303"/>
      <c r="AH188" s="303"/>
      <c r="AI188" s="303"/>
      <c r="AJ188" s="303"/>
      <c r="AK188" s="303"/>
      <c r="AL188" s="303"/>
      <c r="AM188" s="200"/>
      <c r="AN188" s="200"/>
      <c r="AO188" s="200"/>
      <c r="AP188" s="200"/>
      <c r="AQ188" s="241"/>
      <c r="AR188" s="247"/>
      <c r="AS188" s="303"/>
      <c r="AT188" s="194">
        <f t="shared" si="10"/>
        <v>0</v>
      </c>
      <c r="AU188" s="200"/>
      <c r="AV188" s="246" t="e">
        <v>#DIV/0!</v>
      </c>
      <c r="AW188" s="324"/>
      <c r="AX188" s="333"/>
      <c r="AY188" s="256"/>
      <c r="AZ188" s="256" t="s">
        <v>1733</v>
      </c>
      <c r="BA188" s="256"/>
      <c r="BB188" s="257"/>
      <c r="BC188" s="257"/>
      <c r="BD188" s="257"/>
      <c r="BE188" s="257"/>
      <c r="BF188" s="257"/>
      <c r="BG188" s="257"/>
      <c r="BH188" s="184"/>
      <c r="BI188" s="303"/>
      <c r="BJ188" s="338"/>
      <c r="BK188" s="184" t="s">
        <v>1315</v>
      </c>
      <c r="BL188" s="271" t="s">
        <v>1732</v>
      </c>
      <c r="BM188" s="183">
        <v>0</v>
      </c>
      <c r="BN188" s="183"/>
      <c r="BP188" s="183">
        <f t="shared" si="13"/>
        <v>0</v>
      </c>
    </row>
    <row r="189" spans="1:68" s="178" customFormat="1" ht="20.100000000000001" hidden="1" customHeight="1">
      <c r="A189" s="191"/>
      <c r="B189" s="191"/>
      <c r="C189" s="191"/>
      <c r="D189" s="191"/>
      <c r="E189" s="208" t="s">
        <v>1734</v>
      </c>
      <c r="F189" s="303">
        <v>8700</v>
      </c>
      <c r="G189" s="303">
        <v>8700</v>
      </c>
      <c r="H189" s="303"/>
      <c r="I189" s="303"/>
      <c r="J189" s="303">
        <v>38365</v>
      </c>
      <c r="K189" s="309">
        <v>38365</v>
      </c>
      <c r="L189" s="303"/>
      <c r="M189" s="303"/>
      <c r="N189" s="303"/>
      <c r="O189" s="200"/>
      <c r="P189" s="200">
        <v>0</v>
      </c>
      <c r="Q189" s="237"/>
      <c r="R189" s="200"/>
      <c r="S189" s="200"/>
      <c r="T189" s="303">
        <v>7744</v>
      </c>
      <c r="U189" s="200">
        <v>-30621</v>
      </c>
      <c r="V189" s="303">
        <v>7744</v>
      </c>
      <c r="W189" s="303">
        <f t="shared" si="12"/>
        <v>139725</v>
      </c>
      <c r="X189" s="303"/>
      <c r="Y189" s="303"/>
      <c r="Z189" s="303"/>
      <c r="AA189" s="303"/>
      <c r="AB189" s="303"/>
      <c r="AC189" s="303"/>
      <c r="AD189" s="303"/>
      <c r="AE189" s="303"/>
      <c r="AF189" s="303"/>
      <c r="AG189" s="303"/>
      <c r="AH189" s="303"/>
      <c r="AI189" s="303"/>
      <c r="AJ189" s="303"/>
      <c r="AK189" s="303"/>
      <c r="AL189" s="303"/>
      <c r="AM189" s="200">
        <v>1</v>
      </c>
      <c r="AN189" s="200">
        <v>1</v>
      </c>
      <c r="AO189" s="200"/>
      <c r="AP189" s="200">
        <v>-30621</v>
      </c>
      <c r="AQ189" s="241">
        <v>-0.79800000000000004</v>
      </c>
      <c r="AR189" s="247"/>
      <c r="AS189" s="303"/>
      <c r="AT189" s="194">
        <f t="shared" si="10"/>
        <v>131981</v>
      </c>
      <c r="AU189" s="200">
        <v>131981</v>
      </c>
      <c r="AV189" s="246">
        <v>1704.3</v>
      </c>
      <c r="AW189" s="335"/>
      <c r="AX189" s="333"/>
      <c r="AY189" s="256"/>
      <c r="AZ189" s="256"/>
      <c r="BA189" s="256"/>
      <c r="BB189" s="257" t="s">
        <v>1734</v>
      </c>
      <c r="BC189" s="257"/>
      <c r="BD189" s="257"/>
      <c r="BE189" s="257"/>
      <c r="BF189" s="257"/>
      <c r="BG189" s="257"/>
      <c r="BH189" s="184">
        <v>46109</v>
      </c>
      <c r="BI189" s="303"/>
      <c r="BJ189" s="338"/>
      <c r="BK189" s="184" t="s">
        <v>1315</v>
      </c>
      <c r="BL189" s="184" t="s">
        <v>1734</v>
      </c>
      <c r="BM189" s="183">
        <v>139725</v>
      </c>
      <c r="BN189" s="183"/>
      <c r="BP189" s="183">
        <f t="shared" si="13"/>
        <v>139725</v>
      </c>
    </row>
    <row r="190" spans="1:68" s="178" customFormat="1" ht="20.100000000000001" hidden="1" customHeight="1">
      <c r="A190" s="191"/>
      <c r="B190" s="191"/>
      <c r="C190" s="191"/>
      <c r="D190" s="191"/>
      <c r="E190" s="208" t="s">
        <v>1735</v>
      </c>
      <c r="F190" s="303">
        <v>31698</v>
      </c>
      <c r="G190" s="303">
        <v>31698</v>
      </c>
      <c r="H190" s="303"/>
      <c r="I190" s="303"/>
      <c r="J190" s="303">
        <v>24534</v>
      </c>
      <c r="K190" s="309">
        <v>24534</v>
      </c>
      <c r="L190" s="303"/>
      <c r="M190" s="303"/>
      <c r="N190" s="303"/>
      <c r="O190" s="200"/>
      <c r="P190" s="200">
        <v>0</v>
      </c>
      <c r="Q190" s="237"/>
      <c r="R190" s="200"/>
      <c r="S190" s="200"/>
      <c r="T190" s="303">
        <v>35970</v>
      </c>
      <c r="U190" s="200">
        <v>11436</v>
      </c>
      <c r="V190" s="303">
        <v>35970</v>
      </c>
      <c r="W190" s="303">
        <f t="shared" si="12"/>
        <v>28160</v>
      </c>
      <c r="X190" s="303"/>
      <c r="Y190" s="303"/>
      <c r="Z190" s="303"/>
      <c r="AA190" s="303"/>
      <c r="AB190" s="303"/>
      <c r="AC190" s="303"/>
      <c r="AD190" s="303"/>
      <c r="AE190" s="303"/>
      <c r="AF190" s="303"/>
      <c r="AG190" s="303"/>
      <c r="AH190" s="303"/>
      <c r="AI190" s="303"/>
      <c r="AJ190" s="303"/>
      <c r="AK190" s="303"/>
      <c r="AL190" s="303"/>
      <c r="AM190" s="200">
        <v>1</v>
      </c>
      <c r="AN190" s="200">
        <v>1</v>
      </c>
      <c r="AO190" s="200"/>
      <c r="AP190" s="200">
        <v>11436</v>
      </c>
      <c r="AQ190" s="241">
        <v>0.46600000000000003</v>
      </c>
      <c r="AR190" s="247"/>
      <c r="AS190" s="303"/>
      <c r="AT190" s="194">
        <f t="shared" si="10"/>
        <v>-7810</v>
      </c>
      <c r="AU190" s="200">
        <v>-7810</v>
      </c>
      <c r="AV190" s="246">
        <v>-21.7</v>
      </c>
      <c r="AW190" s="335"/>
      <c r="AX190" s="333"/>
      <c r="AY190" s="256"/>
      <c r="AZ190" s="256" t="s">
        <v>1736</v>
      </c>
      <c r="BA190" s="256"/>
      <c r="BB190" s="257" t="s">
        <v>1735</v>
      </c>
      <c r="BC190" s="257"/>
      <c r="BD190" s="257"/>
      <c r="BE190" s="257"/>
      <c r="BF190" s="257"/>
      <c r="BG190" s="257"/>
      <c r="BH190" s="184">
        <v>60504</v>
      </c>
      <c r="BI190" s="303"/>
      <c r="BJ190" s="338"/>
      <c r="BK190" s="184" t="s">
        <v>1315</v>
      </c>
      <c r="BL190" s="184" t="s">
        <v>1735</v>
      </c>
      <c r="BM190" s="183">
        <v>28160</v>
      </c>
      <c r="BN190" s="183"/>
      <c r="BP190" s="183">
        <f t="shared" si="13"/>
        <v>28160</v>
      </c>
    </row>
    <row r="191" spans="1:68" s="178" customFormat="1" ht="27.75" customHeight="1">
      <c r="A191" s="191"/>
      <c r="B191" s="191"/>
      <c r="C191" s="191"/>
      <c r="D191" s="191"/>
      <c r="E191" s="385" t="s">
        <v>1737</v>
      </c>
      <c r="F191" s="303"/>
      <c r="G191" s="303"/>
      <c r="H191" s="303"/>
      <c r="I191" s="303"/>
      <c r="J191" s="303"/>
      <c r="K191" s="309"/>
      <c r="L191" s="303"/>
      <c r="M191" s="303"/>
      <c r="N191" s="303"/>
      <c r="O191" s="200"/>
      <c r="P191" s="200"/>
      <c r="Q191" s="237"/>
      <c r="R191" s="200"/>
      <c r="S191" s="200"/>
      <c r="T191" s="414">
        <f>T5</f>
        <v>17367438</v>
      </c>
      <c r="U191" s="303" t="e">
        <f t="shared" ref="U191:BI191" si="14">U5</f>
        <v>#REF!</v>
      </c>
      <c r="V191" s="303">
        <f t="shared" si="14"/>
        <v>17207701</v>
      </c>
      <c r="W191" s="414">
        <f t="shared" si="14"/>
        <v>18538328</v>
      </c>
      <c r="X191" s="303" t="e">
        <f t="shared" si="14"/>
        <v>#REF!</v>
      </c>
      <c r="Y191" s="303">
        <f t="shared" si="14"/>
        <v>0</v>
      </c>
      <c r="Z191" s="303">
        <f t="shared" si="14"/>
        <v>0</v>
      </c>
      <c r="AA191" s="303">
        <f t="shared" si="14"/>
        <v>0</v>
      </c>
      <c r="AB191" s="303">
        <f t="shared" si="14"/>
        <v>0</v>
      </c>
      <c r="AC191" s="303">
        <f t="shared" si="14"/>
        <v>0</v>
      </c>
      <c r="AD191" s="303">
        <f t="shared" si="14"/>
        <v>0</v>
      </c>
      <c r="AE191" s="303">
        <f t="shared" si="14"/>
        <v>0</v>
      </c>
      <c r="AF191" s="303">
        <f t="shared" si="14"/>
        <v>0</v>
      </c>
      <c r="AG191" s="303">
        <f t="shared" si="14"/>
        <v>0</v>
      </c>
      <c r="AH191" s="303">
        <f t="shared" si="14"/>
        <v>0</v>
      </c>
      <c r="AI191" s="303">
        <f t="shared" si="14"/>
        <v>0</v>
      </c>
      <c r="AJ191" s="303">
        <f t="shared" si="14"/>
        <v>0</v>
      </c>
      <c r="AK191" s="303">
        <f t="shared" si="14"/>
        <v>0</v>
      </c>
      <c r="AL191" s="303">
        <f t="shared" si="14"/>
        <v>0</v>
      </c>
      <c r="AM191" s="303">
        <f t="shared" si="14"/>
        <v>1</v>
      </c>
      <c r="AN191" s="303">
        <f t="shared" si="14"/>
        <v>1</v>
      </c>
      <c r="AO191" s="303">
        <f t="shared" si="14"/>
        <v>0</v>
      </c>
      <c r="AP191" s="303" t="e">
        <f t="shared" si="14"/>
        <v>#REF!</v>
      </c>
      <c r="AQ191" s="303" t="e">
        <f t="shared" si="14"/>
        <v>#REF!</v>
      </c>
      <c r="AR191" s="303">
        <f t="shared" si="14"/>
        <v>0</v>
      </c>
      <c r="AS191" s="303">
        <f t="shared" si="14"/>
        <v>0</v>
      </c>
      <c r="AT191" s="414">
        <f t="shared" si="14"/>
        <v>1170890</v>
      </c>
      <c r="AU191" s="303">
        <f t="shared" si="14"/>
        <v>1448169</v>
      </c>
      <c r="AV191" s="415">
        <f t="shared" si="14"/>
        <v>6.7418694685998002</v>
      </c>
      <c r="AW191" s="303">
        <f t="shared" si="14"/>
        <v>0</v>
      </c>
      <c r="AX191" s="303">
        <f t="shared" si="14"/>
        <v>0</v>
      </c>
      <c r="AY191" s="303">
        <f t="shared" si="14"/>
        <v>0</v>
      </c>
      <c r="AZ191" s="303">
        <f t="shared" si="14"/>
        <v>0</v>
      </c>
      <c r="BA191" s="303">
        <f t="shared" si="14"/>
        <v>0</v>
      </c>
      <c r="BB191" s="303" t="str">
        <f t="shared" si="14"/>
        <v>总收入</v>
      </c>
      <c r="BC191" s="303">
        <f t="shared" si="14"/>
        <v>0</v>
      </c>
      <c r="BD191" s="303">
        <f t="shared" si="14"/>
        <v>0</v>
      </c>
      <c r="BE191" s="303">
        <f t="shared" si="14"/>
        <v>0</v>
      </c>
      <c r="BF191" s="303">
        <f t="shared" si="14"/>
        <v>0</v>
      </c>
      <c r="BG191" s="303">
        <f t="shared" si="14"/>
        <v>0</v>
      </c>
      <c r="BH191" s="303">
        <f t="shared" si="14"/>
        <v>0</v>
      </c>
      <c r="BI191" s="303">
        <f t="shared" si="14"/>
        <v>0</v>
      </c>
      <c r="BJ191" s="338"/>
      <c r="BK191" s="184"/>
      <c r="BL191" s="184"/>
      <c r="BM191" s="183"/>
      <c r="BN191" s="183"/>
      <c r="BP191" s="183">
        <f t="shared" si="13"/>
        <v>0</v>
      </c>
    </row>
    <row r="192" spans="1:68" ht="20.100000000000001" customHeight="1">
      <c r="A192" s="191"/>
      <c r="B192" s="191"/>
      <c r="C192" s="191"/>
      <c r="D192" s="191"/>
      <c r="E192" s="413" t="s">
        <v>1738</v>
      </c>
      <c r="F192" s="197">
        <v>7642164</v>
      </c>
      <c r="G192" s="197" t="e">
        <v>#REF!</v>
      </c>
      <c r="H192" s="197"/>
      <c r="I192" s="197"/>
      <c r="J192" s="197" t="e">
        <v>#REF!</v>
      </c>
      <c r="K192" s="220" t="e">
        <v>#REF!</v>
      </c>
      <c r="L192" s="197"/>
      <c r="M192" s="197"/>
      <c r="N192" s="197"/>
      <c r="O192" s="200"/>
      <c r="P192" s="200" t="e">
        <v>#REF!</v>
      </c>
      <c r="Q192" s="237"/>
      <c r="R192" s="200"/>
      <c r="S192" s="200"/>
      <c r="T192" s="362">
        <v>6116600</v>
      </c>
      <c r="U192" s="197" t="e">
        <v>#REF!</v>
      </c>
      <c r="V192" s="197">
        <v>6612000</v>
      </c>
      <c r="W192" s="362">
        <v>6361800</v>
      </c>
      <c r="X192" s="197" t="e">
        <v>#REF!</v>
      </c>
      <c r="Y192" s="197"/>
      <c r="Z192" s="197"/>
      <c r="AA192" s="197"/>
      <c r="AB192" s="197"/>
      <c r="AC192" s="197"/>
      <c r="AD192" s="197"/>
      <c r="AE192" s="197"/>
      <c r="AF192" s="197"/>
      <c r="AG192" s="197"/>
      <c r="AH192" s="197"/>
      <c r="AI192" s="197"/>
      <c r="AJ192" s="197"/>
      <c r="AK192" s="197"/>
      <c r="AL192" s="197">
        <v>0</v>
      </c>
      <c r="AM192" s="197">
        <v>6</v>
      </c>
      <c r="AN192" s="197">
        <v>6</v>
      </c>
      <c r="AO192" s="197"/>
      <c r="AP192" s="200" t="e">
        <v>#REF!</v>
      </c>
      <c r="AQ192" s="241" t="e">
        <v>#REF!</v>
      </c>
      <c r="AR192" s="197" t="e">
        <v>#VALUE!</v>
      </c>
      <c r="AS192" s="197"/>
      <c r="AT192" s="394">
        <v>245200</v>
      </c>
      <c r="AU192" s="200">
        <v>245200</v>
      </c>
      <c r="AV192" s="397">
        <v>4</v>
      </c>
      <c r="AW192" s="400"/>
      <c r="AX192" s="259"/>
      <c r="AY192" s="256"/>
      <c r="AZ192" s="256"/>
      <c r="BA192" s="256"/>
      <c r="BB192" s="257" t="s">
        <v>1739</v>
      </c>
      <c r="BC192" s="257"/>
      <c r="BD192" s="257"/>
      <c r="BE192" s="257"/>
      <c r="BF192" s="257"/>
      <c r="BG192" s="257"/>
      <c r="BH192" s="184" t="e">
        <v>#REF!</v>
      </c>
      <c r="BI192" s="197"/>
      <c r="BJ192" s="417" t="s">
        <v>1740</v>
      </c>
      <c r="BP192" s="183">
        <f t="shared" si="13"/>
        <v>0</v>
      </c>
    </row>
    <row r="193" spans="1:68" ht="20.100000000000001" customHeight="1">
      <c r="A193" s="191"/>
      <c r="B193" s="191"/>
      <c r="C193" s="191"/>
      <c r="D193" s="191"/>
      <c r="E193" s="413" t="s">
        <v>1741</v>
      </c>
      <c r="F193" s="214">
        <v>215200</v>
      </c>
      <c r="G193" s="214">
        <v>215200</v>
      </c>
      <c r="H193" s="214"/>
      <c r="I193" s="214"/>
      <c r="J193" s="214">
        <v>215200</v>
      </c>
      <c r="K193" s="224">
        <v>215200</v>
      </c>
      <c r="L193" s="214"/>
      <c r="M193" s="214"/>
      <c r="N193" s="214"/>
      <c r="O193" s="200"/>
      <c r="P193" s="200">
        <v>0</v>
      </c>
      <c r="Q193" s="237"/>
      <c r="R193" s="200"/>
      <c r="S193" s="200"/>
      <c r="T193" s="395">
        <v>298200</v>
      </c>
      <c r="U193" s="214">
        <v>83000</v>
      </c>
      <c r="V193" s="214">
        <v>298200</v>
      </c>
      <c r="W193" s="395">
        <v>429650</v>
      </c>
      <c r="X193" s="214"/>
      <c r="Y193" s="214"/>
      <c r="Z193" s="214"/>
      <c r="AA193" s="214"/>
      <c r="AB193" s="214"/>
      <c r="AC193" s="214"/>
      <c r="AD193" s="214"/>
      <c r="AE193" s="214"/>
      <c r="AF193" s="214"/>
      <c r="AG193" s="214"/>
      <c r="AH193" s="214"/>
      <c r="AI193" s="214"/>
      <c r="AJ193" s="214"/>
      <c r="AK193" s="214"/>
      <c r="AL193" s="214"/>
      <c r="AM193" s="200">
        <v>1</v>
      </c>
      <c r="AN193" s="200">
        <v>1</v>
      </c>
      <c r="AO193" s="200" t="s">
        <v>1742</v>
      </c>
      <c r="AP193" s="200">
        <v>83000</v>
      </c>
      <c r="AQ193" s="241">
        <v>0.38600000000000001</v>
      </c>
      <c r="AR193" s="247" t="s">
        <v>1743</v>
      </c>
      <c r="AS193" s="214"/>
      <c r="AT193" s="394">
        <v>131450</v>
      </c>
      <c r="AU193" s="200">
        <v>131450</v>
      </c>
      <c r="AV193" s="397">
        <v>44.1</v>
      </c>
      <c r="AW193" s="402"/>
      <c r="AX193" s="264"/>
      <c r="AY193" s="256" t="s">
        <v>1744</v>
      </c>
      <c r="AZ193" s="256"/>
      <c r="BA193" s="256"/>
      <c r="BB193" s="257" t="s">
        <v>1745</v>
      </c>
      <c r="BC193" s="257"/>
      <c r="BD193" s="257"/>
      <c r="BE193" s="257"/>
      <c r="BF193" s="257"/>
      <c r="BG193" s="257"/>
      <c r="BH193" s="184">
        <v>513400</v>
      </c>
      <c r="BI193" s="214"/>
      <c r="BJ193" s="238"/>
      <c r="BP193" s="183">
        <f t="shared" si="13"/>
        <v>0</v>
      </c>
    </row>
    <row r="194" spans="1:68" ht="20.100000000000001" customHeight="1">
      <c r="A194" s="191"/>
      <c r="B194" s="191"/>
      <c r="C194" s="191"/>
      <c r="D194" s="191"/>
      <c r="E194" s="346" t="s">
        <v>1746</v>
      </c>
      <c r="F194" s="298">
        <v>187900</v>
      </c>
      <c r="G194" s="298">
        <v>187900</v>
      </c>
      <c r="H194" s="298"/>
      <c r="I194" s="298"/>
      <c r="J194" s="298">
        <v>187900</v>
      </c>
      <c r="K194" s="306">
        <v>187900</v>
      </c>
      <c r="L194" s="298"/>
      <c r="M194" s="298"/>
      <c r="N194" s="298"/>
      <c r="O194" s="200"/>
      <c r="P194" s="200">
        <v>0</v>
      </c>
      <c r="Q194" s="237"/>
      <c r="R194" s="200"/>
      <c r="S194" s="200"/>
      <c r="T194" s="351">
        <v>187900</v>
      </c>
      <c r="U194" s="200">
        <v>0</v>
      </c>
      <c r="V194" s="298">
        <v>187900</v>
      </c>
      <c r="W194" s="351">
        <v>187900</v>
      </c>
      <c r="X194" s="298"/>
      <c r="Y194" s="298"/>
      <c r="Z194" s="298"/>
      <c r="AA194" s="298"/>
      <c r="AB194" s="298"/>
      <c r="AC194" s="298"/>
      <c r="AD194" s="298"/>
      <c r="AE194" s="298"/>
      <c r="AF194" s="298"/>
      <c r="AG194" s="298"/>
      <c r="AH194" s="298"/>
      <c r="AI194" s="298"/>
      <c r="AJ194" s="298"/>
      <c r="AK194" s="298"/>
      <c r="AL194" s="298"/>
      <c r="AM194" s="200">
        <v>1</v>
      </c>
      <c r="AN194" s="200">
        <v>1</v>
      </c>
      <c r="AO194" s="200"/>
      <c r="AP194" s="200">
        <v>0</v>
      </c>
      <c r="AQ194" s="241">
        <v>0</v>
      </c>
      <c r="AR194" s="200"/>
      <c r="AS194" s="298" t="s">
        <v>1497</v>
      </c>
      <c r="AT194" s="356">
        <v>0</v>
      </c>
      <c r="AU194" s="200">
        <v>0</v>
      </c>
      <c r="AV194" s="357">
        <v>0</v>
      </c>
      <c r="AW194" s="324"/>
      <c r="AX194" s="325" t="s">
        <v>1747</v>
      </c>
      <c r="AY194" s="256"/>
      <c r="AZ194" s="256"/>
      <c r="BA194" s="256"/>
      <c r="BB194" s="257" t="s">
        <v>1746</v>
      </c>
      <c r="BC194" s="257"/>
      <c r="BD194" s="257"/>
      <c r="BE194" s="257"/>
      <c r="BF194" s="257"/>
      <c r="BG194" s="257"/>
      <c r="BH194" s="184">
        <v>375800</v>
      </c>
      <c r="BI194" s="298" t="s">
        <v>1497</v>
      </c>
      <c r="BJ194" s="419"/>
      <c r="BP194" s="183">
        <f t="shared" si="13"/>
        <v>0</v>
      </c>
    </row>
    <row r="195" spans="1:68" ht="20.100000000000001" customHeight="1">
      <c r="A195" s="191"/>
      <c r="B195" s="191"/>
      <c r="C195" s="191"/>
      <c r="D195" s="191"/>
      <c r="E195" s="346" t="s">
        <v>1748</v>
      </c>
      <c r="F195" s="298"/>
      <c r="G195" s="298"/>
      <c r="H195" s="298"/>
      <c r="I195" s="298"/>
      <c r="J195" s="298"/>
      <c r="K195" s="306"/>
      <c r="L195" s="298"/>
      <c r="M195" s="298"/>
      <c r="N195" s="298"/>
      <c r="O195" s="200"/>
      <c r="P195" s="200"/>
      <c r="Q195" s="237"/>
      <c r="R195" s="200"/>
      <c r="S195" s="200"/>
      <c r="T195" s="351">
        <v>83000</v>
      </c>
      <c r="U195" s="200">
        <v>83000</v>
      </c>
      <c r="V195" s="298">
        <v>83000</v>
      </c>
      <c r="W195" s="351">
        <v>83000</v>
      </c>
      <c r="X195" s="298"/>
      <c r="Y195" s="298"/>
      <c r="Z195" s="298"/>
      <c r="AA195" s="298"/>
      <c r="AB195" s="298"/>
      <c r="AC195" s="298"/>
      <c r="AD195" s="298"/>
      <c r="AE195" s="298"/>
      <c r="AF195" s="298"/>
      <c r="AG195" s="298"/>
      <c r="AH195" s="298"/>
      <c r="AI195" s="298"/>
      <c r="AJ195" s="298"/>
      <c r="AK195" s="298"/>
      <c r="AL195" s="298"/>
      <c r="AM195" s="200"/>
      <c r="AN195" s="200"/>
      <c r="AO195" s="200"/>
      <c r="AP195" s="200">
        <v>83000</v>
      </c>
      <c r="AQ195" s="241">
        <v>0</v>
      </c>
      <c r="AR195" s="200"/>
      <c r="AS195" s="203" t="s">
        <v>1327</v>
      </c>
      <c r="AT195" s="356">
        <v>0</v>
      </c>
      <c r="AU195" s="200">
        <v>0</v>
      </c>
      <c r="AV195" s="357">
        <v>0</v>
      </c>
      <c r="AW195" s="324"/>
      <c r="AX195" s="325"/>
      <c r="AY195" s="256"/>
      <c r="AZ195" s="256"/>
      <c r="BA195" s="256"/>
      <c r="BB195" s="257"/>
      <c r="BC195" s="257"/>
      <c r="BD195" s="257"/>
      <c r="BE195" s="257"/>
      <c r="BF195" s="257"/>
      <c r="BG195" s="257"/>
      <c r="BH195" s="184">
        <v>83000</v>
      </c>
      <c r="BI195" s="203" t="s">
        <v>1327</v>
      </c>
      <c r="BJ195" s="232"/>
      <c r="BL195" s="271"/>
      <c r="BP195" s="183">
        <f t="shared" si="13"/>
        <v>0</v>
      </c>
    </row>
    <row r="196" spans="1:68" ht="20.100000000000001" customHeight="1">
      <c r="A196" s="191"/>
      <c r="B196" s="191"/>
      <c r="C196" s="191"/>
      <c r="D196" s="191"/>
      <c r="E196" s="346" t="s">
        <v>1749</v>
      </c>
      <c r="F196" s="298"/>
      <c r="G196" s="298"/>
      <c r="H196" s="298"/>
      <c r="I196" s="298"/>
      <c r="J196" s="298"/>
      <c r="K196" s="306">
        <v>16000</v>
      </c>
      <c r="L196" s="298"/>
      <c r="M196" s="298"/>
      <c r="N196" s="298"/>
      <c r="O196" s="200"/>
      <c r="P196" s="200"/>
      <c r="Q196" s="237"/>
      <c r="R196" s="200"/>
      <c r="S196" s="200"/>
      <c r="T196" s="351">
        <v>16000</v>
      </c>
      <c r="U196" s="200">
        <v>0</v>
      </c>
      <c r="V196" s="298">
        <v>16000</v>
      </c>
      <c r="W196" s="351">
        <v>16000</v>
      </c>
      <c r="X196" s="298"/>
      <c r="Y196" s="298"/>
      <c r="Z196" s="298"/>
      <c r="AA196" s="298"/>
      <c r="AB196" s="298"/>
      <c r="AC196" s="298"/>
      <c r="AD196" s="298"/>
      <c r="AE196" s="298"/>
      <c r="AF196" s="298"/>
      <c r="AG196" s="298"/>
      <c r="AH196" s="298"/>
      <c r="AI196" s="298"/>
      <c r="AJ196" s="298"/>
      <c r="AK196" s="298"/>
      <c r="AL196" s="298"/>
      <c r="AM196" s="200"/>
      <c r="AN196" s="200"/>
      <c r="AO196" s="200"/>
      <c r="AP196" s="200">
        <v>0</v>
      </c>
      <c r="AQ196" s="241">
        <v>0</v>
      </c>
      <c r="AR196" s="200"/>
      <c r="AS196" s="298" t="s">
        <v>1497</v>
      </c>
      <c r="AT196" s="356">
        <v>0</v>
      </c>
      <c r="AU196" s="200">
        <v>0</v>
      </c>
      <c r="AV196" s="357">
        <v>0</v>
      </c>
      <c r="AW196" s="324"/>
      <c r="AX196" s="325"/>
      <c r="AY196" s="256"/>
      <c r="AZ196" s="256"/>
      <c r="BA196" s="256"/>
      <c r="BB196" s="257"/>
      <c r="BC196" s="257"/>
      <c r="BD196" s="257"/>
      <c r="BE196" s="257"/>
      <c r="BF196" s="257"/>
      <c r="BG196" s="257"/>
      <c r="BH196" s="184">
        <v>32000</v>
      </c>
      <c r="BI196" s="298" t="s">
        <v>1497</v>
      </c>
      <c r="BJ196" s="419"/>
      <c r="BL196" s="271"/>
      <c r="BP196" s="183">
        <f t="shared" si="13"/>
        <v>0</v>
      </c>
    </row>
    <row r="197" spans="1:68" ht="20.100000000000001" customHeight="1">
      <c r="A197" s="191"/>
      <c r="B197" s="191"/>
      <c r="C197" s="191"/>
      <c r="D197" s="191"/>
      <c r="E197" s="346" t="s">
        <v>1750</v>
      </c>
      <c r="F197" s="298"/>
      <c r="G197" s="298"/>
      <c r="H197" s="298"/>
      <c r="I197" s="298"/>
      <c r="J197" s="298"/>
      <c r="K197" s="306">
        <v>11300</v>
      </c>
      <c r="L197" s="298"/>
      <c r="M197" s="298"/>
      <c r="N197" s="298"/>
      <c r="O197" s="200"/>
      <c r="P197" s="200"/>
      <c r="Q197" s="237"/>
      <c r="R197" s="200"/>
      <c r="S197" s="200"/>
      <c r="T197" s="351">
        <v>11300</v>
      </c>
      <c r="U197" s="200">
        <v>0</v>
      </c>
      <c r="V197" s="298">
        <v>11300</v>
      </c>
      <c r="W197" s="351">
        <v>11300</v>
      </c>
      <c r="X197" s="298"/>
      <c r="Y197" s="298"/>
      <c r="Z197" s="298"/>
      <c r="AA197" s="298"/>
      <c r="AB197" s="298"/>
      <c r="AC197" s="298"/>
      <c r="AD197" s="298"/>
      <c r="AE197" s="298"/>
      <c r="AF197" s="298"/>
      <c r="AG197" s="298"/>
      <c r="AH197" s="298"/>
      <c r="AI197" s="298"/>
      <c r="AJ197" s="298"/>
      <c r="AK197" s="298"/>
      <c r="AL197" s="298"/>
      <c r="AM197" s="200"/>
      <c r="AN197" s="200"/>
      <c r="AO197" s="200"/>
      <c r="AP197" s="200">
        <v>0</v>
      </c>
      <c r="AQ197" s="241">
        <v>0</v>
      </c>
      <c r="AR197" s="200"/>
      <c r="AS197" s="298" t="s">
        <v>1497</v>
      </c>
      <c r="AT197" s="356">
        <v>0</v>
      </c>
      <c r="AU197" s="200">
        <v>0</v>
      </c>
      <c r="AV197" s="357">
        <v>0</v>
      </c>
      <c r="AW197" s="324"/>
      <c r="AX197" s="325"/>
      <c r="AY197" s="256"/>
      <c r="AZ197" s="256"/>
      <c r="BA197" s="256"/>
      <c r="BB197" s="257"/>
      <c r="BC197" s="257"/>
      <c r="BD197" s="257"/>
      <c r="BE197" s="257"/>
      <c r="BF197" s="257"/>
      <c r="BG197" s="257"/>
      <c r="BH197" s="184">
        <v>22600</v>
      </c>
      <c r="BI197" s="298" t="s">
        <v>1497</v>
      </c>
      <c r="BJ197" s="419"/>
      <c r="BL197" s="271"/>
      <c r="BP197" s="183">
        <f t="shared" si="13"/>
        <v>0</v>
      </c>
    </row>
    <row r="198" spans="1:68" ht="20.100000000000001" customHeight="1">
      <c r="A198" s="191"/>
      <c r="B198" s="191"/>
      <c r="C198" s="191"/>
      <c r="D198" s="191"/>
      <c r="E198" s="346" t="s">
        <v>1751</v>
      </c>
      <c r="F198" s="298"/>
      <c r="G198" s="298"/>
      <c r="H198" s="298"/>
      <c r="I198" s="298"/>
      <c r="J198" s="298"/>
      <c r="K198" s="306"/>
      <c r="L198" s="298"/>
      <c r="M198" s="298"/>
      <c r="N198" s="298"/>
      <c r="O198" s="200"/>
      <c r="P198" s="200"/>
      <c r="Q198" s="237"/>
      <c r="R198" s="200"/>
      <c r="S198" s="200"/>
      <c r="T198" s="351"/>
      <c r="U198" s="200"/>
      <c r="V198" s="298"/>
      <c r="W198" s="351">
        <v>131450</v>
      </c>
      <c r="X198" s="298"/>
      <c r="Y198" s="298"/>
      <c r="Z198" s="298"/>
      <c r="AA198" s="298"/>
      <c r="AB198" s="298"/>
      <c r="AC198" s="298"/>
      <c r="AD198" s="298"/>
      <c r="AE198" s="298"/>
      <c r="AF198" s="298"/>
      <c r="AG198" s="298"/>
      <c r="AH198" s="298"/>
      <c r="AI198" s="298"/>
      <c r="AJ198" s="298"/>
      <c r="AK198" s="298"/>
      <c r="AL198" s="298"/>
      <c r="AM198" s="200"/>
      <c r="AN198" s="200"/>
      <c r="AO198" s="200"/>
      <c r="AP198" s="200"/>
      <c r="AQ198" s="241"/>
      <c r="AR198" s="200"/>
      <c r="AS198" s="298"/>
      <c r="AT198" s="356">
        <v>131450</v>
      </c>
      <c r="AU198" s="200">
        <v>131450</v>
      </c>
      <c r="AV198" s="357"/>
      <c r="AW198" s="324"/>
      <c r="AX198" s="325"/>
      <c r="AY198" s="256"/>
      <c r="AZ198" s="256"/>
      <c r="BA198" s="256"/>
      <c r="BB198" s="257"/>
      <c r="BC198" s="257"/>
      <c r="BD198" s="257"/>
      <c r="BE198" s="257"/>
      <c r="BF198" s="257"/>
      <c r="BG198" s="257"/>
      <c r="BI198" s="298"/>
      <c r="BJ198" s="419"/>
      <c r="BL198" s="271"/>
      <c r="BP198" s="183">
        <f t="shared" si="13"/>
        <v>0</v>
      </c>
    </row>
    <row r="199" spans="1:68" ht="20.100000000000001" customHeight="1">
      <c r="A199" s="191"/>
      <c r="B199" s="191">
        <v>1</v>
      </c>
      <c r="C199" s="191">
        <v>2</v>
      </c>
      <c r="D199" s="191"/>
      <c r="E199" s="413" t="s">
        <v>1752</v>
      </c>
      <c r="F199" s="214">
        <v>6692829</v>
      </c>
      <c r="G199" s="214">
        <v>7141762</v>
      </c>
      <c r="H199" s="214"/>
      <c r="I199" s="214"/>
      <c r="J199" s="214">
        <v>9920228</v>
      </c>
      <c r="K199" s="224">
        <v>9491915</v>
      </c>
      <c r="L199" s="214"/>
      <c r="M199" s="214"/>
      <c r="N199" s="214"/>
      <c r="O199" s="200"/>
      <c r="P199" s="200">
        <v>-428313</v>
      </c>
      <c r="Q199" s="237"/>
      <c r="R199" s="200"/>
      <c r="S199" s="200"/>
      <c r="T199" s="395">
        <v>10342025</v>
      </c>
      <c r="U199" s="200">
        <v>850110</v>
      </c>
      <c r="V199" s="214">
        <v>10342025</v>
      </c>
      <c r="W199" s="395">
        <v>11367995</v>
      </c>
      <c r="X199" s="214">
        <v>0</v>
      </c>
      <c r="Y199" s="214"/>
      <c r="Z199" s="214"/>
      <c r="AA199" s="214"/>
      <c r="AB199" s="214"/>
      <c r="AC199" s="214"/>
      <c r="AD199" s="214"/>
      <c r="AE199" s="214"/>
      <c r="AF199" s="214"/>
      <c r="AG199" s="214"/>
      <c r="AH199" s="214"/>
      <c r="AI199" s="214"/>
      <c r="AJ199" s="214"/>
      <c r="AK199" s="214"/>
      <c r="AL199" s="214"/>
      <c r="AM199" s="200">
        <v>1</v>
      </c>
      <c r="AN199" s="200">
        <v>1</v>
      </c>
      <c r="AO199" s="200"/>
      <c r="AP199" s="200">
        <v>850110</v>
      </c>
      <c r="AQ199" s="241">
        <v>0.09</v>
      </c>
      <c r="AR199" s="200"/>
      <c r="AS199" s="214"/>
      <c r="AT199" s="394">
        <v>1025970</v>
      </c>
      <c r="AU199" s="200">
        <v>1025970</v>
      </c>
      <c r="AV199" s="397">
        <v>9.9</v>
      </c>
      <c r="AW199" s="402"/>
      <c r="AX199" s="264"/>
      <c r="AY199" s="256"/>
      <c r="AZ199" s="256"/>
      <c r="BA199" s="256"/>
      <c r="BB199" s="257" t="s">
        <v>1753</v>
      </c>
      <c r="BC199" s="257"/>
      <c r="BD199" s="257"/>
      <c r="BE199" s="257"/>
      <c r="BF199" s="257"/>
      <c r="BG199" s="257"/>
      <c r="BH199" s="184">
        <v>19833940</v>
      </c>
      <c r="BI199" s="214"/>
      <c r="BJ199" s="238"/>
      <c r="BP199" s="183">
        <f t="shared" si="13"/>
        <v>0</v>
      </c>
    </row>
    <row r="200" spans="1:68" ht="20.100000000000001" customHeight="1">
      <c r="A200" s="191"/>
      <c r="B200" s="191">
        <v>2</v>
      </c>
      <c r="C200" s="191"/>
      <c r="D200" s="191"/>
      <c r="E200" s="418" t="s">
        <v>1754</v>
      </c>
      <c r="F200" s="303">
        <v>500400</v>
      </c>
      <c r="G200" s="303">
        <v>739400</v>
      </c>
      <c r="H200" s="303"/>
      <c r="I200" s="303"/>
      <c r="J200" s="303">
        <v>739400</v>
      </c>
      <c r="K200" s="309">
        <v>739400</v>
      </c>
      <c r="L200" s="303"/>
      <c r="M200" s="303"/>
      <c r="N200" s="303"/>
      <c r="O200" s="200"/>
      <c r="P200" s="200">
        <v>0</v>
      </c>
      <c r="Q200" s="237"/>
      <c r="R200" s="200"/>
      <c r="S200" s="200"/>
      <c r="T200" s="362">
        <v>739400</v>
      </c>
      <c r="U200" s="200">
        <v>0</v>
      </c>
      <c r="V200" s="303">
        <v>739400</v>
      </c>
      <c r="W200" s="362">
        <v>739400</v>
      </c>
      <c r="X200" s="303">
        <v>0</v>
      </c>
      <c r="Y200" s="303"/>
      <c r="Z200" s="303"/>
      <c r="AA200" s="303"/>
      <c r="AB200" s="303"/>
      <c r="AC200" s="303"/>
      <c r="AD200" s="303"/>
      <c r="AE200" s="303"/>
      <c r="AF200" s="303"/>
      <c r="AG200" s="303"/>
      <c r="AH200" s="303"/>
      <c r="AI200" s="303"/>
      <c r="AJ200" s="303"/>
      <c r="AK200" s="303"/>
      <c r="AL200" s="303"/>
      <c r="AM200" s="200">
        <v>1</v>
      </c>
      <c r="AN200" s="200">
        <v>1</v>
      </c>
      <c r="AO200" s="200"/>
      <c r="AP200" s="200">
        <v>0</v>
      </c>
      <c r="AQ200" s="241">
        <v>0</v>
      </c>
      <c r="AR200" s="247" t="s">
        <v>1743</v>
      </c>
      <c r="AS200" s="303"/>
      <c r="AT200" s="394">
        <v>0</v>
      </c>
      <c r="AU200" s="200">
        <v>0</v>
      </c>
      <c r="AV200" s="397">
        <v>0</v>
      </c>
      <c r="AW200" s="335"/>
      <c r="AX200" s="333" t="s">
        <v>1755</v>
      </c>
      <c r="AY200" s="256"/>
      <c r="AZ200" s="256"/>
      <c r="BA200" s="256"/>
      <c r="BB200" s="257" t="s">
        <v>1754</v>
      </c>
      <c r="BC200" s="257"/>
      <c r="BD200" s="257"/>
      <c r="BE200" s="257"/>
      <c r="BF200" s="257"/>
      <c r="BG200" s="257"/>
      <c r="BH200" s="184">
        <v>1478800</v>
      </c>
      <c r="BI200" s="303"/>
      <c r="BJ200" s="230"/>
      <c r="BP200" s="183">
        <f t="shared" si="13"/>
        <v>0</v>
      </c>
    </row>
    <row r="201" spans="1:68" ht="20.100000000000001" customHeight="1">
      <c r="A201" s="191"/>
      <c r="B201" s="191"/>
      <c r="C201" s="191">
        <v>1</v>
      </c>
      <c r="D201" s="191"/>
      <c r="E201" s="346" t="s">
        <v>1756</v>
      </c>
      <c r="F201" s="303">
        <v>106100</v>
      </c>
      <c r="G201" s="303">
        <v>106100</v>
      </c>
      <c r="H201" s="303"/>
      <c r="I201" s="303"/>
      <c r="J201" s="303">
        <v>106100</v>
      </c>
      <c r="K201" s="309">
        <v>106100</v>
      </c>
      <c r="L201" s="303"/>
      <c r="M201" s="303"/>
      <c r="N201" s="303"/>
      <c r="O201" s="200"/>
      <c r="P201" s="200">
        <v>0</v>
      </c>
      <c r="Q201" s="237"/>
      <c r="R201" s="200"/>
      <c r="S201" s="200"/>
      <c r="T201" s="351">
        <v>106100</v>
      </c>
      <c r="U201" s="200">
        <v>0</v>
      </c>
      <c r="V201" s="303">
        <v>106100</v>
      </c>
      <c r="W201" s="351">
        <v>106100</v>
      </c>
      <c r="X201" s="303"/>
      <c r="Y201" s="303"/>
      <c r="Z201" s="303"/>
      <c r="AA201" s="303"/>
      <c r="AB201" s="303"/>
      <c r="AC201" s="303"/>
      <c r="AD201" s="303"/>
      <c r="AE201" s="303"/>
      <c r="AF201" s="303"/>
      <c r="AG201" s="303"/>
      <c r="AH201" s="303"/>
      <c r="AI201" s="303"/>
      <c r="AJ201" s="303"/>
      <c r="AK201" s="303"/>
      <c r="AL201" s="303"/>
      <c r="AM201" s="200">
        <v>1</v>
      </c>
      <c r="AN201" s="200">
        <v>1</v>
      </c>
      <c r="AO201" s="200" t="s">
        <v>1742</v>
      </c>
      <c r="AP201" s="200">
        <v>0</v>
      </c>
      <c r="AQ201" s="241">
        <v>0</v>
      </c>
      <c r="AR201" s="247"/>
      <c r="AS201" s="303" t="s">
        <v>1497</v>
      </c>
      <c r="AT201" s="356">
        <v>0</v>
      </c>
      <c r="AU201" s="200">
        <v>0</v>
      </c>
      <c r="AV201" s="357">
        <v>0</v>
      </c>
      <c r="AW201" s="324" t="s">
        <v>1757</v>
      </c>
      <c r="AX201" s="333"/>
      <c r="AY201" s="324" t="s">
        <v>1757</v>
      </c>
      <c r="AZ201" s="324"/>
      <c r="BA201" s="324"/>
      <c r="BB201" s="257" t="s">
        <v>1756</v>
      </c>
      <c r="BC201" s="257"/>
      <c r="BD201" s="257"/>
      <c r="BE201" s="257"/>
      <c r="BF201" s="257"/>
      <c r="BG201" s="257"/>
      <c r="BH201" s="184">
        <v>212200</v>
      </c>
      <c r="BI201" s="303" t="s">
        <v>1497</v>
      </c>
      <c r="BJ201" s="419"/>
      <c r="BP201" s="183">
        <f t="shared" si="13"/>
        <v>0</v>
      </c>
    </row>
    <row r="202" spans="1:68" ht="20.100000000000001" customHeight="1">
      <c r="A202" s="191"/>
      <c r="B202" s="191"/>
      <c r="C202" s="191">
        <v>1</v>
      </c>
      <c r="D202" s="191"/>
      <c r="E202" s="346" t="s">
        <v>1758</v>
      </c>
      <c r="F202" s="303">
        <v>394300</v>
      </c>
      <c r="G202" s="303">
        <v>633300</v>
      </c>
      <c r="H202" s="303"/>
      <c r="I202" s="303"/>
      <c r="J202" s="303">
        <v>633300</v>
      </c>
      <c r="K202" s="309">
        <v>633300</v>
      </c>
      <c r="L202" s="303"/>
      <c r="M202" s="303"/>
      <c r="N202" s="303"/>
      <c r="O202" s="200"/>
      <c r="P202" s="200">
        <v>0</v>
      </c>
      <c r="Q202" s="237"/>
      <c r="R202" s="200"/>
      <c r="S202" s="200"/>
      <c r="T202" s="351">
        <v>633300</v>
      </c>
      <c r="U202" s="200">
        <v>0</v>
      </c>
      <c r="V202" s="303">
        <v>633300</v>
      </c>
      <c r="W202" s="351">
        <v>633300</v>
      </c>
      <c r="X202" s="303"/>
      <c r="Y202" s="303"/>
      <c r="Z202" s="303"/>
      <c r="AA202" s="303"/>
      <c r="AB202" s="303"/>
      <c r="AC202" s="303"/>
      <c r="AD202" s="303"/>
      <c r="AE202" s="303"/>
      <c r="AF202" s="303"/>
      <c r="AG202" s="303"/>
      <c r="AH202" s="303"/>
      <c r="AI202" s="303"/>
      <c r="AJ202" s="303"/>
      <c r="AK202" s="303"/>
      <c r="AL202" s="303"/>
      <c r="AM202" s="200">
        <v>1</v>
      </c>
      <c r="AN202" s="200">
        <v>1</v>
      </c>
      <c r="AO202" s="200" t="s">
        <v>1742</v>
      </c>
      <c r="AP202" s="200">
        <v>0</v>
      </c>
      <c r="AQ202" s="241">
        <v>0</v>
      </c>
      <c r="AR202" s="247"/>
      <c r="AS202" s="303" t="s">
        <v>1497</v>
      </c>
      <c r="AT202" s="356">
        <v>0</v>
      </c>
      <c r="AU202" s="200">
        <v>0</v>
      </c>
      <c r="AV202" s="357">
        <v>0</v>
      </c>
      <c r="AW202" s="331" t="s">
        <v>1679</v>
      </c>
      <c r="AX202" s="333"/>
      <c r="AY202" s="256"/>
      <c r="AZ202" s="256"/>
      <c r="BA202" s="256"/>
      <c r="BB202" s="257" t="s">
        <v>1758</v>
      </c>
      <c r="BC202" s="257"/>
      <c r="BD202" s="257"/>
      <c r="BE202" s="257"/>
      <c r="BF202" s="257"/>
      <c r="BG202" s="257"/>
      <c r="BH202" s="184">
        <v>1266600</v>
      </c>
      <c r="BI202" s="303" t="s">
        <v>1497</v>
      </c>
      <c r="BJ202" s="419"/>
      <c r="BP202" s="183">
        <f t="shared" si="13"/>
        <v>0</v>
      </c>
    </row>
    <row r="203" spans="1:68" ht="20.100000000000001" customHeight="1">
      <c r="A203" s="191"/>
      <c r="B203" s="191">
        <v>2</v>
      </c>
      <c r="C203" s="191"/>
      <c r="D203" s="191"/>
      <c r="E203" s="390" t="s">
        <v>1759</v>
      </c>
      <c r="F203" s="303">
        <v>4360396</v>
      </c>
      <c r="G203" s="303">
        <v>4570329</v>
      </c>
      <c r="H203" s="303">
        <v>0</v>
      </c>
      <c r="I203" s="303">
        <v>0</v>
      </c>
      <c r="J203" s="303">
        <v>6720655</v>
      </c>
      <c r="K203" s="303">
        <v>6721700</v>
      </c>
      <c r="L203" s="303">
        <v>0</v>
      </c>
      <c r="M203" s="303">
        <v>0</v>
      </c>
      <c r="N203" s="303">
        <v>0</v>
      </c>
      <c r="O203" s="303">
        <v>0</v>
      </c>
      <c r="P203" s="303">
        <v>-219697</v>
      </c>
      <c r="Q203" s="303">
        <v>0</v>
      </c>
      <c r="R203" s="303">
        <v>0</v>
      </c>
      <c r="S203" s="303">
        <v>0</v>
      </c>
      <c r="T203" s="362">
        <v>9602625</v>
      </c>
      <c r="U203" s="303" t="e">
        <v>#REF!</v>
      </c>
      <c r="V203" s="303">
        <v>7265405</v>
      </c>
      <c r="W203" s="362">
        <v>10628595</v>
      </c>
      <c r="X203" s="303">
        <v>0</v>
      </c>
      <c r="Y203" s="303">
        <v>0</v>
      </c>
      <c r="Z203" s="303">
        <v>1698036</v>
      </c>
      <c r="AA203" s="303">
        <v>0</v>
      </c>
      <c r="AB203" s="303">
        <v>5754876</v>
      </c>
      <c r="AC203" s="303">
        <v>0</v>
      </c>
      <c r="AD203" s="303"/>
      <c r="AE203" s="303"/>
      <c r="AF203" s="303">
        <v>0</v>
      </c>
      <c r="AG203" s="303">
        <v>763410</v>
      </c>
      <c r="AH203" s="303">
        <v>0</v>
      </c>
      <c r="AI203" s="303">
        <v>2485452</v>
      </c>
      <c r="AJ203" s="303">
        <v>0</v>
      </c>
      <c r="AK203" s="303">
        <v>0</v>
      </c>
      <c r="AL203" s="303">
        <v>0</v>
      </c>
      <c r="AM203" s="200">
        <v>1</v>
      </c>
      <c r="AN203" s="200">
        <v>1</v>
      </c>
      <c r="AO203" s="200"/>
      <c r="AP203" s="200">
        <v>2880925</v>
      </c>
      <c r="AQ203" s="241">
        <v>0.42899999999999999</v>
      </c>
      <c r="AR203" s="200"/>
      <c r="AS203" s="303"/>
      <c r="AT203" s="394">
        <v>1025970</v>
      </c>
      <c r="AU203" s="200">
        <v>1025970</v>
      </c>
      <c r="AV203" s="397">
        <v>10.7</v>
      </c>
      <c r="AW203" s="335"/>
      <c r="AX203" s="333"/>
      <c r="AY203" s="256"/>
      <c r="AZ203" s="256"/>
      <c r="BA203" s="256"/>
      <c r="BB203" s="257" t="s">
        <v>1759</v>
      </c>
      <c r="BC203" s="257"/>
      <c r="BD203" s="257"/>
      <c r="BE203" s="257"/>
      <c r="BF203" s="257"/>
      <c r="BG203" s="257"/>
      <c r="BH203" s="184">
        <v>16324325</v>
      </c>
      <c r="BI203" s="303"/>
      <c r="BJ203" s="230"/>
      <c r="BM203" s="178"/>
      <c r="BP203" s="183">
        <f t="shared" si="13"/>
        <v>0</v>
      </c>
    </row>
    <row r="204" spans="1:68" ht="20.100000000000001" customHeight="1">
      <c r="A204" s="191"/>
      <c r="B204" s="191">
        <v>3</v>
      </c>
      <c r="C204" s="191">
        <v>1</v>
      </c>
      <c r="D204" s="191"/>
      <c r="E204" s="388" t="s">
        <v>334</v>
      </c>
      <c r="F204" s="298">
        <v>353800</v>
      </c>
      <c r="G204" s="298">
        <v>684379</v>
      </c>
      <c r="H204" s="298"/>
      <c r="I204" s="298"/>
      <c r="J204" s="298">
        <v>684379</v>
      </c>
      <c r="K204" s="306">
        <v>684379</v>
      </c>
      <c r="L204" s="298"/>
      <c r="M204" s="298"/>
      <c r="N204" s="298"/>
      <c r="O204" s="200"/>
      <c r="P204" s="200">
        <v>0</v>
      </c>
      <c r="Q204" s="237"/>
      <c r="R204" s="200"/>
      <c r="S204" s="200"/>
      <c r="T204" s="351">
        <v>684379</v>
      </c>
      <c r="U204" s="200">
        <v>0</v>
      </c>
      <c r="V204" s="298">
        <v>684379</v>
      </c>
      <c r="W204" s="351">
        <v>646463</v>
      </c>
      <c r="X204" s="298"/>
      <c r="Y204" s="298"/>
      <c r="Z204" s="298"/>
      <c r="AA204" s="298"/>
      <c r="AB204" s="298"/>
      <c r="AC204" s="298"/>
      <c r="AD204" s="298"/>
      <c r="AE204" s="298"/>
      <c r="AF204" s="298"/>
      <c r="AG204" s="298"/>
      <c r="AH204" s="298"/>
      <c r="AI204" s="298"/>
      <c r="AJ204" s="298"/>
      <c r="AK204" s="298"/>
      <c r="AL204" s="298"/>
      <c r="AM204" s="200">
        <v>1</v>
      </c>
      <c r="AN204" s="200">
        <v>1</v>
      </c>
      <c r="AO204" s="200" t="s">
        <v>1742</v>
      </c>
      <c r="AP204" s="200">
        <v>0</v>
      </c>
      <c r="AQ204" s="241">
        <v>0</v>
      </c>
      <c r="AR204" s="247" t="s">
        <v>1743</v>
      </c>
      <c r="AS204" s="298" t="s">
        <v>1497</v>
      </c>
      <c r="AT204" s="356">
        <v>-37916</v>
      </c>
      <c r="AU204" s="200">
        <v>-37916</v>
      </c>
      <c r="AV204" s="357">
        <v>-5.5</v>
      </c>
      <c r="AW204" s="324" t="s">
        <v>1760</v>
      </c>
      <c r="AX204" s="325" t="s">
        <v>1761</v>
      </c>
      <c r="AY204" s="256" t="s">
        <v>1762</v>
      </c>
      <c r="AZ204" s="256"/>
      <c r="BA204" s="256"/>
      <c r="BB204" s="257" t="s">
        <v>334</v>
      </c>
      <c r="BC204" s="257"/>
      <c r="BD204" s="257"/>
      <c r="BE204" s="257"/>
      <c r="BF204" s="257"/>
      <c r="BG204" s="257"/>
      <c r="BH204" s="184">
        <v>1368758</v>
      </c>
      <c r="BI204" s="298" t="s">
        <v>1497</v>
      </c>
      <c r="BJ204" s="419"/>
      <c r="BM204" s="178"/>
      <c r="BN204" s="178"/>
      <c r="BP204" s="183">
        <f t="shared" si="13"/>
        <v>0</v>
      </c>
    </row>
    <row r="205" spans="1:68" ht="20.100000000000001" customHeight="1">
      <c r="A205" s="191"/>
      <c r="B205" s="191">
        <v>3</v>
      </c>
      <c r="C205" s="191"/>
      <c r="D205" s="191"/>
      <c r="E205" s="388" t="s">
        <v>335</v>
      </c>
      <c r="F205" s="298">
        <v>1220833</v>
      </c>
      <c r="G205" s="298">
        <v>1220833</v>
      </c>
      <c r="H205" s="298"/>
      <c r="I205" s="298"/>
      <c r="J205" s="298">
        <v>1245833</v>
      </c>
      <c r="K205" s="306">
        <v>1245833</v>
      </c>
      <c r="L205" s="298"/>
      <c r="M205" s="298"/>
      <c r="N205" s="298"/>
      <c r="O205" s="200"/>
      <c r="P205" s="200">
        <v>0</v>
      </c>
      <c r="Q205" s="237"/>
      <c r="R205" s="200"/>
      <c r="S205" s="200"/>
      <c r="T205" s="351">
        <v>1509933</v>
      </c>
      <c r="U205" s="200">
        <v>264100</v>
      </c>
      <c r="V205" s="298">
        <v>1509933</v>
      </c>
      <c r="W205" s="351">
        <v>1699366</v>
      </c>
      <c r="X205" s="298">
        <v>0</v>
      </c>
      <c r="Y205" s="298"/>
      <c r="Z205" s="298"/>
      <c r="AA205" s="298"/>
      <c r="AB205" s="298">
        <v>1699366</v>
      </c>
      <c r="AC205" s="298"/>
      <c r="AD205" s="298"/>
      <c r="AE205" s="298"/>
      <c r="AF205" s="298"/>
      <c r="AG205" s="298">
        <v>0</v>
      </c>
      <c r="AH205" s="298"/>
      <c r="AI205" s="298">
        <v>1509933</v>
      </c>
      <c r="AJ205" s="298"/>
      <c r="AK205" s="298" t="s">
        <v>1407</v>
      </c>
      <c r="AL205" s="298"/>
      <c r="AM205" s="200"/>
      <c r="AN205" s="200"/>
      <c r="AO205" s="200"/>
      <c r="AP205" s="200">
        <v>264100</v>
      </c>
      <c r="AQ205" s="241">
        <v>0.21199999999999999</v>
      </c>
      <c r="AR205" s="247"/>
      <c r="AS205" s="298"/>
      <c r="AT205" s="356">
        <v>189433</v>
      </c>
      <c r="AU205" s="200">
        <v>189433</v>
      </c>
      <c r="AV205" s="357">
        <v>12.5</v>
      </c>
      <c r="AW205" s="324"/>
      <c r="AX205" s="325"/>
      <c r="AY205" s="256"/>
      <c r="AZ205" s="256"/>
      <c r="BA205" s="256"/>
      <c r="BB205" s="257" t="s">
        <v>335</v>
      </c>
      <c r="BC205" s="257"/>
      <c r="BD205" s="257"/>
      <c r="BE205" s="257"/>
      <c r="BF205" s="257"/>
      <c r="BG205" s="257"/>
      <c r="BH205" s="184">
        <v>2755766</v>
      </c>
      <c r="BI205" s="298"/>
      <c r="BJ205" s="419"/>
      <c r="BM205" s="178"/>
      <c r="BN205" s="178"/>
      <c r="BP205" s="183">
        <f t="shared" si="13"/>
        <v>0</v>
      </c>
    </row>
    <row r="206" spans="1:68" ht="20.100000000000001" customHeight="1">
      <c r="A206" s="191"/>
      <c r="B206" s="191"/>
      <c r="C206" s="191">
        <v>1</v>
      </c>
      <c r="D206" s="191"/>
      <c r="E206" s="391" t="s">
        <v>1763</v>
      </c>
      <c r="F206" s="298">
        <v>265000</v>
      </c>
      <c r="G206" s="298">
        <v>265000</v>
      </c>
      <c r="H206" s="298"/>
      <c r="I206" s="298"/>
      <c r="J206" s="298">
        <v>285000</v>
      </c>
      <c r="K206" s="306">
        <v>285000</v>
      </c>
      <c r="L206" s="298"/>
      <c r="M206" s="298"/>
      <c r="N206" s="298"/>
      <c r="O206" s="200"/>
      <c r="P206" s="200">
        <v>0</v>
      </c>
      <c r="Q206" s="237"/>
      <c r="R206" s="200"/>
      <c r="S206" s="200"/>
      <c r="T206" s="351">
        <v>305000</v>
      </c>
      <c r="U206" s="200">
        <v>20000</v>
      </c>
      <c r="V206" s="298">
        <v>305000</v>
      </c>
      <c r="W206" s="351">
        <v>345000</v>
      </c>
      <c r="X206" s="298"/>
      <c r="Y206" s="298"/>
      <c r="Z206" s="298"/>
      <c r="AA206" s="298"/>
      <c r="AB206" s="298"/>
      <c r="AC206" s="298"/>
      <c r="AD206" s="298"/>
      <c r="AE206" s="298"/>
      <c r="AF206" s="298"/>
      <c r="AG206" s="298"/>
      <c r="AH206" s="298"/>
      <c r="AI206" s="298"/>
      <c r="AJ206" s="298"/>
      <c r="AK206" s="298"/>
      <c r="AL206" s="298"/>
      <c r="AM206" s="200">
        <v>1</v>
      </c>
      <c r="AN206" s="200">
        <v>1</v>
      </c>
      <c r="AO206" s="200" t="s">
        <v>1742</v>
      </c>
      <c r="AP206" s="200">
        <v>20000</v>
      </c>
      <c r="AQ206" s="241">
        <v>7.0000000000000007E-2</v>
      </c>
      <c r="AR206" s="247" t="s">
        <v>1743</v>
      </c>
      <c r="AS206" s="298" t="s">
        <v>1497</v>
      </c>
      <c r="AT206" s="356">
        <v>40000</v>
      </c>
      <c r="AU206" s="200">
        <v>40000</v>
      </c>
      <c r="AV206" s="357">
        <v>13.1</v>
      </c>
      <c r="AW206" s="324" t="s">
        <v>1764</v>
      </c>
      <c r="AX206" s="325" t="s">
        <v>1765</v>
      </c>
      <c r="AY206" s="324" t="s">
        <v>1766</v>
      </c>
      <c r="AZ206" s="324" t="s">
        <v>1767</v>
      </c>
      <c r="BA206" s="324"/>
      <c r="BB206" s="257" t="s">
        <v>1763</v>
      </c>
      <c r="BC206" s="257"/>
      <c r="BD206" s="257"/>
      <c r="BE206" s="257"/>
      <c r="BF206" s="257">
        <v>285000</v>
      </c>
      <c r="BG206" s="257"/>
      <c r="BH206" s="184">
        <v>590000</v>
      </c>
      <c r="BI206" s="298" t="s">
        <v>1497</v>
      </c>
      <c r="BJ206" s="419"/>
      <c r="BM206" s="178"/>
      <c r="BN206" s="178"/>
      <c r="BP206" s="183">
        <f t="shared" si="13"/>
        <v>0</v>
      </c>
    </row>
    <row r="207" spans="1:68" ht="20.100000000000001" customHeight="1">
      <c r="A207" s="191"/>
      <c r="B207" s="191"/>
      <c r="C207" s="191"/>
      <c r="D207" s="191"/>
      <c r="E207" s="391" t="s">
        <v>1768</v>
      </c>
      <c r="F207" s="298">
        <v>955833</v>
      </c>
      <c r="G207" s="298">
        <v>955833</v>
      </c>
      <c r="H207" s="298"/>
      <c r="I207" s="298"/>
      <c r="J207" s="298">
        <v>955833</v>
      </c>
      <c r="K207" s="306">
        <v>955833</v>
      </c>
      <c r="L207" s="298"/>
      <c r="M207" s="298"/>
      <c r="N207" s="298"/>
      <c r="O207" s="200"/>
      <c r="P207" s="200">
        <v>0</v>
      </c>
      <c r="Q207" s="237"/>
      <c r="R207" s="200"/>
      <c r="S207" s="200"/>
      <c r="T207" s="351">
        <v>1199933</v>
      </c>
      <c r="U207" s="200">
        <v>244100</v>
      </c>
      <c r="V207" s="298">
        <v>1199933</v>
      </c>
      <c r="W207" s="351">
        <v>1349366</v>
      </c>
      <c r="X207" s="298">
        <v>0</v>
      </c>
      <c r="Y207" s="298"/>
      <c r="Z207" s="298"/>
      <c r="AA207" s="298"/>
      <c r="AB207" s="298"/>
      <c r="AC207" s="298"/>
      <c r="AD207" s="298"/>
      <c r="AE207" s="298"/>
      <c r="AF207" s="298"/>
      <c r="AG207" s="298"/>
      <c r="AH207" s="298"/>
      <c r="AI207" s="298"/>
      <c r="AJ207" s="298"/>
      <c r="AK207" s="298"/>
      <c r="AL207" s="298"/>
      <c r="AM207" s="200">
        <v>1</v>
      </c>
      <c r="AN207" s="200">
        <v>1</v>
      </c>
      <c r="AO207" s="200"/>
      <c r="AP207" s="200">
        <v>244100</v>
      </c>
      <c r="AQ207" s="241">
        <v>0.255</v>
      </c>
      <c r="AR207" s="200"/>
      <c r="AS207" s="298"/>
      <c r="AT207" s="356">
        <v>149433</v>
      </c>
      <c r="AU207" s="200">
        <v>149433</v>
      </c>
      <c r="AV207" s="357">
        <v>12.5</v>
      </c>
      <c r="AW207" s="324"/>
      <c r="AX207" s="325"/>
      <c r="AY207" s="256"/>
      <c r="AZ207" s="256"/>
      <c r="BA207" s="256"/>
      <c r="BB207" s="260" t="s">
        <v>1768</v>
      </c>
      <c r="BC207" s="260"/>
      <c r="BD207" s="260"/>
      <c r="BE207" s="260"/>
      <c r="BF207" s="260"/>
      <c r="BG207" s="260"/>
      <c r="BH207" s="184">
        <v>2155766</v>
      </c>
      <c r="BI207" s="298"/>
      <c r="BJ207" s="419"/>
      <c r="BM207" s="178"/>
      <c r="BN207" s="178"/>
      <c r="BP207" s="183">
        <f t="shared" si="13"/>
        <v>0</v>
      </c>
    </row>
    <row r="208" spans="1:68" s="178" customFormat="1" ht="20.100000000000001" hidden="1" customHeight="1">
      <c r="A208" s="191"/>
      <c r="B208" s="191"/>
      <c r="C208" s="191">
        <v>1</v>
      </c>
      <c r="D208" s="191"/>
      <c r="E208" s="217" t="s">
        <v>1769</v>
      </c>
      <c r="F208" s="298">
        <v>218900</v>
      </c>
      <c r="G208" s="298">
        <v>218900</v>
      </c>
      <c r="H208" s="298"/>
      <c r="I208" s="298"/>
      <c r="J208" s="298">
        <v>218900</v>
      </c>
      <c r="K208" s="306">
        <v>218900</v>
      </c>
      <c r="L208" s="298"/>
      <c r="M208" s="298"/>
      <c r="N208" s="298"/>
      <c r="O208" s="200"/>
      <c r="P208" s="200">
        <v>0</v>
      </c>
      <c r="Q208" s="237"/>
      <c r="R208" s="200"/>
      <c r="S208" s="200"/>
      <c r="T208" s="298">
        <v>218900</v>
      </c>
      <c r="U208" s="200">
        <v>0</v>
      </c>
      <c r="V208" s="298">
        <v>218900</v>
      </c>
      <c r="W208" s="314">
        <v>218850</v>
      </c>
      <c r="X208" s="298"/>
      <c r="Y208" s="298"/>
      <c r="Z208" s="298"/>
      <c r="AA208" s="298"/>
      <c r="AB208" s="298"/>
      <c r="AC208" s="298"/>
      <c r="AD208" s="298"/>
      <c r="AE208" s="298"/>
      <c r="AF208" s="298"/>
      <c r="AG208" s="298"/>
      <c r="AH208" s="298"/>
      <c r="AI208" s="298"/>
      <c r="AJ208" s="298"/>
      <c r="AK208" s="298"/>
      <c r="AL208" s="298"/>
      <c r="AM208" s="200"/>
      <c r="AN208" s="200">
        <v>1</v>
      </c>
      <c r="AO208" s="200" t="s">
        <v>1742</v>
      </c>
      <c r="AP208" s="200">
        <v>0</v>
      </c>
      <c r="AQ208" s="241">
        <v>0</v>
      </c>
      <c r="AR208" s="247" t="s">
        <v>1743</v>
      </c>
      <c r="AS208" s="298" t="s">
        <v>1497</v>
      </c>
      <c r="AT208" s="194">
        <v>-50</v>
      </c>
      <c r="AU208" s="200">
        <v>-50</v>
      </c>
      <c r="AV208" s="246">
        <v>0</v>
      </c>
      <c r="AW208" s="324"/>
      <c r="AX208" s="325"/>
      <c r="AY208" s="256"/>
      <c r="AZ208" s="256"/>
      <c r="BA208" s="256"/>
      <c r="BB208" s="260" t="s">
        <v>1769</v>
      </c>
      <c r="BC208" s="260"/>
      <c r="BD208" s="260"/>
      <c r="BE208" s="260"/>
      <c r="BF208" s="260"/>
      <c r="BG208" s="260"/>
      <c r="BH208" s="184">
        <v>437800</v>
      </c>
      <c r="BI208" s="298" t="s">
        <v>1497</v>
      </c>
      <c r="BJ208" s="337"/>
      <c r="BK208" s="184" t="s">
        <v>1315</v>
      </c>
      <c r="BL208" s="184"/>
      <c r="BM208" s="183"/>
      <c r="BP208" s="183">
        <f t="shared" si="13"/>
        <v>0</v>
      </c>
    </row>
    <row r="209" spans="1:68" s="178" customFormat="1" ht="38.25" hidden="1" customHeight="1">
      <c r="A209" s="191"/>
      <c r="B209" s="191"/>
      <c r="C209" s="191">
        <v>1</v>
      </c>
      <c r="D209" s="191"/>
      <c r="E209" s="217" t="s">
        <v>1770</v>
      </c>
      <c r="F209" s="298">
        <v>535000</v>
      </c>
      <c r="G209" s="298">
        <v>535000</v>
      </c>
      <c r="H209" s="298"/>
      <c r="I209" s="298"/>
      <c r="J209" s="298">
        <v>535000</v>
      </c>
      <c r="K209" s="306">
        <v>535000</v>
      </c>
      <c r="L209" s="298"/>
      <c r="M209" s="298"/>
      <c r="N209" s="298"/>
      <c r="O209" s="200"/>
      <c r="P209" s="200">
        <v>0</v>
      </c>
      <c r="Q209" s="237"/>
      <c r="R209" s="200"/>
      <c r="S209" s="200"/>
      <c r="T209" s="298">
        <v>755000</v>
      </c>
      <c r="U209" s="200">
        <v>220000</v>
      </c>
      <c r="V209" s="298">
        <v>755000</v>
      </c>
      <c r="W209" s="310">
        <v>905000</v>
      </c>
      <c r="X209" s="298"/>
      <c r="Y209" s="298"/>
      <c r="Z209" s="298"/>
      <c r="AA209" s="298"/>
      <c r="AB209" s="298"/>
      <c r="AC209" s="298"/>
      <c r="AD209" s="298"/>
      <c r="AE209" s="298"/>
      <c r="AF209" s="298"/>
      <c r="AG209" s="298"/>
      <c r="AH209" s="298"/>
      <c r="AI209" s="298"/>
      <c r="AJ209" s="298"/>
      <c r="AK209" s="298"/>
      <c r="AL209" s="298"/>
      <c r="AM209" s="200"/>
      <c r="AN209" s="200">
        <v>1</v>
      </c>
      <c r="AO209" s="200" t="s">
        <v>1742</v>
      </c>
      <c r="AP209" s="200">
        <v>220000</v>
      </c>
      <c r="AQ209" s="241">
        <v>0.41099999999999998</v>
      </c>
      <c r="AR209" s="247" t="s">
        <v>1743</v>
      </c>
      <c r="AS209" s="203" t="s">
        <v>1327</v>
      </c>
      <c r="AT209" s="194">
        <v>150000</v>
      </c>
      <c r="AU209" s="200">
        <v>150000</v>
      </c>
      <c r="AV209" s="246">
        <v>19.899999999999999</v>
      </c>
      <c r="AW209" s="324"/>
      <c r="AX209" s="325" t="s">
        <v>1771</v>
      </c>
      <c r="AY209" s="256"/>
      <c r="AZ209" s="256"/>
      <c r="BA209" s="256"/>
      <c r="BB209" s="260" t="s">
        <v>1770</v>
      </c>
      <c r="BC209" s="260"/>
      <c r="BD209" s="260"/>
      <c r="BE209" s="260"/>
      <c r="BF209" s="260"/>
      <c r="BG209" s="260"/>
      <c r="BH209" s="184">
        <v>1290000</v>
      </c>
      <c r="BI209" s="203" t="s">
        <v>1327</v>
      </c>
      <c r="BJ209" s="270"/>
      <c r="BK209" s="184" t="s">
        <v>1315</v>
      </c>
      <c r="BL209" s="184"/>
      <c r="BM209" s="183"/>
      <c r="BN209" s="183"/>
      <c r="BP209" s="183">
        <f t="shared" si="13"/>
        <v>0</v>
      </c>
    </row>
    <row r="210" spans="1:68" s="178" customFormat="1" ht="39.75" hidden="1" customHeight="1">
      <c r="A210" s="191"/>
      <c r="B210" s="191"/>
      <c r="C210" s="191">
        <v>1</v>
      </c>
      <c r="D210" s="191"/>
      <c r="E210" s="217" t="s">
        <v>1772</v>
      </c>
      <c r="F210" s="298">
        <v>137800</v>
      </c>
      <c r="G210" s="298">
        <v>137800</v>
      </c>
      <c r="H210" s="298"/>
      <c r="I210" s="298"/>
      <c r="J210" s="298">
        <v>137800</v>
      </c>
      <c r="K210" s="306">
        <v>137800</v>
      </c>
      <c r="L210" s="298"/>
      <c r="M210" s="298"/>
      <c r="N210" s="298"/>
      <c r="O210" s="200"/>
      <c r="P210" s="200">
        <v>0</v>
      </c>
      <c r="Q210" s="237"/>
      <c r="R210" s="200"/>
      <c r="S210" s="200"/>
      <c r="T210" s="298">
        <v>137800</v>
      </c>
      <c r="U210" s="200">
        <v>0</v>
      </c>
      <c r="V210" s="298">
        <v>137800</v>
      </c>
      <c r="W210" s="298">
        <v>137800</v>
      </c>
      <c r="X210" s="298"/>
      <c r="Y210" s="298"/>
      <c r="Z210" s="298"/>
      <c r="AA210" s="298"/>
      <c r="AB210" s="298"/>
      <c r="AC210" s="298"/>
      <c r="AD210" s="298"/>
      <c r="AE210" s="298"/>
      <c r="AF210" s="298"/>
      <c r="AG210" s="298"/>
      <c r="AH210" s="298"/>
      <c r="AI210" s="298"/>
      <c r="AJ210" s="298"/>
      <c r="AK210" s="298"/>
      <c r="AL210" s="298"/>
      <c r="AM210" s="200"/>
      <c r="AN210" s="200">
        <v>1</v>
      </c>
      <c r="AO210" s="200" t="s">
        <v>1742</v>
      </c>
      <c r="AP210" s="200">
        <v>0</v>
      </c>
      <c r="AQ210" s="241">
        <v>0</v>
      </c>
      <c r="AR210" s="247" t="s">
        <v>1743</v>
      </c>
      <c r="AS210" s="298" t="s">
        <v>1497</v>
      </c>
      <c r="AT210" s="194">
        <v>0</v>
      </c>
      <c r="AU210" s="200">
        <v>0</v>
      </c>
      <c r="AV210" s="246">
        <v>0</v>
      </c>
      <c r="AW210" s="324" t="s">
        <v>1773</v>
      </c>
      <c r="AX210" s="325" t="s">
        <v>1773</v>
      </c>
      <c r="AY210" s="256"/>
      <c r="AZ210" s="256"/>
      <c r="BA210" s="256"/>
      <c r="BB210" s="260" t="s">
        <v>1772</v>
      </c>
      <c r="BC210" s="260"/>
      <c r="BD210" s="260"/>
      <c r="BE210" s="260"/>
      <c r="BF210" s="260"/>
      <c r="BG210" s="260"/>
      <c r="BH210" s="184">
        <v>275600</v>
      </c>
      <c r="BI210" s="298" t="s">
        <v>1497</v>
      </c>
      <c r="BJ210" s="337"/>
      <c r="BK210" s="184" t="s">
        <v>1315</v>
      </c>
      <c r="BL210" s="184"/>
      <c r="BN210" s="183"/>
      <c r="BP210" s="183">
        <f t="shared" si="13"/>
        <v>0</v>
      </c>
    </row>
    <row r="211" spans="1:68" s="178" customFormat="1" ht="54" hidden="1">
      <c r="A211" s="191"/>
      <c r="B211" s="191"/>
      <c r="C211" s="191">
        <v>1</v>
      </c>
      <c r="D211" s="191"/>
      <c r="E211" s="217" t="s">
        <v>1774</v>
      </c>
      <c r="F211" s="298">
        <v>11000</v>
      </c>
      <c r="G211" s="298">
        <v>11000</v>
      </c>
      <c r="H211" s="298"/>
      <c r="I211" s="298"/>
      <c r="J211" s="298">
        <v>11000</v>
      </c>
      <c r="K211" s="306">
        <v>11000</v>
      </c>
      <c r="L211" s="298"/>
      <c r="M211" s="298"/>
      <c r="N211" s="298"/>
      <c r="O211" s="200"/>
      <c r="P211" s="200">
        <v>0</v>
      </c>
      <c r="Q211" s="237"/>
      <c r="R211" s="200"/>
      <c r="S211" s="200"/>
      <c r="T211" s="298">
        <v>12000</v>
      </c>
      <c r="U211" s="200">
        <v>1000</v>
      </c>
      <c r="V211" s="298">
        <v>12000</v>
      </c>
      <c r="W211" s="314">
        <v>12000</v>
      </c>
      <c r="X211" s="298"/>
      <c r="Y211" s="298"/>
      <c r="Z211" s="298"/>
      <c r="AA211" s="298"/>
      <c r="AB211" s="298"/>
      <c r="AC211" s="298"/>
      <c r="AD211" s="298"/>
      <c r="AE211" s="298"/>
      <c r="AF211" s="298"/>
      <c r="AG211" s="298"/>
      <c r="AH211" s="298"/>
      <c r="AI211" s="298"/>
      <c r="AJ211" s="298"/>
      <c r="AK211" s="298"/>
      <c r="AL211" s="298"/>
      <c r="AM211" s="200"/>
      <c r="AN211" s="200">
        <v>1</v>
      </c>
      <c r="AO211" s="200" t="s">
        <v>1742</v>
      </c>
      <c r="AP211" s="200">
        <v>1000</v>
      </c>
      <c r="AQ211" s="241">
        <v>9.0999999999999998E-2</v>
      </c>
      <c r="AR211" s="247" t="s">
        <v>1743</v>
      </c>
      <c r="AS211" s="203" t="s">
        <v>1327</v>
      </c>
      <c r="AT211" s="194">
        <v>0</v>
      </c>
      <c r="AU211" s="200">
        <v>0</v>
      </c>
      <c r="AV211" s="246">
        <v>0</v>
      </c>
      <c r="AW211" s="324"/>
      <c r="AX211" s="325" t="s">
        <v>1775</v>
      </c>
      <c r="AY211" s="256" t="s">
        <v>1776</v>
      </c>
      <c r="AZ211" s="256"/>
      <c r="BA211" s="256"/>
      <c r="BB211" s="257" t="s">
        <v>1774</v>
      </c>
      <c r="BC211" s="257"/>
      <c r="BD211" s="257"/>
      <c r="BE211" s="257"/>
      <c r="BF211" s="257"/>
      <c r="BG211" s="257"/>
      <c r="BH211" s="184">
        <v>23000</v>
      </c>
      <c r="BI211" s="203" t="s">
        <v>1327</v>
      </c>
      <c r="BJ211" s="270"/>
      <c r="BK211" s="184" t="s">
        <v>1315</v>
      </c>
      <c r="BL211" s="184"/>
      <c r="BP211" s="183">
        <f t="shared" si="13"/>
        <v>0</v>
      </c>
    </row>
    <row r="212" spans="1:68" s="178" customFormat="1" ht="81" hidden="1">
      <c r="A212" s="191"/>
      <c r="B212" s="191"/>
      <c r="C212" s="191">
        <v>1</v>
      </c>
      <c r="D212" s="191"/>
      <c r="E212" s="217" t="s">
        <v>1777</v>
      </c>
      <c r="F212" s="298">
        <v>53133</v>
      </c>
      <c r="G212" s="298">
        <v>53133</v>
      </c>
      <c r="H212" s="298"/>
      <c r="I212" s="298"/>
      <c r="J212" s="298">
        <v>53133</v>
      </c>
      <c r="K212" s="306">
        <v>53133</v>
      </c>
      <c r="L212" s="298"/>
      <c r="M212" s="298"/>
      <c r="N212" s="298"/>
      <c r="O212" s="200"/>
      <c r="P212" s="200">
        <v>0</v>
      </c>
      <c r="Q212" s="237"/>
      <c r="R212" s="200"/>
      <c r="S212" s="200"/>
      <c r="T212" s="298">
        <v>76233</v>
      </c>
      <c r="U212" s="200">
        <v>23100</v>
      </c>
      <c r="V212" s="298">
        <v>76233</v>
      </c>
      <c r="W212" s="314">
        <v>75716</v>
      </c>
      <c r="X212" s="298"/>
      <c r="Y212" s="298"/>
      <c r="Z212" s="298"/>
      <c r="AA212" s="298"/>
      <c r="AB212" s="298"/>
      <c r="AC212" s="298"/>
      <c r="AD212" s="298"/>
      <c r="AE212" s="298"/>
      <c r="AF212" s="298"/>
      <c r="AG212" s="298"/>
      <c r="AH212" s="298"/>
      <c r="AI212" s="298"/>
      <c r="AJ212" s="298"/>
      <c r="AK212" s="298"/>
      <c r="AL212" s="298"/>
      <c r="AM212" s="200"/>
      <c r="AN212" s="200">
        <v>1</v>
      </c>
      <c r="AO212" s="200" t="s">
        <v>1742</v>
      </c>
      <c r="AP212" s="200">
        <v>23100</v>
      </c>
      <c r="AQ212" s="241">
        <v>0.435</v>
      </c>
      <c r="AR212" s="247" t="s">
        <v>1743</v>
      </c>
      <c r="AS212" s="298" t="s">
        <v>1497</v>
      </c>
      <c r="AT212" s="194">
        <v>-517</v>
      </c>
      <c r="AU212" s="200">
        <v>-517</v>
      </c>
      <c r="AV212" s="246">
        <v>-0.7</v>
      </c>
      <c r="AW212" s="324" t="s">
        <v>1778</v>
      </c>
      <c r="AX212" s="325" t="s">
        <v>1778</v>
      </c>
      <c r="AY212" s="324" t="s">
        <v>1779</v>
      </c>
      <c r="AZ212" s="324"/>
      <c r="BA212" s="324"/>
      <c r="BB212" s="257" t="s">
        <v>1777</v>
      </c>
      <c r="BC212" s="257"/>
      <c r="BD212" s="257"/>
      <c r="BE212" s="257"/>
      <c r="BF212" s="257"/>
      <c r="BG212" s="257"/>
      <c r="BH212" s="184">
        <v>129366</v>
      </c>
      <c r="BI212" s="298" t="s">
        <v>1497</v>
      </c>
      <c r="BJ212" s="337"/>
      <c r="BK212" s="184" t="s">
        <v>1315</v>
      </c>
      <c r="BL212" s="184"/>
      <c r="BP212" s="183">
        <f t="shared" si="13"/>
        <v>0</v>
      </c>
    </row>
    <row r="213" spans="1:68" ht="20.100000000000001" customHeight="1">
      <c r="A213" s="191"/>
      <c r="B213" s="191"/>
      <c r="C213" s="191">
        <v>1</v>
      </c>
      <c r="D213" s="191"/>
      <c r="E213" s="391" t="s">
        <v>1780</v>
      </c>
      <c r="F213" s="298"/>
      <c r="G213" s="298"/>
      <c r="H213" s="298"/>
      <c r="I213" s="298"/>
      <c r="J213" s="298">
        <v>5000</v>
      </c>
      <c r="K213" s="306">
        <v>5000</v>
      </c>
      <c r="L213" s="298"/>
      <c r="M213" s="298"/>
      <c r="N213" s="298"/>
      <c r="O213" s="200"/>
      <c r="P213" s="200">
        <v>0</v>
      </c>
      <c r="Q213" s="237"/>
      <c r="R213" s="200"/>
      <c r="S213" s="200"/>
      <c r="T213" s="351">
        <v>5000</v>
      </c>
      <c r="U213" s="200">
        <v>0</v>
      </c>
      <c r="V213" s="298">
        <v>5000</v>
      </c>
      <c r="W213" s="351">
        <v>5000</v>
      </c>
      <c r="X213" s="298"/>
      <c r="Y213" s="298"/>
      <c r="Z213" s="298"/>
      <c r="AA213" s="298"/>
      <c r="AB213" s="298"/>
      <c r="AC213" s="298"/>
      <c r="AD213" s="298"/>
      <c r="AE213" s="298"/>
      <c r="AF213" s="298"/>
      <c r="AG213" s="298"/>
      <c r="AH213" s="298"/>
      <c r="AI213" s="298"/>
      <c r="AJ213" s="298"/>
      <c r="AK213" s="298"/>
      <c r="AL213" s="298"/>
      <c r="AM213" s="200">
        <v>1</v>
      </c>
      <c r="AN213" s="200">
        <v>1</v>
      </c>
      <c r="AO213" s="200" t="s">
        <v>1742</v>
      </c>
      <c r="AP213" s="200">
        <v>0</v>
      </c>
      <c r="AQ213" s="241">
        <v>0</v>
      </c>
      <c r="AR213" s="247"/>
      <c r="AS213" s="298" t="s">
        <v>1497</v>
      </c>
      <c r="AT213" s="356">
        <v>0</v>
      </c>
      <c r="AU213" s="200">
        <v>0</v>
      </c>
      <c r="AV213" s="357">
        <v>0</v>
      </c>
      <c r="AW213" s="324" t="s">
        <v>1781</v>
      </c>
      <c r="AX213" s="325"/>
      <c r="AY213" s="324" t="s">
        <v>1782</v>
      </c>
      <c r="AZ213" s="324"/>
      <c r="BA213" s="324"/>
      <c r="BB213" s="257" t="s">
        <v>1780</v>
      </c>
      <c r="BC213" s="257"/>
      <c r="BD213" s="257"/>
      <c r="BE213" s="257"/>
      <c r="BF213" s="257"/>
      <c r="BG213" s="257"/>
      <c r="BH213" s="184">
        <v>10000</v>
      </c>
      <c r="BI213" s="298" t="s">
        <v>1497</v>
      </c>
      <c r="BJ213" s="419"/>
      <c r="BM213" s="178"/>
      <c r="BN213" s="178"/>
      <c r="BP213" s="183">
        <f t="shared" si="13"/>
        <v>0</v>
      </c>
    </row>
    <row r="214" spans="1:68" ht="20.100000000000001" customHeight="1">
      <c r="A214" s="191"/>
      <c r="B214" s="191"/>
      <c r="C214" s="191"/>
      <c r="D214" s="191"/>
      <c r="E214" s="391" t="s">
        <v>1783</v>
      </c>
      <c r="F214" s="298">
        <v>205914</v>
      </c>
      <c r="G214" s="298">
        <v>205914</v>
      </c>
      <c r="H214" s="298"/>
      <c r="I214" s="298"/>
      <c r="J214" s="298">
        <v>180710</v>
      </c>
      <c r="K214" s="306">
        <v>180710</v>
      </c>
      <c r="L214" s="298"/>
      <c r="M214" s="298"/>
      <c r="N214" s="298"/>
      <c r="O214" s="200"/>
      <c r="P214" s="200">
        <v>0</v>
      </c>
      <c r="Q214" s="237"/>
      <c r="R214" s="200"/>
      <c r="S214" s="200"/>
      <c r="T214" s="351">
        <v>181290</v>
      </c>
      <c r="U214" s="200">
        <v>580</v>
      </c>
      <c r="V214" s="298">
        <v>181290</v>
      </c>
      <c r="W214" s="351">
        <v>240518</v>
      </c>
      <c r="X214" s="298">
        <v>0</v>
      </c>
      <c r="Y214" s="298"/>
      <c r="Z214" s="298"/>
      <c r="AA214" s="298"/>
      <c r="AB214" s="298"/>
      <c r="AC214" s="298"/>
      <c r="AD214" s="298"/>
      <c r="AE214" s="298"/>
      <c r="AF214" s="298"/>
      <c r="AG214" s="298"/>
      <c r="AH214" s="298"/>
      <c r="AI214" s="298"/>
      <c r="AJ214" s="298"/>
      <c r="AK214" s="298"/>
      <c r="AL214" s="298"/>
      <c r="AM214" s="200">
        <v>1</v>
      </c>
      <c r="AN214" s="200">
        <v>1</v>
      </c>
      <c r="AO214" s="200"/>
      <c r="AP214" s="200">
        <v>580</v>
      </c>
      <c r="AQ214" s="241">
        <v>3.0000000000000001E-3</v>
      </c>
      <c r="AR214" s="200"/>
      <c r="AS214" s="298"/>
      <c r="AT214" s="356">
        <v>59228</v>
      </c>
      <c r="AU214" s="200">
        <v>59228</v>
      </c>
      <c r="AV214" s="357">
        <v>32.700000000000003</v>
      </c>
      <c r="AW214" s="324"/>
      <c r="AX214" s="325"/>
      <c r="AY214" s="256"/>
      <c r="AZ214" s="256"/>
      <c r="BA214" s="256"/>
      <c r="BB214" s="257" t="s">
        <v>1783</v>
      </c>
      <c r="BC214" s="257"/>
      <c r="BD214" s="257"/>
      <c r="BE214" s="257"/>
      <c r="BF214" s="257"/>
      <c r="BG214" s="257"/>
      <c r="BH214" s="184">
        <v>362000</v>
      </c>
      <c r="BI214" s="298"/>
      <c r="BJ214" s="419"/>
      <c r="BM214" s="178"/>
      <c r="BN214" s="178"/>
      <c r="BP214" s="183">
        <f t="shared" si="13"/>
        <v>0</v>
      </c>
    </row>
    <row r="215" spans="1:68" s="178" customFormat="1" ht="20.100000000000001" hidden="1" customHeight="1">
      <c r="A215" s="191"/>
      <c r="B215" s="191"/>
      <c r="C215" s="191">
        <v>1</v>
      </c>
      <c r="D215" s="191"/>
      <c r="E215" s="217" t="s">
        <v>1784</v>
      </c>
      <c r="F215" s="298">
        <v>57700</v>
      </c>
      <c r="G215" s="298">
        <v>57700</v>
      </c>
      <c r="H215" s="298"/>
      <c r="I215" s="298"/>
      <c r="J215" s="298">
        <v>57060</v>
      </c>
      <c r="K215" s="306">
        <v>57060</v>
      </c>
      <c r="L215" s="298"/>
      <c r="M215" s="298"/>
      <c r="N215" s="298"/>
      <c r="O215" s="200"/>
      <c r="P215" s="200">
        <v>0</v>
      </c>
      <c r="Q215" s="237"/>
      <c r="R215" s="200"/>
      <c r="S215" s="200"/>
      <c r="T215" s="298">
        <v>57590</v>
      </c>
      <c r="U215" s="200">
        <v>530</v>
      </c>
      <c r="V215" s="298">
        <v>57590</v>
      </c>
      <c r="W215" s="314">
        <v>60507</v>
      </c>
      <c r="X215" s="298"/>
      <c r="Y215" s="298"/>
      <c r="Z215" s="298"/>
      <c r="AA215" s="298"/>
      <c r="AB215" s="298">
        <v>60507</v>
      </c>
      <c r="AC215" s="298"/>
      <c r="AD215" s="298"/>
      <c r="AE215" s="298"/>
      <c r="AF215" s="298"/>
      <c r="AG215" s="298">
        <v>0</v>
      </c>
      <c r="AH215" s="298"/>
      <c r="AI215" s="298">
        <v>57590</v>
      </c>
      <c r="AJ215" s="298"/>
      <c r="AK215" s="298" t="s">
        <v>1785</v>
      </c>
      <c r="AL215" s="298"/>
      <c r="AM215" s="200"/>
      <c r="AN215" s="200">
        <v>1</v>
      </c>
      <c r="AO215" s="200" t="s">
        <v>1786</v>
      </c>
      <c r="AP215" s="200">
        <v>530</v>
      </c>
      <c r="AQ215" s="241">
        <v>8.9999999999999993E-3</v>
      </c>
      <c r="AR215" s="247" t="s">
        <v>1743</v>
      </c>
      <c r="AS215" s="298" t="s">
        <v>1497</v>
      </c>
      <c r="AT215" s="194">
        <v>2917</v>
      </c>
      <c r="AU215" s="200">
        <v>2917</v>
      </c>
      <c r="AV215" s="246">
        <v>5.0999999999999996</v>
      </c>
      <c r="AW215" s="324" t="s">
        <v>1787</v>
      </c>
      <c r="AX215" s="325" t="s">
        <v>1788</v>
      </c>
      <c r="AY215" s="256"/>
      <c r="AZ215" s="256"/>
      <c r="BA215" s="256"/>
      <c r="BB215" s="257" t="s">
        <v>1784</v>
      </c>
      <c r="BC215" s="257"/>
      <c r="BD215" s="257"/>
      <c r="BE215" s="257"/>
      <c r="BF215" s="257">
        <v>57060</v>
      </c>
      <c r="BG215" s="257"/>
      <c r="BH215" s="184">
        <v>114650</v>
      </c>
      <c r="BI215" s="298" t="s">
        <v>1497</v>
      </c>
      <c r="BJ215" s="337"/>
      <c r="BK215" s="184" t="s">
        <v>1315</v>
      </c>
      <c r="BL215" s="184"/>
      <c r="BP215" s="183">
        <f t="shared" si="13"/>
        <v>0</v>
      </c>
    </row>
    <row r="216" spans="1:68" s="178" customFormat="1" ht="20.100000000000001" hidden="1" customHeight="1">
      <c r="A216" s="191"/>
      <c r="B216" s="191"/>
      <c r="C216" s="191">
        <v>1</v>
      </c>
      <c r="D216" s="191"/>
      <c r="E216" s="217" t="s">
        <v>1789</v>
      </c>
      <c r="F216" s="298">
        <v>30000</v>
      </c>
      <c r="G216" s="298">
        <v>30000</v>
      </c>
      <c r="H216" s="298"/>
      <c r="I216" s="298"/>
      <c r="J216" s="298">
        <v>30000</v>
      </c>
      <c r="K216" s="306">
        <v>30000</v>
      </c>
      <c r="L216" s="298"/>
      <c r="M216" s="298"/>
      <c r="N216" s="298"/>
      <c r="O216" s="200"/>
      <c r="P216" s="200">
        <v>0</v>
      </c>
      <c r="Q216" s="237"/>
      <c r="R216" s="200"/>
      <c r="S216" s="200"/>
      <c r="T216" s="298">
        <v>30000</v>
      </c>
      <c r="U216" s="200">
        <v>0</v>
      </c>
      <c r="V216" s="298">
        <v>30000</v>
      </c>
      <c r="W216" s="314">
        <v>30000</v>
      </c>
      <c r="X216" s="298"/>
      <c r="Y216" s="298"/>
      <c r="Z216" s="298"/>
      <c r="AA216" s="298"/>
      <c r="AB216" s="298">
        <v>30000</v>
      </c>
      <c r="AC216" s="298"/>
      <c r="AD216" s="298"/>
      <c r="AE216" s="298"/>
      <c r="AF216" s="298"/>
      <c r="AG216" s="298"/>
      <c r="AH216" s="298"/>
      <c r="AI216" s="298"/>
      <c r="AJ216" s="298"/>
      <c r="AK216" s="298"/>
      <c r="AL216" s="298"/>
      <c r="AM216" s="200"/>
      <c r="AN216" s="200">
        <v>1</v>
      </c>
      <c r="AO216" s="200" t="s">
        <v>1786</v>
      </c>
      <c r="AP216" s="200">
        <v>0</v>
      </c>
      <c r="AQ216" s="241">
        <v>0</v>
      </c>
      <c r="AR216" s="247" t="s">
        <v>1743</v>
      </c>
      <c r="AS216" s="298" t="s">
        <v>1497</v>
      </c>
      <c r="AT216" s="194">
        <v>0</v>
      </c>
      <c r="AU216" s="200">
        <v>0</v>
      </c>
      <c r="AV216" s="246">
        <v>0</v>
      </c>
      <c r="AW216" s="324" t="s">
        <v>1787</v>
      </c>
      <c r="AX216" s="325" t="s">
        <v>1788</v>
      </c>
      <c r="AY216" s="256"/>
      <c r="AZ216" s="256"/>
      <c r="BA216" s="256"/>
      <c r="BB216" s="257" t="s">
        <v>1789</v>
      </c>
      <c r="BC216" s="257"/>
      <c r="BD216" s="257"/>
      <c r="BE216" s="257"/>
      <c r="BF216" s="257"/>
      <c r="BG216" s="257"/>
      <c r="BH216" s="184">
        <v>60000</v>
      </c>
      <c r="BI216" s="298" t="s">
        <v>1497</v>
      </c>
      <c r="BJ216" s="337"/>
      <c r="BK216" s="184" t="s">
        <v>1315</v>
      </c>
      <c r="BL216" s="184"/>
      <c r="BM216" s="183"/>
      <c r="BP216" s="183">
        <f t="shared" si="13"/>
        <v>0</v>
      </c>
    </row>
    <row r="217" spans="1:68" s="178" customFormat="1" ht="20.100000000000001" hidden="1" customHeight="1">
      <c r="A217" s="191"/>
      <c r="B217" s="191"/>
      <c r="C217" s="191">
        <v>1</v>
      </c>
      <c r="D217" s="191"/>
      <c r="E217" s="217" t="s">
        <v>1790</v>
      </c>
      <c r="F217" s="298">
        <v>23214</v>
      </c>
      <c r="G217" s="298">
        <v>23214</v>
      </c>
      <c r="H217" s="298"/>
      <c r="I217" s="298"/>
      <c r="J217" s="298">
        <v>0</v>
      </c>
      <c r="K217" s="306">
        <v>0</v>
      </c>
      <c r="L217" s="298"/>
      <c r="M217" s="298"/>
      <c r="N217" s="298"/>
      <c r="O217" s="200"/>
      <c r="P217" s="200">
        <v>0</v>
      </c>
      <c r="Q217" s="237"/>
      <c r="R217" s="200"/>
      <c r="S217" s="200"/>
      <c r="T217" s="298"/>
      <c r="U217" s="200">
        <v>0</v>
      </c>
      <c r="V217" s="298"/>
      <c r="W217" s="314">
        <v>54011</v>
      </c>
      <c r="X217" s="298"/>
      <c r="Y217" s="298"/>
      <c r="Z217" s="298"/>
      <c r="AA217" s="298"/>
      <c r="AB217" s="298">
        <v>54011</v>
      </c>
      <c r="AC217" s="298"/>
      <c r="AD217" s="298"/>
      <c r="AE217" s="298"/>
      <c r="AF217" s="298"/>
      <c r="AG217" s="298"/>
      <c r="AH217" s="298"/>
      <c r="AI217" s="298"/>
      <c r="AJ217" s="298"/>
      <c r="AK217" s="203"/>
      <c r="AL217" s="203"/>
      <c r="AM217" s="203"/>
      <c r="AN217" s="203">
        <v>1</v>
      </c>
      <c r="AO217" s="203"/>
      <c r="AP217" s="200">
        <v>0</v>
      </c>
      <c r="AQ217" s="241">
        <v>0</v>
      </c>
      <c r="AR217" s="247" t="s">
        <v>1743</v>
      </c>
      <c r="AS217" s="298" t="s">
        <v>1331</v>
      </c>
      <c r="AT217" s="194">
        <v>54011</v>
      </c>
      <c r="AU217" s="200">
        <v>54011</v>
      </c>
      <c r="AV217" s="246" t="e">
        <v>#DIV/0!</v>
      </c>
      <c r="AW217" s="324" t="s">
        <v>1791</v>
      </c>
      <c r="AX217" s="325"/>
      <c r="AY217" s="256"/>
      <c r="AZ217" s="256"/>
      <c r="BA217" s="256"/>
      <c r="BB217" s="257" t="s">
        <v>1790</v>
      </c>
      <c r="BC217" s="257"/>
      <c r="BD217" s="257"/>
      <c r="BE217" s="257"/>
      <c r="BF217" s="257"/>
      <c r="BG217" s="257"/>
      <c r="BH217" s="184">
        <v>0</v>
      </c>
      <c r="BI217" s="298" t="s">
        <v>1331</v>
      </c>
      <c r="BJ217" s="337"/>
      <c r="BK217" s="184" t="s">
        <v>1315</v>
      </c>
      <c r="BL217" s="184"/>
      <c r="BN217" s="183"/>
      <c r="BP217" s="183">
        <f t="shared" si="13"/>
        <v>0</v>
      </c>
    </row>
    <row r="218" spans="1:68" s="178" customFormat="1" ht="20.100000000000001" hidden="1" customHeight="1">
      <c r="A218" s="191"/>
      <c r="B218" s="191"/>
      <c r="C218" s="191">
        <v>1</v>
      </c>
      <c r="D218" s="191"/>
      <c r="E218" s="217" t="s">
        <v>1792</v>
      </c>
      <c r="F218" s="298">
        <v>79600</v>
      </c>
      <c r="G218" s="298">
        <v>79600</v>
      </c>
      <c r="H218" s="298"/>
      <c r="I218" s="298"/>
      <c r="J218" s="298">
        <v>79600</v>
      </c>
      <c r="K218" s="306">
        <v>79600</v>
      </c>
      <c r="L218" s="298"/>
      <c r="M218" s="298"/>
      <c r="N218" s="298"/>
      <c r="O218" s="200"/>
      <c r="P218" s="200">
        <v>0</v>
      </c>
      <c r="Q218" s="237"/>
      <c r="R218" s="200"/>
      <c r="S218" s="200"/>
      <c r="T218" s="298">
        <v>79600</v>
      </c>
      <c r="U218" s="200">
        <v>0</v>
      </c>
      <c r="V218" s="298">
        <v>79600</v>
      </c>
      <c r="W218" s="314">
        <v>79600</v>
      </c>
      <c r="X218" s="298"/>
      <c r="Y218" s="298"/>
      <c r="Z218" s="298"/>
      <c r="AA218" s="298"/>
      <c r="AB218" s="298"/>
      <c r="AC218" s="298"/>
      <c r="AD218" s="298"/>
      <c r="AE218" s="298"/>
      <c r="AF218" s="298"/>
      <c r="AG218" s="298"/>
      <c r="AH218" s="298"/>
      <c r="AI218" s="298"/>
      <c r="AJ218" s="298"/>
      <c r="AK218" s="298"/>
      <c r="AL218" s="298"/>
      <c r="AM218" s="200"/>
      <c r="AN218" s="200">
        <v>1</v>
      </c>
      <c r="AO218" s="200" t="s">
        <v>1786</v>
      </c>
      <c r="AP218" s="200">
        <v>0</v>
      </c>
      <c r="AQ218" s="241">
        <v>0</v>
      </c>
      <c r="AR218" s="247" t="s">
        <v>1743</v>
      </c>
      <c r="AS218" s="298" t="s">
        <v>1497</v>
      </c>
      <c r="AT218" s="194">
        <v>0</v>
      </c>
      <c r="AU218" s="200">
        <v>0</v>
      </c>
      <c r="AV218" s="246">
        <v>0</v>
      </c>
      <c r="AW218" s="324" t="s">
        <v>1787</v>
      </c>
      <c r="AX218" s="325" t="s">
        <v>1793</v>
      </c>
      <c r="AY218" s="256"/>
      <c r="AZ218" s="256"/>
      <c r="BA218" s="256"/>
      <c r="BB218" s="257" t="s">
        <v>1792</v>
      </c>
      <c r="BC218" s="257"/>
      <c r="BD218" s="257"/>
      <c r="BE218" s="257"/>
      <c r="BF218" s="257">
        <v>79600</v>
      </c>
      <c r="BG218" s="257"/>
      <c r="BH218" s="184">
        <v>159200</v>
      </c>
      <c r="BI218" s="298" t="s">
        <v>1497</v>
      </c>
      <c r="BJ218" s="337"/>
      <c r="BK218" s="184" t="s">
        <v>1315</v>
      </c>
      <c r="BL218" s="184"/>
      <c r="BP218" s="183">
        <f t="shared" si="13"/>
        <v>0</v>
      </c>
    </row>
    <row r="219" spans="1:68" s="178" customFormat="1" ht="20.100000000000001" hidden="1" customHeight="1">
      <c r="A219" s="191"/>
      <c r="B219" s="191"/>
      <c r="C219" s="191">
        <v>1</v>
      </c>
      <c r="D219" s="191"/>
      <c r="E219" s="217" t="s">
        <v>1794</v>
      </c>
      <c r="F219" s="298">
        <v>1900</v>
      </c>
      <c r="G219" s="298">
        <v>1900</v>
      </c>
      <c r="H219" s="298"/>
      <c r="I219" s="298"/>
      <c r="J219" s="298">
        <v>1900</v>
      </c>
      <c r="K219" s="306">
        <v>1900</v>
      </c>
      <c r="L219" s="298"/>
      <c r="M219" s="298"/>
      <c r="N219" s="298"/>
      <c r="O219" s="200"/>
      <c r="P219" s="200">
        <v>0</v>
      </c>
      <c r="Q219" s="237"/>
      <c r="R219" s="200"/>
      <c r="S219" s="200"/>
      <c r="T219" s="298">
        <v>1900</v>
      </c>
      <c r="U219" s="200">
        <v>0</v>
      </c>
      <c r="V219" s="298">
        <v>1900</v>
      </c>
      <c r="W219" s="314">
        <v>1900</v>
      </c>
      <c r="X219" s="298"/>
      <c r="Y219" s="298"/>
      <c r="Z219" s="298"/>
      <c r="AA219" s="298"/>
      <c r="AB219" s="298"/>
      <c r="AC219" s="298"/>
      <c r="AD219" s="298"/>
      <c r="AE219" s="298"/>
      <c r="AF219" s="298"/>
      <c r="AG219" s="298"/>
      <c r="AH219" s="298"/>
      <c r="AI219" s="298"/>
      <c r="AJ219" s="298"/>
      <c r="AK219" s="298"/>
      <c r="AL219" s="298"/>
      <c r="AM219" s="200"/>
      <c r="AN219" s="200">
        <v>1</v>
      </c>
      <c r="AO219" s="200" t="s">
        <v>1786</v>
      </c>
      <c r="AP219" s="200">
        <v>0</v>
      </c>
      <c r="AQ219" s="241">
        <v>0</v>
      </c>
      <c r="AR219" s="247" t="s">
        <v>1743</v>
      </c>
      <c r="AS219" s="298" t="s">
        <v>1497</v>
      </c>
      <c r="AT219" s="194">
        <v>0</v>
      </c>
      <c r="AU219" s="200">
        <v>0</v>
      </c>
      <c r="AV219" s="246">
        <v>0</v>
      </c>
      <c r="AW219" s="324" t="s">
        <v>1795</v>
      </c>
      <c r="AX219" s="325"/>
      <c r="AY219" s="324" t="s">
        <v>1796</v>
      </c>
      <c r="AZ219" s="324"/>
      <c r="BA219" s="324"/>
      <c r="BB219" s="257" t="s">
        <v>1794</v>
      </c>
      <c r="BC219" s="257"/>
      <c r="BD219" s="257"/>
      <c r="BE219" s="257"/>
      <c r="BF219" s="257"/>
      <c r="BG219" s="257"/>
      <c r="BH219" s="184">
        <v>3800</v>
      </c>
      <c r="BI219" s="298" t="s">
        <v>1497</v>
      </c>
      <c r="BJ219" s="337"/>
      <c r="BK219" s="184" t="s">
        <v>1315</v>
      </c>
      <c r="BL219" s="184"/>
      <c r="BM219" s="183"/>
      <c r="BP219" s="183">
        <f t="shared" si="13"/>
        <v>0</v>
      </c>
    </row>
    <row r="220" spans="1:68" s="178" customFormat="1" ht="20.100000000000001" hidden="1" customHeight="1">
      <c r="A220" s="191"/>
      <c r="B220" s="191"/>
      <c r="C220" s="191">
        <v>1</v>
      </c>
      <c r="D220" s="191"/>
      <c r="E220" s="217" t="s">
        <v>1797</v>
      </c>
      <c r="F220" s="298">
        <v>13500</v>
      </c>
      <c r="G220" s="298">
        <v>13500</v>
      </c>
      <c r="H220" s="298"/>
      <c r="I220" s="298"/>
      <c r="J220" s="298">
        <v>12150</v>
      </c>
      <c r="K220" s="306">
        <v>12150</v>
      </c>
      <c r="L220" s="298"/>
      <c r="M220" s="298"/>
      <c r="N220" s="298"/>
      <c r="O220" s="200"/>
      <c r="P220" s="200">
        <v>0</v>
      </c>
      <c r="Q220" s="237"/>
      <c r="R220" s="200"/>
      <c r="S220" s="200"/>
      <c r="T220" s="298">
        <v>12200</v>
      </c>
      <c r="U220" s="200">
        <v>50</v>
      </c>
      <c r="V220" s="298">
        <v>12200</v>
      </c>
      <c r="W220" s="298">
        <v>14500</v>
      </c>
      <c r="X220" s="298"/>
      <c r="Y220" s="298"/>
      <c r="Z220" s="298"/>
      <c r="AA220" s="298"/>
      <c r="AB220" s="298">
        <v>14500</v>
      </c>
      <c r="AC220" s="298"/>
      <c r="AD220" s="298"/>
      <c r="AE220" s="298"/>
      <c r="AF220" s="298"/>
      <c r="AG220" s="298">
        <v>0</v>
      </c>
      <c r="AH220" s="298"/>
      <c r="AI220" s="298">
        <v>12200</v>
      </c>
      <c r="AJ220" s="298"/>
      <c r="AK220" s="298" t="s">
        <v>1798</v>
      </c>
      <c r="AL220" s="298"/>
      <c r="AM220" s="200"/>
      <c r="AN220" s="200">
        <v>1</v>
      </c>
      <c r="AO220" s="200" t="s">
        <v>1786</v>
      </c>
      <c r="AP220" s="200">
        <v>50</v>
      </c>
      <c r="AQ220" s="241">
        <v>4.0000000000000001E-3</v>
      </c>
      <c r="AR220" s="247" t="s">
        <v>1743</v>
      </c>
      <c r="AS220" s="298" t="s">
        <v>1497</v>
      </c>
      <c r="AT220" s="194">
        <v>2300</v>
      </c>
      <c r="AU220" s="200">
        <v>2300</v>
      </c>
      <c r="AV220" s="246">
        <v>18.899999999999999</v>
      </c>
      <c r="AW220" s="324" t="s">
        <v>1787</v>
      </c>
      <c r="AX220" s="325"/>
      <c r="AY220" s="324" t="s">
        <v>1787</v>
      </c>
      <c r="AZ220" s="324" t="s">
        <v>1787</v>
      </c>
      <c r="BA220" s="324"/>
      <c r="BB220" s="257" t="s">
        <v>1799</v>
      </c>
      <c r="BC220" s="257"/>
      <c r="BD220" s="257"/>
      <c r="BE220" s="257"/>
      <c r="BF220" s="257">
        <v>12150</v>
      </c>
      <c r="BG220" s="257"/>
      <c r="BH220" s="184">
        <v>24350</v>
      </c>
      <c r="BI220" s="298" t="s">
        <v>1497</v>
      </c>
      <c r="BJ220" s="337"/>
      <c r="BK220" s="184" t="s">
        <v>1315</v>
      </c>
      <c r="BL220" s="184"/>
      <c r="BN220" s="183"/>
      <c r="BP220" s="183">
        <f t="shared" si="13"/>
        <v>0</v>
      </c>
    </row>
    <row r="221" spans="1:68" ht="20.100000000000001" customHeight="1">
      <c r="A221" s="191"/>
      <c r="B221" s="191"/>
      <c r="C221" s="191"/>
      <c r="D221" s="191"/>
      <c r="E221" s="391" t="s">
        <v>1800</v>
      </c>
      <c r="F221" s="298">
        <v>349446</v>
      </c>
      <c r="G221" s="298">
        <v>228800</v>
      </c>
      <c r="H221" s="298">
        <v>0</v>
      </c>
      <c r="I221" s="298">
        <v>0</v>
      </c>
      <c r="J221" s="298">
        <v>228800</v>
      </c>
      <c r="K221" s="298">
        <v>228800</v>
      </c>
      <c r="L221" s="298">
        <v>0</v>
      </c>
      <c r="M221" s="298">
        <v>0</v>
      </c>
      <c r="N221" s="298">
        <v>0</v>
      </c>
      <c r="O221" s="298">
        <v>0</v>
      </c>
      <c r="P221" s="298">
        <v>0</v>
      </c>
      <c r="Q221" s="298">
        <v>0</v>
      </c>
      <c r="R221" s="298">
        <v>0</v>
      </c>
      <c r="S221" s="298">
        <v>0</v>
      </c>
      <c r="T221" s="351">
        <v>228800</v>
      </c>
      <c r="U221" s="298">
        <v>0</v>
      </c>
      <c r="V221" s="298">
        <v>228800</v>
      </c>
      <c r="W221" s="351">
        <v>210835</v>
      </c>
      <c r="X221" s="298">
        <v>0</v>
      </c>
      <c r="Y221" s="298"/>
      <c r="Z221" s="298"/>
      <c r="AA221" s="298"/>
      <c r="AB221" s="298"/>
      <c r="AC221" s="298"/>
      <c r="AD221" s="298"/>
      <c r="AE221" s="298"/>
      <c r="AF221" s="298"/>
      <c r="AG221" s="298"/>
      <c r="AH221" s="298"/>
      <c r="AI221" s="298"/>
      <c r="AJ221" s="298"/>
      <c r="AK221" s="298"/>
      <c r="AL221" s="298" t="s">
        <v>1801</v>
      </c>
      <c r="AM221" s="200">
        <v>1</v>
      </c>
      <c r="AN221" s="200">
        <v>1</v>
      </c>
      <c r="AO221" s="200"/>
      <c r="AP221" s="200">
        <v>0</v>
      </c>
      <c r="AQ221" s="241">
        <v>0</v>
      </c>
      <c r="AR221" s="200"/>
      <c r="AS221" s="298"/>
      <c r="AT221" s="356">
        <v>-17965</v>
      </c>
      <c r="AU221" s="200">
        <v>-17965</v>
      </c>
      <c r="AV221" s="357">
        <v>-7.9</v>
      </c>
      <c r="AW221" s="324"/>
      <c r="AX221" s="325"/>
      <c r="AY221" s="256"/>
      <c r="AZ221" s="256"/>
      <c r="BA221" s="256"/>
      <c r="BB221" s="257" t="s">
        <v>1800</v>
      </c>
      <c r="BC221" s="257"/>
      <c r="BD221" s="257"/>
      <c r="BE221" s="257"/>
      <c r="BF221" s="257"/>
      <c r="BG221" s="257"/>
      <c r="BH221" s="184">
        <v>457600</v>
      </c>
      <c r="BI221" s="298"/>
      <c r="BJ221" s="419"/>
      <c r="BM221" s="178"/>
      <c r="BN221" s="178"/>
      <c r="BP221" s="183">
        <f t="shared" si="13"/>
        <v>0</v>
      </c>
    </row>
    <row r="222" spans="1:68" s="178" customFormat="1" ht="54.75" hidden="1" customHeight="1">
      <c r="A222" s="191"/>
      <c r="B222" s="191"/>
      <c r="C222" s="191">
        <v>1</v>
      </c>
      <c r="D222" s="191"/>
      <c r="E222" s="217" t="s">
        <v>1802</v>
      </c>
      <c r="F222" s="298">
        <v>210800</v>
      </c>
      <c r="G222" s="298">
        <v>210800</v>
      </c>
      <c r="H222" s="298"/>
      <c r="I222" s="298"/>
      <c r="J222" s="298">
        <v>210800</v>
      </c>
      <c r="K222" s="306">
        <v>210800</v>
      </c>
      <c r="L222" s="298"/>
      <c r="M222" s="298"/>
      <c r="N222" s="298"/>
      <c r="O222" s="200"/>
      <c r="P222" s="200">
        <v>0</v>
      </c>
      <c r="Q222" s="237"/>
      <c r="R222" s="200"/>
      <c r="S222" s="200"/>
      <c r="T222" s="298">
        <v>210800</v>
      </c>
      <c r="U222" s="200">
        <v>0</v>
      </c>
      <c r="V222" s="298">
        <v>210800</v>
      </c>
      <c r="W222" s="314">
        <v>210835</v>
      </c>
      <c r="X222" s="298"/>
      <c r="Y222" s="298"/>
      <c r="Z222" s="298">
        <v>210835</v>
      </c>
      <c r="AA222" s="298"/>
      <c r="AB222" s="298"/>
      <c r="AC222" s="298"/>
      <c r="AD222" s="298"/>
      <c r="AE222" s="298"/>
      <c r="AF222" s="298"/>
      <c r="AG222" s="298"/>
      <c r="AH222" s="298"/>
      <c r="AI222" s="298"/>
      <c r="AJ222" s="298"/>
      <c r="AK222" s="298"/>
      <c r="AL222" s="298"/>
      <c r="AM222" s="200"/>
      <c r="AN222" s="200">
        <v>1</v>
      </c>
      <c r="AO222" s="200" t="s">
        <v>1786</v>
      </c>
      <c r="AP222" s="200">
        <v>0</v>
      </c>
      <c r="AQ222" s="241">
        <v>0</v>
      </c>
      <c r="AR222" s="247" t="s">
        <v>1743</v>
      </c>
      <c r="AS222" s="298" t="s">
        <v>1497</v>
      </c>
      <c r="AT222" s="194">
        <v>35</v>
      </c>
      <c r="AU222" s="200">
        <v>35</v>
      </c>
      <c r="AV222" s="246">
        <v>0</v>
      </c>
      <c r="AW222" s="324" t="s">
        <v>1803</v>
      </c>
      <c r="AX222" s="325" t="s">
        <v>1803</v>
      </c>
      <c r="AY222" s="324" t="s">
        <v>1803</v>
      </c>
      <c r="AZ222" s="324"/>
      <c r="BA222" s="324"/>
      <c r="BB222" s="257" t="s">
        <v>1802</v>
      </c>
      <c r="BC222" s="257"/>
      <c r="BD222" s="257"/>
      <c r="BE222" s="257"/>
      <c r="BF222" s="257"/>
      <c r="BG222" s="257"/>
      <c r="BH222" s="184">
        <v>421600</v>
      </c>
      <c r="BI222" s="298" t="s">
        <v>1497</v>
      </c>
      <c r="BJ222" s="337"/>
      <c r="BK222" s="184" t="s">
        <v>1315</v>
      </c>
      <c r="BL222" s="184"/>
      <c r="BP222" s="183">
        <f t="shared" si="13"/>
        <v>0</v>
      </c>
    </row>
    <row r="223" spans="1:68" s="178" customFormat="1" ht="54.75" hidden="1" customHeight="1">
      <c r="A223" s="191"/>
      <c r="B223" s="191"/>
      <c r="C223" s="191">
        <v>1</v>
      </c>
      <c r="D223" s="191"/>
      <c r="E223" s="217" t="s">
        <v>1804</v>
      </c>
      <c r="F223" s="298">
        <v>18000</v>
      </c>
      <c r="G223" s="298">
        <v>18000</v>
      </c>
      <c r="H223" s="298"/>
      <c r="I223" s="298"/>
      <c r="J223" s="298">
        <v>18000</v>
      </c>
      <c r="K223" s="306">
        <v>18000</v>
      </c>
      <c r="L223" s="298"/>
      <c r="M223" s="298"/>
      <c r="N223" s="298"/>
      <c r="O223" s="200"/>
      <c r="P223" s="200">
        <v>0</v>
      </c>
      <c r="Q223" s="237"/>
      <c r="R223" s="200"/>
      <c r="S223" s="200"/>
      <c r="T223" s="298">
        <v>18000</v>
      </c>
      <c r="U223" s="200">
        <v>0</v>
      </c>
      <c r="V223" s="298">
        <v>18000</v>
      </c>
      <c r="W223" s="314"/>
      <c r="X223" s="298"/>
      <c r="Y223" s="298"/>
      <c r="Z223" s="298">
        <v>18000</v>
      </c>
      <c r="AA223" s="298"/>
      <c r="AB223" s="298"/>
      <c r="AC223" s="298"/>
      <c r="AD223" s="298"/>
      <c r="AE223" s="298"/>
      <c r="AF223" s="298"/>
      <c r="AG223" s="298"/>
      <c r="AH223" s="298"/>
      <c r="AI223" s="298"/>
      <c r="AJ223" s="298"/>
      <c r="AK223" s="298"/>
      <c r="AL223" s="298"/>
      <c r="AM223" s="200"/>
      <c r="AN223" s="200">
        <v>1</v>
      </c>
      <c r="AO223" s="200" t="s">
        <v>1786</v>
      </c>
      <c r="AP223" s="200">
        <v>0</v>
      </c>
      <c r="AQ223" s="241">
        <v>0</v>
      </c>
      <c r="AR223" s="247" t="s">
        <v>1743</v>
      </c>
      <c r="AS223" s="203" t="s">
        <v>1805</v>
      </c>
      <c r="AT223" s="194">
        <v>-18000</v>
      </c>
      <c r="AU223" s="200">
        <v>-18000</v>
      </c>
      <c r="AV223" s="246">
        <v>-100</v>
      </c>
      <c r="AW223" s="324" t="s">
        <v>1806</v>
      </c>
      <c r="AX223" s="325" t="s">
        <v>1807</v>
      </c>
      <c r="AY223" s="324" t="s">
        <v>1808</v>
      </c>
      <c r="AZ223" s="324"/>
      <c r="BA223" s="324"/>
      <c r="BB223" s="257" t="s">
        <v>1809</v>
      </c>
      <c r="BC223" s="257"/>
      <c r="BD223" s="257"/>
      <c r="BE223" s="257"/>
      <c r="BF223" s="257"/>
      <c r="BG223" s="257"/>
      <c r="BH223" s="184">
        <v>36000</v>
      </c>
      <c r="BI223" s="203" t="s">
        <v>1331</v>
      </c>
      <c r="BJ223" s="270"/>
      <c r="BK223" s="184" t="s">
        <v>1315</v>
      </c>
      <c r="BL223" s="184"/>
      <c r="BP223" s="183">
        <f t="shared" si="13"/>
        <v>0</v>
      </c>
    </row>
    <row r="224" spans="1:68" ht="20.100000000000001" customHeight="1">
      <c r="A224" s="191"/>
      <c r="B224" s="191"/>
      <c r="C224" s="191"/>
      <c r="D224" s="191"/>
      <c r="E224" s="391" t="s">
        <v>1810</v>
      </c>
      <c r="F224" s="298">
        <v>619491</v>
      </c>
      <c r="G224" s="298">
        <v>619491</v>
      </c>
      <c r="H224" s="298"/>
      <c r="I224" s="298"/>
      <c r="J224" s="298">
        <v>665796</v>
      </c>
      <c r="K224" s="306">
        <v>665796</v>
      </c>
      <c r="L224" s="298"/>
      <c r="M224" s="298"/>
      <c r="N224" s="298"/>
      <c r="O224" s="200"/>
      <c r="P224" s="200">
        <v>0</v>
      </c>
      <c r="Q224" s="237"/>
      <c r="R224" s="200"/>
      <c r="S224" s="200"/>
      <c r="T224" s="351">
        <v>674119</v>
      </c>
      <c r="U224" s="200">
        <v>8323</v>
      </c>
      <c r="V224" s="298">
        <v>674119</v>
      </c>
      <c r="W224" s="351">
        <v>764428</v>
      </c>
      <c r="X224" s="298">
        <v>0</v>
      </c>
      <c r="Y224" s="298"/>
      <c r="Z224" s="298">
        <v>237104</v>
      </c>
      <c r="AA224" s="298"/>
      <c r="AB224" s="298">
        <v>527324</v>
      </c>
      <c r="AC224" s="298"/>
      <c r="AD224" s="298"/>
      <c r="AE224" s="298"/>
      <c r="AF224" s="298"/>
      <c r="AG224" s="298">
        <v>202412</v>
      </c>
      <c r="AH224" s="298"/>
      <c r="AI224" s="298">
        <v>471707</v>
      </c>
      <c r="AJ224" s="298"/>
      <c r="AK224" s="298"/>
      <c r="AL224" s="298"/>
      <c r="AM224" s="200">
        <v>1</v>
      </c>
      <c r="AN224" s="200">
        <v>1</v>
      </c>
      <c r="AO224" s="200"/>
      <c r="AP224" s="200">
        <v>8323</v>
      </c>
      <c r="AQ224" s="241">
        <v>1.2999999999999999E-2</v>
      </c>
      <c r="AR224" s="200"/>
      <c r="AS224" s="298"/>
      <c r="AT224" s="356">
        <v>90309</v>
      </c>
      <c r="AU224" s="200">
        <v>90309</v>
      </c>
      <c r="AV224" s="357">
        <v>13.4</v>
      </c>
      <c r="AW224" s="324" t="s">
        <v>1811</v>
      </c>
      <c r="AX224" s="325" t="s">
        <v>1812</v>
      </c>
      <c r="AY224" s="324" t="s">
        <v>1813</v>
      </c>
      <c r="AZ224" s="324"/>
      <c r="BA224" s="324"/>
      <c r="BB224" s="257" t="s">
        <v>1810</v>
      </c>
      <c r="BC224" s="257"/>
      <c r="BD224" s="257">
        <v>149999.70000000001</v>
      </c>
      <c r="BE224" s="257"/>
      <c r="BF224" s="257">
        <v>361057</v>
      </c>
      <c r="BG224" s="257"/>
      <c r="BH224" s="184">
        <v>1339915</v>
      </c>
      <c r="BI224" s="298"/>
      <c r="BJ224" s="419"/>
      <c r="BN224" s="178"/>
      <c r="BP224" s="183">
        <f t="shared" si="13"/>
        <v>0</v>
      </c>
    </row>
    <row r="225" spans="1:68" s="178" customFormat="1" ht="20.100000000000001" hidden="1" customHeight="1">
      <c r="A225" s="191"/>
      <c r="B225" s="191"/>
      <c r="C225" s="191">
        <v>1</v>
      </c>
      <c r="D225" s="191"/>
      <c r="E225" s="209" t="s">
        <v>1814</v>
      </c>
      <c r="F225" s="298">
        <v>361700</v>
      </c>
      <c r="G225" s="298">
        <v>361700</v>
      </c>
      <c r="H225" s="298"/>
      <c r="I225" s="298"/>
      <c r="J225" s="298">
        <v>391900</v>
      </c>
      <c r="K225" s="306">
        <v>391900</v>
      </c>
      <c r="L225" s="298"/>
      <c r="M225" s="298"/>
      <c r="N225" s="298"/>
      <c r="O225" s="200"/>
      <c r="P225" s="200">
        <v>0</v>
      </c>
      <c r="Q225" s="237"/>
      <c r="R225" s="200"/>
      <c r="S225" s="200"/>
      <c r="T225" s="298">
        <v>410700</v>
      </c>
      <c r="U225" s="200">
        <v>18800</v>
      </c>
      <c r="V225" s="298">
        <v>410700</v>
      </c>
      <c r="W225" s="314">
        <v>527842</v>
      </c>
      <c r="X225" s="298"/>
      <c r="Y225" s="298"/>
      <c r="Z225" s="298"/>
      <c r="AA225" s="298"/>
      <c r="AB225" s="298"/>
      <c r="AC225" s="298"/>
      <c r="AD225" s="298"/>
      <c r="AE225" s="298"/>
      <c r="AF225" s="298"/>
      <c r="AG225" s="298"/>
      <c r="AH225" s="298"/>
      <c r="AI225" s="298"/>
      <c r="AJ225" s="298"/>
      <c r="AK225" s="298"/>
      <c r="AL225" s="298"/>
      <c r="AM225" s="200">
        <v>1</v>
      </c>
      <c r="AN225" s="200">
        <v>1</v>
      </c>
      <c r="AO225" s="200" t="s">
        <v>1786</v>
      </c>
      <c r="AP225" s="200">
        <v>18800</v>
      </c>
      <c r="AQ225" s="241">
        <v>4.8000000000000001E-2</v>
      </c>
      <c r="AR225" s="247" t="s">
        <v>1743</v>
      </c>
      <c r="AS225" s="298" t="s">
        <v>1497</v>
      </c>
      <c r="AT225" s="194">
        <v>117142</v>
      </c>
      <c r="AU225" s="200">
        <v>117142</v>
      </c>
      <c r="AV225" s="246">
        <v>28.5</v>
      </c>
      <c r="AW225" s="324"/>
      <c r="AX225" s="325"/>
      <c r="AY225" s="256" t="s">
        <v>1815</v>
      </c>
      <c r="AZ225" s="256" t="s">
        <v>1816</v>
      </c>
      <c r="BA225" s="256"/>
      <c r="BB225" s="257" t="s">
        <v>1814</v>
      </c>
      <c r="BC225" s="257"/>
      <c r="BD225" s="257"/>
      <c r="BE225" s="257"/>
      <c r="BF225" s="257"/>
      <c r="BG225" s="257"/>
      <c r="BH225" s="184">
        <v>802600</v>
      </c>
      <c r="BI225" s="298" t="s">
        <v>1497</v>
      </c>
      <c r="BJ225" s="337"/>
      <c r="BK225" s="184" t="s">
        <v>1315</v>
      </c>
      <c r="BL225" s="184"/>
      <c r="BM225" s="183"/>
      <c r="BN225" s="183"/>
      <c r="BP225" s="183">
        <f t="shared" si="13"/>
        <v>0</v>
      </c>
    </row>
    <row r="226" spans="1:68" s="178" customFormat="1" ht="39.950000000000003" hidden="1" customHeight="1">
      <c r="A226" s="191"/>
      <c r="B226" s="191"/>
      <c r="C226" s="191">
        <v>1</v>
      </c>
      <c r="D226" s="191"/>
      <c r="E226" s="209" t="s">
        <v>1817</v>
      </c>
      <c r="F226" s="298">
        <v>101200</v>
      </c>
      <c r="G226" s="298">
        <v>101200</v>
      </c>
      <c r="H226" s="298"/>
      <c r="I226" s="298"/>
      <c r="J226" s="298">
        <v>101200</v>
      </c>
      <c r="K226" s="306">
        <v>101200</v>
      </c>
      <c r="L226" s="298"/>
      <c r="M226" s="298"/>
      <c r="N226" s="298"/>
      <c r="O226" s="200"/>
      <c r="P226" s="200">
        <v>0</v>
      </c>
      <c r="Q226" s="237"/>
      <c r="R226" s="200"/>
      <c r="S226" s="200"/>
      <c r="T226" s="298">
        <v>121200</v>
      </c>
      <c r="U226" s="200">
        <v>20000</v>
      </c>
      <c r="V226" s="298">
        <v>121200</v>
      </c>
      <c r="W226" s="314">
        <v>128000</v>
      </c>
      <c r="X226" s="298"/>
      <c r="Y226" s="298"/>
      <c r="Z226" s="298"/>
      <c r="AA226" s="298"/>
      <c r="AB226" s="298"/>
      <c r="AC226" s="298"/>
      <c r="AD226" s="298"/>
      <c r="AE226" s="298"/>
      <c r="AF226" s="298"/>
      <c r="AG226" s="298"/>
      <c r="AH226" s="298"/>
      <c r="AI226" s="298"/>
      <c r="AJ226" s="298"/>
      <c r="AK226" s="298"/>
      <c r="AL226" s="298"/>
      <c r="AM226" s="200">
        <v>1</v>
      </c>
      <c r="AN226" s="200">
        <v>1</v>
      </c>
      <c r="AO226" s="200" t="s">
        <v>1786</v>
      </c>
      <c r="AP226" s="200">
        <v>20000</v>
      </c>
      <c r="AQ226" s="241">
        <v>0.19800000000000001</v>
      </c>
      <c r="AR226" s="247" t="s">
        <v>1743</v>
      </c>
      <c r="AS226" s="298" t="s">
        <v>1497</v>
      </c>
      <c r="AT226" s="194">
        <v>6800</v>
      </c>
      <c r="AU226" s="200">
        <v>6800</v>
      </c>
      <c r="AV226" s="246">
        <v>5.6</v>
      </c>
      <c r="AW226" s="324"/>
      <c r="AX226" s="325" t="s">
        <v>1818</v>
      </c>
      <c r="AY226" s="256" t="s">
        <v>1819</v>
      </c>
      <c r="AZ226" s="256" t="s">
        <v>1820</v>
      </c>
      <c r="BA226" s="256"/>
      <c r="BB226" s="257" t="s">
        <v>1817</v>
      </c>
      <c r="BC226" s="257"/>
      <c r="BD226" s="257"/>
      <c r="BE226" s="257"/>
      <c r="BF226" s="257"/>
      <c r="BG226" s="257"/>
      <c r="BH226" s="184">
        <v>222400</v>
      </c>
      <c r="BI226" s="298" t="s">
        <v>1497</v>
      </c>
      <c r="BJ226" s="337"/>
      <c r="BK226" s="184" t="s">
        <v>1315</v>
      </c>
      <c r="BL226" s="184"/>
      <c r="BN226" s="183"/>
      <c r="BP226" s="183">
        <f t="shared" si="13"/>
        <v>0</v>
      </c>
    </row>
    <row r="227" spans="1:68" s="178" customFormat="1" ht="20.100000000000001" hidden="1" customHeight="1">
      <c r="A227" s="191"/>
      <c r="B227" s="191"/>
      <c r="C227" s="191">
        <v>1</v>
      </c>
      <c r="D227" s="191"/>
      <c r="E227" s="209" t="s">
        <v>1821</v>
      </c>
      <c r="F227" s="298">
        <v>47991</v>
      </c>
      <c r="G227" s="298">
        <v>47991</v>
      </c>
      <c r="H227" s="298"/>
      <c r="I227" s="298"/>
      <c r="J227" s="298">
        <v>64096</v>
      </c>
      <c r="K227" s="306">
        <v>64096</v>
      </c>
      <c r="L227" s="298"/>
      <c r="M227" s="298"/>
      <c r="N227" s="298"/>
      <c r="O227" s="200"/>
      <c r="P227" s="200">
        <v>0</v>
      </c>
      <c r="Q227" s="237"/>
      <c r="R227" s="200"/>
      <c r="S227" s="200"/>
      <c r="T227" s="298">
        <v>33619</v>
      </c>
      <c r="U227" s="200">
        <v>-30477</v>
      </c>
      <c r="V227" s="298">
        <v>33619</v>
      </c>
      <c r="W227" s="298"/>
      <c r="X227" s="298"/>
      <c r="Y227" s="298"/>
      <c r="Z227" s="298"/>
      <c r="AA227" s="298"/>
      <c r="AB227" s="298"/>
      <c r="AC227" s="298"/>
      <c r="AD227" s="298"/>
      <c r="AE227" s="298"/>
      <c r="AF227" s="298"/>
      <c r="AG227" s="298"/>
      <c r="AH227" s="298"/>
      <c r="AI227" s="298"/>
      <c r="AJ227" s="298"/>
      <c r="AK227" s="298"/>
      <c r="AL227" s="298"/>
      <c r="AM227" s="200">
        <v>1</v>
      </c>
      <c r="AN227" s="200">
        <v>1</v>
      </c>
      <c r="AO227" s="200" t="s">
        <v>1786</v>
      </c>
      <c r="AP227" s="200">
        <v>-30477</v>
      </c>
      <c r="AQ227" s="241">
        <v>-0.47499999999999998</v>
      </c>
      <c r="AR227" s="247" t="s">
        <v>1743</v>
      </c>
      <c r="AS227" s="298" t="s">
        <v>1497</v>
      </c>
      <c r="AT227" s="194">
        <v>-33619</v>
      </c>
      <c r="AU227" s="200">
        <v>-33619</v>
      </c>
      <c r="AV227" s="246">
        <v>-100</v>
      </c>
      <c r="AW227" s="324"/>
      <c r="AX227" s="325"/>
      <c r="AY227" s="256"/>
      <c r="AZ227" s="256"/>
      <c r="BA227" s="256"/>
      <c r="BB227" s="257" t="s">
        <v>1822</v>
      </c>
      <c r="BC227" s="257"/>
      <c r="BD227" s="257"/>
      <c r="BE227" s="257"/>
      <c r="BF227" s="257"/>
      <c r="BG227" s="257"/>
      <c r="BH227" s="184">
        <v>97715</v>
      </c>
      <c r="BI227" s="298" t="s">
        <v>1497</v>
      </c>
      <c r="BJ227" s="337"/>
      <c r="BK227" s="184" t="s">
        <v>1315</v>
      </c>
      <c r="BL227" s="184"/>
      <c r="BP227" s="183">
        <f t="shared" si="13"/>
        <v>0</v>
      </c>
    </row>
    <row r="228" spans="1:68" s="178" customFormat="1" ht="20.100000000000001" hidden="1" customHeight="1">
      <c r="A228" s="191"/>
      <c r="B228" s="191"/>
      <c r="C228" s="191">
        <v>1</v>
      </c>
      <c r="D228" s="191"/>
      <c r="E228" s="209" t="s">
        <v>1823</v>
      </c>
      <c r="F228" s="298">
        <v>108600</v>
      </c>
      <c r="G228" s="298">
        <v>108600</v>
      </c>
      <c r="H228" s="298"/>
      <c r="I228" s="298"/>
      <c r="J228" s="298">
        <v>108600</v>
      </c>
      <c r="K228" s="306">
        <v>108600</v>
      </c>
      <c r="L228" s="298"/>
      <c r="M228" s="298"/>
      <c r="N228" s="298"/>
      <c r="O228" s="200"/>
      <c r="P228" s="200">
        <v>0</v>
      </c>
      <c r="Q228" s="237"/>
      <c r="R228" s="200"/>
      <c r="S228" s="200"/>
      <c r="T228" s="298">
        <v>108600</v>
      </c>
      <c r="U228" s="200">
        <v>0</v>
      </c>
      <c r="V228" s="298">
        <v>108600</v>
      </c>
      <c r="W228" s="314">
        <v>108586</v>
      </c>
      <c r="X228" s="298"/>
      <c r="Y228" s="298"/>
      <c r="Z228" s="298"/>
      <c r="AA228" s="298"/>
      <c r="AB228" s="298"/>
      <c r="AC228" s="298"/>
      <c r="AD228" s="298"/>
      <c r="AE228" s="298"/>
      <c r="AF228" s="298"/>
      <c r="AG228" s="298"/>
      <c r="AH228" s="298"/>
      <c r="AI228" s="298"/>
      <c r="AJ228" s="298"/>
      <c r="AK228" s="298"/>
      <c r="AL228" s="298"/>
      <c r="AM228" s="200">
        <v>1</v>
      </c>
      <c r="AN228" s="200">
        <v>1</v>
      </c>
      <c r="AO228" s="200" t="s">
        <v>1786</v>
      </c>
      <c r="AP228" s="200">
        <v>0</v>
      </c>
      <c r="AQ228" s="241">
        <v>0</v>
      </c>
      <c r="AR228" s="247" t="s">
        <v>1743</v>
      </c>
      <c r="AS228" s="298" t="s">
        <v>1497</v>
      </c>
      <c r="AT228" s="194">
        <v>-14</v>
      </c>
      <c r="AU228" s="200">
        <v>-14</v>
      </c>
      <c r="AV228" s="246">
        <v>0</v>
      </c>
      <c r="AW228" s="324"/>
      <c r="AX228" s="325" t="s">
        <v>1824</v>
      </c>
      <c r="AY228" s="256"/>
      <c r="AZ228" s="256"/>
      <c r="BA228" s="256"/>
      <c r="BB228" s="257" t="s">
        <v>1823</v>
      </c>
      <c r="BC228" s="257"/>
      <c r="BD228" s="257"/>
      <c r="BE228" s="257"/>
      <c r="BF228" s="257"/>
      <c r="BG228" s="257"/>
      <c r="BH228" s="184">
        <v>217200</v>
      </c>
      <c r="BI228" s="298" t="s">
        <v>1497</v>
      </c>
      <c r="BJ228" s="337"/>
      <c r="BK228" s="184" t="s">
        <v>1315</v>
      </c>
      <c r="BL228" s="184"/>
      <c r="BP228" s="183">
        <f t="shared" si="13"/>
        <v>0</v>
      </c>
    </row>
    <row r="229" spans="1:68" ht="20.100000000000001" customHeight="1">
      <c r="A229" s="191"/>
      <c r="B229" s="191"/>
      <c r="C229" s="191">
        <v>1</v>
      </c>
      <c r="D229" s="191"/>
      <c r="E229" s="391" t="s">
        <v>1825</v>
      </c>
      <c r="F229" s="298"/>
      <c r="G229" s="298"/>
      <c r="H229" s="298"/>
      <c r="I229" s="298"/>
      <c r="J229" s="298">
        <v>1300</v>
      </c>
      <c r="K229" s="306">
        <v>1300</v>
      </c>
      <c r="L229" s="298"/>
      <c r="M229" s="298"/>
      <c r="N229" s="298"/>
      <c r="O229" s="200"/>
      <c r="P229" s="200">
        <v>0</v>
      </c>
      <c r="Q229" s="237"/>
      <c r="R229" s="200"/>
      <c r="S229" s="200"/>
      <c r="T229" s="351">
        <v>2300</v>
      </c>
      <c r="U229" s="200">
        <v>1000</v>
      </c>
      <c r="V229" s="298">
        <v>2300</v>
      </c>
      <c r="W229" s="351">
        <v>2900</v>
      </c>
      <c r="X229" s="298"/>
      <c r="Y229" s="298"/>
      <c r="Z229" s="298"/>
      <c r="AA229" s="298"/>
      <c r="AB229" s="298"/>
      <c r="AC229" s="298"/>
      <c r="AD229" s="298"/>
      <c r="AE229" s="298"/>
      <c r="AF229" s="298"/>
      <c r="AG229" s="298">
        <v>0</v>
      </c>
      <c r="AH229" s="298"/>
      <c r="AI229" s="298">
        <v>2300</v>
      </c>
      <c r="AJ229" s="298"/>
      <c r="AK229" s="298" t="s">
        <v>1503</v>
      </c>
      <c r="AL229" s="298"/>
      <c r="AM229" s="200"/>
      <c r="AN229" s="200"/>
      <c r="AO229" s="200"/>
      <c r="AP229" s="200">
        <v>1000</v>
      </c>
      <c r="AQ229" s="241">
        <v>0.76900000000000002</v>
      </c>
      <c r="AR229" s="247"/>
      <c r="AS229" s="298" t="s">
        <v>1497</v>
      </c>
      <c r="AT229" s="356">
        <v>600</v>
      </c>
      <c r="AU229" s="200">
        <v>600</v>
      </c>
      <c r="AV229" s="357">
        <v>26.1</v>
      </c>
      <c r="AW229" s="324" t="s">
        <v>1787</v>
      </c>
      <c r="AX229" s="325"/>
      <c r="AY229" s="324" t="s">
        <v>1826</v>
      </c>
      <c r="AZ229" s="324"/>
      <c r="BA229" s="324"/>
      <c r="BB229" s="257" t="s">
        <v>1825</v>
      </c>
      <c r="BC229" s="257"/>
      <c r="BD229" s="257"/>
      <c r="BE229" s="257"/>
      <c r="BF229" s="257">
        <v>1300</v>
      </c>
      <c r="BG229" s="257"/>
      <c r="BH229" s="184">
        <v>3600</v>
      </c>
      <c r="BI229" s="298" t="s">
        <v>1497</v>
      </c>
      <c r="BJ229" s="419"/>
      <c r="BM229" s="178"/>
      <c r="BN229" s="178"/>
      <c r="BP229" s="183">
        <f t="shared" si="13"/>
        <v>0</v>
      </c>
    </row>
    <row r="230" spans="1:68" ht="20.100000000000001" customHeight="1">
      <c r="A230" s="191"/>
      <c r="B230" s="191"/>
      <c r="C230" s="191">
        <v>1</v>
      </c>
      <c r="D230" s="191"/>
      <c r="E230" s="391" t="s">
        <v>1178</v>
      </c>
      <c r="F230" s="298">
        <v>7300</v>
      </c>
      <c r="G230" s="298">
        <v>7300</v>
      </c>
      <c r="H230" s="298"/>
      <c r="I230" s="298"/>
      <c r="J230" s="298">
        <v>7300</v>
      </c>
      <c r="K230" s="306">
        <v>7300</v>
      </c>
      <c r="L230" s="298"/>
      <c r="M230" s="298"/>
      <c r="N230" s="298"/>
      <c r="O230" s="200"/>
      <c r="P230" s="200">
        <v>0</v>
      </c>
      <c r="Q230" s="237"/>
      <c r="R230" s="200"/>
      <c r="S230" s="200"/>
      <c r="T230" s="351">
        <v>7300</v>
      </c>
      <c r="U230" s="200">
        <v>0</v>
      </c>
      <c r="V230" s="298">
        <v>7300</v>
      </c>
      <c r="W230" s="351">
        <v>7300</v>
      </c>
      <c r="X230" s="298"/>
      <c r="Y230" s="298"/>
      <c r="Z230" s="298"/>
      <c r="AA230" s="298"/>
      <c r="AB230" s="298"/>
      <c r="AC230" s="298"/>
      <c r="AD230" s="298"/>
      <c r="AE230" s="298"/>
      <c r="AF230" s="298"/>
      <c r="AG230" s="298"/>
      <c r="AH230" s="298"/>
      <c r="AI230" s="298"/>
      <c r="AJ230" s="298"/>
      <c r="AK230" s="298"/>
      <c r="AL230" s="298"/>
      <c r="AM230" s="200">
        <v>1</v>
      </c>
      <c r="AN230" s="200">
        <v>1</v>
      </c>
      <c r="AO230" s="200" t="s">
        <v>1742</v>
      </c>
      <c r="AP230" s="200">
        <v>0</v>
      </c>
      <c r="AQ230" s="241">
        <v>0</v>
      </c>
      <c r="AR230" s="247" t="s">
        <v>1743</v>
      </c>
      <c r="AS230" s="298" t="s">
        <v>1497</v>
      </c>
      <c r="AT230" s="356">
        <v>0</v>
      </c>
      <c r="AU230" s="200">
        <v>0</v>
      </c>
      <c r="AV230" s="357">
        <v>0</v>
      </c>
      <c r="AW230" s="324"/>
      <c r="AX230" s="334" t="s">
        <v>1827</v>
      </c>
      <c r="AY230" s="256"/>
      <c r="AZ230" s="256"/>
      <c r="BA230" s="256"/>
      <c r="BB230" s="257" t="s">
        <v>1178</v>
      </c>
      <c r="BC230" s="257"/>
      <c r="BD230" s="257"/>
      <c r="BE230" s="257"/>
      <c r="BF230" s="257"/>
      <c r="BG230" s="257"/>
      <c r="BH230" s="184">
        <v>14600</v>
      </c>
      <c r="BI230" s="298" t="s">
        <v>1497</v>
      </c>
      <c r="BJ230" s="419"/>
      <c r="BM230" s="178"/>
      <c r="BN230" s="178"/>
      <c r="BP230" s="183">
        <f t="shared" si="13"/>
        <v>0</v>
      </c>
    </row>
    <row r="231" spans="1:68" s="178" customFormat="1" ht="20.100000000000001" hidden="1" customHeight="1">
      <c r="A231" s="191">
        <v>2300244</v>
      </c>
      <c r="B231" s="191"/>
      <c r="C231" s="191"/>
      <c r="D231" s="191"/>
      <c r="E231" s="208" t="s">
        <v>1828</v>
      </c>
      <c r="F231" s="298">
        <v>182400</v>
      </c>
      <c r="G231" s="298">
        <v>182400</v>
      </c>
      <c r="H231" s="298"/>
      <c r="I231" s="298"/>
      <c r="J231" s="298">
        <v>175450</v>
      </c>
      <c r="K231" s="306">
        <v>175450</v>
      </c>
      <c r="L231" s="298"/>
      <c r="M231" s="298"/>
      <c r="N231" s="298"/>
      <c r="O231" s="200"/>
      <c r="P231" s="200">
        <v>0</v>
      </c>
      <c r="Q231" s="237"/>
      <c r="R231" s="200"/>
      <c r="S231" s="200"/>
      <c r="T231" s="298"/>
      <c r="U231" s="200">
        <v>-175450</v>
      </c>
      <c r="V231" s="298"/>
      <c r="W231" s="298">
        <v>0</v>
      </c>
      <c r="X231" s="298"/>
      <c r="Y231" s="298"/>
      <c r="Z231" s="298"/>
      <c r="AA231" s="298"/>
      <c r="AB231" s="298">
        <v>0</v>
      </c>
      <c r="AC231" s="298"/>
      <c r="AD231" s="298"/>
      <c r="AE231" s="298"/>
      <c r="AF231" s="298"/>
      <c r="AG231" s="298">
        <v>-53550</v>
      </c>
      <c r="AH231" s="298"/>
      <c r="AI231" s="298">
        <v>53550</v>
      </c>
      <c r="AJ231" s="298"/>
      <c r="AK231" s="298"/>
      <c r="AL231" s="298"/>
      <c r="AM231" s="200">
        <v>1</v>
      </c>
      <c r="AN231" s="200">
        <v>1</v>
      </c>
      <c r="AO231" s="200" t="s">
        <v>1786</v>
      </c>
      <c r="AP231" s="200">
        <v>-175450</v>
      </c>
      <c r="AQ231" s="241">
        <v>-1</v>
      </c>
      <c r="AR231" s="247" t="s">
        <v>1743</v>
      </c>
      <c r="AS231" s="298" t="s">
        <v>1340</v>
      </c>
      <c r="AT231" s="194">
        <v>0</v>
      </c>
      <c r="AU231" s="200">
        <v>0</v>
      </c>
      <c r="AV231" s="246" t="e">
        <v>#DIV/0!</v>
      </c>
      <c r="AW231" s="358" t="s">
        <v>1829</v>
      </c>
      <c r="AX231" s="325" t="s">
        <v>1829</v>
      </c>
      <c r="AY231" s="256"/>
      <c r="AZ231" s="256"/>
      <c r="BA231" s="256"/>
      <c r="BB231" s="257" t="s">
        <v>1828</v>
      </c>
      <c r="BC231" s="257"/>
      <c r="BD231" s="257"/>
      <c r="BE231" s="257"/>
      <c r="BF231" s="257">
        <v>71900</v>
      </c>
      <c r="BG231" s="257"/>
      <c r="BH231" s="184">
        <v>175450</v>
      </c>
      <c r="BI231" s="298" t="s">
        <v>1340</v>
      </c>
      <c r="BJ231" s="337"/>
      <c r="BK231" s="184" t="s">
        <v>1315</v>
      </c>
      <c r="BL231" s="184"/>
      <c r="BM231" s="183"/>
      <c r="BP231" s="183">
        <f t="shared" si="13"/>
        <v>0</v>
      </c>
    </row>
    <row r="232" spans="1:68" s="178" customFormat="1" ht="20.100000000000001" hidden="1" customHeight="1">
      <c r="A232" s="191"/>
      <c r="B232" s="191"/>
      <c r="C232" s="191"/>
      <c r="D232" s="191"/>
      <c r="E232" s="208" t="s">
        <v>1830</v>
      </c>
      <c r="F232" s="298">
        <v>223646</v>
      </c>
      <c r="G232" s="298">
        <v>223646</v>
      </c>
      <c r="H232" s="298"/>
      <c r="I232" s="298"/>
      <c r="J232" s="298">
        <v>220742</v>
      </c>
      <c r="K232" s="306">
        <v>0</v>
      </c>
      <c r="L232" s="298"/>
      <c r="M232" s="298"/>
      <c r="N232" s="298"/>
      <c r="O232" s="200"/>
      <c r="P232" s="200">
        <v>-220742</v>
      </c>
      <c r="Q232" s="237"/>
      <c r="R232" s="200"/>
      <c r="S232" s="200"/>
      <c r="T232" s="298">
        <v>0</v>
      </c>
      <c r="U232" s="200">
        <v>0</v>
      </c>
      <c r="V232" s="298">
        <v>0</v>
      </c>
      <c r="W232" s="298">
        <v>0</v>
      </c>
      <c r="X232" s="298">
        <v>0</v>
      </c>
      <c r="Y232" s="298"/>
      <c r="Z232" s="298"/>
      <c r="AA232" s="298"/>
      <c r="AB232" s="298"/>
      <c r="AC232" s="298"/>
      <c r="AD232" s="298"/>
      <c r="AE232" s="298"/>
      <c r="AF232" s="298"/>
      <c r="AG232" s="298"/>
      <c r="AH232" s="298"/>
      <c r="AI232" s="298"/>
      <c r="AJ232" s="298"/>
      <c r="AK232" s="203"/>
      <c r="AL232" s="203" t="s">
        <v>1831</v>
      </c>
      <c r="AM232" s="200">
        <v>1</v>
      </c>
      <c r="AN232" s="200">
        <v>1</v>
      </c>
      <c r="AO232" s="200"/>
      <c r="AP232" s="200">
        <v>0</v>
      </c>
      <c r="AQ232" s="241">
        <v>0</v>
      </c>
      <c r="AR232" s="200"/>
      <c r="AS232" s="298"/>
      <c r="AT232" s="194">
        <v>0</v>
      </c>
      <c r="AU232" s="200">
        <v>0</v>
      </c>
      <c r="AV232" s="246" t="e">
        <v>#DIV/0!</v>
      </c>
      <c r="AW232" s="324"/>
      <c r="AX232" s="325"/>
      <c r="AY232" s="256" t="s">
        <v>1832</v>
      </c>
      <c r="AZ232" s="256"/>
      <c r="BA232" s="256"/>
      <c r="BB232" s="257" t="s">
        <v>1833</v>
      </c>
      <c r="BC232" s="257"/>
      <c r="BD232" s="257"/>
      <c r="BE232" s="257"/>
      <c r="BF232" s="257"/>
      <c r="BG232" s="257"/>
      <c r="BH232" s="184">
        <v>0</v>
      </c>
      <c r="BI232" s="298"/>
      <c r="BJ232" s="337"/>
      <c r="BK232" s="184" t="s">
        <v>1315</v>
      </c>
      <c r="BL232" s="184"/>
      <c r="BM232" s="183"/>
      <c r="BN232" s="183"/>
      <c r="BP232" s="183">
        <f t="shared" si="13"/>
        <v>0</v>
      </c>
    </row>
    <row r="233" spans="1:68" s="178" customFormat="1" ht="20.100000000000001" hidden="1" customHeight="1">
      <c r="A233" s="191"/>
      <c r="B233" s="191"/>
      <c r="C233" s="191"/>
      <c r="D233" s="191"/>
      <c r="E233" s="217" t="s">
        <v>1834</v>
      </c>
      <c r="F233" s="298">
        <v>169128</v>
      </c>
      <c r="G233" s="298">
        <v>169128</v>
      </c>
      <c r="H233" s="298"/>
      <c r="I233" s="298"/>
      <c r="J233" s="298">
        <v>172001</v>
      </c>
      <c r="K233" s="306">
        <v>0</v>
      </c>
      <c r="L233" s="298"/>
      <c r="M233" s="298"/>
      <c r="N233" s="298"/>
      <c r="O233" s="200"/>
      <c r="P233" s="200">
        <v>-172001</v>
      </c>
      <c r="Q233" s="237"/>
      <c r="R233" s="200"/>
      <c r="S233" s="200"/>
      <c r="T233" s="298"/>
      <c r="U233" s="200">
        <v>0</v>
      </c>
      <c r="V233" s="298"/>
      <c r="W233" s="298"/>
      <c r="X233" s="298"/>
      <c r="Y233" s="298"/>
      <c r="Z233" s="298"/>
      <c r="AA233" s="298"/>
      <c r="AB233" s="298"/>
      <c r="AC233" s="298"/>
      <c r="AD233" s="298"/>
      <c r="AE233" s="298"/>
      <c r="AF233" s="298"/>
      <c r="AG233" s="298"/>
      <c r="AH233" s="298"/>
      <c r="AI233" s="298"/>
      <c r="AJ233" s="298"/>
      <c r="AK233" s="298"/>
      <c r="AL233" s="298"/>
      <c r="AM233" s="200"/>
      <c r="AN233" s="200">
        <v>1</v>
      </c>
      <c r="AO233" s="200" t="s">
        <v>1786</v>
      </c>
      <c r="AP233" s="200">
        <v>0</v>
      </c>
      <c r="AQ233" s="241">
        <v>0</v>
      </c>
      <c r="AR233" s="247" t="s">
        <v>1743</v>
      </c>
      <c r="AS233" s="298" t="s">
        <v>1309</v>
      </c>
      <c r="AT233" s="194">
        <v>0</v>
      </c>
      <c r="AU233" s="200">
        <v>0</v>
      </c>
      <c r="AV233" s="246" t="e">
        <v>#DIV/0!</v>
      </c>
      <c r="AW233" s="324"/>
      <c r="AX233" s="325" t="s">
        <v>1835</v>
      </c>
      <c r="AY233" s="256"/>
      <c r="AZ233" s="256"/>
      <c r="BA233" s="256"/>
      <c r="BB233" s="257" t="s">
        <v>1834</v>
      </c>
      <c r="BC233" s="257"/>
      <c r="BD233" s="257"/>
      <c r="BE233" s="257"/>
      <c r="BF233" s="257">
        <v>134701</v>
      </c>
      <c r="BG233" s="257"/>
      <c r="BH233" s="184">
        <v>0</v>
      </c>
      <c r="BI233" s="298" t="s">
        <v>1309</v>
      </c>
      <c r="BJ233" s="337"/>
      <c r="BK233" s="184" t="s">
        <v>1315</v>
      </c>
      <c r="BL233" s="184"/>
      <c r="BM233" s="183"/>
      <c r="BN233" s="183"/>
      <c r="BP233" s="183">
        <f t="shared" si="13"/>
        <v>0</v>
      </c>
    </row>
    <row r="234" spans="1:68" s="178" customFormat="1" ht="39.950000000000003" hidden="1" customHeight="1">
      <c r="A234" s="191"/>
      <c r="B234" s="191"/>
      <c r="C234" s="191"/>
      <c r="D234" s="191"/>
      <c r="E234" s="217" t="s">
        <v>1836</v>
      </c>
      <c r="F234" s="298">
        <v>9158</v>
      </c>
      <c r="G234" s="298">
        <v>9158</v>
      </c>
      <c r="H234" s="298"/>
      <c r="I234" s="298"/>
      <c r="J234" s="298">
        <v>10820</v>
      </c>
      <c r="K234" s="306">
        <v>0</v>
      </c>
      <c r="L234" s="298"/>
      <c r="M234" s="298"/>
      <c r="N234" s="298"/>
      <c r="O234" s="200"/>
      <c r="P234" s="200">
        <v>-10820</v>
      </c>
      <c r="Q234" s="237"/>
      <c r="R234" s="200"/>
      <c r="S234" s="200"/>
      <c r="T234" s="298">
        <v>0</v>
      </c>
      <c r="U234" s="200">
        <v>0</v>
      </c>
      <c r="V234" s="298">
        <v>0</v>
      </c>
      <c r="W234" s="298">
        <v>0</v>
      </c>
      <c r="X234" s="298"/>
      <c r="Y234" s="298"/>
      <c r="Z234" s="298"/>
      <c r="AA234" s="298"/>
      <c r="AB234" s="298"/>
      <c r="AC234" s="298"/>
      <c r="AD234" s="298"/>
      <c r="AE234" s="298"/>
      <c r="AF234" s="298"/>
      <c r="AG234" s="298"/>
      <c r="AH234" s="298"/>
      <c r="AI234" s="298"/>
      <c r="AJ234" s="298"/>
      <c r="AK234" s="298"/>
      <c r="AL234" s="298"/>
      <c r="AM234" s="200"/>
      <c r="AN234" s="200">
        <v>1</v>
      </c>
      <c r="AO234" s="200"/>
      <c r="AP234" s="200">
        <v>0</v>
      </c>
      <c r="AQ234" s="241">
        <v>0</v>
      </c>
      <c r="AR234" s="247" t="s">
        <v>1743</v>
      </c>
      <c r="AS234" s="298" t="s">
        <v>1309</v>
      </c>
      <c r="AT234" s="194">
        <v>0</v>
      </c>
      <c r="AU234" s="200">
        <v>0</v>
      </c>
      <c r="AV234" s="246" t="e">
        <v>#DIV/0!</v>
      </c>
      <c r="AW234" s="324"/>
      <c r="AX234" s="325" t="s">
        <v>1837</v>
      </c>
      <c r="AY234" s="256" t="s">
        <v>1826</v>
      </c>
      <c r="AZ234" s="256"/>
      <c r="BA234" s="256"/>
      <c r="BB234" s="257" t="s">
        <v>1836</v>
      </c>
      <c r="BC234" s="257"/>
      <c r="BD234" s="257"/>
      <c r="BE234" s="257"/>
      <c r="BF234" s="257">
        <v>10820</v>
      </c>
      <c r="BG234" s="257"/>
      <c r="BH234" s="184">
        <v>0</v>
      </c>
      <c r="BI234" s="298" t="s">
        <v>1309</v>
      </c>
      <c r="BJ234" s="337"/>
      <c r="BK234" s="184" t="s">
        <v>1315</v>
      </c>
      <c r="BL234" s="184"/>
      <c r="BM234" s="183"/>
      <c r="BN234" s="183"/>
      <c r="BP234" s="183">
        <f t="shared" si="13"/>
        <v>0</v>
      </c>
    </row>
    <row r="235" spans="1:68" s="178" customFormat="1" ht="25.5" hidden="1" customHeight="1">
      <c r="A235" s="191"/>
      <c r="B235" s="191"/>
      <c r="C235" s="191"/>
      <c r="D235" s="191"/>
      <c r="E235" s="217" t="s">
        <v>1838</v>
      </c>
      <c r="F235" s="298">
        <v>45360</v>
      </c>
      <c r="G235" s="298">
        <v>45360</v>
      </c>
      <c r="H235" s="298"/>
      <c r="I235" s="298"/>
      <c r="J235" s="298">
        <v>37921</v>
      </c>
      <c r="K235" s="306">
        <v>0</v>
      </c>
      <c r="L235" s="298"/>
      <c r="M235" s="298"/>
      <c r="N235" s="298"/>
      <c r="O235" s="200"/>
      <c r="P235" s="200">
        <v>-37921</v>
      </c>
      <c r="Q235" s="237"/>
      <c r="R235" s="200"/>
      <c r="S235" s="200"/>
      <c r="T235" s="298">
        <v>0</v>
      </c>
      <c r="U235" s="200">
        <v>0</v>
      </c>
      <c r="V235" s="298">
        <v>0</v>
      </c>
      <c r="W235" s="298">
        <v>0</v>
      </c>
      <c r="X235" s="298"/>
      <c r="Y235" s="298"/>
      <c r="Z235" s="298"/>
      <c r="AA235" s="298"/>
      <c r="AB235" s="298"/>
      <c r="AC235" s="298"/>
      <c r="AD235" s="298"/>
      <c r="AE235" s="298"/>
      <c r="AF235" s="298"/>
      <c r="AG235" s="298"/>
      <c r="AH235" s="298"/>
      <c r="AI235" s="298"/>
      <c r="AJ235" s="298"/>
      <c r="AK235" s="298"/>
      <c r="AL235" s="298"/>
      <c r="AM235" s="200"/>
      <c r="AN235" s="200">
        <v>1</v>
      </c>
      <c r="AO235" s="200"/>
      <c r="AP235" s="200">
        <v>0</v>
      </c>
      <c r="AQ235" s="241">
        <v>0</v>
      </c>
      <c r="AR235" s="247" t="s">
        <v>1743</v>
      </c>
      <c r="AS235" s="298" t="s">
        <v>1309</v>
      </c>
      <c r="AT235" s="194">
        <v>0</v>
      </c>
      <c r="AU235" s="200">
        <v>0</v>
      </c>
      <c r="AV235" s="246" t="e">
        <v>#DIV/0!</v>
      </c>
      <c r="AW235" s="324"/>
      <c r="AX235" s="325" t="s">
        <v>1837</v>
      </c>
      <c r="AY235" s="256" t="s">
        <v>1826</v>
      </c>
      <c r="AZ235" s="256"/>
      <c r="BA235" s="256"/>
      <c r="BB235" s="257" t="s">
        <v>1838</v>
      </c>
      <c r="BC235" s="257"/>
      <c r="BD235" s="257"/>
      <c r="BE235" s="257"/>
      <c r="BF235" s="257">
        <v>37921</v>
      </c>
      <c r="BG235" s="257"/>
      <c r="BH235" s="184">
        <v>0</v>
      </c>
      <c r="BI235" s="298" t="s">
        <v>1309</v>
      </c>
      <c r="BJ235" s="337"/>
      <c r="BK235" s="184" t="s">
        <v>1315</v>
      </c>
      <c r="BL235" s="184"/>
      <c r="BM235" s="183"/>
      <c r="BN235" s="183"/>
      <c r="BP235" s="183">
        <f t="shared" si="13"/>
        <v>0</v>
      </c>
    </row>
    <row r="236" spans="1:68" ht="20.100000000000001" customHeight="1">
      <c r="A236" s="191">
        <v>2300225</v>
      </c>
      <c r="B236" s="191"/>
      <c r="C236" s="191">
        <v>1</v>
      </c>
      <c r="D236" s="191"/>
      <c r="E236" s="388" t="s">
        <v>1179</v>
      </c>
      <c r="F236" s="298">
        <v>8225</v>
      </c>
      <c r="G236" s="298">
        <v>8225</v>
      </c>
      <c r="H236" s="298"/>
      <c r="I236" s="298"/>
      <c r="J236" s="298">
        <v>7858</v>
      </c>
      <c r="K236" s="306">
        <v>7858</v>
      </c>
      <c r="L236" s="298"/>
      <c r="M236" s="298"/>
      <c r="N236" s="298"/>
      <c r="O236" s="200"/>
      <c r="P236" s="200">
        <v>0</v>
      </c>
      <c r="Q236" s="237"/>
      <c r="R236" s="200"/>
      <c r="S236" s="200"/>
      <c r="T236" s="351">
        <v>12237</v>
      </c>
      <c r="U236" s="200">
        <v>4379</v>
      </c>
      <c r="V236" s="298">
        <v>12237</v>
      </c>
      <c r="W236" s="351">
        <v>5130</v>
      </c>
      <c r="X236" s="298"/>
      <c r="Y236" s="298"/>
      <c r="Z236" s="298"/>
      <c r="AA236" s="298"/>
      <c r="AB236" s="298">
        <v>5130</v>
      </c>
      <c r="AC236" s="298"/>
      <c r="AD236" s="298"/>
      <c r="AE236" s="298"/>
      <c r="AF236" s="298"/>
      <c r="AG236" s="298">
        <v>0</v>
      </c>
      <c r="AH236" s="298"/>
      <c r="AI236" s="298">
        <v>12237</v>
      </c>
      <c r="AJ236" s="298"/>
      <c r="AK236" s="203" t="s">
        <v>1513</v>
      </c>
      <c r="AL236" s="298" t="s">
        <v>1801</v>
      </c>
      <c r="AM236" s="200">
        <v>1</v>
      </c>
      <c r="AN236" s="200">
        <v>1</v>
      </c>
      <c r="AO236" s="200"/>
      <c r="AP236" s="200">
        <v>4379</v>
      </c>
      <c r="AQ236" s="241">
        <v>0.55700000000000005</v>
      </c>
      <c r="AR236" s="247" t="s">
        <v>1743</v>
      </c>
      <c r="AS236" s="203" t="s">
        <v>1317</v>
      </c>
      <c r="AT236" s="356">
        <v>-7107</v>
      </c>
      <c r="AU236" s="200">
        <v>-7107</v>
      </c>
      <c r="AV236" s="357">
        <v>-58.1</v>
      </c>
      <c r="AW236" s="324" t="s">
        <v>1839</v>
      </c>
      <c r="AX236" s="325" t="s">
        <v>1840</v>
      </c>
      <c r="AY236" s="324" t="s">
        <v>1839</v>
      </c>
      <c r="AZ236" s="324"/>
      <c r="BA236" s="324"/>
      <c r="BB236" s="257" t="s">
        <v>1841</v>
      </c>
      <c r="BC236" s="257"/>
      <c r="BD236" s="257"/>
      <c r="BE236" s="257"/>
      <c r="BF236" s="257">
        <v>7858</v>
      </c>
      <c r="BG236" s="257"/>
      <c r="BH236" s="184">
        <v>20095</v>
      </c>
      <c r="BI236" s="203" t="s">
        <v>1317</v>
      </c>
      <c r="BJ236" s="232"/>
      <c r="BP236" s="183">
        <f t="shared" si="13"/>
        <v>0</v>
      </c>
    </row>
    <row r="237" spans="1:68" ht="20.100000000000001" customHeight="1">
      <c r="A237" s="191"/>
      <c r="B237" s="191"/>
      <c r="C237" s="191"/>
      <c r="D237" s="191"/>
      <c r="E237" s="388" t="s">
        <v>1842</v>
      </c>
      <c r="F237" s="298">
        <v>299300</v>
      </c>
      <c r="G237" s="298">
        <v>299300</v>
      </c>
      <c r="H237" s="298">
        <v>0</v>
      </c>
      <c r="I237" s="298"/>
      <c r="J237" s="298">
        <v>366500</v>
      </c>
      <c r="K237" s="306">
        <v>366500</v>
      </c>
      <c r="L237" s="298"/>
      <c r="M237" s="298"/>
      <c r="N237" s="298"/>
      <c r="O237" s="200"/>
      <c r="P237" s="200">
        <v>0</v>
      </c>
      <c r="Q237" s="237"/>
      <c r="R237" s="200"/>
      <c r="S237" s="200"/>
      <c r="T237" s="351">
        <v>403700</v>
      </c>
      <c r="U237" s="200">
        <v>37200</v>
      </c>
      <c r="V237" s="298">
        <v>403700</v>
      </c>
      <c r="W237" s="351">
        <v>444600</v>
      </c>
      <c r="X237" s="298">
        <v>0</v>
      </c>
      <c r="Y237" s="298"/>
      <c r="Z237" s="298"/>
      <c r="AA237" s="298"/>
      <c r="AB237" s="298"/>
      <c r="AC237" s="298"/>
      <c r="AD237" s="298"/>
      <c r="AE237" s="298"/>
      <c r="AF237" s="298"/>
      <c r="AG237" s="298"/>
      <c r="AH237" s="298"/>
      <c r="AI237" s="298"/>
      <c r="AJ237" s="298"/>
      <c r="AK237" s="298"/>
      <c r="AL237" s="298">
        <v>0</v>
      </c>
      <c r="AM237" s="298">
        <v>3</v>
      </c>
      <c r="AN237" s="298">
        <v>3</v>
      </c>
      <c r="AO237" s="298">
        <v>0</v>
      </c>
      <c r="AP237" s="200">
        <v>37200</v>
      </c>
      <c r="AQ237" s="241">
        <v>0.10199999999999999</v>
      </c>
      <c r="AR237" s="298">
        <v>0</v>
      </c>
      <c r="AS237" s="298">
        <v>0</v>
      </c>
      <c r="AT237" s="356">
        <v>40900</v>
      </c>
      <c r="AU237" s="200">
        <v>40900</v>
      </c>
      <c r="AV237" s="357">
        <v>10.1</v>
      </c>
      <c r="AW237" s="324"/>
      <c r="AX237" s="325"/>
      <c r="AY237" s="256"/>
      <c r="AZ237" s="256"/>
      <c r="BA237" s="256"/>
      <c r="BB237" s="257" t="s">
        <v>1843</v>
      </c>
      <c r="BC237" s="257">
        <v>0</v>
      </c>
      <c r="BD237" s="257">
        <v>0</v>
      </c>
      <c r="BE237" s="257">
        <v>0</v>
      </c>
      <c r="BF237" s="257"/>
      <c r="BG237" s="257">
        <v>0</v>
      </c>
      <c r="BH237" s="184">
        <v>770200</v>
      </c>
      <c r="BI237" s="298">
        <v>0</v>
      </c>
      <c r="BJ237" s="419"/>
      <c r="BP237" s="183">
        <f t="shared" si="13"/>
        <v>0</v>
      </c>
    </row>
    <row r="238" spans="1:68" ht="20.100000000000001" customHeight="1">
      <c r="A238" s="191"/>
      <c r="B238" s="191"/>
      <c r="C238" s="191">
        <v>1</v>
      </c>
      <c r="D238" s="191"/>
      <c r="E238" s="388" t="s">
        <v>1844</v>
      </c>
      <c r="F238" s="298">
        <v>142600</v>
      </c>
      <c r="G238" s="298">
        <v>142600</v>
      </c>
      <c r="H238" s="298"/>
      <c r="I238" s="298"/>
      <c r="J238" s="298">
        <v>185300</v>
      </c>
      <c r="K238" s="306">
        <v>185300</v>
      </c>
      <c r="L238" s="298"/>
      <c r="M238" s="298"/>
      <c r="N238" s="298"/>
      <c r="O238" s="200"/>
      <c r="P238" s="200">
        <v>0</v>
      </c>
      <c r="Q238" s="237"/>
      <c r="R238" s="200"/>
      <c r="S238" s="200"/>
      <c r="T238" s="351">
        <v>204000</v>
      </c>
      <c r="U238" s="200">
        <v>18700</v>
      </c>
      <c r="V238" s="298">
        <v>204000</v>
      </c>
      <c r="W238" s="351">
        <v>221400</v>
      </c>
      <c r="X238" s="298"/>
      <c r="Y238" s="298"/>
      <c r="Z238" s="298">
        <v>30400</v>
      </c>
      <c r="AA238" s="298"/>
      <c r="AB238" s="298">
        <v>191000</v>
      </c>
      <c r="AC238" s="298"/>
      <c r="AD238" s="298"/>
      <c r="AE238" s="298"/>
      <c r="AF238" s="298"/>
      <c r="AG238" s="298">
        <v>30400</v>
      </c>
      <c r="AH238" s="298"/>
      <c r="AI238" s="298">
        <v>173600</v>
      </c>
      <c r="AJ238" s="298"/>
      <c r="AK238" s="298" t="s">
        <v>1519</v>
      </c>
      <c r="AL238" s="298" t="s">
        <v>1845</v>
      </c>
      <c r="AM238" s="200">
        <v>1</v>
      </c>
      <c r="AN238" s="200">
        <v>1</v>
      </c>
      <c r="AO238" s="200" t="s">
        <v>1786</v>
      </c>
      <c r="AP238" s="200">
        <v>18700</v>
      </c>
      <c r="AQ238" s="241">
        <v>0.10100000000000001</v>
      </c>
      <c r="AR238" s="247" t="s">
        <v>1743</v>
      </c>
      <c r="AS238" s="298" t="s">
        <v>1497</v>
      </c>
      <c r="AT238" s="356">
        <v>17400</v>
      </c>
      <c r="AU238" s="200">
        <v>17400</v>
      </c>
      <c r="AV238" s="357">
        <v>8.5</v>
      </c>
      <c r="AW238" s="324" t="s">
        <v>1846</v>
      </c>
      <c r="AX238" s="325" t="s">
        <v>1847</v>
      </c>
      <c r="AY238" s="324" t="s">
        <v>1848</v>
      </c>
      <c r="AZ238" s="324"/>
      <c r="BA238" s="324"/>
      <c r="BB238" s="257" t="s">
        <v>1844</v>
      </c>
      <c r="BC238" s="257"/>
      <c r="BD238" s="257"/>
      <c r="BE238" s="257"/>
      <c r="BF238" s="257">
        <v>160900</v>
      </c>
      <c r="BG238" s="257"/>
      <c r="BH238" s="184">
        <v>389300</v>
      </c>
      <c r="BI238" s="298" t="s">
        <v>1497</v>
      </c>
      <c r="BJ238" s="419"/>
      <c r="BM238" s="178"/>
      <c r="BP238" s="183">
        <f t="shared" si="13"/>
        <v>0</v>
      </c>
    </row>
    <row r="239" spans="1:68" ht="40.5" customHeight="1">
      <c r="A239" s="191"/>
      <c r="B239" s="191"/>
      <c r="C239" s="191">
        <v>1</v>
      </c>
      <c r="D239" s="191"/>
      <c r="E239" s="391" t="s">
        <v>1849</v>
      </c>
      <c r="F239" s="298">
        <v>56700</v>
      </c>
      <c r="G239" s="298">
        <v>56700</v>
      </c>
      <c r="H239" s="298"/>
      <c r="I239" s="298"/>
      <c r="J239" s="298">
        <v>56700</v>
      </c>
      <c r="K239" s="306">
        <v>56700</v>
      </c>
      <c r="L239" s="298"/>
      <c r="M239" s="298"/>
      <c r="N239" s="298"/>
      <c r="O239" s="200"/>
      <c r="P239" s="200">
        <v>0</v>
      </c>
      <c r="Q239" s="237"/>
      <c r="R239" s="200"/>
      <c r="S239" s="200"/>
      <c r="T239" s="351">
        <v>56700</v>
      </c>
      <c r="U239" s="200">
        <v>0</v>
      </c>
      <c r="V239" s="298">
        <v>56700</v>
      </c>
      <c r="W239" s="351">
        <v>56700</v>
      </c>
      <c r="X239" s="298"/>
      <c r="Y239" s="298"/>
      <c r="Z239" s="298"/>
      <c r="AA239" s="298"/>
      <c r="AB239" s="298"/>
      <c r="AC239" s="298"/>
      <c r="AD239" s="298"/>
      <c r="AE239" s="298"/>
      <c r="AF239" s="298"/>
      <c r="AG239" s="298"/>
      <c r="AH239" s="298"/>
      <c r="AI239" s="298"/>
      <c r="AJ239" s="298"/>
      <c r="AK239" s="298"/>
      <c r="AL239" s="298" t="s">
        <v>1845</v>
      </c>
      <c r="AM239" s="200">
        <v>1</v>
      </c>
      <c r="AN239" s="200">
        <v>1</v>
      </c>
      <c r="AO239" s="200" t="s">
        <v>1742</v>
      </c>
      <c r="AP239" s="200">
        <v>0</v>
      </c>
      <c r="AQ239" s="241">
        <v>0</v>
      </c>
      <c r="AR239" s="247" t="s">
        <v>1743</v>
      </c>
      <c r="AS239" s="298" t="s">
        <v>1331</v>
      </c>
      <c r="AT239" s="356">
        <v>0</v>
      </c>
      <c r="AU239" s="200">
        <v>0</v>
      </c>
      <c r="AV239" s="357">
        <v>0</v>
      </c>
      <c r="AW239" s="378" t="s">
        <v>1850</v>
      </c>
      <c r="AX239" s="334" t="s">
        <v>1850</v>
      </c>
      <c r="AY239" s="256"/>
      <c r="AZ239" s="256"/>
      <c r="BA239" s="256"/>
      <c r="BB239" s="257" t="s">
        <v>1849</v>
      </c>
      <c r="BC239" s="257"/>
      <c r="BD239" s="257"/>
      <c r="BE239" s="257"/>
      <c r="BF239" s="257"/>
      <c r="BG239" s="257"/>
      <c r="BH239" s="184">
        <v>113400</v>
      </c>
      <c r="BI239" s="298" t="s">
        <v>1851</v>
      </c>
      <c r="BJ239" s="419"/>
      <c r="BM239" s="178"/>
      <c r="BN239" s="178"/>
      <c r="BP239" s="183">
        <f t="shared" si="13"/>
        <v>0</v>
      </c>
    </row>
    <row r="240" spans="1:68" ht="20.100000000000001" customHeight="1">
      <c r="A240" s="191"/>
      <c r="B240" s="191"/>
      <c r="C240" s="191">
        <v>1</v>
      </c>
      <c r="D240" s="191"/>
      <c r="E240" s="391" t="s">
        <v>1852</v>
      </c>
      <c r="F240" s="298">
        <v>100000</v>
      </c>
      <c r="G240" s="298">
        <v>100000</v>
      </c>
      <c r="H240" s="298"/>
      <c r="I240" s="298"/>
      <c r="J240" s="298">
        <v>124500</v>
      </c>
      <c r="K240" s="306">
        <v>124500</v>
      </c>
      <c r="L240" s="298"/>
      <c r="M240" s="298"/>
      <c r="N240" s="298"/>
      <c r="O240" s="200"/>
      <c r="P240" s="200">
        <v>0</v>
      </c>
      <c r="Q240" s="237"/>
      <c r="R240" s="200"/>
      <c r="S240" s="200"/>
      <c r="T240" s="351">
        <v>143000</v>
      </c>
      <c r="U240" s="200">
        <v>18500</v>
      </c>
      <c r="V240" s="298">
        <v>143000</v>
      </c>
      <c r="W240" s="351">
        <v>166500</v>
      </c>
      <c r="X240" s="298"/>
      <c r="Y240" s="298"/>
      <c r="Z240" s="298"/>
      <c r="AA240" s="298"/>
      <c r="AB240" s="298"/>
      <c r="AC240" s="298"/>
      <c r="AD240" s="298"/>
      <c r="AE240" s="298"/>
      <c r="AF240" s="298"/>
      <c r="AG240" s="298"/>
      <c r="AH240" s="298"/>
      <c r="AI240" s="298"/>
      <c r="AJ240" s="298"/>
      <c r="AK240" s="298"/>
      <c r="AL240" s="298" t="s">
        <v>1845</v>
      </c>
      <c r="AM240" s="200">
        <v>1</v>
      </c>
      <c r="AN240" s="200">
        <v>1</v>
      </c>
      <c r="AO240" s="200" t="s">
        <v>1786</v>
      </c>
      <c r="AP240" s="200">
        <v>18500</v>
      </c>
      <c r="AQ240" s="241">
        <v>0.14899999999999999</v>
      </c>
      <c r="AR240" s="247" t="s">
        <v>1743</v>
      </c>
      <c r="AS240" s="203" t="s">
        <v>1851</v>
      </c>
      <c r="AT240" s="356">
        <v>23500</v>
      </c>
      <c r="AU240" s="200">
        <v>23500</v>
      </c>
      <c r="AV240" s="357">
        <v>16.399999999999999</v>
      </c>
      <c r="AW240" s="324" t="s">
        <v>1853</v>
      </c>
      <c r="AX240" s="325" t="s">
        <v>1854</v>
      </c>
      <c r="AY240" s="256" t="s">
        <v>1853</v>
      </c>
      <c r="AZ240" s="256" t="s">
        <v>1855</v>
      </c>
      <c r="BA240" s="256"/>
      <c r="BB240" s="257" t="s">
        <v>1852</v>
      </c>
      <c r="BC240" s="257"/>
      <c r="BD240" s="257"/>
      <c r="BE240" s="257"/>
      <c r="BF240" s="257"/>
      <c r="BG240" s="257"/>
      <c r="BH240" s="184">
        <v>267500</v>
      </c>
      <c r="BI240" s="203" t="s">
        <v>1851</v>
      </c>
      <c r="BJ240" s="232"/>
      <c r="BM240" s="178"/>
      <c r="BN240" s="178"/>
      <c r="BP240" s="183">
        <f t="shared" ref="BP240:BP303" si="15">BM240-BO240</f>
        <v>0</v>
      </c>
    </row>
    <row r="241" spans="1:68" ht="20.100000000000001" customHeight="1">
      <c r="A241" s="191"/>
      <c r="B241" s="191"/>
      <c r="C241" s="191">
        <v>1</v>
      </c>
      <c r="D241" s="191"/>
      <c r="E241" s="391" t="s">
        <v>1856</v>
      </c>
      <c r="F241" s="298">
        <v>60000</v>
      </c>
      <c r="G241" s="298">
        <v>60000</v>
      </c>
      <c r="H241" s="298"/>
      <c r="I241" s="298"/>
      <c r="J241" s="298">
        <v>60000</v>
      </c>
      <c r="K241" s="306">
        <v>60000</v>
      </c>
      <c r="L241" s="298"/>
      <c r="M241" s="298"/>
      <c r="N241" s="298"/>
      <c r="O241" s="200"/>
      <c r="P241" s="200">
        <v>0</v>
      </c>
      <c r="Q241" s="237"/>
      <c r="R241" s="200"/>
      <c r="S241" s="200"/>
      <c r="T241" s="351">
        <v>60000</v>
      </c>
      <c r="U241" s="200">
        <v>0</v>
      </c>
      <c r="V241" s="298">
        <v>60000</v>
      </c>
      <c r="W241" s="351">
        <v>60000</v>
      </c>
      <c r="X241" s="298"/>
      <c r="Y241" s="298"/>
      <c r="Z241" s="298"/>
      <c r="AA241" s="298"/>
      <c r="AB241" s="298"/>
      <c r="AC241" s="298"/>
      <c r="AD241" s="298"/>
      <c r="AE241" s="298"/>
      <c r="AF241" s="298"/>
      <c r="AG241" s="298"/>
      <c r="AH241" s="298"/>
      <c r="AI241" s="298"/>
      <c r="AJ241" s="298"/>
      <c r="AK241" s="298"/>
      <c r="AL241" s="298"/>
      <c r="AM241" s="200">
        <v>1</v>
      </c>
      <c r="AN241" s="200">
        <v>1</v>
      </c>
      <c r="AO241" s="200" t="s">
        <v>1742</v>
      </c>
      <c r="AP241" s="200">
        <v>0</v>
      </c>
      <c r="AQ241" s="241">
        <v>0</v>
      </c>
      <c r="AR241" s="247" t="s">
        <v>1743</v>
      </c>
      <c r="AS241" s="298" t="s">
        <v>1497</v>
      </c>
      <c r="AT241" s="356">
        <v>0</v>
      </c>
      <c r="AU241" s="200">
        <v>0</v>
      </c>
      <c r="AV241" s="357">
        <v>0</v>
      </c>
      <c r="AW241" s="324" t="s">
        <v>1857</v>
      </c>
      <c r="AX241" s="325" t="s">
        <v>1858</v>
      </c>
      <c r="AY241" s="256" t="s">
        <v>1859</v>
      </c>
      <c r="AZ241" s="256"/>
      <c r="BA241" s="256"/>
      <c r="BB241" s="257" t="s">
        <v>1860</v>
      </c>
      <c r="BC241" s="257"/>
      <c r="BD241" s="257"/>
      <c r="BE241" s="257"/>
      <c r="BF241" s="257"/>
      <c r="BG241" s="257"/>
      <c r="BH241" s="184">
        <v>120000</v>
      </c>
      <c r="BI241" s="298" t="s">
        <v>1497</v>
      </c>
      <c r="BJ241" s="419"/>
      <c r="BM241" s="178"/>
      <c r="BN241" s="178"/>
      <c r="BP241" s="183">
        <f t="shared" si="15"/>
        <v>0</v>
      </c>
    </row>
    <row r="242" spans="1:68" ht="20.100000000000001" customHeight="1">
      <c r="A242" s="191"/>
      <c r="B242" s="191"/>
      <c r="C242" s="191"/>
      <c r="D242" s="191"/>
      <c r="E242" s="388" t="s">
        <v>1861</v>
      </c>
      <c r="F242" s="298">
        <v>201702</v>
      </c>
      <c r="G242" s="298">
        <v>201702</v>
      </c>
      <c r="H242" s="298"/>
      <c r="I242" s="298"/>
      <c r="J242" s="298">
        <v>247895</v>
      </c>
      <c r="K242" s="306">
        <v>248940</v>
      </c>
      <c r="L242" s="298"/>
      <c r="M242" s="298"/>
      <c r="N242" s="298"/>
      <c r="O242" s="200"/>
      <c r="P242" s="200">
        <v>1045</v>
      </c>
      <c r="Q242" s="237"/>
      <c r="R242" s="200"/>
      <c r="S242" s="200"/>
      <c r="T242" s="351">
        <v>149281</v>
      </c>
      <c r="U242" s="200">
        <v>-99659</v>
      </c>
      <c r="V242" s="298">
        <v>149281</v>
      </c>
      <c r="W242" s="351">
        <v>252526</v>
      </c>
      <c r="X242" s="298">
        <v>0</v>
      </c>
      <c r="Y242" s="298"/>
      <c r="Z242" s="298"/>
      <c r="AA242" s="298"/>
      <c r="AB242" s="298"/>
      <c r="AC242" s="298"/>
      <c r="AD242" s="298"/>
      <c r="AE242" s="298"/>
      <c r="AF242" s="298"/>
      <c r="AG242" s="298"/>
      <c r="AH242" s="298"/>
      <c r="AI242" s="298"/>
      <c r="AJ242" s="298"/>
      <c r="AK242" s="298"/>
      <c r="AL242" s="298"/>
      <c r="AM242" s="200">
        <v>1</v>
      </c>
      <c r="AN242" s="200">
        <v>1</v>
      </c>
      <c r="AO242" s="200"/>
      <c r="AP242" s="200">
        <v>-99659</v>
      </c>
      <c r="AQ242" s="241">
        <v>-0.4</v>
      </c>
      <c r="AR242" s="200"/>
      <c r="AS242" s="298"/>
      <c r="AT242" s="356">
        <v>103245</v>
      </c>
      <c r="AU242" s="200">
        <v>103245</v>
      </c>
      <c r="AV242" s="357">
        <v>69.2</v>
      </c>
      <c r="AW242" s="324"/>
      <c r="AX242" s="325"/>
      <c r="AY242" s="256"/>
      <c r="AZ242" s="256"/>
      <c r="BA242" s="256"/>
      <c r="BB242" s="257" t="s">
        <v>1862</v>
      </c>
      <c r="BC242" s="257"/>
      <c r="BD242" s="257"/>
      <c r="BE242" s="257"/>
      <c r="BF242" s="257"/>
      <c r="BG242" s="257"/>
      <c r="BH242" s="184">
        <v>398221</v>
      </c>
      <c r="BI242" s="298"/>
      <c r="BJ242" s="419"/>
      <c r="BM242" s="178"/>
      <c r="BN242" s="178"/>
      <c r="BP242" s="183">
        <f t="shared" si="15"/>
        <v>0</v>
      </c>
    </row>
    <row r="243" spans="1:68" s="178" customFormat="1" ht="20.100000000000001" hidden="1" customHeight="1">
      <c r="A243" s="191"/>
      <c r="B243" s="191"/>
      <c r="C243" s="191">
        <v>1</v>
      </c>
      <c r="D243" s="191"/>
      <c r="E243" s="217" t="s">
        <v>1863</v>
      </c>
      <c r="F243" s="298">
        <v>1000</v>
      </c>
      <c r="G243" s="298">
        <v>1000</v>
      </c>
      <c r="H243" s="298"/>
      <c r="I243" s="298"/>
      <c r="J243" s="298">
        <v>1000</v>
      </c>
      <c r="K243" s="306">
        <v>1000</v>
      </c>
      <c r="L243" s="298"/>
      <c r="M243" s="298"/>
      <c r="N243" s="298"/>
      <c r="O243" s="200"/>
      <c r="P243" s="200">
        <v>0</v>
      </c>
      <c r="Q243" s="237"/>
      <c r="R243" s="200"/>
      <c r="S243" s="200"/>
      <c r="T243" s="298">
        <v>1000</v>
      </c>
      <c r="U243" s="200">
        <v>0</v>
      </c>
      <c r="V243" s="298">
        <v>1000</v>
      </c>
      <c r="W243" s="314">
        <v>1000</v>
      </c>
      <c r="X243" s="298"/>
      <c r="Y243" s="298"/>
      <c r="Z243" s="298"/>
      <c r="AA243" s="298"/>
      <c r="AB243" s="298"/>
      <c r="AC243" s="298"/>
      <c r="AD243" s="298"/>
      <c r="AE243" s="298"/>
      <c r="AF243" s="298"/>
      <c r="AG243" s="298"/>
      <c r="AH243" s="298"/>
      <c r="AI243" s="298"/>
      <c r="AJ243" s="298"/>
      <c r="AK243" s="298"/>
      <c r="AL243" s="298"/>
      <c r="AM243" s="200">
        <v>1</v>
      </c>
      <c r="AN243" s="200">
        <v>1</v>
      </c>
      <c r="AO243" s="200" t="s">
        <v>1742</v>
      </c>
      <c r="AP243" s="200">
        <v>0</v>
      </c>
      <c r="AQ243" s="241">
        <v>0</v>
      </c>
      <c r="AR243" s="247" t="s">
        <v>1743</v>
      </c>
      <c r="AS243" s="298" t="s">
        <v>1497</v>
      </c>
      <c r="AT243" s="194">
        <v>0</v>
      </c>
      <c r="AU243" s="200">
        <v>0</v>
      </c>
      <c r="AV243" s="246">
        <v>0</v>
      </c>
      <c r="AW243" s="324"/>
      <c r="AX243" s="325"/>
      <c r="AY243" s="256"/>
      <c r="AZ243" s="256"/>
      <c r="BA243" s="256"/>
      <c r="BB243" s="257" t="s">
        <v>1863</v>
      </c>
      <c r="BC243" s="257"/>
      <c r="BD243" s="257"/>
      <c r="BE243" s="257"/>
      <c r="BF243" s="257"/>
      <c r="BG243" s="257"/>
      <c r="BH243" s="184">
        <v>2000</v>
      </c>
      <c r="BI243" s="298" t="s">
        <v>1497</v>
      </c>
      <c r="BJ243" s="337"/>
      <c r="BK243" s="184" t="s">
        <v>1315</v>
      </c>
      <c r="BL243" s="184"/>
      <c r="BP243" s="183">
        <f t="shared" si="15"/>
        <v>0</v>
      </c>
    </row>
    <row r="244" spans="1:68" s="178" customFormat="1" ht="20.100000000000001" hidden="1" customHeight="1">
      <c r="A244" s="191"/>
      <c r="B244" s="191"/>
      <c r="C244" s="191">
        <v>1</v>
      </c>
      <c r="D244" s="191"/>
      <c r="E244" s="217" t="s">
        <v>1864</v>
      </c>
      <c r="F244" s="298">
        <v>800</v>
      </c>
      <c r="G244" s="298">
        <v>800</v>
      </c>
      <c r="H244" s="298"/>
      <c r="I244" s="298"/>
      <c r="J244" s="298">
        <v>800</v>
      </c>
      <c r="K244" s="306">
        <v>800</v>
      </c>
      <c r="L244" s="298"/>
      <c r="M244" s="298"/>
      <c r="N244" s="298"/>
      <c r="O244" s="200"/>
      <c r="P244" s="200">
        <v>0</v>
      </c>
      <c r="Q244" s="237"/>
      <c r="R244" s="200"/>
      <c r="S244" s="200"/>
      <c r="T244" s="298">
        <v>800</v>
      </c>
      <c r="U244" s="200">
        <v>0</v>
      </c>
      <c r="V244" s="298">
        <v>800</v>
      </c>
      <c r="W244" s="314">
        <v>800</v>
      </c>
      <c r="X244" s="298"/>
      <c r="Y244" s="298"/>
      <c r="Z244" s="298"/>
      <c r="AA244" s="298"/>
      <c r="AB244" s="298"/>
      <c r="AC244" s="298"/>
      <c r="AD244" s="298"/>
      <c r="AE244" s="298"/>
      <c r="AF244" s="298"/>
      <c r="AG244" s="298"/>
      <c r="AH244" s="298"/>
      <c r="AI244" s="298"/>
      <c r="AJ244" s="298"/>
      <c r="AK244" s="298"/>
      <c r="AL244" s="298"/>
      <c r="AM244" s="200">
        <v>1</v>
      </c>
      <c r="AN244" s="200">
        <v>1</v>
      </c>
      <c r="AO244" s="200" t="s">
        <v>1742</v>
      </c>
      <c r="AP244" s="200">
        <v>0</v>
      </c>
      <c r="AQ244" s="241">
        <v>0</v>
      </c>
      <c r="AR244" s="247" t="s">
        <v>1743</v>
      </c>
      <c r="AS244" s="298" t="s">
        <v>1497</v>
      </c>
      <c r="AT244" s="194">
        <v>0</v>
      </c>
      <c r="AU244" s="200">
        <v>0</v>
      </c>
      <c r="AV244" s="246">
        <v>0</v>
      </c>
      <c r="AW244" s="324"/>
      <c r="AX244" s="325"/>
      <c r="AY244" s="256"/>
      <c r="AZ244" s="256"/>
      <c r="BA244" s="256"/>
      <c r="BB244" s="257" t="s">
        <v>1864</v>
      </c>
      <c r="BC244" s="257"/>
      <c r="BD244" s="257"/>
      <c r="BE244" s="257"/>
      <c r="BF244" s="257"/>
      <c r="BG244" s="257"/>
      <c r="BH244" s="184">
        <v>1600</v>
      </c>
      <c r="BI244" s="298" t="s">
        <v>1497</v>
      </c>
      <c r="BJ244" s="337"/>
      <c r="BK244" s="184" t="s">
        <v>1315</v>
      </c>
      <c r="BL244" s="184"/>
      <c r="BP244" s="183">
        <f t="shared" si="15"/>
        <v>0</v>
      </c>
    </row>
    <row r="245" spans="1:68" s="178" customFormat="1" ht="20.100000000000001" hidden="1" customHeight="1">
      <c r="A245" s="191"/>
      <c r="B245" s="191"/>
      <c r="C245" s="191">
        <v>1</v>
      </c>
      <c r="D245" s="191"/>
      <c r="E245" s="217" t="s">
        <v>1865</v>
      </c>
      <c r="F245" s="298">
        <v>1500</v>
      </c>
      <c r="G245" s="298">
        <v>1500</v>
      </c>
      <c r="H245" s="298"/>
      <c r="I245" s="298"/>
      <c r="J245" s="298">
        <v>1500</v>
      </c>
      <c r="K245" s="306">
        <v>1500</v>
      </c>
      <c r="L245" s="298"/>
      <c r="M245" s="298"/>
      <c r="N245" s="298"/>
      <c r="O245" s="200"/>
      <c r="P245" s="200">
        <v>0</v>
      </c>
      <c r="Q245" s="237"/>
      <c r="R245" s="200"/>
      <c r="S245" s="200"/>
      <c r="T245" s="298">
        <v>1500</v>
      </c>
      <c r="U245" s="200">
        <v>0</v>
      </c>
      <c r="V245" s="298">
        <v>1500</v>
      </c>
      <c r="W245" s="314">
        <v>1500</v>
      </c>
      <c r="X245" s="298"/>
      <c r="Y245" s="298"/>
      <c r="Z245" s="298"/>
      <c r="AA245" s="298"/>
      <c r="AB245" s="298"/>
      <c r="AC245" s="298"/>
      <c r="AD245" s="298"/>
      <c r="AE245" s="298"/>
      <c r="AF245" s="298"/>
      <c r="AG245" s="298"/>
      <c r="AH245" s="298"/>
      <c r="AI245" s="298"/>
      <c r="AJ245" s="298"/>
      <c r="AK245" s="298"/>
      <c r="AL245" s="298"/>
      <c r="AM245" s="200">
        <v>1</v>
      </c>
      <c r="AN245" s="200">
        <v>1</v>
      </c>
      <c r="AO245" s="200" t="s">
        <v>1742</v>
      </c>
      <c r="AP245" s="200">
        <v>0</v>
      </c>
      <c r="AQ245" s="241">
        <v>0</v>
      </c>
      <c r="AR245" s="247" t="s">
        <v>1743</v>
      </c>
      <c r="AS245" s="298" t="s">
        <v>1497</v>
      </c>
      <c r="AT245" s="194">
        <v>0</v>
      </c>
      <c r="AU245" s="200">
        <v>0</v>
      </c>
      <c r="AV245" s="246">
        <v>0</v>
      </c>
      <c r="AW245" s="324"/>
      <c r="AX245" s="325"/>
      <c r="AY245" s="256"/>
      <c r="AZ245" s="256"/>
      <c r="BA245" s="256"/>
      <c r="BB245" s="257" t="s">
        <v>1865</v>
      </c>
      <c r="BC245" s="257"/>
      <c r="BD245" s="257"/>
      <c r="BE245" s="257"/>
      <c r="BF245" s="257"/>
      <c r="BG245" s="257"/>
      <c r="BH245" s="184">
        <v>3000</v>
      </c>
      <c r="BI245" s="298" t="s">
        <v>1497</v>
      </c>
      <c r="BJ245" s="337"/>
      <c r="BK245" s="184" t="s">
        <v>1315</v>
      </c>
      <c r="BL245" s="184"/>
      <c r="BP245" s="183">
        <f t="shared" si="15"/>
        <v>0</v>
      </c>
    </row>
    <row r="246" spans="1:68" s="178" customFormat="1" ht="20.100000000000001" hidden="1" customHeight="1">
      <c r="A246" s="191"/>
      <c r="B246" s="191"/>
      <c r="C246" s="191"/>
      <c r="D246" s="191"/>
      <c r="E246" s="217" t="s">
        <v>1866</v>
      </c>
      <c r="F246" s="298">
        <v>800</v>
      </c>
      <c r="G246" s="298">
        <v>800</v>
      </c>
      <c r="H246" s="298"/>
      <c r="I246" s="298"/>
      <c r="J246" s="298">
        <v>0</v>
      </c>
      <c r="K246" s="306">
        <v>0</v>
      </c>
      <c r="L246" s="298"/>
      <c r="M246" s="298"/>
      <c r="N246" s="298"/>
      <c r="O246" s="200"/>
      <c r="P246" s="200">
        <v>0</v>
      </c>
      <c r="Q246" s="237"/>
      <c r="R246" s="200"/>
      <c r="S246" s="200"/>
      <c r="T246" s="298"/>
      <c r="U246" s="200">
        <v>0</v>
      </c>
      <c r="V246" s="298"/>
      <c r="W246" s="298"/>
      <c r="X246" s="298"/>
      <c r="Y246" s="298"/>
      <c r="Z246" s="298"/>
      <c r="AA246" s="298"/>
      <c r="AB246" s="298"/>
      <c r="AC246" s="298"/>
      <c r="AD246" s="298"/>
      <c r="AE246" s="298"/>
      <c r="AF246" s="298"/>
      <c r="AG246" s="298"/>
      <c r="AH246" s="298"/>
      <c r="AI246" s="298"/>
      <c r="AJ246" s="298"/>
      <c r="AK246" s="298"/>
      <c r="AL246" s="298"/>
      <c r="AM246" s="200">
        <v>1</v>
      </c>
      <c r="AN246" s="200">
        <v>1</v>
      </c>
      <c r="AO246" s="200" t="s">
        <v>1742</v>
      </c>
      <c r="AP246" s="200">
        <v>0</v>
      </c>
      <c r="AQ246" s="241">
        <v>0</v>
      </c>
      <c r="AR246" s="247" t="s">
        <v>1743</v>
      </c>
      <c r="AS246" s="298" t="s">
        <v>1497</v>
      </c>
      <c r="AT246" s="194">
        <v>0</v>
      </c>
      <c r="AU246" s="200">
        <v>0</v>
      </c>
      <c r="AV246" s="246" t="e">
        <v>#DIV/0!</v>
      </c>
      <c r="AW246" s="324" t="s">
        <v>1867</v>
      </c>
      <c r="AX246" s="325"/>
      <c r="AY246" s="256"/>
      <c r="AZ246" s="256"/>
      <c r="BA246" s="256"/>
      <c r="BB246" s="257" t="s">
        <v>1866</v>
      </c>
      <c r="BC246" s="257"/>
      <c r="BD246" s="257"/>
      <c r="BE246" s="257"/>
      <c r="BF246" s="257"/>
      <c r="BG246" s="257"/>
      <c r="BH246" s="184">
        <v>0</v>
      </c>
      <c r="BI246" s="298" t="s">
        <v>1497</v>
      </c>
      <c r="BJ246" s="337"/>
      <c r="BK246" s="184" t="s">
        <v>1315</v>
      </c>
      <c r="BL246" s="184"/>
      <c r="BP246" s="183">
        <f t="shared" si="15"/>
        <v>0</v>
      </c>
    </row>
    <row r="247" spans="1:68" s="178" customFormat="1" ht="20.100000000000001" hidden="1" customHeight="1">
      <c r="A247" s="191"/>
      <c r="B247" s="191"/>
      <c r="C247" s="191">
        <v>1</v>
      </c>
      <c r="D247" s="191"/>
      <c r="E247" s="217" t="s">
        <v>1868</v>
      </c>
      <c r="F247" s="298">
        <v>30000</v>
      </c>
      <c r="G247" s="298">
        <v>30000</v>
      </c>
      <c r="H247" s="298"/>
      <c r="I247" s="298"/>
      <c r="J247" s="298">
        <v>30000</v>
      </c>
      <c r="K247" s="306">
        <v>30000</v>
      </c>
      <c r="L247" s="298"/>
      <c r="M247" s="298"/>
      <c r="N247" s="298"/>
      <c r="O247" s="200"/>
      <c r="P247" s="200">
        <v>0</v>
      </c>
      <c r="Q247" s="237"/>
      <c r="R247" s="200"/>
      <c r="S247" s="200"/>
      <c r="T247" s="298">
        <v>30000</v>
      </c>
      <c r="U247" s="200">
        <v>0</v>
      </c>
      <c r="V247" s="298">
        <v>30000</v>
      </c>
      <c r="W247" s="314">
        <v>30000</v>
      </c>
      <c r="X247" s="298"/>
      <c r="Y247" s="298"/>
      <c r="Z247" s="298"/>
      <c r="AA247" s="298"/>
      <c r="AB247" s="298"/>
      <c r="AC247" s="298"/>
      <c r="AD247" s="298"/>
      <c r="AE247" s="298"/>
      <c r="AF247" s="298"/>
      <c r="AG247" s="298"/>
      <c r="AH247" s="298"/>
      <c r="AI247" s="298"/>
      <c r="AJ247" s="298"/>
      <c r="AK247" s="298"/>
      <c r="AL247" s="298"/>
      <c r="AM247" s="200">
        <v>1</v>
      </c>
      <c r="AN247" s="200">
        <v>1</v>
      </c>
      <c r="AO247" s="200" t="s">
        <v>1742</v>
      </c>
      <c r="AP247" s="200">
        <v>0</v>
      </c>
      <c r="AQ247" s="241">
        <v>0</v>
      </c>
      <c r="AR247" s="247" t="s">
        <v>1743</v>
      </c>
      <c r="AS247" s="298" t="s">
        <v>1497</v>
      </c>
      <c r="AT247" s="194">
        <v>0</v>
      </c>
      <c r="AU247" s="200">
        <v>0</v>
      </c>
      <c r="AV247" s="246">
        <v>0</v>
      </c>
      <c r="AW247" s="324"/>
      <c r="AX247" s="325" t="s">
        <v>1869</v>
      </c>
      <c r="AY247" s="256"/>
      <c r="AZ247" s="256"/>
      <c r="BA247" s="256"/>
      <c r="BB247" s="257" t="s">
        <v>1868</v>
      </c>
      <c r="BC247" s="257"/>
      <c r="BD247" s="257"/>
      <c r="BE247" s="257"/>
      <c r="BF247" s="257"/>
      <c r="BG247" s="257"/>
      <c r="BH247" s="184">
        <v>60000</v>
      </c>
      <c r="BI247" s="298" t="s">
        <v>1497</v>
      </c>
      <c r="BJ247" s="337"/>
      <c r="BK247" s="184" t="s">
        <v>1315</v>
      </c>
      <c r="BL247" s="184"/>
      <c r="BP247" s="183">
        <f t="shared" si="15"/>
        <v>0</v>
      </c>
    </row>
    <row r="248" spans="1:68" s="178" customFormat="1" ht="20.100000000000001" hidden="1" customHeight="1">
      <c r="A248" s="191"/>
      <c r="B248" s="191"/>
      <c r="C248" s="191">
        <v>1</v>
      </c>
      <c r="D248" s="191"/>
      <c r="E248" s="217" t="s">
        <v>1870</v>
      </c>
      <c r="F248" s="298">
        <v>8100</v>
      </c>
      <c r="G248" s="298">
        <v>8100</v>
      </c>
      <c r="H248" s="298"/>
      <c r="I248" s="298"/>
      <c r="J248" s="298">
        <v>8100</v>
      </c>
      <c r="K248" s="306">
        <v>8100</v>
      </c>
      <c r="L248" s="298"/>
      <c r="M248" s="298"/>
      <c r="N248" s="298"/>
      <c r="O248" s="200"/>
      <c r="P248" s="200">
        <v>0</v>
      </c>
      <c r="Q248" s="237"/>
      <c r="R248" s="200"/>
      <c r="S248" s="200"/>
      <c r="T248" s="298">
        <v>8100</v>
      </c>
      <c r="U248" s="200">
        <v>0</v>
      </c>
      <c r="V248" s="298">
        <v>8100</v>
      </c>
      <c r="W248" s="314">
        <v>11262</v>
      </c>
      <c r="X248" s="298"/>
      <c r="Y248" s="298"/>
      <c r="Z248" s="298"/>
      <c r="AA248" s="298"/>
      <c r="AB248" s="298"/>
      <c r="AC248" s="298"/>
      <c r="AD248" s="298"/>
      <c r="AE248" s="298"/>
      <c r="AF248" s="298"/>
      <c r="AG248" s="298"/>
      <c r="AH248" s="298"/>
      <c r="AI248" s="298"/>
      <c r="AJ248" s="298"/>
      <c r="AK248" s="298"/>
      <c r="AL248" s="298"/>
      <c r="AM248" s="200">
        <v>1</v>
      </c>
      <c r="AN248" s="200">
        <v>1</v>
      </c>
      <c r="AO248" s="200" t="s">
        <v>1742</v>
      </c>
      <c r="AP248" s="200">
        <v>0</v>
      </c>
      <c r="AQ248" s="241">
        <v>0</v>
      </c>
      <c r="AR248" s="247" t="s">
        <v>1743</v>
      </c>
      <c r="AS248" s="298" t="s">
        <v>1497</v>
      </c>
      <c r="AT248" s="194">
        <v>3162</v>
      </c>
      <c r="AU248" s="200">
        <v>3162</v>
      </c>
      <c r="AV248" s="246">
        <v>39</v>
      </c>
      <c r="AW248" s="324"/>
      <c r="AX248" s="325" t="s">
        <v>1871</v>
      </c>
      <c r="AY248" s="256"/>
      <c r="AZ248" s="256"/>
      <c r="BA248" s="256"/>
      <c r="BB248" s="257" t="s">
        <v>1870</v>
      </c>
      <c r="BC248" s="257"/>
      <c r="BD248" s="257"/>
      <c r="BE248" s="257"/>
      <c r="BF248" s="257"/>
      <c r="BG248" s="257"/>
      <c r="BH248" s="184">
        <v>16200</v>
      </c>
      <c r="BI248" s="298" t="s">
        <v>1497</v>
      </c>
      <c r="BJ248" s="337"/>
      <c r="BK248" s="184" t="s">
        <v>1315</v>
      </c>
      <c r="BL248" s="184"/>
      <c r="BP248" s="183">
        <f t="shared" si="15"/>
        <v>0</v>
      </c>
    </row>
    <row r="249" spans="1:68" s="178" customFormat="1" ht="20.100000000000001" hidden="1" customHeight="1">
      <c r="A249" s="191"/>
      <c r="B249" s="191"/>
      <c r="C249" s="191">
        <v>1</v>
      </c>
      <c r="D249" s="191"/>
      <c r="E249" s="217" t="s">
        <v>1872</v>
      </c>
      <c r="F249" s="298">
        <v>800</v>
      </c>
      <c r="G249" s="298">
        <v>800</v>
      </c>
      <c r="H249" s="298"/>
      <c r="I249" s="298"/>
      <c r="J249" s="298">
        <v>800</v>
      </c>
      <c r="K249" s="306">
        <v>800</v>
      </c>
      <c r="L249" s="298"/>
      <c r="M249" s="298"/>
      <c r="N249" s="298"/>
      <c r="O249" s="200"/>
      <c r="P249" s="200">
        <v>0</v>
      </c>
      <c r="Q249" s="237"/>
      <c r="R249" s="200"/>
      <c r="S249" s="200"/>
      <c r="T249" s="298">
        <v>800</v>
      </c>
      <c r="U249" s="200">
        <v>0</v>
      </c>
      <c r="V249" s="298">
        <v>800</v>
      </c>
      <c r="W249" s="314">
        <v>800</v>
      </c>
      <c r="X249" s="298"/>
      <c r="Y249" s="298"/>
      <c r="Z249" s="298"/>
      <c r="AA249" s="298"/>
      <c r="AB249" s="298"/>
      <c r="AC249" s="298"/>
      <c r="AD249" s="298"/>
      <c r="AE249" s="298"/>
      <c r="AF249" s="298"/>
      <c r="AG249" s="298"/>
      <c r="AH249" s="298"/>
      <c r="AI249" s="298"/>
      <c r="AJ249" s="298"/>
      <c r="AK249" s="298"/>
      <c r="AL249" s="298"/>
      <c r="AM249" s="200">
        <v>1</v>
      </c>
      <c r="AN249" s="200">
        <v>1</v>
      </c>
      <c r="AO249" s="200" t="s">
        <v>1742</v>
      </c>
      <c r="AP249" s="200">
        <v>0</v>
      </c>
      <c r="AQ249" s="241">
        <v>0</v>
      </c>
      <c r="AR249" s="247" t="s">
        <v>1743</v>
      </c>
      <c r="AS249" s="298" t="s">
        <v>1497</v>
      </c>
      <c r="AT249" s="194">
        <v>0</v>
      </c>
      <c r="AU249" s="200">
        <v>0</v>
      </c>
      <c r="AV249" s="246">
        <v>0</v>
      </c>
      <c r="AW249" s="324" t="s">
        <v>1873</v>
      </c>
      <c r="AX249" s="325"/>
      <c r="AY249" s="256"/>
      <c r="AZ249" s="256"/>
      <c r="BA249" s="256"/>
      <c r="BB249" s="257" t="s">
        <v>1872</v>
      </c>
      <c r="BC249" s="257"/>
      <c r="BD249" s="257"/>
      <c r="BE249" s="257"/>
      <c r="BF249" s="257"/>
      <c r="BG249" s="257"/>
      <c r="BH249" s="184">
        <v>1600</v>
      </c>
      <c r="BI249" s="298" t="s">
        <v>1497</v>
      </c>
      <c r="BJ249" s="337"/>
      <c r="BK249" s="184" t="s">
        <v>1315</v>
      </c>
      <c r="BL249" s="184"/>
      <c r="BP249" s="183">
        <f t="shared" si="15"/>
        <v>0</v>
      </c>
    </row>
    <row r="250" spans="1:68" s="178" customFormat="1" ht="37.5" hidden="1">
      <c r="A250" s="191"/>
      <c r="B250" s="191"/>
      <c r="C250" s="191"/>
      <c r="D250" s="191"/>
      <c r="E250" s="217" t="s">
        <v>1874</v>
      </c>
      <c r="F250" s="298">
        <v>9100</v>
      </c>
      <c r="G250" s="298">
        <v>9100</v>
      </c>
      <c r="H250" s="298"/>
      <c r="I250" s="298"/>
      <c r="J250" s="298">
        <v>9100</v>
      </c>
      <c r="K250" s="306">
        <v>9100</v>
      </c>
      <c r="L250" s="298"/>
      <c r="M250" s="298"/>
      <c r="N250" s="298"/>
      <c r="O250" s="200"/>
      <c r="P250" s="200">
        <v>0</v>
      </c>
      <c r="Q250" s="237"/>
      <c r="R250" s="200"/>
      <c r="S250" s="200"/>
      <c r="T250" s="298"/>
      <c r="U250" s="200">
        <v>-9100</v>
      </c>
      <c r="V250" s="298"/>
      <c r="W250" s="298"/>
      <c r="X250" s="298"/>
      <c r="Y250" s="298"/>
      <c r="Z250" s="298"/>
      <c r="AA250" s="298"/>
      <c r="AB250" s="298"/>
      <c r="AC250" s="298"/>
      <c r="AD250" s="298"/>
      <c r="AE250" s="298"/>
      <c r="AF250" s="298"/>
      <c r="AG250" s="298"/>
      <c r="AH250" s="298"/>
      <c r="AI250" s="298"/>
      <c r="AJ250" s="298"/>
      <c r="AK250" s="298"/>
      <c r="AL250" s="298"/>
      <c r="AM250" s="200">
        <v>1</v>
      </c>
      <c r="AN250" s="200">
        <v>1</v>
      </c>
      <c r="AO250" s="200" t="s">
        <v>1742</v>
      </c>
      <c r="AP250" s="200">
        <v>-9100</v>
      </c>
      <c r="AQ250" s="241">
        <v>-1</v>
      </c>
      <c r="AR250" s="247" t="s">
        <v>1743</v>
      </c>
      <c r="AS250" s="298" t="s">
        <v>1497</v>
      </c>
      <c r="AT250" s="194">
        <v>0</v>
      </c>
      <c r="AU250" s="200">
        <v>0</v>
      </c>
      <c r="AV250" s="246" t="e">
        <v>#DIV/0!</v>
      </c>
      <c r="AW250" s="324" t="s">
        <v>1875</v>
      </c>
      <c r="AX250" s="325"/>
      <c r="AY250" s="256" t="s">
        <v>1876</v>
      </c>
      <c r="AZ250" s="256"/>
      <c r="BA250" s="256"/>
      <c r="BB250" s="257" t="s">
        <v>1874</v>
      </c>
      <c r="BC250" s="257"/>
      <c r="BD250" s="257"/>
      <c r="BE250" s="257"/>
      <c r="BF250" s="257"/>
      <c r="BG250" s="257"/>
      <c r="BH250" s="184">
        <v>9100</v>
      </c>
      <c r="BI250" s="298" t="s">
        <v>1497</v>
      </c>
      <c r="BJ250" s="337"/>
      <c r="BK250" s="184" t="s">
        <v>1315</v>
      </c>
      <c r="BL250" s="184"/>
      <c r="BP250" s="183">
        <f t="shared" si="15"/>
        <v>0</v>
      </c>
    </row>
    <row r="251" spans="1:68" s="178" customFormat="1" ht="20.100000000000001" hidden="1" customHeight="1">
      <c r="A251" s="191"/>
      <c r="B251" s="191"/>
      <c r="C251" s="191"/>
      <c r="D251" s="191"/>
      <c r="E251" s="217" t="s">
        <v>1877</v>
      </c>
      <c r="F251" s="298">
        <v>30000</v>
      </c>
      <c r="G251" s="298">
        <v>30000</v>
      </c>
      <c r="H251" s="298"/>
      <c r="I251" s="298"/>
      <c r="J251" s="298">
        <v>30000</v>
      </c>
      <c r="K251" s="306">
        <v>30000</v>
      </c>
      <c r="L251" s="298"/>
      <c r="M251" s="298"/>
      <c r="N251" s="298"/>
      <c r="O251" s="200"/>
      <c r="P251" s="200">
        <v>0</v>
      </c>
      <c r="Q251" s="237"/>
      <c r="R251" s="200"/>
      <c r="S251" s="200"/>
      <c r="T251" s="298">
        <v>0</v>
      </c>
      <c r="U251" s="200">
        <v>-30000</v>
      </c>
      <c r="V251" s="298">
        <v>0</v>
      </c>
      <c r="W251" s="298">
        <v>0</v>
      </c>
      <c r="X251" s="298"/>
      <c r="Y251" s="298"/>
      <c r="Z251" s="298"/>
      <c r="AA251" s="298"/>
      <c r="AB251" s="298"/>
      <c r="AC251" s="298"/>
      <c r="AD251" s="298"/>
      <c r="AE251" s="298"/>
      <c r="AF251" s="298"/>
      <c r="AG251" s="298"/>
      <c r="AH251" s="298"/>
      <c r="AI251" s="298"/>
      <c r="AJ251" s="298"/>
      <c r="AK251" s="298"/>
      <c r="AL251" s="298"/>
      <c r="AM251" s="200">
        <v>1</v>
      </c>
      <c r="AN251" s="200">
        <v>1</v>
      </c>
      <c r="AO251" s="200" t="s">
        <v>1742</v>
      </c>
      <c r="AP251" s="200">
        <v>-30000</v>
      </c>
      <c r="AQ251" s="241">
        <v>-1</v>
      </c>
      <c r="AR251" s="247" t="s">
        <v>1743</v>
      </c>
      <c r="AS251" s="203" t="s">
        <v>1317</v>
      </c>
      <c r="AT251" s="194">
        <v>0</v>
      </c>
      <c r="AU251" s="200">
        <v>0</v>
      </c>
      <c r="AV251" s="246" t="e">
        <v>#DIV/0!</v>
      </c>
      <c r="AW251" s="324" t="s">
        <v>1878</v>
      </c>
      <c r="AX251" s="325" t="s">
        <v>1879</v>
      </c>
      <c r="AY251" s="256" t="s">
        <v>1880</v>
      </c>
      <c r="AZ251" s="256"/>
      <c r="BA251" s="256"/>
      <c r="BB251" s="257" t="s">
        <v>1877</v>
      </c>
      <c r="BC251" s="257"/>
      <c r="BD251" s="257"/>
      <c r="BE251" s="257"/>
      <c r="BF251" s="257"/>
      <c r="BG251" s="257"/>
      <c r="BH251" s="184">
        <v>30000</v>
      </c>
      <c r="BI251" s="203" t="s">
        <v>1317</v>
      </c>
      <c r="BJ251" s="270"/>
      <c r="BK251" s="184" t="s">
        <v>1315</v>
      </c>
      <c r="BL251" s="184"/>
      <c r="BP251" s="183">
        <f t="shared" si="15"/>
        <v>0</v>
      </c>
    </row>
    <row r="252" spans="1:68" s="178" customFormat="1" ht="20.100000000000001" hidden="1" customHeight="1">
      <c r="A252" s="191"/>
      <c r="B252" s="191"/>
      <c r="C252" s="191">
        <v>1</v>
      </c>
      <c r="D252" s="191"/>
      <c r="E252" s="217" t="s">
        <v>1881</v>
      </c>
      <c r="F252" s="298">
        <v>3400</v>
      </c>
      <c r="G252" s="298">
        <v>3400</v>
      </c>
      <c r="H252" s="298"/>
      <c r="I252" s="298"/>
      <c r="J252" s="298">
        <v>3400</v>
      </c>
      <c r="K252" s="306">
        <v>3400</v>
      </c>
      <c r="L252" s="298"/>
      <c r="M252" s="298"/>
      <c r="N252" s="298"/>
      <c r="O252" s="200"/>
      <c r="P252" s="200">
        <v>0</v>
      </c>
      <c r="Q252" s="237"/>
      <c r="R252" s="200"/>
      <c r="S252" s="200"/>
      <c r="T252" s="298">
        <v>3400</v>
      </c>
      <c r="U252" s="200">
        <v>0</v>
      </c>
      <c r="V252" s="298">
        <v>3400</v>
      </c>
      <c r="W252" s="314">
        <v>1900</v>
      </c>
      <c r="X252" s="298"/>
      <c r="Y252" s="298"/>
      <c r="Z252" s="298"/>
      <c r="AA252" s="298"/>
      <c r="AB252" s="298"/>
      <c r="AC252" s="298"/>
      <c r="AD252" s="298"/>
      <c r="AE252" s="298"/>
      <c r="AF252" s="298"/>
      <c r="AG252" s="298"/>
      <c r="AH252" s="298"/>
      <c r="AI252" s="298"/>
      <c r="AJ252" s="298"/>
      <c r="AK252" s="298"/>
      <c r="AL252" s="298"/>
      <c r="AM252" s="200">
        <v>1</v>
      </c>
      <c r="AN252" s="200">
        <v>1</v>
      </c>
      <c r="AO252" s="200" t="s">
        <v>1742</v>
      </c>
      <c r="AP252" s="200">
        <v>0</v>
      </c>
      <c r="AQ252" s="241">
        <v>0</v>
      </c>
      <c r="AR252" s="247" t="s">
        <v>1743</v>
      </c>
      <c r="AS252" s="298" t="s">
        <v>1497</v>
      </c>
      <c r="AT252" s="194">
        <v>-1500</v>
      </c>
      <c r="AU252" s="200">
        <v>-1500</v>
      </c>
      <c r="AV252" s="246">
        <v>-44.1</v>
      </c>
      <c r="AW252" s="324"/>
      <c r="AX252" s="325" t="s">
        <v>1882</v>
      </c>
      <c r="AY252" s="256"/>
      <c r="AZ252" s="256"/>
      <c r="BA252" s="256"/>
      <c r="BB252" s="257" t="s">
        <v>1883</v>
      </c>
      <c r="BC252" s="257"/>
      <c r="BD252" s="257"/>
      <c r="BE252" s="257"/>
      <c r="BF252" s="257"/>
      <c r="BG252" s="257"/>
      <c r="BH252" s="184">
        <v>6800</v>
      </c>
      <c r="BI252" s="298" t="s">
        <v>1497</v>
      </c>
      <c r="BJ252" s="337"/>
      <c r="BK252" s="184" t="s">
        <v>1315</v>
      </c>
      <c r="BL252" s="184"/>
      <c r="BP252" s="183">
        <f t="shared" si="15"/>
        <v>0</v>
      </c>
    </row>
    <row r="253" spans="1:68" s="178" customFormat="1" ht="28.5" hidden="1" customHeight="1">
      <c r="A253" s="191"/>
      <c r="B253" s="191"/>
      <c r="C253" s="191">
        <v>1</v>
      </c>
      <c r="D253" s="191"/>
      <c r="E253" s="217" t="s">
        <v>1884</v>
      </c>
      <c r="F253" s="298">
        <v>5000</v>
      </c>
      <c r="G253" s="298">
        <v>5000</v>
      </c>
      <c r="H253" s="298"/>
      <c r="I253" s="298"/>
      <c r="J253" s="298">
        <v>5000</v>
      </c>
      <c r="K253" s="306">
        <v>5000</v>
      </c>
      <c r="L253" s="298"/>
      <c r="M253" s="298"/>
      <c r="N253" s="298"/>
      <c r="O253" s="200"/>
      <c r="P253" s="200">
        <v>0</v>
      </c>
      <c r="Q253" s="237"/>
      <c r="R253" s="200"/>
      <c r="S253" s="200"/>
      <c r="T253" s="298">
        <v>10000</v>
      </c>
      <c r="U253" s="200">
        <v>5000</v>
      </c>
      <c r="V253" s="298">
        <v>10000</v>
      </c>
      <c r="W253" s="314">
        <v>10000</v>
      </c>
      <c r="X253" s="298"/>
      <c r="Y253" s="298"/>
      <c r="Z253" s="298"/>
      <c r="AA253" s="298"/>
      <c r="AB253" s="298"/>
      <c r="AC253" s="298"/>
      <c r="AD253" s="298"/>
      <c r="AE253" s="298"/>
      <c r="AF253" s="298"/>
      <c r="AG253" s="298"/>
      <c r="AH253" s="298"/>
      <c r="AI253" s="298"/>
      <c r="AJ253" s="298"/>
      <c r="AK253" s="298"/>
      <c r="AL253" s="298"/>
      <c r="AM253" s="200">
        <v>1</v>
      </c>
      <c r="AN253" s="200">
        <v>1</v>
      </c>
      <c r="AO253" s="200" t="s">
        <v>1742</v>
      </c>
      <c r="AP253" s="200">
        <v>5000</v>
      </c>
      <c r="AQ253" s="241">
        <v>1</v>
      </c>
      <c r="AR253" s="247" t="s">
        <v>1743</v>
      </c>
      <c r="AS253" s="298" t="s">
        <v>1497</v>
      </c>
      <c r="AT253" s="194">
        <v>0</v>
      </c>
      <c r="AU253" s="200">
        <v>0</v>
      </c>
      <c r="AV253" s="246">
        <v>0</v>
      </c>
      <c r="AW253" s="324"/>
      <c r="AX253" s="325" t="s">
        <v>1885</v>
      </c>
      <c r="AY253" s="256"/>
      <c r="AZ253" s="256"/>
      <c r="BA253" s="256"/>
      <c r="BB253" s="257" t="s">
        <v>1886</v>
      </c>
      <c r="BC253" s="257"/>
      <c r="BD253" s="257"/>
      <c r="BE253" s="257"/>
      <c r="BF253" s="257"/>
      <c r="BG253" s="257"/>
      <c r="BH253" s="184">
        <v>15000</v>
      </c>
      <c r="BI253" s="298" t="s">
        <v>1497</v>
      </c>
      <c r="BJ253" s="337"/>
      <c r="BK253" s="184" t="s">
        <v>1315</v>
      </c>
      <c r="BL253" s="184"/>
      <c r="BP253" s="183">
        <f t="shared" si="15"/>
        <v>0</v>
      </c>
    </row>
    <row r="254" spans="1:68" s="178" customFormat="1" ht="25.5" hidden="1" customHeight="1">
      <c r="A254" s="191"/>
      <c r="B254" s="191"/>
      <c r="C254" s="191">
        <v>1</v>
      </c>
      <c r="D254" s="191"/>
      <c r="E254" s="217" t="s">
        <v>1887</v>
      </c>
      <c r="F254" s="298">
        <v>4000</v>
      </c>
      <c r="G254" s="298">
        <v>4000</v>
      </c>
      <c r="H254" s="298"/>
      <c r="I254" s="298"/>
      <c r="J254" s="298">
        <v>4000</v>
      </c>
      <c r="K254" s="306">
        <v>4000</v>
      </c>
      <c r="L254" s="298"/>
      <c r="M254" s="298"/>
      <c r="N254" s="298"/>
      <c r="O254" s="200"/>
      <c r="P254" s="200">
        <v>0</v>
      </c>
      <c r="Q254" s="237"/>
      <c r="R254" s="200"/>
      <c r="S254" s="200"/>
      <c r="T254" s="298">
        <v>4420</v>
      </c>
      <c r="U254" s="200">
        <v>420</v>
      </c>
      <c r="V254" s="298">
        <v>4420</v>
      </c>
      <c r="W254" s="298">
        <v>4420</v>
      </c>
      <c r="X254" s="298"/>
      <c r="Y254" s="298"/>
      <c r="Z254" s="298"/>
      <c r="AA254" s="298"/>
      <c r="AB254" s="298"/>
      <c r="AC254" s="298"/>
      <c r="AD254" s="298"/>
      <c r="AE254" s="298"/>
      <c r="AF254" s="298"/>
      <c r="AG254" s="298"/>
      <c r="AH254" s="298"/>
      <c r="AI254" s="298"/>
      <c r="AJ254" s="298"/>
      <c r="AK254" s="298"/>
      <c r="AL254" s="298"/>
      <c r="AM254" s="200">
        <v>1</v>
      </c>
      <c r="AN254" s="200">
        <v>1</v>
      </c>
      <c r="AO254" s="200" t="s">
        <v>1742</v>
      </c>
      <c r="AP254" s="200">
        <v>420</v>
      </c>
      <c r="AQ254" s="241">
        <v>0.105</v>
      </c>
      <c r="AR254" s="247" t="s">
        <v>1743</v>
      </c>
      <c r="AS254" s="298" t="s">
        <v>1497</v>
      </c>
      <c r="AT254" s="194">
        <v>0</v>
      </c>
      <c r="AU254" s="200">
        <v>0</v>
      </c>
      <c r="AV254" s="246">
        <v>0</v>
      </c>
      <c r="AW254" s="324"/>
      <c r="AX254" s="325" t="s">
        <v>1888</v>
      </c>
      <c r="AY254" s="256"/>
      <c r="AZ254" s="256"/>
      <c r="BA254" s="256"/>
      <c r="BB254" s="257" t="s">
        <v>1889</v>
      </c>
      <c r="BC254" s="257"/>
      <c r="BD254" s="257"/>
      <c r="BE254" s="257"/>
      <c r="BF254" s="257"/>
      <c r="BG254" s="257"/>
      <c r="BH254" s="184">
        <v>8420</v>
      </c>
      <c r="BI254" s="298" t="s">
        <v>1497</v>
      </c>
      <c r="BJ254" s="337"/>
      <c r="BK254" s="184" t="s">
        <v>1315</v>
      </c>
      <c r="BL254" s="184"/>
      <c r="BP254" s="183">
        <f t="shared" si="15"/>
        <v>0</v>
      </c>
    </row>
    <row r="255" spans="1:68" s="178" customFormat="1" ht="39" hidden="1" customHeight="1">
      <c r="A255" s="191"/>
      <c r="B255" s="191"/>
      <c r="C255" s="191"/>
      <c r="D255" s="191"/>
      <c r="E255" s="217" t="s">
        <v>1890</v>
      </c>
      <c r="F255" s="298">
        <v>2100</v>
      </c>
      <c r="G255" s="298">
        <v>2100</v>
      </c>
      <c r="H255" s="298"/>
      <c r="I255" s="298"/>
      <c r="J255" s="298"/>
      <c r="K255" s="306"/>
      <c r="L255" s="298"/>
      <c r="M255" s="298"/>
      <c r="N255" s="298"/>
      <c r="O255" s="200"/>
      <c r="P255" s="200">
        <v>0</v>
      </c>
      <c r="Q255" s="237"/>
      <c r="R255" s="200"/>
      <c r="S255" s="200"/>
      <c r="T255" s="298"/>
      <c r="U255" s="200">
        <v>0</v>
      </c>
      <c r="V255" s="298"/>
      <c r="W255" s="298"/>
      <c r="X255" s="298"/>
      <c r="Y255" s="298"/>
      <c r="Z255" s="298"/>
      <c r="AA255" s="298"/>
      <c r="AB255" s="298"/>
      <c r="AC255" s="298"/>
      <c r="AD255" s="298"/>
      <c r="AE255" s="298"/>
      <c r="AF255" s="298"/>
      <c r="AG255" s="298"/>
      <c r="AH255" s="298"/>
      <c r="AI255" s="298"/>
      <c r="AJ255" s="298"/>
      <c r="AK255" s="298"/>
      <c r="AL255" s="298"/>
      <c r="AM255" s="200">
        <v>1</v>
      </c>
      <c r="AN255" s="200">
        <v>1</v>
      </c>
      <c r="AO255" s="200" t="s">
        <v>1742</v>
      </c>
      <c r="AP255" s="200">
        <v>0</v>
      </c>
      <c r="AQ255" s="241">
        <v>0</v>
      </c>
      <c r="AR255" s="247" t="s">
        <v>1743</v>
      </c>
      <c r="AS255" s="298" t="s">
        <v>1497</v>
      </c>
      <c r="AT255" s="194">
        <v>0</v>
      </c>
      <c r="AU255" s="200">
        <v>0</v>
      </c>
      <c r="AV255" s="246" t="e">
        <v>#DIV/0!</v>
      </c>
      <c r="AW255" s="324" t="s">
        <v>1867</v>
      </c>
      <c r="AX255" s="334" t="s">
        <v>1891</v>
      </c>
      <c r="AY255" s="256"/>
      <c r="AZ255" s="256"/>
      <c r="BA255" s="256"/>
      <c r="BB255" s="257" t="s">
        <v>1892</v>
      </c>
      <c r="BC255" s="257"/>
      <c r="BD255" s="257"/>
      <c r="BE255" s="257"/>
      <c r="BF255" s="257"/>
      <c r="BG255" s="257"/>
      <c r="BH255" s="184">
        <v>0</v>
      </c>
      <c r="BI255" s="298" t="s">
        <v>1497</v>
      </c>
      <c r="BJ255" s="337"/>
      <c r="BK255" s="184" t="s">
        <v>1315</v>
      </c>
      <c r="BL255" s="184"/>
      <c r="BP255" s="183">
        <f t="shared" si="15"/>
        <v>0</v>
      </c>
    </row>
    <row r="256" spans="1:68" s="178" customFormat="1" ht="37.5" hidden="1">
      <c r="A256" s="191"/>
      <c r="B256" s="191"/>
      <c r="C256" s="191">
        <v>1</v>
      </c>
      <c r="D256" s="191"/>
      <c r="E256" s="217" t="s">
        <v>1893</v>
      </c>
      <c r="F256" s="298">
        <v>30000</v>
      </c>
      <c r="G256" s="298">
        <v>30000</v>
      </c>
      <c r="H256" s="298"/>
      <c r="I256" s="298"/>
      <c r="J256" s="298">
        <v>30000</v>
      </c>
      <c r="K256" s="306">
        <v>30000</v>
      </c>
      <c r="L256" s="298"/>
      <c r="M256" s="298"/>
      <c r="N256" s="298"/>
      <c r="O256" s="200"/>
      <c r="P256" s="200">
        <v>0</v>
      </c>
      <c r="Q256" s="237"/>
      <c r="R256" s="200"/>
      <c r="S256" s="200"/>
      <c r="T256" s="298">
        <v>10000</v>
      </c>
      <c r="U256" s="200">
        <v>-20000</v>
      </c>
      <c r="V256" s="298">
        <v>10000</v>
      </c>
      <c r="W256" s="298">
        <v>10000</v>
      </c>
      <c r="X256" s="298"/>
      <c r="Y256" s="298"/>
      <c r="Z256" s="298"/>
      <c r="AA256" s="298"/>
      <c r="AB256" s="298"/>
      <c r="AC256" s="298"/>
      <c r="AD256" s="298"/>
      <c r="AE256" s="298"/>
      <c r="AF256" s="298"/>
      <c r="AG256" s="298"/>
      <c r="AH256" s="298"/>
      <c r="AI256" s="298"/>
      <c r="AJ256" s="298"/>
      <c r="AK256" s="298"/>
      <c r="AL256" s="298"/>
      <c r="AM256" s="200">
        <v>1</v>
      </c>
      <c r="AN256" s="200">
        <v>1</v>
      </c>
      <c r="AO256" s="200" t="s">
        <v>1742</v>
      </c>
      <c r="AP256" s="200">
        <v>-20000</v>
      </c>
      <c r="AQ256" s="241">
        <v>-0.66700000000000004</v>
      </c>
      <c r="AR256" s="247" t="s">
        <v>1743</v>
      </c>
      <c r="AS256" s="298" t="s">
        <v>1497</v>
      </c>
      <c r="AT256" s="194">
        <v>0</v>
      </c>
      <c r="AU256" s="200">
        <v>0</v>
      </c>
      <c r="AV256" s="246">
        <v>0</v>
      </c>
      <c r="AW256" s="324"/>
      <c r="AX256" s="325" t="s">
        <v>1894</v>
      </c>
      <c r="AY256" s="256" t="s">
        <v>1895</v>
      </c>
      <c r="AZ256" s="256"/>
      <c r="BA256" s="256"/>
      <c r="BB256" s="257" t="s">
        <v>1896</v>
      </c>
      <c r="BC256" s="257"/>
      <c r="BD256" s="257"/>
      <c r="BE256" s="257"/>
      <c r="BF256" s="257"/>
      <c r="BG256" s="257"/>
      <c r="BH256" s="184">
        <v>40000</v>
      </c>
      <c r="BI256" s="298" t="s">
        <v>1497</v>
      </c>
      <c r="BJ256" s="337"/>
      <c r="BK256" s="184" t="s">
        <v>1315</v>
      </c>
      <c r="BL256" s="184"/>
      <c r="BP256" s="183">
        <f t="shared" si="15"/>
        <v>0</v>
      </c>
    </row>
    <row r="257" spans="1:68" s="178" customFormat="1" ht="189" hidden="1">
      <c r="A257" s="191"/>
      <c r="B257" s="191"/>
      <c r="C257" s="191">
        <v>1</v>
      </c>
      <c r="D257" s="191"/>
      <c r="E257" s="217" t="s">
        <v>1897</v>
      </c>
      <c r="F257" s="298">
        <v>12000</v>
      </c>
      <c r="G257" s="298">
        <v>12000</v>
      </c>
      <c r="H257" s="298"/>
      <c r="I257" s="298"/>
      <c r="J257" s="298">
        <v>15000</v>
      </c>
      <c r="K257" s="306">
        <v>15000</v>
      </c>
      <c r="L257" s="298"/>
      <c r="M257" s="298"/>
      <c r="N257" s="298"/>
      <c r="O257" s="200"/>
      <c r="P257" s="200">
        <v>0</v>
      </c>
      <c r="Q257" s="237"/>
      <c r="R257" s="200"/>
      <c r="S257" s="200"/>
      <c r="T257" s="298">
        <v>15000</v>
      </c>
      <c r="U257" s="200">
        <v>0</v>
      </c>
      <c r="V257" s="298">
        <v>15000</v>
      </c>
      <c r="W257" s="314">
        <v>15000</v>
      </c>
      <c r="X257" s="298"/>
      <c r="Y257" s="298"/>
      <c r="Z257" s="298"/>
      <c r="AA257" s="298"/>
      <c r="AB257" s="298"/>
      <c r="AC257" s="298"/>
      <c r="AD257" s="298"/>
      <c r="AE257" s="298"/>
      <c r="AF257" s="298"/>
      <c r="AG257" s="298"/>
      <c r="AH257" s="298"/>
      <c r="AI257" s="298"/>
      <c r="AJ257" s="298"/>
      <c r="AK257" s="298"/>
      <c r="AL257" s="298"/>
      <c r="AM257" s="200">
        <v>1</v>
      </c>
      <c r="AN257" s="200">
        <v>1</v>
      </c>
      <c r="AO257" s="200" t="s">
        <v>1742</v>
      </c>
      <c r="AP257" s="200">
        <v>0</v>
      </c>
      <c r="AQ257" s="241">
        <v>0</v>
      </c>
      <c r="AR257" s="247" t="s">
        <v>1743</v>
      </c>
      <c r="AS257" s="298" t="s">
        <v>1497</v>
      </c>
      <c r="AT257" s="194">
        <v>0</v>
      </c>
      <c r="AU257" s="200">
        <v>0</v>
      </c>
      <c r="AV257" s="246">
        <v>0</v>
      </c>
      <c r="AW257" s="324" t="s">
        <v>1898</v>
      </c>
      <c r="AX257" s="325" t="s">
        <v>1899</v>
      </c>
      <c r="AY257" s="324" t="s">
        <v>1898</v>
      </c>
      <c r="AZ257" s="324"/>
      <c r="BA257" s="324"/>
      <c r="BB257" s="257" t="s">
        <v>1900</v>
      </c>
      <c r="BC257" s="257"/>
      <c r="BD257" s="257"/>
      <c r="BE257" s="257"/>
      <c r="BF257" s="257"/>
      <c r="BG257" s="257"/>
      <c r="BH257" s="184">
        <v>30000</v>
      </c>
      <c r="BI257" s="298" t="s">
        <v>1497</v>
      </c>
      <c r="BJ257" s="337"/>
      <c r="BK257" s="184" t="s">
        <v>1315</v>
      </c>
      <c r="BL257" s="184"/>
      <c r="BP257" s="183">
        <f t="shared" si="15"/>
        <v>0</v>
      </c>
    </row>
    <row r="258" spans="1:68" s="178" customFormat="1" ht="67.5" hidden="1">
      <c r="A258" s="191"/>
      <c r="B258" s="191"/>
      <c r="C258" s="191">
        <v>1</v>
      </c>
      <c r="D258" s="191"/>
      <c r="E258" s="217" t="s">
        <v>1901</v>
      </c>
      <c r="F258" s="298">
        <v>50000</v>
      </c>
      <c r="G258" s="298">
        <v>50000</v>
      </c>
      <c r="H258" s="298"/>
      <c r="I258" s="298"/>
      <c r="J258" s="298">
        <v>50000</v>
      </c>
      <c r="K258" s="306">
        <v>50000</v>
      </c>
      <c r="L258" s="298"/>
      <c r="M258" s="298"/>
      <c r="N258" s="298"/>
      <c r="O258" s="200"/>
      <c r="P258" s="200">
        <v>0</v>
      </c>
      <c r="Q258" s="237"/>
      <c r="R258" s="200"/>
      <c r="S258" s="200"/>
      <c r="T258" s="298">
        <v>0</v>
      </c>
      <c r="U258" s="200">
        <v>-50000</v>
      </c>
      <c r="V258" s="298"/>
      <c r="W258" s="366">
        <v>50000</v>
      </c>
      <c r="X258" s="298"/>
      <c r="Y258" s="298"/>
      <c r="Z258" s="298"/>
      <c r="AA258" s="298"/>
      <c r="AB258" s="298"/>
      <c r="AC258" s="298"/>
      <c r="AD258" s="298"/>
      <c r="AE258" s="298"/>
      <c r="AF258" s="298"/>
      <c r="AG258" s="298"/>
      <c r="AH258" s="298"/>
      <c r="AI258" s="298"/>
      <c r="AJ258" s="298"/>
      <c r="AK258" s="298"/>
      <c r="AL258" s="298"/>
      <c r="AM258" s="200">
        <v>1</v>
      </c>
      <c r="AN258" s="200">
        <v>1</v>
      </c>
      <c r="AO258" s="200" t="s">
        <v>1742</v>
      </c>
      <c r="AP258" s="200">
        <v>-50000</v>
      </c>
      <c r="AQ258" s="241">
        <v>-1</v>
      </c>
      <c r="AR258" s="247" t="s">
        <v>1743</v>
      </c>
      <c r="AS258" s="298" t="s">
        <v>1497</v>
      </c>
      <c r="AT258" s="194">
        <v>50000</v>
      </c>
      <c r="AU258" s="200">
        <v>50000</v>
      </c>
      <c r="AV258" s="246" t="e">
        <v>#DIV/0!</v>
      </c>
      <c r="AW258" s="324" t="s">
        <v>1902</v>
      </c>
      <c r="AX258" s="325" t="s">
        <v>1902</v>
      </c>
      <c r="AY258" s="324" t="s">
        <v>1902</v>
      </c>
      <c r="AZ258" s="324"/>
      <c r="BA258" s="324"/>
      <c r="BB258" s="257" t="s">
        <v>1903</v>
      </c>
      <c r="BC258" s="257"/>
      <c r="BD258" s="257"/>
      <c r="BE258" s="257"/>
      <c r="BF258" s="257"/>
      <c r="BG258" s="257"/>
      <c r="BH258" s="184">
        <v>50000</v>
      </c>
      <c r="BI258" s="298" t="s">
        <v>1497</v>
      </c>
      <c r="BJ258" s="337"/>
      <c r="BK258" s="184" t="s">
        <v>1315</v>
      </c>
      <c r="BL258" s="184"/>
      <c r="BP258" s="183">
        <f t="shared" si="15"/>
        <v>0</v>
      </c>
    </row>
    <row r="259" spans="1:68" s="178" customFormat="1" ht="20.100000000000001" hidden="1" customHeight="1">
      <c r="A259" s="191"/>
      <c r="B259" s="191"/>
      <c r="C259" s="191">
        <v>1</v>
      </c>
      <c r="D259" s="191"/>
      <c r="E259" s="217" t="s">
        <v>1904</v>
      </c>
      <c r="F259" s="298"/>
      <c r="G259" s="298"/>
      <c r="H259" s="298"/>
      <c r="I259" s="298"/>
      <c r="J259" s="298">
        <v>47000</v>
      </c>
      <c r="K259" s="306">
        <v>47000</v>
      </c>
      <c r="L259" s="298"/>
      <c r="M259" s="298"/>
      <c r="N259" s="298"/>
      <c r="O259" s="200"/>
      <c r="P259" s="200">
        <v>0</v>
      </c>
      <c r="Q259" s="237"/>
      <c r="R259" s="200"/>
      <c r="S259" s="200"/>
      <c r="T259" s="298">
        <v>30000</v>
      </c>
      <c r="U259" s="200">
        <v>-17000</v>
      </c>
      <c r="V259" s="298">
        <v>30000</v>
      </c>
      <c r="W259" s="314">
        <v>40000</v>
      </c>
      <c r="X259" s="298"/>
      <c r="Y259" s="298"/>
      <c r="Z259" s="298"/>
      <c r="AA259" s="298"/>
      <c r="AB259" s="298"/>
      <c r="AC259" s="298"/>
      <c r="AD259" s="298"/>
      <c r="AE259" s="298"/>
      <c r="AF259" s="298"/>
      <c r="AG259" s="298"/>
      <c r="AH259" s="298"/>
      <c r="AI259" s="298"/>
      <c r="AJ259" s="298"/>
      <c r="AK259" s="203"/>
      <c r="AL259" s="203"/>
      <c r="AM259" s="200"/>
      <c r="AN259" s="200"/>
      <c r="AO259" s="200"/>
      <c r="AP259" s="200">
        <v>-17000</v>
      </c>
      <c r="AQ259" s="241">
        <v>-0.36199999999999999</v>
      </c>
      <c r="AR259" s="247"/>
      <c r="AS259" s="298" t="s">
        <v>1497</v>
      </c>
      <c r="AT259" s="194">
        <v>10000</v>
      </c>
      <c r="AU259" s="200">
        <v>10000</v>
      </c>
      <c r="AV259" s="246">
        <v>33.299999999999997</v>
      </c>
      <c r="AW259" s="324" t="s">
        <v>1905</v>
      </c>
      <c r="AX259" s="325"/>
      <c r="AY259" s="256" t="s">
        <v>1906</v>
      </c>
      <c r="AZ259" s="256"/>
      <c r="BA259" s="256"/>
      <c r="BB259" s="257" t="s">
        <v>1904</v>
      </c>
      <c r="BC259" s="257"/>
      <c r="BD259" s="257"/>
      <c r="BE259" s="257"/>
      <c r="BF259" s="257"/>
      <c r="BG259" s="257"/>
      <c r="BH259" s="184">
        <v>77000</v>
      </c>
      <c r="BI259" s="298" t="s">
        <v>1497</v>
      </c>
      <c r="BJ259" s="337"/>
      <c r="BK259" s="184" t="s">
        <v>1315</v>
      </c>
      <c r="BL259" s="184"/>
      <c r="BP259" s="183">
        <f t="shared" si="15"/>
        <v>0</v>
      </c>
    </row>
    <row r="260" spans="1:68" s="178" customFormat="1" ht="39.950000000000003" hidden="1" customHeight="1">
      <c r="A260" s="191"/>
      <c r="B260" s="191"/>
      <c r="C260" s="191">
        <v>1</v>
      </c>
      <c r="D260" s="191"/>
      <c r="E260" s="217" t="s">
        <v>1907</v>
      </c>
      <c r="F260" s="298">
        <v>1901</v>
      </c>
      <c r="G260" s="298">
        <v>1901</v>
      </c>
      <c r="H260" s="298"/>
      <c r="I260" s="298"/>
      <c r="J260" s="298">
        <v>1926</v>
      </c>
      <c r="K260" s="306">
        <v>1117</v>
      </c>
      <c r="L260" s="298"/>
      <c r="M260" s="298"/>
      <c r="N260" s="298"/>
      <c r="O260" s="200"/>
      <c r="P260" s="200">
        <v>-809</v>
      </c>
      <c r="Q260" s="237"/>
      <c r="R260" s="200"/>
      <c r="S260" s="200"/>
      <c r="T260" s="298">
        <v>1926</v>
      </c>
      <c r="U260" s="200">
        <v>809</v>
      </c>
      <c r="V260" s="298">
        <v>1926</v>
      </c>
      <c r="W260" s="314">
        <v>1926</v>
      </c>
      <c r="X260" s="298"/>
      <c r="Y260" s="298"/>
      <c r="Z260" s="298"/>
      <c r="AA260" s="298"/>
      <c r="AB260" s="298">
        <v>1926</v>
      </c>
      <c r="AC260" s="298"/>
      <c r="AD260" s="298"/>
      <c r="AE260" s="298"/>
      <c r="AF260" s="298"/>
      <c r="AG260" s="298">
        <v>0</v>
      </c>
      <c r="AH260" s="298"/>
      <c r="AI260" s="298">
        <v>1926</v>
      </c>
      <c r="AJ260" s="298"/>
      <c r="AK260" s="203" t="s">
        <v>1488</v>
      </c>
      <c r="AL260" s="203" t="s">
        <v>1908</v>
      </c>
      <c r="AM260" s="200">
        <v>1</v>
      </c>
      <c r="AN260" s="200">
        <v>1</v>
      </c>
      <c r="AO260" s="200"/>
      <c r="AP260" s="200">
        <v>809</v>
      </c>
      <c r="AQ260" s="241">
        <v>0.72399999999999998</v>
      </c>
      <c r="AR260" s="247"/>
      <c r="AS260" s="298" t="s">
        <v>1309</v>
      </c>
      <c r="AT260" s="194">
        <v>0</v>
      </c>
      <c r="AU260" s="200">
        <v>0</v>
      </c>
      <c r="AV260" s="246">
        <v>0</v>
      </c>
      <c r="AW260" s="324" t="s">
        <v>1909</v>
      </c>
      <c r="AX260" s="325"/>
      <c r="AY260" s="324" t="s">
        <v>1909</v>
      </c>
      <c r="AZ260" s="324"/>
      <c r="BA260" s="324"/>
      <c r="BB260" s="257" t="s">
        <v>1907</v>
      </c>
      <c r="BC260" s="257"/>
      <c r="BD260" s="257"/>
      <c r="BE260" s="257"/>
      <c r="BF260" s="257">
        <v>1117</v>
      </c>
      <c r="BG260" s="257"/>
      <c r="BH260" s="184">
        <v>3043</v>
      </c>
      <c r="BI260" s="298" t="s">
        <v>1309</v>
      </c>
      <c r="BJ260" s="337"/>
      <c r="BK260" s="184" t="s">
        <v>1315</v>
      </c>
      <c r="BL260" s="184"/>
      <c r="BP260" s="183">
        <f t="shared" si="15"/>
        <v>0</v>
      </c>
    </row>
    <row r="261" spans="1:68" s="178" customFormat="1" ht="39.950000000000003" hidden="1" customHeight="1">
      <c r="A261" s="191"/>
      <c r="B261" s="191"/>
      <c r="C261" s="191">
        <v>1</v>
      </c>
      <c r="D261" s="191"/>
      <c r="E261" s="217" t="s">
        <v>1910</v>
      </c>
      <c r="F261" s="298">
        <v>684</v>
      </c>
      <c r="G261" s="298">
        <v>684</v>
      </c>
      <c r="H261" s="298"/>
      <c r="I261" s="298"/>
      <c r="J261" s="298">
        <v>466</v>
      </c>
      <c r="K261" s="306">
        <v>562</v>
      </c>
      <c r="L261" s="298"/>
      <c r="M261" s="298"/>
      <c r="N261" s="298"/>
      <c r="O261" s="200"/>
      <c r="P261" s="200">
        <v>96</v>
      </c>
      <c r="Q261" s="237"/>
      <c r="R261" s="200"/>
      <c r="S261" s="200"/>
      <c r="T261" s="298">
        <v>466</v>
      </c>
      <c r="U261" s="200">
        <v>-96</v>
      </c>
      <c r="V261" s="298">
        <v>466</v>
      </c>
      <c r="W261" s="314">
        <v>483</v>
      </c>
      <c r="X261" s="298"/>
      <c r="Y261" s="298"/>
      <c r="Z261" s="298"/>
      <c r="AA261" s="298"/>
      <c r="AB261" s="298">
        <v>483</v>
      </c>
      <c r="AC261" s="298"/>
      <c r="AD261" s="298"/>
      <c r="AE261" s="298"/>
      <c r="AF261" s="298"/>
      <c r="AG261" s="298">
        <v>0</v>
      </c>
      <c r="AH261" s="298"/>
      <c r="AI261" s="298">
        <v>466</v>
      </c>
      <c r="AJ261" s="298"/>
      <c r="AK261" s="203" t="s">
        <v>1499</v>
      </c>
      <c r="AL261" s="203" t="s">
        <v>1908</v>
      </c>
      <c r="AM261" s="200">
        <v>1</v>
      </c>
      <c r="AN261" s="200">
        <v>1</v>
      </c>
      <c r="AO261" s="200"/>
      <c r="AP261" s="200">
        <v>-96</v>
      </c>
      <c r="AQ261" s="241">
        <v>-0.17100000000000001</v>
      </c>
      <c r="AR261" s="247"/>
      <c r="AS261" s="298" t="s">
        <v>1309</v>
      </c>
      <c r="AT261" s="194">
        <v>17</v>
      </c>
      <c r="AU261" s="200">
        <v>17</v>
      </c>
      <c r="AV261" s="246">
        <v>3.6</v>
      </c>
      <c r="AW261" s="324" t="s">
        <v>1909</v>
      </c>
      <c r="AX261" s="325"/>
      <c r="AY261" s="324" t="s">
        <v>1909</v>
      </c>
      <c r="AZ261" s="324"/>
      <c r="BA261" s="324"/>
      <c r="BB261" s="257" t="s">
        <v>1910</v>
      </c>
      <c r="BC261" s="257"/>
      <c r="BD261" s="257"/>
      <c r="BE261" s="257"/>
      <c r="BF261" s="257">
        <v>562</v>
      </c>
      <c r="BG261" s="257"/>
      <c r="BH261" s="184">
        <v>1028</v>
      </c>
      <c r="BI261" s="298" t="s">
        <v>1309</v>
      </c>
      <c r="BJ261" s="337"/>
      <c r="BK261" s="184" t="s">
        <v>1315</v>
      </c>
      <c r="BL261" s="184"/>
      <c r="BP261" s="183">
        <f t="shared" si="15"/>
        <v>0</v>
      </c>
    </row>
    <row r="262" spans="1:68" s="178" customFormat="1" ht="39.950000000000003" hidden="1" customHeight="1">
      <c r="A262" s="191"/>
      <c r="B262" s="191"/>
      <c r="C262" s="191">
        <v>1</v>
      </c>
      <c r="D262" s="191"/>
      <c r="E262" s="217" t="s">
        <v>1911</v>
      </c>
      <c r="F262" s="298">
        <v>7850</v>
      </c>
      <c r="G262" s="298">
        <v>7850</v>
      </c>
      <c r="H262" s="298"/>
      <c r="I262" s="298"/>
      <c r="J262" s="298">
        <v>6982</v>
      </c>
      <c r="K262" s="306">
        <v>8320</v>
      </c>
      <c r="L262" s="298"/>
      <c r="M262" s="298"/>
      <c r="N262" s="298"/>
      <c r="O262" s="200"/>
      <c r="P262" s="200">
        <v>1338</v>
      </c>
      <c r="Q262" s="237"/>
      <c r="R262" s="200"/>
      <c r="S262" s="200"/>
      <c r="T262" s="298">
        <v>6982</v>
      </c>
      <c r="U262" s="200">
        <v>-1338</v>
      </c>
      <c r="V262" s="298">
        <v>6982</v>
      </c>
      <c r="W262" s="314">
        <v>7332</v>
      </c>
      <c r="X262" s="298"/>
      <c r="Y262" s="298"/>
      <c r="Z262" s="298"/>
      <c r="AA262" s="298"/>
      <c r="AB262" s="298">
        <v>7332</v>
      </c>
      <c r="AC262" s="298"/>
      <c r="AD262" s="298"/>
      <c r="AE262" s="298"/>
      <c r="AF262" s="298"/>
      <c r="AG262" s="298">
        <v>0</v>
      </c>
      <c r="AH262" s="298"/>
      <c r="AI262" s="298">
        <v>6982</v>
      </c>
      <c r="AJ262" s="298"/>
      <c r="AK262" s="203" t="s">
        <v>1491</v>
      </c>
      <c r="AL262" s="203" t="s">
        <v>1908</v>
      </c>
      <c r="AM262" s="200">
        <v>1</v>
      </c>
      <c r="AN262" s="200">
        <v>1</v>
      </c>
      <c r="AO262" s="200"/>
      <c r="AP262" s="200">
        <v>-1338</v>
      </c>
      <c r="AQ262" s="241">
        <v>-0.161</v>
      </c>
      <c r="AR262" s="247"/>
      <c r="AS262" s="298" t="s">
        <v>1309</v>
      </c>
      <c r="AT262" s="194">
        <v>350</v>
      </c>
      <c r="AU262" s="200">
        <v>350</v>
      </c>
      <c r="AV262" s="246">
        <v>5</v>
      </c>
      <c r="AW262" s="324" t="s">
        <v>1909</v>
      </c>
      <c r="AX262" s="325"/>
      <c r="AY262" s="324" t="s">
        <v>1909</v>
      </c>
      <c r="AZ262" s="324"/>
      <c r="BA262" s="324"/>
      <c r="BB262" s="257" t="s">
        <v>1911</v>
      </c>
      <c r="BC262" s="257"/>
      <c r="BD262" s="257"/>
      <c r="BE262" s="257"/>
      <c r="BF262" s="257">
        <v>8320</v>
      </c>
      <c r="BG262" s="257"/>
      <c r="BH262" s="184">
        <v>15302</v>
      </c>
      <c r="BI262" s="298" t="s">
        <v>1309</v>
      </c>
      <c r="BJ262" s="337"/>
      <c r="BK262" s="184" t="s">
        <v>1315</v>
      </c>
      <c r="BL262" s="184"/>
      <c r="BP262" s="183">
        <f t="shared" si="15"/>
        <v>0</v>
      </c>
    </row>
    <row r="263" spans="1:68" s="178" customFormat="1" ht="39.950000000000003" hidden="1" customHeight="1">
      <c r="A263" s="191"/>
      <c r="B263" s="191"/>
      <c r="C263" s="191">
        <v>1</v>
      </c>
      <c r="D263" s="191"/>
      <c r="E263" s="217" t="s">
        <v>1912</v>
      </c>
      <c r="F263" s="298">
        <v>1257</v>
      </c>
      <c r="G263" s="298">
        <v>1257</v>
      </c>
      <c r="H263" s="298"/>
      <c r="I263" s="298"/>
      <c r="J263" s="298">
        <v>1257</v>
      </c>
      <c r="K263" s="306">
        <v>1257</v>
      </c>
      <c r="L263" s="298"/>
      <c r="M263" s="298"/>
      <c r="N263" s="298"/>
      <c r="O263" s="200"/>
      <c r="P263" s="200">
        <v>0</v>
      </c>
      <c r="Q263" s="237"/>
      <c r="R263" s="200"/>
      <c r="S263" s="200"/>
      <c r="T263" s="298">
        <v>745</v>
      </c>
      <c r="U263" s="200">
        <v>-512</v>
      </c>
      <c r="V263" s="298">
        <v>745</v>
      </c>
      <c r="W263" s="314">
        <v>937</v>
      </c>
      <c r="X263" s="298"/>
      <c r="Y263" s="298"/>
      <c r="Z263" s="298"/>
      <c r="AA263" s="298"/>
      <c r="AB263" s="298">
        <v>937</v>
      </c>
      <c r="AC263" s="298"/>
      <c r="AD263" s="298"/>
      <c r="AE263" s="298"/>
      <c r="AF263" s="298"/>
      <c r="AG263" s="298">
        <v>0</v>
      </c>
      <c r="AH263" s="298"/>
      <c r="AI263" s="298">
        <v>745</v>
      </c>
      <c r="AJ263" s="298"/>
      <c r="AK263" s="203" t="s">
        <v>1483</v>
      </c>
      <c r="AL263" s="203" t="s">
        <v>1913</v>
      </c>
      <c r="AM263" s="200">
        <v>1</v>
      </c>
      <c r="AN263" s="200">
        <v>1</v>
      </c>
      <c r="AO263" s="200"/>
      <c r="AP263" s="200">
        <v>-512</v>
      </c>
      <c r="AQ263" s="241">
        <v>-0.40699999999999997</v>
      </c>
      <c r="AR263" s="247"/>
      <c r="AS263" s="298" t="s">
        <v>1309</v>
      </c>
      <c r="AT263" s="194">
        <v>192</v>
      </c>
      <c r="AU263" s="200">
        <v>192</v>
      </c>
      <c r="AV263" s="246">
        <v>25.8</v>
      </c>
      <c r="AW263" s="324" t="s">
        <v>1909</v>
      </c>
      <c r="AX263" s="325"/>
      <c r="AY263" s="324" t="s">
        <v>1909</v>
      </c>
      <c r="AZ263" s="324"/>
      <c r="BA263" s="324"/>
      <c r="BB263" s="257" t="s">
        <v>1912</v>
      </c>
      <c r="BC263" s="257"/>
      <c r="BD263" s="257"/>
      <c r="BE263" s="257"/>
      <c r="BF263" s="257">
        <v>1257</v>
      </c>
      <c r="BG263" s="257"/>
      <c r="BH263" s="184">
        <v>2002</v>
      </c>
      <c r="BI263" s="298" t="s">
        <v>1309</v>
      </c>
      <c r="BJ263" s="337"/>
      <c r="BK263" s="184" t="s">
        <v>1315</v>
      </c>
      <c r="BL263" s="184"/>
      <c r="BP263" s="183">
        <f t="shared" si="15"/>
        <v>0</v>
      </c>
    </row>
    <row r="264" spans="1:68" s="178" customFormat="1" ht="28.5" hidden="1" customHeight="1">
      <c r="A264" s="191"/>
      <c r="B264" s="191"/>
      <c r="C264" s="191"/>
      <c r="D264" s="191"/>
      <c r="E264" s="217" t="s">
        <v>1914</v>
      </c>
      <c r="F264" s="298">
        <v>1000</v>
      </c>
      <c r="G264" s="298">
        <v>1000</v>
      </c>
      <c r="H264" s="298"/>
      <c r="I264" s="298"/>
      <c r="J264" s="298">
        <v>0</v>
      </c>
      <c r="K264" s="306">
        <v>0</v>
      </c>
      <c r="L264" s="298"/>
      <c r="M264" s="298"/>
      <c r="N264" s="298"/>
      <c r="O264" s="200"/>
      <c r="P264" s="200">
        <v>0</v>
      </c>
      <c r="Q264" s="237"/>
      <c r="R264" s="200"/>
      <c r="S264" s="200"/>
      <c r="T264" s="298"/>
      <c r="U264" s="200">
        <v>0</v>
      </c>
      <c r="V264" s="298"/>
      <c r="W264" s="298"/>
      <c r="X264" s="298"/>
      <c r="Y264" s="298"/>
      <c r="Z264" s="298"/>
      <c r="AA264" s="298"/>
      <c r="AB264" s="298"/>
      <c r="AC264" s="298"/>
      <c r="AD264" s="298"/>
      <c r="AE264" s="298"/>
      <c r="AF264" s="298"/>
      <c r="AG264" s="298"/>
      <c r="AH264" s="298"/>
      <c r="AI264" s="298"/>
      <c r="AJ264" s="298"/>
      <c r="AK264" s="203"/>
      <c r="AL264" s="203"/>
      <c r="AM264" s="200">
        <v>1</v>
      </c>
      <c r="AN264" s="200">
        <v>1</v>
      </c>
      <c r="AO264" s="200"/>
      <c r="AP264" s="200">
        <v>0</v>
      </c>
      <c r="AQ264" s="241">
        <v>0</v>
      </c>
      <c r="AR264" s="247"/>
      <c r="AS264" s="298" t="s">
        <v>1340</v>
      </c>
      <c r="AT264" s="194">
        <v>0</v>
      </c>
      <c r="AU264" s="200">
        <v>0</v>
      </c>
      <c r="AV264" s="246" t="e">
        <v>#DIV/0!</v>
      </c>
      <c r="AW264" s="324" t="s">
        <v>1909</v>
      </c>
      <c r="AX264" s="325"/>
      <c r="AY264" s="256"/>
      <c r="AZ264" s="256"/>
      <c r="BA264" s="256"/>
      <c r="BB264" s="257" t="s">
        <v>1914</v>
      </c>
      <c r="BC264" s="257"/>
      <c r="BD264" s="257"/>
      <c r="BE264" s="257"/>
      <c r="BF264" s="257">
        <v>0</v>
      </c>
      <c r="BG264" s="257"/>
      <c r="BH264" s="184">
        <v>0</v>
      </c>
      <c r="BI264" s="298" t="s">
        <v>1340</v>
      </c>
      <c r="BJ264" s="337"/>
      <c r="BK264" s="184" t="s">
        <v>1315</v>
      </c>
      <c r="BL264" s="184"/>
      <c r="BP264" s="183">
        <f t="shared" si="15"/>
        <v>0</v>
      </c>
    </row>
    <row r="265" spans="1:68" s="178" customFormat="1" ht="40.5" hidden="1" customHeight="1">
      <c r="A265" s="191"/>
      <c r="B265" s="191"/>
      <c r="C265" s="191"/>
      <c r="D265" s="191"/>
      <c r="E265" s="217" t="s">
        <v>1915</v>
      </c>
      <c r="F265" s="298"/>
      <c r="G265" s="298"/>
      <c r="H265" s="298"/>
      <c r="I265" s="298"/>
      <c r="J265" s="298">
        <v>0</v>
      </c>
      <c r="K265" s="306">
        <v>0</v>
      </c>
      <c r="L265" s="298"/>
      <c r="M265" s="298"/>
      <c r="N265" s="298"/>
      <c r="O265" s="200"/>
      <c r="P265" s="200">
        <v>0</v>
      </c>
      <c r="Q265" s="237"/>
      <c r="R265" s="200"/>
      <c r="S265" s="200"/>
      <c r="T265" s="298">
        <v>0</v>
      </c>
      <c r="U265" s="200">
        <v>0</v>
      </c>
      <c r="V265" s="298">
        <v>0</v>
      </c>
      <c r="W265" s="298">
        <v>0</v>
      </c>
      <c r="X265" s="298"/>
      <c r="Y265" s="298"/>
      <c r="Z265" s="298"/>
      <c r="AA265" s="298"/>
      <c r="AB265" s="298"/>
      <c r="AC265" s="298"/>
      <c r="AD265" s="298"/>
      <c r="AE265" s="298"/>
      <c r="AF265" s="298"/>
      <c r="AG265" s="298"/>
      <c r="AH265" s="298"/>
      <c r="AI265" s="298">
        <v>0</v>
      </c>
      <c r="AJ265" s="298"/>
      <c r="AK265" s="203" t="s">
        <v>1478</v>
      </c>
      <c r="AL265" s="203"/>
      <c r="AM265" s="200"/>
      <c r="AN265" s="200"/>
      <c r="AO265" s="200"/>
      <c r="AP265" s="200">
        <v>0</v>
      </c>
      <c r="AQ265" s="241">
        <v>0</v>
      </c>
      <c r="AR265" s="247"/>
      <c r="AS265" s="298" t="s">
        <v>1309</v>
      </c>
      <c r="AT265" s="194">
        <v>0</v>
      </c>
      <c r="AU265" s="200">
        <v>0</v>
      </c>
      <c r="AV265" s="246" t="e">
        <v>#DIV/0!</v>
      </c>
      <c r="AW265" s="324" t="s">
        <v>1916</v>
      </c>
      <c r="AX265" s="325"/>
      <c r="AY265" s="256"/>
      <c r="AZ265" s="256"/>
      <c r="BA265" s="256"/>
      <c r="BB265" s="257" t="s">
        <v>1917</v>
      </c>
      <c r="BC265" s="257"/>
      <c r="BD265" s="257"/>
      <c r="BE265" s="257"/>
      <c r="BF265" s="257"/>
      <c r="BG265" s="257"/>
      <c r="BH265" s="184">
        <v>0</v>
      </c>
      <c r="BI265" s="298" t="s">
        <v>1309</v>
      </c>
      <c r="BJ265" s="337"/>
      <c r="BK265" s="184" t="s">
        <v>1315</v>
      </c>
      <c r="BL265" s="184"/>
      <c r="BP265" s="183">
        <f t="shared" si="15"/>
        <v>0</v>
      </c>
    </row>
    <row r="266" spans="1:68" s="178" customFormat="1" ht="38.25" hidden="1" customHeight="1">
      <c r="A266" s="191"/>
      <c r="B266" s="191"/>
      <c r="C266" s="191"/>
      <c r="D266" s="191"/>
      <c r="E266" s="217" t="s">
        <v>1918</v>
      </c>
      <c r="F266" s="298"/>
      <c r="G266" s="298"/>
      <c r="H266" s="298"/>
      <c r="I266" s="298"/>
      <c r="J266" s="298">
        <v>0</v>
      </c>
      <c r="K266" s="306">
        <v>0</v>
      </c>
      <c r="L266" s="298"/>
      <c r="M266" s="298"/>
      <c r="N266" s="298"/>
      <c r="O266" s="200"/>
      <c r="P266" s="200">
        <v>0</v>
      </c>
      <c r="Q266" s="237"/>
      <c r="R266" s="200"/>
      <c r="S266" s="200"/>
      <c r="T266" s="298"/>
      <c r="U266" s="200">
        <v>0</v>
      </c>
      <c r="V266" s="298"/>
      <c r="W266" s="298"/>
      <c r="X266" s="298"/>
      <c r="Y266" s="298"/>
      <c r="Z266" s="298"/>
      <c r="AA266" s="298"/>
      <c r="AB266" s="298"/>
      <c r="AC266" s="298"/>
      <c r="AD266" s="298"/>
      <c r="AE266" s="298"/>
      <c r="AF266" s="298"/>
      <c r="AG266" s="298"/>
      <c r="AH266" s="298"/>
      <c r="AI266" s="298"/>
      <c r="AJ266" s="298"/>
      <c r="AK266" s="203"/>
      <c r="AL266" s="203"/>
      <c r="AM266" s="200"/>
      <c r="AN266" s="200"/>
      <c r="AO266" s="200"/>
      <c r="AP266" s="200">
        <v>0</v>
      </c>
      <c r="AQ266" s="241">
        <v>0</v>
      </c>
      <c r="AR266" s="247"/>
      <c r="AS266" s="203" t="s">
        <v>1327</v>
      </c>
      <c r="AT266" s="194">
        <v>0</v>
      </c>
      <c r="AU266" s="200">
        <v>0</v>
      </c>
      <c r="AV266" s="246" t="e">
        <v>#DIV/0!</v>
      </c>
      <c r="AW266" s="324" t="s">
        <v>1916</v>
      </c>
      <c r="AX266" s="325"/>
      <c r="AY266" s="256"/>
      <c r="AZ266" s="256"/>
      <c r="BA266" s="256"/>
      <c r="BB266" s="257" t="s">
        <v>1919</v>
      </c>
      <c r="BC266" s="257"/>
      <c r="BD266" s="257"/>
      <c r="BE266" s="257"/>
      <c r="BF266" s="257"/>
      <c r="BG266" s="257"/>
      <c r="BH266" s="184">
        <v>0</v>
      </c>
      <c r="BI266" s="203" t="s">
        <v>1327</v>
      </c>
      <c r="BJ266" s="270"/>
      <c r="BK266" s="184" t="s">
        <v>1315</v>
      </c>
      <c r="BL266" s="184"/>
      <c r="BP266" s="183">
        <f t="shared" si="15"/>
        <v>0</v>
      </c>
    </row>
    <row r="267" spans="1:68" s="178" customFormat="1" ht="37.5" hidden="1" customHeight="1">
      <c r="A267" s="191"/>
      <c r="B267" s="191"/>
      <c r="C267" s="191"/>
      <c r="D267" s="191"/>
      <c r="E267" s="217" t="s">
        <v>1920</v>
      </c>
      <c r="F267" s="298"/>
      <c r="G267" s="298"/>
      <c r="H267" s="298"/>
      <c r="I267" s="298"/>
      <c r="J267" s="298">
        <v>0</v>
      </c>
      <c r="K267" s="306">
        <v>0</v>
      </c>
      <c r="L267" s="298"/>
      <c r="M267" s="298"/>
      <c r="N267" s="298"/>
      <c r="O267" s="200"/>
      <c r="P267" s="200">
        <v>0</v>
      </c>
      <c r="Q267" s="237"/>
      <c r="R267" s="200"/>
      <c r="S267" s="200"/>
      <c r="T267" s="298"/>
      <c r="U267" s="200">
        <v>0</v>
      </c>
      <c r="V267" s="298"/>
      <c r="W267" s="298"/>
      <c r="X267" s="298"/>
      <c r="Y267" s="298"/>
      <c r="Z267" s="298"/>
      <c r="AA267" s="298"/>
      <c r="AB267" s="298"/>
      <c r="AC267" s="298"/>
      <c r="AD267" s="298"/>
      <c r="AE267" s="298"/>
      <c r="AF267" s="298"/>
      <c r="AG267" s="298"/>
      <c r="AH267" s="298"/>
      <c r="AI267" s="298"/>
      <c r="AJ267" s="298"/>
      <c r="AK267" s="203"/>
      <c r="AL267" s="203"/>
      <c r="AM267" s="200"/>
      <c r="AN267" s="200"/>
      <c r="AO267" s="200"/>
      <c r="AP267" s="200">
        <v>0</v>
      </c>
      <c r="AQ267" s="241">
        <v>0</v>
      </c>
      <c r="AR267" s="247"/>
      <c r="AS267" s="203" t="s">
        <v>1327</v>
      </c>
      <c r="AT267" s="194">
        <v>0</v>
      </c>
      <c r="AU267" s="200">
        <v>0</v>
      </c>
      <c r="AV267" s="246" t="e">
        <v>#DIV/0!</v>
      </c>
      <c r="AW267" s="324" t="s">
        <v>1916</v>
      </c>
      <c r="AX267" s="325"/>
      <c r="AY267" s="256"/>
      <c r="AZ267" s="256"/>
      <c r="BA267" s="256"/>
      <c r="BB267" s="257" t="s">
        <v>1921</v>
      </c>
      <c r="BC267" s="257"/>
      <c r="BD267" s="257"/>
      <c r="BE267" s="257"/>
      <c r="BF267" s="257"/>
      <c r="BG267" s="257"/>
      <c r="BH267" s="184">
        <v>0</v>
      </c>
      <c r="BI267" s="203" t="s">
        <v>1327</v>
      </c>
      <c r="BJ267" s="270"/>
      <c r="BK267" s="184" t="s">
        <v>1315</v>
      </c>
      <c r="BL267" s="184"/>
      <c r="BP267" s="183">
        <f t="shared" si="15"/>
        <v>0</v>
      </c>
    </row>
    <row r="268" spans="1:68" s="178" customFormat="1" ht="28.5" hidden="1" customHeight="1">
      <c r="A268" s="191"/>
      <c r="B268" s="191"/>
      <c r="C268" s="191">
        <v>1</v>
      </c>
      <c r="D268" s="191"/>
      <c r="E268" s="217" t="s">
        <v>1462</v>
      </c>
      <c r="F268" s="298"/>
      <c r="G268" s="298"/>
      <c r="H268" s="298"/>
      <c r="I268" s="298"/>
      <c r="J268" s="298"/>
      <c r="K268" s="306"/>
      <c r="L268" s="298"/>
      <c r="M268" s="298"/>
      <c r="N268" s="298"/>
      <c r="O268" s="200"/>
      <c r="P268" s="200"/>
      <c r="Q268" s="237"/>
      <c r="R268" s="200"/>
      <c r="S268" s="200"/>
      <c r="T268" s="298">
        <v>1375</v>
      </c>
      <c r="U268" s="200">
        <v>1375</v>
      </c>
      <c r="V268" s="298">
        <v>1375</v>
      </c>
      <c r="W268" s="314">
        <v>1375</v>
      </c>
      <c r="X268" s="298"/>
      <c r="Y268" s="298"/>
      <c r="Z268" s="298"/>
      <c r="AA268" s="298"/>
      <c r="AB268" s="298">
        <v>1375</v>
      </c>
      <c r="AC268" s="298"/>
      <c r="AD268" s="298"/>
      <c r="AE268" s="298"/>
      <c r="AF268" s="298"/>
      <c r="AG268" s="298">
        <v>0</v>
      </c>
      <c r="AH268" s="298"/>
      <c r="AI268" s="298">
        <v>1375</v>
      </c>
      <c r="AJ268" s="298"/>
      <c r="AK268" s="203"/>
      <c r="AL268" s="203"/>
      <c r="AM268" s="200"/>
      <c r="AN268" s="200"/>
      <c r="AO268" s="200"/>
      <c r="AP268" s="200">
        <v>1375</v>
      </c>
      <c r="AQ268" s="241">
        <v>0</v>
      </c>
      <c r="AR268" s="247"/>
      <c r="AS268" s="298" t="s">
        <v>1309</v>
      </c>
      <c r="AT268" s="194">
        <v>0</v>
      </c>
      <c r="AU268" s="200">
        <v>0</v>
      </c>
      <c r="AV268" s="246">
        <v>0</v>
      </c>
      <c r="AW268" s="324"/>
      <c r="AX268" s="325"/>
      <c r="AY268" s="256"/>
      <c r="AZ268" s="256"/>
      <c r="BA268" s="256"/>
      <c r="BB268" s="257"/>
      <c r="BC268" s="257"/>
      <c r="BD268" s="257"/>
      <c r="BE268" s="257"/>
      <c r="BF268" s="257"/>
      <c r="BG268" s="257"/>
      <c r="BH268" s="184">
        <v>1375</v>
      </c>
      <c r="BI268" s="298" t="s">
        <v>1309</v>
      </c>
      <c r="BJ268" s="337"/>
      <c r="BK268" s="184" t="s">
        <v>1315</v>
      </c>
      <c r="BL268" s="184"/>
      <c r="BP268" s="183">
        <f t="shared" si="15"/>
        <v>0</v>
      </c>
    </row>
    <row r="269" spans="1:68" s="178" customFormat="1" ht="39" hidden="1" customHeight="1">
      <c r="A269" s="191"/>
      <c r="B269" s="191"/>
      <c r="C269" s="191">
        <v>1</v>
      </c>
      <c r="D269" s="191"/>
      <c r="E269" s="217" t="s">
        <v>1922</v>
      </c>
      <c r="F269" s="298"/>
      <c r="G269" s="298"/>
      <c r="H269" s="298"/>
      <c r="I269" s="298"/>
      <c r="J269" s="298">
        <v>355</v>
      </c>
      <c r="K269" s="306">
        <v>355</v>
      </c>
      <c r="L269" s="298"/>
      <c r="M269" s="298"/>
      <c r="N269" s="298"/>
      <c r="O269" s="200"/>
      <c r="P269" s="200">
        <v>0</v>
      </c>
      <c r="Q269" s="237"/>
      <c r="R269" s="200"/>
      <c r="S269" s="200"/>
      <c r="T269" s="298">
        <v>355</v>
      </c>
      <c r="U269" s="200">
        <v>0</v>
      </c>
      <c r="V269" s="298">
        <v>355</v>
      </c>
      <c r="W269" s="314">
        <v>355</v>
      </c>
      <c r="X269" s="298"/>
      <c r="Y269" s="298"/>
      <c r="Z269" s="298"/>
      <c r="AA269" s="298"/>
      <c r="AB269" s="298">
        <v>355</v>
      </c>
      <c r="AC269" s="298"/>
      <c r="AD269" s="298"/>
      <c r="AE269" s="298"/>
      <c r="AF269" s="298"/>
      <c r="AG269" s="298">
        <v>0</v>
      </c>
      <c r="AH269" s="298"/>
      <c r="AI269" s="298">
        <v>355</v>
      </c>
      <c r="AJ269" s="298"/>
      <c r="AK269" s="203"/>
      <c r="AL269" s="203"/>
      <c r="AM269" s="200"/>
      <c r="AN269" s="200"/>
      <c r="AO269" s="200"/>
      <c r="AP269" s="200">
        <v>0</v>
      </c>
      <c r="AQ269" s="241">
        <v>0</v>
      </c>
      <c r="AR269" s="247"/>
      <c r="AS269" s="298" t="s">
        <v>1309</v>
      </c>
      <c r="AT269" s="194">
        <v>0</v>
      </c>
      <c r="AU269" s="200">
        <v>0</v>
      </c>
      <c r="AV269" s="246">
        <v>0</v>
      </c>
      <c r="AW269" s="324"/>
      <c r="AX269" s="325"/>
      <c r="AY269" s="256"/>
      <c r="AZ269" s="256"/>
      <c r="BA269" s="256"/>
      <c r="BB269" s="257" t="s">
        <v>1922</v>
      </c>
      <c r="BC269" s="257"/>
      <c r="BD269" s="257"/>
      <c r="BE269" s="257"/>
      <c r="BF269" s="257">
        <v>355</v>
      </c>
      <c r="BG269" s="257"/>
      <c r="BH269" s="184">
        <v>710</v>
      </c>
      <c r="BI269" s="298" t="s">
        <v>1309</v>
      </c>
      <c r="BJ269" s="337"/>
      <c r="BK269" s="184" t="s">
        <v>1315</v>
      </c>
      <c r="BL269" s="184"/>
      <c r="BP269" s="183">
        <f t="shared" si="15"/>
        <v>0</v>
      </c>
    </row>
    <row r="270" spans="1:68" s="178" customFormat="1" ht="39" hidden="1" customHeight="1">
      <c r="A270" s="191"/>
      <c r="B270" s="191"/>
      <c r="C270" s="191">
        <v>1</v>
      </c>
      <c r="D270" s="191"/>
      <c r="E270" s="217" t="s">
        <v>1459</v>
      </c>
      <c r="F270" s="298"/>
      <c r="G270" s="298"/>
      <c r="H270" s="298"/>
      <c r="I270" s="298"/>
      <c r="J270" s="298"/>
      <c r="K270" s="306"/>
      <c r="L270" s="298"/>
      <c r="M270" s="298"/>
      <c r="N270" s="298"/>
      <c r="O270" s="200"/>
      <c r="P270" s="200"/>
      <c r="Q270" s="237"/>
      <c r="R270" s="200"/>
      <c r="S270" s="200"/>
      <c r="T270" s="298">
        <v>530</v>
      </c>
      <c r="U270" s="200">
        <v>530</v>
      </c>
      <c r="V270" s="298">
        <v>530</v>
      </c>
      <c r="W270" s="314">
        <v>530</v>
      </c>
      <c r="X270" s="298"/>
      <c r="Y270" s="298"/>
      <c r="Z270" s="298"/>
      <c r="AA270" s="298"/>
      <c r="AB270" s="298">
        <v>530</v>
      </c>
      <c r="AC270" s="298"/>
      <c r="AD270" s="298"/>
      <c r="AE270" s="298"/>
      <c r="AF270" s="298"/>
      <c r="AG270" s="298">
        <v>0</v>
      </c>
      <c r="AH270" s="298"/>
      <c r="AI270" s="298">
        <v>530</v>
      </c>
      <c r="AJ270" s="298"/>
      <c r="AK270" s="203"/>
      <c r="AL270" s="203"/>
      <c r="AM270" s="200"/>
      <c r="AN270" s="200"/>
      <c r="AO270" s="200"/>
      <c r="AP270" s="200">
        <v>530</v>
      </c>
      <c r="AQ270" s="241">
        <v>0</v>
      </c>
      <c r="AR270" s="247"/>
      <c r="AS270" s="298" t="s">
        <v>1309</v>
      </c>
      <c r="AT270" s="194">
        <v>0</v>
      </c>
      <c r="AU270" s="200">
        <v>0</v>
      </c>
      <c r="AV270" s="246">
        <v>0</v>
      </c>
      <c r="AW270" s="324"/>
      <c r="AX270" s="325"/>
      <c r="AY270" s="256"/>
      <c r="AZ270" s="256"/>
      <c r="BA270" s="256"/>
      <c r="BB270" s="257"/>
      <c r="BC270" s="257"/>
      <c r="BD270" s="257"/>
      <c r="BE270" s="257"/>
      <c r="BF270" s="257"/>
      <c r="BG270" s="257"/>
      <c r="BH270" s="184">
        <v>530</v>
      </c>
      <c r="BI270" s="298" t="s">
        <v>1309</v>
      </c>
      <c r="BJ270" s="337"/>
      <c r="BK270" s="184" t="s">
        <v>1315</v>
      </c>
      <c r="BL270" s="184"/>
      <c r="BP270" s="183">
        <f t="shared" si="15"/>
        <v>0</v>
      </c>
    </row>
    <row r="271" spans="1:68" s="178" customFormat="1" ht="39" hidden="1" customHeight="1">
      <c r="A271" s="191"/>
      <c r="B271" s="191"/>
      <c r="C271" s="191">
        <v>1</v>
      </c>
      <c r="D271" s="191"/>
      <c r="E271" s="217" t="s">
        <v>1460</v>
      </c>
      <c r="F271" s="298"/>
      <c r="G271" s="298"/>
      <c r="H271" s="298"/>
      <c r="I271" s="298"/>
      <c r="J271" s="298"/>
      <c r="K271" s="306"/>
      <c r="L271" s="298"/>
      <c r="M271" s="298"/>
      <c r="N271" s="298"/>
      <c r="O271" s="200"/>
      <c r="P271" s="200"/>
      <c r="Q271" s="237"/>
      <c r="R271" s="200"/>
      <c r="S271" s="200"/>
      <c r="T271" s="298">
        <v>2331</v>
      </c>
      <c r="U271" s="200">
        <v>2331</v>
      </c>
      <c r="V271" s="298">
        <v>2331</v>
      </c>
      <c r="W271" s="314">
        <v>2331</v>
      </c>
      <c r="X271" s="298"/>
      <c r="Y271" s="298"/>
      <c r="Z271" s="298"/>
      <c r="AA271" s="298"/>
      <c r="AB271" s="298">
        <v>2331</v>
      </c>
      <c r="AC271" s="298"/>
      <c r="AD271" s="298"/>
      <c r="AE271" s="298"/>
      <c r="AF271" s="298"/>
      <c r="AG271" s="298">
        <v>0</v>
      </c>
      <c r="AH271" s="298"/>
      <c r="AI271" s="298">
        <v>2331</v>
      </c>
      <c r="AJ271" s="298"/>
      <c r="AK271" s="203"/>
      <c r="AL271" s="203"/>
      <c r="AM271" s="200"/>
      <c r="AN271" s="200"/>
      <c r="AO271" s="200"/>
      <c r="AP271" s="200">
        <v>2331</v>
      </c>
      <c r="AQ271" s="241">
        <v>0</v>
      </c>
      <c r="AR271" s="247"/>
      <c r="AS271" s="203" t="s">
        <v>1327</v>
      </c>
      <c r="AT271" s="194">
        <v>0</v>
      </c>
      <c r="AU271" s="200">
        <v>0</v>
      </c>
      <c r="AV271" s="246">
        <v>0</v>
      </c>
      <c r="AW271" s="324"/>
      <c r="AX271" s="325"/>
      <c r="AY271" s="256"/>
      <c r="AZ271" s="256"/>
      <c r="BA271" s="256"/>
      <c r="BB271" s="257"/>
      <c r="BC271" s="257"/>
      <c r="BD271" s="257"/>
      <c r="BE271" s="257"/>
      <c r="BF271" s="257"/>
      <c r="BG271" s="257"/>
      <c r="BH271" s="184">
        <v>2331</v>
      </c>
      <c r="BI271" s="203" t="s">
        <v>1327</v>
      </c>
      <c r="BJ271" s="270"/>
      <c r="BK271" s="184" t="s">
        <v>1315</v>
      </c>
      <c r="BL271" s="184"/>
      <c r="BM271" s="183"/>
      <c r="BP271" s="183">
        <f t="shared" si="15"/>
        <v>0</v>
      </c>
    </row>
    <row r="272" spans="1:68" s="178" customFormat="1" ht="37.5" hidden="1">
      <c r="A272" s="191"/>
      <c r="B272" s="191"/>
      <c r="C272" s="191">
        <v>1</v>
      </c>
      <c r="D272" s="191"/>
      <c r="E272" s="217" t="s">
        <v>1923</v>
      </c>
      <c r="F272" s="298"/>
      <c r="G272" s="298"/>
      <c r="H272" s="298"/>
      <c r="I272" s="298"/>
      <c r="J272" s="298">
        <v>1209</v>
      </c>
      <c r="K272" s="306">
        <v>1209</v>
      </c>
      <c r="L272" s="298"/>
      <c r="M272" s="298"/>
      <c r="N272" s="298"/>
      <c r="O272" s="200"/>
      <c r="P272" s="200">
        <v>0</v>
      </c>
      <c r="Q272" s="237"/>
      <c r="R272" s="200"/>
      <c r="S272" s="200"/>
      <c r="T272" s="298">
        <v>1209</v>
      </c>
      <c r="U272" s="200">
        <v>0</v>
      </c>
      <c r="V272" s="298">
        <v>1209</v>
      </c>
      <c r="W272" s="314">
        <v>1209</v>
      </c>
      <c r="X272" s="298"/>
      <c r="Y272" s="298"/>
      <c r="Z272" s="298"/>
      <c r="AA272" s="298"/>
      <c r="AB272" s="298">
        <v>1209</v>
      </c>
      <c r="AC272" s="298"/>
      <c r="AD272" s="298"/>
      <c r="AE272" s="298"/>
      <c r="AF272" s="298"/>
      <c r="AG272" s="298">
        <v>0</v>
      </c>
      <c r="AH272" s="298"/>
      <c r="AI272" s="298">
        <v>1209</v>
      </c>
      <c r="AJ272" s="298"/>
      <c r="AK272" s="203"/>
      <c r="AL272" s="203"/>
      <c r="AM272" s="200"/>
      <c r="AN272" s="200"/>
      <c r="AO272" s="200"/>
      <c r="AP272" s="200">
        <v>0</v>
      </c>
      <c r="AQ272" s="241">
        <v>0</v>
      </c>
      <c r="AR272" s="247"/>
      <c r="AS272" s="298" t="s">
        <v>1340</v>
      </c>
      <c r="AT272" s="194">
        <v>0</v>
      </c>
      <c r="AU272" s="200">
        <v>0</v>
      </c>
      <c r="AV272" s="246">
        <v>0</v>
      </c>
      <c r="AW272" s="324" t="s">
        <v>1909</v>
      </c>
      <c r="AX272" s="325"/>
      <c r="AY272" s="324" t="s">
        <v>1909</v>
      </c>
      <c r="AZ272" s="324"/>
      <c r="BA272" s="324"/>
      <c r="BB272" s="257" t="s">
        <v>1924</v>
      </c>
      <c r="BC272" s="257"/>
      <c r="BD272" s="257"/>
      <c r="BE272" s="257"/>
      <c r="BF272" s="257">
        <v>1209</v>
      </c>
      <c r="BG272" s="257"/>
      <c r="BH272" s="184">
        <v>2418</v>
      </c>
      <c r="BI272" s="298" t="s">
        <v>1340</v>
      </c>
      <c r="BJ272" s="337"/>
      <c r="BK272" s="184" t="s">
        <v>1315</v>
      </c>
      <c r="BL272" s="184"/>
      <c r="BN272" s="183"/>
      <c r="BP272" s="183">
        <f t="shared" si="15"/>
        <v>0</v>
      </c>
    </row>
    <row r="273" spans="1:68" s="178" customFormat="1" hidden="1">
      <c r="A273" s="191"/>
      <c r="B273" s="191"/>
      <c r="C273" s="191">
        <v>1</v>
      </c>
      <c r="D273" s="191"/>
      <c r="E273" s="420" t="s">
        <v>1925</v>
      </c>
      <c r="F273" s="298"/>
      <c r="G273" s="298"/>
      <c r="H273" s="298"/>
      <c r="I273" s="298"/>
      <c r="J273" s="298"/>
      <c r="K273" s="306"/>
      <c r="L273" s="298"/>
      <c r="M273" s="298"/>
      <c r="N273" s="298"/>
      <c r="O273" s="200"/>
      <c r="P273" s="200"/>
      <c r="Q273" s="237"/>
      <c r="R273" s="200"/>
      <c r="S273" s="200"/>
      <c r="T273" s="298"/>
      <c r="U273" s="200"/>
      <c r="V273" s="298"/>
      <c r="W273" s="314">
        <v>30000</v>
      </c>
      <c r="X273" s="298"/>
      <c r="Y273" s="298"/>
      <c r="Z273" s="298">
        <v>30000</v>
      </c>
      <c r="AA273" s="298"/>
      <c r="AB273" s="298"/>
      <c r="AC273" s="298"/>
      <c r="AD273" s="298"/>
      <c r="AE273" s="298"/>
      <c r="AF273" s="298"/>
      <c r="AG273" s="298"/>
      <c r="AH273" s="298"/>
      <c r="AI273" s="298"/>
      <c r="AJ273" s="298"/>
      <c r="AK273" s="203"/>
      <c r="AL273" s="203"/>
      <c r="AM273" s="200"/>
      <c r="AN273" s="200"/>
      <c r="AO273" s="200"/>
      <c r="AP273" s="200"/>
      <c r="AQ273" s="241"/>
      <c r="AR273" s="247"/>
      <c r="AS273" s="298"/>
      <c r="AT273" s="194">
        <v>30000</v>
      </c>
      <c r="AU273" s="200">
        <v>30000</v>
      </c>
      <c r="AV273" s="246" t="e">
        <v>#DIV/0!</v>
      </c>
      <c r="AW273" s="324"/>
      <c r="AX273" s="325"/>
      <c r="AY273" s="324"/>
      <c r="AZ273" s="324"/>
      <c r="BA273" s="324"/>
      <c r="BB273" s="257"/>
      <c r="BC273" s="257"/>
      <c r="BD273" s="257"/>
      <c r="BE273" s="257"/>
      <c r="BF273" s="257"/>
      <c r="BG273" s="257"/>
      <c r="BH273" s="184"/>
      <c r="BI273" s="298" t="s">
        <v>1497</v>
      </c>
      <c r="BJ273" s="337"/>
      <c r="BK273" s="184" t="s">
        <v>1315</v>
      </c>
      <c r="BL273" s="184"/>
      <c r="BP273" s="183">
        <f t="shared" si="15"/>
        <v>0</v>
      </c>
    </row>
    <row r="274" spans="1:68" s="178" customFormat="1" ht="20.100000000000001" hidden="1" customHeight="1">
      <c r="A274" s="191"/>
      <c r="B274" s="191"/>
      <c r="C274" s="191">
        <v>1</v>
      </c>
      <c r="D274" s="191"/>
      <c r="E274" s="217" t="s">
        <v>1494</v>
      </c>
      <c r="F274" s="298"/>
      <c r="G274" s="298"/>
      <c r="H274" s="298"/>
      <c r="I274" s="298"/>
      <c r="J274" s="298"/>
      <c r="K274" s="306"/>
      <c r="L274" s="298"/>
      <c r="M274" s="298"/>
      <c r="N274" s="298"/>
      <c r="O274" s="200"/>
      <c r="P274" s="200"/>
      <c r="Q274" s="237"/>
      <c r="R274" s="200"/>
      <c r="S274" s="200"/>
      <c r="T274" s="298">
        <v>18342</v>
      </c>
      <c r="U274" s="200">
        <v>18342</v>
      </c>
      <c r="V274" s="298">
        <v>18342</v>
      </c>
      <c r="W274" s="298">
        <v>29366</v>
      </c>
      <c r="X274" s="298"/>
      <c r="Y274" s="298"/>
      <c r="Z274" s="298"/>
      <c r="AA274" s="298"/>
      <c r="AB274" s="298">
        <v>29366</v>
      </c>
      <c r="AC274" s="298"/>
      <c r="AD274" s="298"/>
      <c r="AE274" s="298"/>
      <c r="AF274" s="298"/>
      <c r="AG274" s="298">
        <v>0</v>
      </c>
      <c r="AH274" s="298"/>
      <c r="AI274" s="298">
        <v>18342</v>
      </c>
      <c r="AJ274" s="298"/>
      <c r="AK274" s="203" t="s">
        <v>1495</v>
      </c>
      <c r="AL274" s="203"/>
      <c r="AM274" s="200"/>
      <c r="AN274" s="200"/>
      <c r="AO274" s="200"/>
      <c r="AP274" s="200">
        <v>18342</v>
      </c>
      <c r="AQ274" s="241">
        <v>0</v>
      </c>
      <c r="AR274" s="247"/>
      <c r="AS274" s="298" t="s">
        <v>1497</v>
      </c>
      <c r="AT274" s="194">
        <v>11024</v>
      </c>
      <c r="AU274" s="200">
        <v>11024</v>
      </c>
      <c r="AV274" s="246">
        <v>60.1</v>
      </c>
      <c r="AW274" s="324"/>
      <c r="AX274" s="325"/>
      <c r="AY274" s="324"/>
      <c r="AZ274" s="324"/>
      <c r="BA274" s="324"/>
      <c r="BB274" s="257"/>
      <c r="BC274" s="257"/>
      <c r="BD274" s="257"/>
      <c r="BE274" s="257"/>
      <c r="BF274" s="257"/>
      <c r="BG274" s="257"/>
      <c r="BH274" s="184">
        <v>18342</v>
      </c>
      <c r="BI274" s="298" t="s">
        <v>1497</v>
      </c>
      <c r="BJ274" s="337"/>
      <c r="BK274" s="184" t="s">
        <v>1315</v>
      </c>
      <c r="BL274" s="184"/>
      <c r="BP274" s="183">
        <f t="shared" si="15"/>
        <v>0</v>
      </c>
    </row>
    <row r="275" spans="1:68" s="178" customFormat="1" ht="56.25" hidden="1">
      <c r="A275" s="191"/>
      <c r="B275" s="191"/>
      <c r="C275" s="191"/>
      <c r="D275" s="191"/>
      <c r="E275" s="217" t="s">
        <v>1926</v>
      </c>
      <c r="F275" s="298">
        <v>410</v>
      </c>
      <c r="G275" s="298">
        <v>410</v>
      </c>
      <c r="H275" s="298"/>
      <c r="I275" s="298"/>
      <c r="J275" s="298">
        <v>0</v>
      </c>
      <c r="K275" s="306">
        <v>420</v>
      </c>
      <c r="L275" s="298"/>
      <c r="M275" s="298"/>
      <c r="N275" s="298"/>
      <c r="O275" s="200"/>
      <c r="P275" s="200">
        <v>420</v>
      </c>
      <c r="Q275" s="237"/>
      <c r="R275" s="200"/>
      <c r="S275" s="200"/>
      <c r="T275" s="298">
        <v>0</v>
      </c>
      <c r="U275" s="200">
        <v>-420</v>
      </c>
      <c r="V275" s="298">
        <v>0</v>
      </c>
      <c r="W275" s="298">
        <v>0</v>
      </c>
      <c r="X275" s="298"/>
      <c r="Y275" s="298"/>
      <c r="Z275" s="298"/>
      <c r="AA275" s="298"/>
      <c r="AB275" s="298"/>
      <c r="AC275" s="298"/>
      <c r="AD275" s="298"/>
      <c r="AE275" s="298"/>
      <c r="AF275" s="298"/>
      <c r="AG275" s="298"/>
      <c r="AH275" s="298"/>
      <c r="AI275" s="298"/>
      <c r="AJ275" s="298"/>
      <c r="AK275" s="203"/>
      <c r="AL275" s="203"/>
      <c r="AM275" s="200">
        <v>1</v>
      </c>
      <c r="AN275" s="200">
        <v>1</v>
      </c>
      <c r="AO275" s="200"/>
      <c r="AP275" s="200">
        <v>-420</v>
      </c>
      <c r="AQ275" s="241">
        <v>-1</v>
      </c>
      <c r="AR275" s="247"/>
      <c r="AS275" s="298" t="s">
        <v>1340</v>
      </c>
      <c r="AT275" s="194">
        <v>0</v>
      </c>
      <c r="AU275" s="200">
        <v>0</v>
      </c>
      <c r="AV275" s="246" t="e">
        <v>#DIV/0!</v>
      </c>
      <c r="AW275" s="324" t="s">
        <v>1909</v>
      </c>
      <c r="AX275" s="325"/>
      <c r="AY275" s="324" t="s">
        <v>1909</v>
      </c>
      <c r="AZ275" s="324"/>
      <c r="BA275" s="324"/>
      <c r="BB275" s="257" t="s">
        <v>1927</v>
      </c>
      <c r="BC275" s="257"/>
      <c r="BD275" s="257"/>
      <c r="BE275" s="257"/>
      <c r="BF275" s="257">
        <v>420</v>
      </c>
      <c r="BG275" s="257"/>
      <c r="BH275" s="184">
        <v>420</v>
      </c>
      <c r="BI275" s="298" t="s">
        <v>1340</v>
      </c>
      <c r="BJ275" s="337"/>
      <c r="BK275" s="184" t="s">
        <v>1315</v>
      </c>
      <c r="BL275" s="184"/>
      <c r="BP275" s="183">
        <f t="shared" si="15"/>
        <v>0</v>
      </c>
    </row>
    <row r="276" spans="1:68" ht="20.100000000000001" customHeight="1">
      <c r="A276" s="191"/>
      <c r="B276" s="191"/>
      <c r="C276" s="191"/>
      <c r="D276" s="191"/>
      <c r="E276" s="388" t="s">
        <v>1928</v>
      </c>
      <c r="F276" s="298">
        <v>628339</v>
      </c>
      <c r="G276" s="298">
        <v>628339</v>
      </c>
      <c r="H276" s="298">
        <v>0</v>
      </c>
      <c r="I276" s="298"/>
      <c r="J276" s="298">
        <v>593205</v>
      </c>
      <c r="K276" s="306">
        <v>593205</v>
      </c>
      <c r="L276" s="298"/>
      <c r="M276" s="298"/>
      <c r="N276" s="298"/>
      <c r="O276" s="200"/>
      <c r="P276" s="200">
        <v>0</v>
      </c>
      <c r="Q276" s="237"/>
      <c r="R276" s="200"/>
      <c r="S276" s="200"/>
      <c r="T276" s="351">
        <v>628908</v>
      </c>
      <c r="U276" s="298">
        <v>35703</v>
      </c>
      <c r="V276" s="298">
        <v>628908</v>
      </c>
      <c r="W276" s="351">
        <v>658496</v>
      </c>
      <c r="X276" s="298">
        <v>0</v>
      </c>
      <c r="Y276" s="298"/>
      <c r="Z276" s="298"/>
      <c r="AA276" s="298"/>
      <c r="AB276" s="298"/>
      <c r="AC276" s="298"/>
      <c r="AD276" s="298"/>
      <c r="AE276" s="298"/>
      <c r="AF276" s="298"/>
      <c r="AG276" s="298"/>
      <c r="AH276" s="298"/>
      <c r="AI276" s="298"/>
      <c r="AJ276" s="298"/>
      <c r="AK276" s="298"/>
      <c r="AL276" s="298"/>
      <c r="AM276" s="200">
        <v>1</v>
      </c>
      <c r="AN276" s="200">
        <v>1</v>
      </c>
      <c r="AO276" s="200"/>
      <c r="AP276" s="200">
        <v>35703</v>
      </c>
      <c r="AQ276" s="241">
        <v>0.06</v>
      </c>
      <c r="AR276" s="200"/>
      <c r="AS276" s="298"/>
      <c r="AT276" s="356">
        <v>29588</v>
      </c>
      <c r="AU276" s="200">
        <v>29588</v>
      </c>
      <c r="AV276" s="357">
        <v>4.7</v>
      </c>
      <c r="AW276" s="324"/>
      <c r="AX276" s="325"/>
      <c r="AY276" s="256"/>
      <c r="AZ276" s="256"/>
      <c r="BA276" s="256"/>
      <c r="BB276" s="257" t="s">
        <v>1929</v>
      </c>
      <c r="BC276" s="257"/>
      <c r="BD276" s="257"/>
      <c r="BE276" s="257"/>
      <c r="BF276" s="257"/>
      <c r="BG276" s="257"/>
      <c r="BH276" s="184">
        <v>1222113</v>
      </c>
      <c r="BI276" s="298"/>
      <c r="BJ276" s="419"/>
      <c r="BM276" s="178"/>
      <c r="BN276" s="178"/>
      <c r="BP276" s="183">
        <f t="shared" si="15"/>
        <v>0</v>
      </c>
    </row>
    <row r="277" spans="1:68" s="178" customFormat="1" ht="216" hidden="1">
      <c r="A277" s="191"/>
      <c r="B277" s="191"/>
      <c r="C277" s="191">
        <v>1</v>
      </c>
      <c r="D277" s="191"/>
      <c r="E277" s="217" t="s">
        <v>1930</v>
      </c>
      <c r="F277" s="298">
        <v>50600</v>
      </c>
      <c r="G277" s="298">
        <v>50600</v>
      </c>
      <c r="H277" s="298"/>
      <c r="I277" s="298"/>
      <c r="J277" s="298">
        <v>50600</v>
      </c>
      <c r="K277" s="306">
        <v>50600</v>
      </c>
      <c r="L277" s="298"/>
      <c r="M277" s="298"/>
      <c r="N277" s="298"/>
      <c r="O277" s="200"/>
      <c r="P277" s="200">
        <v>0</v>
      </c>
      <c r="Q277" s="237"/>
      <c r="R277" s="200"/>
      <c r="S277" s="200"/>
      <c r="T277" s="298">
        <v>50600</v>
      </c>
      <c r="U277" s="200">
        <v>0</v>
      </c>
      <c r="V277" s="298">
        <v>50600</v>
      </c>
      <c r="W277" s="314">
        <v>67600</v>
      </c>
      <c r="X277" s="298"/>
      <c r="Y277" s="298"/>
      <c r="Z277" s="298"/>
      <c r="AA277" s="298"/>
      <c r="AB277" s="298"/>
      <c r="AC277" s="298"/>
      <c r="AD277" s="298"/>
      <c r="AE277" s="298"/>
      <c r="AF277" s="298"/>
      <c r="AG277" s="298"/>
      <c r="AH277" s="298"/>
      <c r="AI277" s="298"/>
      <c r="AJ277" s="298"/>
      <c r="AK277" s="298"/>
      <c r="AL277" s="298" t="s">
        <v>1801</v>
      </c>
      <c r="AM277" s="200">
        <v>1</v>
      </c>
      <c r="AN277" s="200">
        <v>1</v>
      </c>
      <c r="AO277" s="200" t="s">
        <v>1742</v>
      </c>
      <c r="AP277" s="200">
        <v>0</v>
      </c>
      <c r="AQ277" s="241">
        <v>0</v>
      </c>
      <c r="AR277" s="247" t="s">
        <v>1743</v>
      </c>
      <c r="AS277" s="203" t="s">
        <v>1805</v>
      </c>
      <c r="AT277" s="194">
        <v>17000</v>
      </c>
      <c r="AU277" s="200">
        <v>17000</v>
      </c>
      <c r="AV277" s="246">
        <v>33.6</v>
      </c>
      <c r="AW277" s="358" t="s">
        <v>1931</v>
      </c>
      <c r="AX277" s="325" t="s">
        <v>1932</v>
      </c>
      <c r="AY277" s="358" t="s">
        <v>1933</v>
      </c>
      <c r="AZ277" s="358" t="s">
        <v>1934</v>
      </c>
      <c r="BA277" s="358"/>
      <c r="BB277" s="257" t="s">
        <v>1930</v>
      </c>
      <c r="BC277" s="257"/>
      <c r="BD277" s="257"/>
      <c r="BE277" s="257"/>
      <c r="BF277" s="257"/>
      <c r="BG277" s="257"/>
      <c r="BH277" s="184">
        <v>101200</v>
      </c>
      <c r="BI277" s="203" t="s">
        <v>1331</v>
      </c>
      <c r="BJ277" s="270"/>
      <c r="BK277" s="184" t="s">
        <v>1315</v>
      </c>
      <c r="BL277" s="184"/>
      <c r="BP277" s="183">
        <f t="shared" si="15"/>
        <v>0</v>
      </c>
    </row>
    <row r="278" spans="1:68" s="178" customFormat="1" ht="82.5" hidden="1" customHeight="1">
      <c r="A278" s="191"/>
      <c r="B278" s="191"/>
      <c r="C278" s="191">
        <v>1</v>
      </c>
      <c r="D278" s="191"/>
      <c r="E278" s="217" t="s">
        <v>1935</v>
      </c>
      <c r="F278" s="298">
        <v>8000</v>
      </c>
      <c r="G278" s="298">
        <v>8000</v>
      </c>
      <c r="H278" s="298"/>
      <c r="I278" s="298"/>
      <c r="J278" s="298">
        <v>8000</v>
      </c>
      <c r="K278" s="306">
        <v>8000</v>
      </c>
      <c r="L278" s="298"/>
      <c r="M278" s="298"/>
      <c r="N278" s="298"/>
      <c r="O278" s="200"/>
      <c r="P278" s="200">
        <v>0</v>
      </c>
      <c r="Q278" s="237"/>
      <c r="R278" s="200"/>
      <c r="S278" s="200"/>
      <c r="T278" s="298"/>
      <c r="U278" s="200">
        <v>-8000</v>
      </c>
      <c r="V278" s="298"/>
      <c r="W278" s="314">
        <v>3000</v>
      </c>
      <c r="X278" s="298"/>
      <c r="Y278" s="298"/>
      <c r="Z278" s="298"/>
      <c r="AA278" s="298"/>
      <c r="AB278" s="298"/>
      <c r="AC278" s="298"/>
      <c r="AD278" s="298"/>
      <c r="AE278" s="298"/>
      <c r="AF278" s="298"/>
      <c r="AG278" s="298"/>
      <c r="AH278" s="298"/>
      <c r="AI278" s="298"/>
      <c r="AJ278" s="298"/>
      <c r="AK278" s="298"/>
      <c r="AL278" s="298"/>
      <c r="AM278" s="200">
        <v>1</v>
      </c>
      <c r="AN278" s="200">
        <v>1</v>
      </c>
      <c r="AO278" s="200" t="s">
        <v>1742</v>
      </c>
      <c r="AP278" s="200">
        <v>-8000</v>
      </c>
      <c r="AQ278" s="241">
        <v>-1</v>
      </c>
      <c r="AR278" s="247" t="s">
        <v>1743</v>
      </c>
      <c r="AS278" s="298" t="s">
        <v>1497</v>
      </c>
      <c r="AT278" s="194">
        <v>3000</v>
      </c>
      <c r="AU278" s="200">
        <v>3000</v>
      </c>
      <c r="AV278" s="246" t="e">
        <v>#DIV/0!</v>
      </c>
      <c r="AW278" s="358" t="s">
        <v>1936</v>
      </c>
      <c r="AX278" s="325" t="s">
        <v>1937</v>
      </c>
      <c r="AY278" s="256" t="s">
        <v>1938</v>
      </c>
      <c r="AZ278" s="256" t="s">
        <v>1939</v>
      </c>
      <c r="BA278" s="256"/>
      <c r="BB278" s="257" t="s">
        <v>1935</v>
      </c>
      <c r="BC278" s="257"/>
      <c r="BD278" s="257"/>
      <c r="BE278" s="257"/>
      <c r="BF278" s="257"/>
      <c r="BG278" s="257"/>
      <c r="BH278" s="184">
        <v>8000</v>
      </c>
      <c r="BI278" s="298" t="s">
        <v>1497</v>
      </c>
      <c r="BJ278" s="337"/>
      <c r="BK278" s="184" t="s">
        <v>1315</v>
      </c>
      <c r="BL278" s="184"/>
      <c r="BP278" s="183">
        <f t="shared" si="15"/>
        <v>0</v>
      </c>
    </row>
    <row r="279" spans="1:68" s="178" customFormat="1" ht="34.5" hidden="1" customHeight="1">
      <c r="A279" s="191"/>
      <c r="B279" s="191"/>
      <c r="C279" s="191">
        <v>1</v>
      </c>
      <c r="D279" s="191"/>
      <c r="E279" s="217" t="s">
        <v>1940</v>
      </c>
      <c r="F279" s="298"/>
      <c r="G279" s="298"/>
      <c r="H279" s="298"/>
      <c r="I279" s="298"/>
      <c r="J279" s="298">
        <v>2000</v>
      </c>
      <c r="K279" s="306">
        <v>2000</v>
      </c>
      <c r="L279" s="298"/>
      <c r="M279" s="298"/>
      <c r="N279" s="298"/>
      <c r="O279" s="200"/>
      <c r="P279" s="200">
        <v>0</v>
      </c>
      <c r="Q279" s="237"/>
      <c r="R279" s="200"/>
      <c r="S279" s="200"/>
      <c r="T279" s="298">
        <v>2000</v>
      </c>
      <c r="U279" s="200">
        <v>0</v>
      </c>
      <c r="V279" s="298">
        <v>2000</v>
      </c>
      <c r="W279" s="314">
        <v>2000</v>
      </c>
      <c r="X279" s="298"/>
      <c r="Y279" s="298"/>
      <c r="Z279" s="298"/>
      <c r="AA279" s="298"/>
      <c r="AB279" s="298"/>
      <c r="AC279" s="298"/>
      <c r="AD279" s="298"/>
      <c r="AE279" s="298"/>
      <c r="AF279" s="298"/>
      <c r="AG279" s="298"/>
      <c r="AH279" s="298"/>
      <c r="AI279" s="298"/>
      <c r="AJ279" s="298"/>
      <c r="AK279" s="298"/>
      <c r="AL279" s="298"/>
      <c r="AM279" s="200">
        <v>1</v>
      </c>
      <c r="AN279" s="200">
        <v>1</v>
      </c>
      <c r="AO279" s="200" t="s">
        <v>1742</v>
      </c>
      <c r="AP279" s="200">
        <v>0</v>
      </c>
      <c r="AQ279" s="241">
        <v>0</v>
      </c>
      <c r="AR279" s="247"/>
      <c r="AS279" s="298" t="s">
        <v>1497</v>
      </c>
      <c r="AT279" s="194">
        <v>0</v>
      </c>
      <c r="AU279" s="200">
        <v>0</v>
      </c>
      <c r="AV279" s="246">
        <v>0</v>
      </c>
      <c r="AW279" s="324" t="s">
        <v>1941</v>
      </c>
      <c r="AX279" s="325"/>
      <c r="AY279" s="256"/>
      <c r="AZ279" s="256"/>
      <c r="BA279" s="256"/>
      <c r="BB279" s="257" t="s">
        <v>1940</v>
      </c>
      <c r="BC279" s="257"/>
      <c r="BD279" s="257"/>
      <c r="BE279" s="257"/>
      <c r="BF279" s="257"/>
      <c r="BG279" s="257"/>
      <c r="BH279" s="184">
        <v>4000</v>
      </c>
      <c r="BI279" s="298" t="s">
        <v>1317</v>
      </c>
      <c r="BJ279" s="337"/>
      <c r="BK279" s="184" t="s">
        <v>1315</v>
      </c>
      <c r="BL279" s="184"/>
      <c r="BP279" s="183">
        <f t="shared" si="15"/>
        <v>0</v>
      </c>
    </row>
    <row r="280" spans="1:68" s="178" customFormat="1" ht="37.5" hidden="1">
      <c r="A280" s="191"/>
      <c r="B280" s="191"/>
      <c r="C280" s="191">
        <v>1</v>
      </c>
      <c r="D280" s="191"/>
      <c r="E280" s="217" t="s">
        <v>1942</v>
      </c>
      <c r="F280" s="298">
        <v>17700</v>
      </c>
      <c r="G280" s="298">
        <v>17700</v>
      </c>
      <c r="H280" s="298"/>
      <c r="I280" s="298"/>
      <c r="J280" s="298">
        <v>70000</v>
      </c>
      <c r="K280" s="306">
        <v>70000</v>
      </c>
      <c r="L280" s="298"/>
      <c r="M280" s="298"/>
      <c r="N280" s="298"/>
      <c r="O280" s="200"/>
      <c r="P280" s="200">
        <v>0</v>
      </c>
      <c r="Q280" s="237"/>
      <c r="R280" s="200"/>
      <c r="S280" s="200"/>
      <c r="T280" s="298">
        <v>70000</v>
      </c>
      <c r="U280" s="200">
        <v>0</v>
      </c>
      <c r="V280" s="298">
        <v>70000</v>
      </c>
      <c r="W280" s="314">
        <v>70000</v>
      </c>
      <c r="X280" s="298"/>
      <c r="Y280" s="298"/>
      <c r="Z280" s="298"/>
      <c r="AA280" s="298"/>
      <c r="AB280" s="298"/>
      <c r="AC280" s="298"/>
      <c r="AD280" s="298"/>
      <c r="AE280" s="298"/>
      <c r="AF280" s="298"/>
      <c r="AG280" s="298"/>
      <c r="AH280" s="298"/>
      <c r="AI280" s="298"/>
      <c r="AJ280" s="298"/>
      <c r="AK280" s="298"/>
      <c r="AL280" s="298"/>
      <c r="AM280" s="200">
        <v>1</v>
      </c>
      <c r="AN280" s="200">
        <v>1</v>
      </c>
      <c r="AO280" s="200" t="s">
        <v>1742</v>
      </c>
      <c r="AP280" s="200">
        <v>0</v>
      </c>
      <c r="AQ280" s="241">
        <v>0</v>
      </c>
      <c r="AR280" s="247" t="s">
        <v>1743</v>
      </c>
      <c r="AS280" s="298" t="s">
        <v>1497</v>
      </c>
      <c r="AT280" s="194">
        <v>0</v>
      </c>
      <c r="AU280" s="200">
        <v>0</v>
      </c>
      <c r="AV280" s="246">
        <v>0</v>
      </c>
      <c r="AW280" s="324" t="s">
        <v>1943</v>
      </c>
      <c r="AX280" s="325" t="s">
        <v>1944</v>
      </c>
      <c r="AY280" s="256" t="s">
        <v>1945</v>
      </c>
      <c r="AZ280" s="256"/>
      <c r="BA280" s="256"/>
      <c r="BB280" s="257" t="s">
        <v>1942</v>
      </c>
      <c r="BC280" s="257"/>
      <c r="BD280" s="257"/>
      <c r="BE280" s="257"/>
      <c r="BF280" s="257"/>
      <c r="BG280" s="257"/>
      <c r="BH280" s="184">
        <v>140000</v>
      </c>
      <c r="BI280" s="298" t="s">
        <v>1497</v>
      </c>
      <c r="BJ280" s="337"/>
      <c r="BK280" s="184" t="s">
        <v>1315</v>
      </c>
      <c r="BL280" s="184"/>
      <c r="BP280" s="183">
        <f t="shared" si="15"/>
        <v>0</v>
      </c>
    </row>
    <row r="281" spans="1:68" s="178" customFormat="1" ht="20.100000000000001" hidden="1" customHeight="1">
      <c r="A281" s="191"/>
      <c r="B281" s="191"/>
      <c r="C281" s="191">
        <v>1</v>
      </c>
      <c r="D281" s="191"/>
      <c r="E281" s="217" t="s">
        <v>1946</v>
      </c>
      <c r="F281" s="298">
        <v>2900</v>
      </c>
      <c r="G281" s="298">
        <v>2900</v>
      </c>
      <c r="H281" s="298"/>
      <c r="I281" s="298"/>
      <c r="J281" s="298">
        <v>2900</v>
      </c>
      <c r="K281" s="306">
        <v>2900</v>
      </c>
      <c r="L281" s="298"/>
      <c r="M281" s="298"/>
      <c r="N281" s="298"/>
      <c r="O281" s="200"/>
      <c r="P281" s="200">
        <v>0</v>
      </c>
      <c r="Q281" s="237"/>
      <c r="R281" s="200"/>
      <c r="S281" s="200"/>
      <c r="T281" s="298">
        <v>2900</v>
      </c>
      <c r="U281" s="200">
        <v>0</v>
      </c>
      <c r="V281" s="298">
        <v>2900</v>
      </c>
      <c r="W281" s="314">
        <v>2900</v>
      </c>
      <c r="X281" s="298"/>
      <c r="Y281" s="298"/>
      <c r="Z281" s="298"/>
      <c r="AA281" s="298"/>
      <c r="AB281" s="298"/>
      <c r="AC281" s="298"/>
      <c r="AD281" s="298"/>
      <c r="AE281" s="298"/>
      <c r="AF281" s="298"/>
      <c r="AG281" s="298"/>
      <c r="AH281" s="298"/>
      <c r="AI281" s="298"/>
      <c r="AJ281" s="298"/>
      <c r="AK281" s="298"/>
      <c r="AL281" s="298"/>
      <c r="AM281" s="200">
        <v>1</v>
      </c>
      <c r="AN281" s="200">
        <v>1</v>
      </c>
      <c r="AO281" s="200" t="s">
        <v>1742</v>
      </c>
      <c r="AP281" s="200">
        <v>0</v>
      </c>
      <c r="AQ281" s="241">
        <v>0</v>
      </c>
      <c r="AR281" s="247" t="s">
        <v>1743</v>
      </c>
      <c r="AS281" s="298" t="s">
        <v>1445</v>
      </c>
      <c r="AT281" s="194">
        <v>0</v>
      </c>
      <c r="AU281" s="200">
        <v>0</v>
      </c>
      <c r="AV281" s="246">
        <v>0</v>
      </c>
      <c r="AW281" s="324"/>
      <c r="AX281" s="325"/>
      <c r="AY281" s="256"/>
      <c r="AZ281" s="256"/>
      <c r="BA281" s="256"/>
      <c r="BB281" s="257" t="s">
        <v>1946</v>
      </c>
      <c r="BC281" s="257"/>
      <c r="BD281" s="257"/>
      <c r="BE281" s="257"/>
      <c r="BF281" s="257"/>
      <c r="BG281" s="257"/>
      <c r="BH281" s="184">
        <v>5800</v>
      </c>
      <c r="BI281" s="298" t="s">
        <v>1445</v>
      </c>
      <c r="BJ281" s="337"/>
      <c r="BK281" s="184" t="s">
        <v>1315</v>
      </c>
      <c r="BL281" s="184"/>
      <c r="BP281" s="183">
        <f t="shared" si="15"/>
        <v>0</v>
      </c>
    </row>
    <row r="282" spans="1:68" s="178" customFormat="1" ht="54" hidden="1">
      <c r="A282" s="191"/>
      <c r="B282" s="191"/>
      <c r="C282" s="191">
        <v>1</v>
      </c>
      <c r="D282" s="191"/>
      <c r="E282" s="217" t="s">
        <v>1947</v>
      </c>
      <c r="F282" s="298">
        <v>5300</v>
      </c>
      <c r="G282" s="298">
        <v>5300</v>
      </c>
      <c r="H282" s="298"/>
      <c r="I282" s="298"/>
      <c r="J282" s="298">
        <v>5500</v>
      </c>
      <c r="K282" s="306">
        <v>5500</v>
      </c>
      <c r="L282" s="298"/>
      <c r="M282" s="298"/>
      <c r="N282" s="298"/>
      <c r="O282" s="200"/>
      <c r="P282" s="200">
        <v>0</v>
      </c>
      <c r="Q282" s="237"/>
      <c r="R282" s="200"/>
      <c r="S282" s="200"/>
      <c r="T282" s="298">
        <v>5500</v>
      </c>
      <c r="U282" s="200">
        <v>0</v>
      </c>
      <c r="V282" s="298">
        <v>5500</v>
      </c>
      <c r="W282" s="314">
        <v>6100</v>
      </c>
      <c r="X282" s="298"/>
      <c r="Y282" s="298"/>
      <c r="Z282" s="298"/>
      <c r="AA282" s="298"/>
      <c r="AB282" s="298"/>
      <c r="AC282" s="298"/>
      <c r="AD282" s="298"/>
      <c r="AE282" s="298"/>
      <c r="AF282" s="298"/>
      <c r="AG282" s="298"/>
      <c r="AH282" s="298"/>
      <c r="AI282" s="298"/>
      <c r="AJ282" s="298"/>
      <c r="AK282" s="298"/>
      <c r="AL282" s="298"/>
      <c r="AM282" s="200">
        <v>1</v>
      </c>
      <c r="AN282" s="200">
        <v>1</v>
      </c>
      <c r="AO282" s="200" t="s">
        <v>1742</v>
      </c>
      <c r="AP282" s="200">
        <v>0</v>
      </c>
      <c r="AQ282" s="241">
        <v>0</v>
      </c>
      <c r="AR282" s="247" t="s">
        <v>1743</v>
      </c>
      <c r="AS282" s="203" t="s">
        <v>1327</v>
      </c>
      <c r="AT282" s="194">
        <v>600</v>
      </c>
      <c r="AU282" s="200">
        <v>600</v>
      </c>
      <c r="AV282" s="246">
        <v>10.9</v>
      </c>
      <c r="AW282" s="324" t="s">
        <v>1948</v>
      </c>
      <c r="AX282" s="325" t="s">
        <v>1949</v>
      </c>
      <c r="AY282" s="256" t="s">
        <v>1950</v>
      </c>
      <c r="AZ282" s="256" t="s">
        <v>1951</v>
      </c>
      <c r="BA282" s="256"/>
      <c r="BB282" s="257" t="s">
        <v>1947</v>
      </c>
      <c r="BC282" s="257"/>
      <c r="BD282" s="257"/>
      <c r="BE282" s="257"/>
      <c r="BF282" s="257"/>
      <c r="BG282" s="257"/>
      <c r="BH282" s="184">
        <v>11000</v>
      </c>
      <c r="BI282" s="203" t="s">
        <v>1327</v>
      </c>
      <c r="BJ282" s="270"/>
      <c r="BK282" s="184" t="s">
        <v>1315</v>
      </c>
      <c r="BL282" s="184"/>
      <c r="BP282" s="183">
        <f t="shared" si="15"/>
        <v>0</v>
      </c>
    </row>
    <row r="283" spans="1:68" s="178" customFormat="1" ht="20.100000000000001" hidden="1" customHeight="1">
      <c r="A283" s="191"/>
      <c r="B283" s="191"/>
      <c r="C283" s="191">
        <v>1</v>
      </c>
      <c r="D283" s="191"/>
      <c r="E283" s="217" t="s">
        <v>1952</v>
      </c>
      <c r="F283" s="298">
        <v>1600</v>
      </c>
      <c r="G283" s="298">
        <v>1600</v>
      </c>
      <c r="H283" s="298"/>
      <c r="I283" s="298"/>
      <c r="J283" s="298"/>
      <c r="K283" s="306"/>
      <c r="L283" s="298"/>
      <c r="M283" s="298"/>
      <c r="N283" s="298"/>
      <c r="O283" s="200"/>
      <c r="P283" s="200">
        <v>0</v>
      </c>
      <c r="Q283" s="237"/>
      <c r="R283" s="200"/>
      <c r="S283" s="200"/>
      <c r="T283" s="298">
        <v>1600</v>
      </c>
      <c r="U283" s="200">
        <v>1600</v>
      </c>
      <c r="V283" s="298">
        <v>1600</v>
      </c>
      <c r="W283" s="314">
        <v>0</v>
      </c>
      <c r="X283" s="298"/>
      <c r="Y283" s="298"/>
      <c r="Z283" s="298"/>
      <c r="AA283" s="298"/>
      <c r="AB283" s="298"/>
      <c r="AC283" s="298"/>
      <c r="AD283" s="298"/>
      <c r="AE283" s="298"/>
      <c r="AF283" s="298"/>
      <c r="AG283" s="298"/>
      <c r="AH283" s="298"/>
      <c r="AI283" s="298"/>
      <c r="AJ283" s="298"/>
      <c r="AK283" s="298"/>
      <c r="AL283" s="298"/>
      <c r="AM283" s="200">
        <v>1</v>
      </c>
      <c r="AN283" s="200">
        <v>1</v>
      </c>
      <c r="AO283" s="200" t="s">
        <v>1742</v>
      </c>
      <c r="AP283" s="200">
        <v>1600</v>
      </c>
      <c r="AQ283" s="241">
        <v>0</v>
      </c>
      <c r="AR283" s="247" t="s">
        <v>1743</v>
      </c>
      <c r="AS283" s="298" t="s">
        <v>1497</v>
      </c>
      <c r="AT283" s="194">
        <v>-1600</v>
      </c>
      <c r="AU283" s="200">
        <v>-1600</v>
      </c>
      <c r="AV283" s="246">
        <v>-100</v>
      </c>
      <c r="AW283" s="358" t="s">
        <v>1867</v>
      </c>
      <c r="AX283" s="325" t="s">
        <v>1953</v>
      </c>
      <c r="AY283" s="256"/>
      <c r="AZ283" s="256" t="s">
        <v>1954</v>
      </c>
      <c r="BA283" s="256"/>
      <c r="BB283" s="257" t="s">
        <v>1952</v>
      </c>
      <c r="BC283" s="257"/>
      <c r="BD283" s="257"/>
      <c r="BE283" s="257"/>
      <c r="BF283" s="257"/>
      <c r="BG283" s="257"/>
      <c r="BH283" s="184">
        <v>1600</v>
      </c>
      <c r="BI283" s="298" t="s">
        <v>1497</v>
      </c>
      <c r="BJ283" s="337"/>
      <c r="BK283" s="184" t="s">
        <v>1315</v>
      </c>
      <c r="BL283" s="184"/>
      <c r="BP283" s="183">
        <f t="shared" si="15"/>
        <v>0</v>
      </c>
    </row>
    <row r="284" spans="1:68" s="178" customFormat="1" ht="37.5" hidden="1">
      <c r="A284" s="191"/>
      <c r="B284" s="191"/>
      <c r="C284" s="191">
        <v>1</v>
      </c>
      <c r="D284" s="191"/>
      <c r="E284" s="217" t="s">
        <v>1955</v>
      </c>
      <c r="F284" s="298">
        <v>19700</v>
      </c>
      <c r="G284" s="298">
        <v>19700</v>
      </c>
      <c r="H284" s="298"/>
      <c r="I284" s="298"/>
      <c r="J284" s="298">
        <v>19700</v>
      </c>
      <c r="K284" s="306">
        <v>19700</v>
      </c>
      <c r="L284" s="298"/>
      <c r="M284" s="298"/>
      <c r="N284" s="298"/>
      <c r="O284" s="200"/>
      <c r="P284" s="200">
        <v>0</v>
      </c>
      <c r="Q284" s="237"/>
      <c r="R284" s="200"/>
      <c r="S284" s="200"/>
      <c r="T284" s="298">
        <v>19700</v>
      </c>
      <c r="U284" s="200">
        <v>0</v>
      </c>
      <c r="V284" s="298">
        <v>19700</v>
      </c>
      <c r="W284" s="314">
        <v>19700</v>
      </c>
      <c r="X284" s="298"/>
      <c r="Y284" s="298"/>
      <c r="Z284" s="298"/>
      <c r="AA284" s="298"/>
      <c r="AB284" s="298"/>
      <c r="AC284" s="298"/>
      <c r="AD284" s="298"/>
      <c r="AE284" s="298"/>
      <c r="AF284" s="298"/>
      <c r="AG284" s="298"/>
      <c r="AH284" s="298"/>
      <c r="AI284" s="298"/>
      <c r="AJ284" s="298"/>
      <c r="AK284" s="298"/>
      <c r="AL284" s="298" t="s">
        <v>1801</v>
      </c>
      <c r="AM284" s="200">
        <v>1</v>
      </c>
      <c r="AN284" s="200">
        <v>1</v>
      </c>
      <c r="AO284" s="200" t="s">
        <v>1742</v>
      </c>
      <c r="AP284" s="200">
        <v>0</v>
      </c>
      <c r="AQ284" s="241">
        <v>0</v>
      </c>
      <c r="AR284" s="247" t="s">
        <v>1743</v>
      </c>
      <c r="AS284" s="298" t="s">
        <v>1331</v>
      </c>
      <c r="AT284" s="194">
        <v>0</v>
      </c>
      <c r="AU284" s="200">
        <v>0</v>
      </c>
      <c r="AV284" s="246">
        <v>0</v>
      </c>
      <c r="AW284" s="324"/>
      <c r="AX284" s="325"/>
      <c r="AY284" s="256" t="s">
        <v>1956</v>
      </c>
      <c r="AZ284" s="256"/>
      <c r="BA284" s="256"/>
      <c r="BB284" s="257" t="s">
        <v>1955</v>
      </c>
      <c r="BC284" s="257"/>
      <c r="BD284" s="257"/>
      <c r="BE284" s="257"/>
      <c r="BF284" s="257"/>
      <c r="BG284" s="257"/>
      <c r="BH284" s="184">
        <v>39400</v>
      </c>
      <c r="BI284" s="298" t="s">
        <v>1331</v>
      </c>
      <c r="BJ284" s="337"/>
      <c r="BK284" s="184" t="s">
        <v>1315</v>
      </c>
      <c r="BL284" s="184"/>
      <c r="BP284" s="183">
        <f t="shared" si="15"/>
        <v>0</v>
      </c>
    </row>
    <row r="285" spans="1:68" s="178" customFormat="1" ht="39" hidden="1" customHeight="1">
      <c r="A285" s="191"/>
      <c r="B285" s="191"/>
      <c r="C285" s="191">
        <v>1</v>
      </c>
      <c r="D285" s="191"/>
      <c r="E285" s="217" t="s">
        <v>1957</v>
      </c>
      <c r="F285" s="298">
        <v>500</v>
      </c>
      <c r="G285" s="298">
        <v>500</v>
      </c>
      <c r="H285" s="298"/>
      <c r="I285" s="298"/>
      <c r="J285" s="298">
        <v>500</v>
      </c>
      <c r="K285" s="306">
        <v>500</v>
      </c>
      <c r="L285" s="298"/>
      <c r="M285" s="298"/>
      <c r="N285" s="298"/>
      <c r="O285" s="200"/>
      <c r="P285" s="200">
        <v>0</v>
      </c>
      <c r="Q285" s="237"/>
      <c r="R285" s="200"/>
      <c r="S285" s="200"/>
      <c r="T285" s="298">
        <v>500</v>
      </c>
      <c r="U285" s="200">
        <v>0</v>
      </c>
      <c r="V285" s="298">
        <v>500</v>
      </c>
      <c r="W285" s="314">
        <v>500</v>
      </c>
      <c r="X285" s="298"/>
      <c r="Y285" s="298"/>
      <c r="Z285" s="298"/>
      <c r="AA285" s="298"/>
      <c r="AB285" s="298"/>
      <c r="AC285" s="298"/>
      <c r="AD285" s="298"/>
      <c r="AE285" s="298"/>
      <c r="AF285" s="298"/>
      <c r="AG285" s="298"/>
      <c r="AH285" s="298"/>
      <c r="AI285" s="298"/>
      <c r="AJ285" s="298"/>
      <c r="AK285" s="298"/>
      <c r="AL285" s="298" t="s">
        <v>1958</v>
      </c>
      <c r="AM285" s="200">
        <v>1</v>
      </c>
      <c r="AN285" s="200">
        <v>1</v>
      </c>
      <c r="AO285" s="200" t="s">
        <v>1742</v>
      </c>
      <c r="AP285" s="200">
        <v>0</v>
      </c>
      <c r="AQ285" s="241">
        <v>0</v>
      </c>
      <c r="AR285" s="247" t="s">
        <v>1743</v>
      </c>
      <c r="AS285" s="298" t="s">
        <v>1309</v>
      </c>
      <c r="AT285" s="194">
        <v>0</v>
      </c>
      <c r="AU285" s="200">
        <v>0</v>
      </c>
      <c r="AV285" s="246">
        <v>0</v>
      </c>
      <c r="AW285" s="324"/>
      <c r="AX285" s="325"/>
      <c r="AY285" s="256"/>
      <c r="AZ285" s="256"/>
      <c r="BA285" s="256"/>
      <c r="BB285" s="257" t="s">
        <v>1959</v>
      </c>
      <c r="BC285" s="257"/>
      <c r="BD285" s="257"/>
      <c r="BE285" s="257"/>
      <c r="BF285" s="257"/>
      <c r="BG285" s="257"/>
      <c r="BH285" s="184">
        <v>1000</v>
      </c>
      <c r="BI285" s="298" t="s">
        <v>1309</v>
      </c>
      <c r="BJ285" s="337"/>
      <c r="BK285" s="184" t="s">
        <v>1315</v>
      </c>
      <c r="BL285" s="184"/>
      <c r="BP285" s="183">
        <f t="shared" si="15"/>
        <v>0</v>
      </c>
    </row>
    <row r="286" spans="1:68" s="178" customFormat="1" ht="54" hidden="1">
      <c r="A286" s="191"/>
      <c r="B286" s="191"/>
      <c r="C286" s="191">
        <v>1</v>
      </c>
      <c r="D286" s="191"/>
      <c r="E286" s="217" t="s">
        <v>1960</v>
      </c>
      <c r="F286" s="298">
        <v>2219</v>
      </c>
      <c r="G286" s="298">
        <v>2219</v>
      </c>
      <c r="H286" s="298"/>
      <c r="I286" s="298"/>
      <c r="J286" s="298">
        <v>2219</v>
      </c>
      <c r="K286" s="306">
        <v>2219</v>
      </c>
      <c r="L286" s="298"/>
      <c r="M286" s="298"/>
      <c r="N286" s="298"/>
      <c r="O286" s="200"/>
      <c r="P286" s="200">
        <v>0</v>
      </c>
      <c r="Q286" s="237"/>
      <c r="R286" s="200"/>
      <c r="S286" s="200"/>
      <c r="T286" s="298">
        <v>2219</v>
      </c>
      <c r="U286" s="200">
        <v>0</v>
      </c>
      <c r="V286" s="298">
        <v>2219</v>
      </c>
      <c r="W286" s="314">
        <v>2219</v>
      </c>
      <c r="X286" s="298"/>
      <c r="Y286" s="298"/>
      <c r="Z286" s="298"/>
      <c r="AA286" s="298"/>
      <c r="AB286" s="298"/>
      <c r="AC286" s="298"/>
      <c r="AD286" s="298"/>
      <c r="AE286" s="298"/>
      <c r="AF286" s="298"/>
      <c r="AG286" s="298"/>
      <c r="AH286" s="298"/>
      <c r="AI286" s="298"/>
      <c r="AJ286" s="298"/>
      <c r="AK286" s="298"/>
      <c r="AL286" s="298" t="s">
        <v>1958</v>
      </c>
      <c r="AM286" s="200">
        <v>1</v>
      </c>
      <c r="AN286" s="200">
        <v>1</v>
      </c>
      <c r="AO286" s="200" t="s">
        <v>1742</v>
      </c>
      <c r="AP286" s="200">
        <v>0</v>
      </c>
      <c r="AQ286" s="241">
        <v>0</v>
      </c>
      <c r="AR286" s="247" t="s">
        <v>1743</v>
      </c>
      <c r="AS286" s="298" t="s">
        <v>1309</v>
      </c>
      <c r="AT286" s="194">
        <v>0</v>
      </c>
      <c r="AU286" s="200">
        <v>0</v>
      </c>
      <c r="AV286" s="246">
        <v>0</v>
      </c>
      <c r="AW286" s="324"/>
      <c r="AX286" s="325" t="s">
        <v>1961</v>
      </c>
      <c r="AY286" s="256" t="s">
        <v>1962</v>
      </c>
      <c r="AZ286" s="256"/>
      <c r="BA286" s="256"/>
      <c r="BB286" s="257" t="s">
        <v>1963</v>
      </c>
      <c r="BC286" s="257"/>
      <c r="BD286" s="257"/>
      <c r="BE286" s="257"/>
      <c r="BF286" s="257"/>
      <c r="BG286" s="257"/>
      <c r="BH286" s="184">
        <v>4438</v>
      </c>
      <c r="BI286" s="298" t="s">
        <v>1309</v>
      </c>
      <c r="BJ286" s="337"/>
      <c r="BK286" s="184" t="s">
        <v>1315</v>
      </c>
      <c r="BL286" s="184"/>
      <c r="BP286" s="183">
        <f t="shared" si="15"/>
        <v>0</v>
      </c>
    </row>
    <row r="287" spans="1:68" s="178" customFormat="1" ht="20.100000000000001" hidden="1" customHeight="1">
      <c r="A287" s="191"/>
      <c r="B287" s="191"/>
      <c r="C287" s="191">
        <v>1</v>
      </c>
      <c r="D287" s="191"/>
      <c r="E287" s="217" t="s">
        <v>1964</v>
      </c>
      <c r="F287" s="298">
        <v>1500</v>
      </c>
      <c r="G287" s="298">
        <v>1500</v>
      </c>
      <c r="H287" s="298"/>
      <c r="I287" s="298"/>
      <c r="J287" s="298">
        <v>1500</v>
      </c>
      <c r="K287" s="306">
        <v>1500</v>
      </c>
      <c r="L287" s="298"/>
      <c r="M287" s="298"/>
      <c r="N287" s="298"/>
      <c r="O287" s="200"/>
      <c r="P287" s="200">
        <v>0</v>
      </c>
      <c r="Q287" s="237"/>
      <c r="R287" s="200"/>
      <c r="S287" s="200"/>
      <c r="T287" s="298">
        <v>1500</v>
      </c>
      <c r="U287" s="200">
        <v>0</v>
      </c>
      <c r="V287" s="298">
        <v>1500</v>
      </c>
      <c r="W287" s="314">
        <v>1200</v>
      </c>
      <c r="X287" s="298"/>
      <c r="Y287" s="298"/>
      <c r="Z287" s="298"/>
      <c r="AA287" s="298"/>
      <c r="AB287" s="298"/>
      <c r="AC287" s="298"/>
      <c r="AD287" s="298"/>
      <c r="AE287" s="298"/>
      <c r="AF287" s="298"/>
      <c r="AG287" s="298"/>
      <c r="AH287" s="298"/>
      <c r="AI287" s="298"/>
      <c r="AJ287" s="298"/>
      <c r="AK287" s="298"/>
      <c r="AL287" s="298" t="s">
        <v>1831</v>
      </c>
      <c r="AM287" s="200">
        <v>1</v>
      </c>
      <c r="AN287" s="200">
        <v>1</v>
      </c>
      <c r="AO287" s="200" t="s">
        <v>1742</v>
      </c>
      <c r="AP287" s="200">
        <v>0</v>
      </c>
      <c r="AQ287" s="241">
        <v>0</v>
      </c>
      <c r="AR287" s="247" t="s">
        <v>1743</v>
      </c>
      <c r="AS287" s="298" t="s">
        <v>1309</v>
      </c>
      <c r="AT287" s="194">
        <v>-300</v>
      </c>
      <c r="AU287" s="200">
        <v>-300</v>
      </c>
      <c r="AV287" s="246">
        <v>-20</v>
      </c>
      <c r="AW287" s="324"/>
      <c r="AX287" s="325"/>
      <c r="AY287" s="256"/>
      <c r="AZ287" s="256"/>
      <c r="BA287" s="256"/>
      <c r="BB287" s="257" t="s">
        <v>1965</v>
      </c>
      <c r="BC287" s="257"/>
      <c r="BD287" s="257"/>
      <c r="BE287" s="257"/>
      <c r="BF287" s="257"/>
      <c r="BG287" s="257"/>
      <c r="BH287" s="184">
        <v>3000</v>
      </c>
      <c r="BI287" s="298" t="s">
        <v>1309</v>
      </c>
      <c r="BJ287" s="337"/>
      <c r="BK287" s="184" t="s">
        <v>1315</v>
      </c>
      <c r="BL287" s="184"/>
      <c r="BP287" s="183">
        <f t="shared" si="15"/>
        <v>0</v>
      </c>
    </row>
    <row r="288" spans="1:68" s="178" customFormat="1" ht="37.5" hidden="1">
      <c r="A288" s="191"/>
      <c r="B288" s="191"/>
      <c r="C288" s="191"/>
      <c r="D288" s="191"/>
      <c r="E288" s="217" t="s">
        <v>1966</v>
      </c>
      <c r="F288" s="298">
        <v>3100</v>
      </c>
      <c r="G288" s="298">
        <v>3100</v>
      </c>
      <c r="H288" s="298"/>
      <c r="I288" s="298"/>
      <c r="J288" s="298">
        <v>3100</v>
      </c>
      <c r="K288" s="306">
        <v>3100</v>
      </c>
      <c r="L288" s="298"/>
      <c r="M288" s="298"/>
      <c r="N288" s="298"/>
      <c r="O288" s="200"/>
      <c r="P288" s="200">
        <v>0</v>
      </c>
      <c r="Q288" s="237"/>
      <c r="R288" s="200"/>
      <c r="S288" s="200"/>
      <c r="T288" s="298"/>
      <c r="U288" s="200">
        <v>-3100</v>
      </c>
      <c r="V288" s="298"/>
      <c r="W288" s="298"/>
      <c r="X288" s="298"/>
      <c r="Y288" s="298"/>
      <c r="Z288" s="298"/>
      <c r="AA288" s="298"/>
      <c r="AB288" s="298"/>
      <c r="AC288" s="298"/>
      <c r="AD288" s="298"/>
      <c r="AE288" s="298"/>
      <c r="AF288" s="298"/>
      <c r="AG288" s="298"/>
      <c r="AH288" s="298"/>
      <c r="AI288" s="298"/>
      <c r="AJ288" s="298"/>
      <c r="AK288" s="298"/>
      <c r="AL288" s="298" t="s">
        <v>1958</v>
      </c>
      <c r="AM288" s="200">
        <v>1</v>
      </c>
      <c r="AN288" s="200">
        <v>1</v>
      </c>
      <c r="AO288" s="200" t="s">
        <v>1742</v>
      </c>
      <c r="AP288" s="200">
        <v>-3100</v>
      </c>
      <c r="AQ288" s="241">
        <v>-1</v>
      </c>
      <c r="AR288" s="247" t="s">
        <v>1743</v>
      </c>
      <c r="AS288" s="298" t="s">
        <v>1309</v>
      </c>
      <c r="AT288" s="194">
        <v>0</v>
      </c>
      <c r="AU288" s="200">
        <v>0</v>
      </c>
      <c r="AV288" s="246" t="e">
        <v>#DIV/0!</v>
      </c>
      <c r="AW288" s="324"/>
      <c r="AX288" s="325" t="s">
        <v>1967</v>
      </c>
      <c r="AY288" s="256" t="s">
        <v>1968</v>
      </c>
      <c r="AZ288" s="256"/>
      <c r="BA288" s="256"/>
      <c r="BB288" s="257" t="s">
        <v>1969</v>
      </c>
      <c r="BC288" s="257"/>
      <c r="BD288" s="257"/>
      <c r="BE288" s="257"/>
      <c r="BF288" s="257"/>
      <c r="BG288" s="257"/>
      <c r="BH288" s="184">
        <v>3100</v>
      </c>
      <c r="BI288" s="298" t="s">
        <v>1309</v>
      </c>
      <c r="BJ288" s="337"/>
      <c r="BK288" s="184" t="s">
        <v>1315</v>
      </c>
      <c r="BL288" s="184"/>
      <c r="BP288" s="183">
        <f t="shared" si="15"/>
        <v>0</v>
      </c>
    </row>
    <row r="289" spans="1:68" s="178" customFormat="1" ht="37.5" hidden="1">
      <c r="A289" s="191"/>
      <c r="B289" s="191"/>
      <c r="C289" s="191">
        <v>1</v>
      </c>
      <c r="D289" s="191"/>
      <c r="E289" s="217" t="s">
        <v>1970</v>
      </c>
      <c r="F289" s="298">
        <v>9000</v>
      </c>
      <c r="G289" s="298">
        <v>9000</v>
      </c>
      <c r="H289" s="298"/>
      <c r="I289" s="298"/>
      <c r="J289" s="298">
        <v>9000</v>
      </c>
      <c r="K289" s="306">
        <v>9000</v>
      </c>
      <c r="L289" s="298"/>
      <c r="M289" s="298"/>
      <c r="N289" s="298"/>
      <c r="O289" s="200"/>
      <c r="P289" s="200">
        <v>0</v>
      </c>
      <c r="Q289" s="237"/>
      <c r="R289" s="200"/>
      <c r="S289" s="200"/>
      <c r="T289" s="298">
        <v>9000</v>
      </c>
      <c r="U289" s="200">
        <v>0</v>
      </c>
      <c r="V289" s="298">
        <v>9000</v>
      </c>
      <c r="W289" s="314">
        <v>7500</v>
      </c>
      <c r="X289" s="298"/>
      <c r="Y289" s="298"/>
      <c r="Z289" s="298"/>
      <c r="AA289" s="298"/>
      <c r="AB289" s="298"/>
      <c r="AC289" s="298"/>
      <c r="AD289" s="298"/>
      <c r="AE289" s="298"/>
      <c r="AF289" s="298"/>
      <c r="AG289" s="298"/>
      <c r="AH289" s="298"/>
      <c r="AI289" s="298"/>
      <c r="AJ289" s="298"/>
      <c r="AK289" s="298"/>
      <c r="AL289" s="298" t="s">
        <v>1831</v>
      </c>
      <c r="AM289" s="200">
        <v>1</v>
      </c>
      <c r="AN289" s="200">
        <v>1</v>
      </c>
      <c r="AO289" s="200"/>
      <c r="AP289" s="200">
        <v>0</v>
      </c>
      <c r="AQ289" s="241">
        <v>0</v>
      </c>
      <c r="AR289" s="247" t="s">
        <v>1743</v>
      </c>
      <c r="AS289" s="298" t="s">
        <v>1309</v>
      </c>
      <c r="AT289" s="194">
        <v>-1500</v>
      </c>
      <c r="AU289" s="200">
        <v>-1500</v>
      </c>
      <c r="AV289" s="246">
        <v>-16.7</v>
      </c>
      <c r="AW289" s="358" t="s">
        <v>1971</v>
      </c>
      <c r="AX289" s="325" t="s">
        <v>1971</v>
      </c>
      <c r="AY289" s="358" t="s">
        <v>1972</v>
      </c>
      <c r="AZ289" s="358"/>
      <c r="BA289" s="358"/>
      <c r="BB289" s="257" t="s">
        <v>1973</v>
      </c>
      <c r="BC289" s="257"/>
      <c r="BD289" s="257"/>
      <c r="BE289" s="257"/>
      <c r="BF289" s="257"/>
      <c r="BG289" s="257"/>
      <c r="BH289" s="184">
        <v>18000</v>
      </c>
      <c r="BI289" s="298" t="s">
        <v>1309</v>
      </c>
      <c r="BJ289" s="337"/>
      <c r="BK289" s="184" t="s">
        <v>1315</v>
      </c>
      <c r="BL289" s="184"/>
      <c r="BP289" s="183">
        <f t="shared" si="15"/>
        <v>0</v>
      </c>
    </row>
    <row r="290" spans="1:68" s="178" customFormat="1" ht="108" hidden="1">
      <c r="A290" s="191"/>
      <c r="B290" s="191"/>
      <c r="C290" s="191">
        <v>1</v>
      </c>
      <c r="D290" s="191"/>
      <c r="E290" s="217" t="s">
        <v>1974</v>
      </c>
      <c r="F290" s="298">
        <v>6859</v>
      </c>
      <c r="G290" s="298">
        <v>6859</v>
      </c>
      <c r="H290" s="298"/>
      <c r="I290" s="298"/>
      <c r="J290" s="298">
        <v>10000</v>
      </c>
      <c r="K290" s="306">
        <v>10000</v>
      </c>
      <c r="L290" s="298"/>
      <c r="M290" s="298"/>
      <c r="N290" s="298"/>
      <c r="O290" s="200"/>
      <c r="P290" s="200">
        <v>0</v>
      </c>
      <c r="Q290" s="237"/>
      <c r="R290" s="200"/>
      <c r="S290" s="200"/>
      <c r="T290" s="298">
        <v>11500</v>
      </c>
      <c r="U290" s="200">
        <v>1500</v>
      </c>
      <c r="V290" s="298">
        <v>11500</v>
      </c>
      <c r="W290" s="314">
        <v>11160</v>
      </c>
      <c r="X290" s="298"/>
      <c r="Y290" s="298"/>
      <c r="Z290" s="298"/>
      <c r="AA290" s="298"/>
      <c r="AB290" s="298"/>
      <c r="AC290" s="298"/>
      <c r="AD290" s="298"/>
      <c r="AE290" s="298"/>
      <c r="AF290" s="298"/>
      <c r="AG290" s="298"/>
      <c r="AH290" s="298"/>
      <c r="AI290" s="298"/>
      <c r="AJ290" s="298"/>
      <c r="AK290" s="298"/>
      <c r="AL290" s="298" t="s">
        <v>1975</v>
      </c>
      <c r="AM290" s="200">
        <v>1</v>
      </c>
      <c r="AN290" s="200">
        <v>1</v>
      </c>
      <c r="AO290" s="200" t="s">
        <v>1742</v>
      </c>
      <c r="AP290" s="200">
        <v>1500</v>
      </c>
      <c r="AQ290" s="241">
        <v>0.15</v>
      </c>
      <c r="AR290" s="247" t="s">
        <v>1743</v>
      </c>
      <c r="AS290" s="203" t="s">
        <v>1327</v>
      </c>
      <c r="AT290" s="194">
        <v>-340</v>
      </c>
      <c r="AU290" s="200">
        <v>-340</v>
      </c>
      <c r="AV290" s="246">
        <v>-3</v>
      </c>
      <c r="AW290" s="324" t="s">
        <v>1976</v>
      </c>
      <c r="AX290" s="325" t="s">
        <v>1977</v>
      </c>
      <c r="AY290" s="256" t="s">
        <v>1978</v>
      </c>
      <c r="AZ290" s="256" t="s">
        <v>1979</v>
      </c>
      <c r="BA290" s="256"/>
      <c r="BB290" s="257" t="s">
        <v>1980</v>
      </c>
      <c r="BC290" s="257"/>
      <c r="BD290" s="257"/>
      <c r="BE290" s="257"/>
      <c r="BF290" s="257"/>
      <c r="BG290" s="257"/>
      <c r="BH290" s="184">
        <v>21500</v>
      </c>
      <c r="BI290" s="203" t="s">
        <v>1327</v>
      </c>
      <c r="BJ290" s="270"/>
      <c r="BK290" s="184" t="s">
        <v>1315</v>
      </c>
      <c r="BL290" s="184"/>
      <c r="BP290" s="183">
        <f t="shared" si="15"/>
        <v>0</v>
      </c>
    </row>
    <row r="291" spans="1:68" s="178" customFormat="1" ht="20.100000000000001" hidden="1" customHeight="1">
      <c r="A291" s="191"/>
      <c r="B291" s="191"/>
      <c r="C291" s="191"/>
      <c r="D291" s="191"/>
      <c r="E291" s="217" t="s">
        <v>1981</v>
      </c>
      <c r="F291" s="298">
        <v>8000</v>
      </c>
      <c r="G291" s="298">
        <v>8000</v>
      </c>
      <c r="H291" s="298"/>
      <c r="I291" s="298"/>
      <c r="J291" s="298"/>
      <c r="K291" s="306"/>
      <c r="L291" s="298"/>
      <c r="M291" s="298"/>
      <c r="N291" s="298"/>
      <c r="O291" s="200"/>
      <c r="P291" s="200">
        <v>0</v>
      </c>
      <c r="Q291" s="237"/>
      <c r="R291" s="200"/>
      <c r="S291" s="200"/>
      <c r="T291" s="298"/>
      <c r="U291" s="200">
        <v>0</v>
      </c>
      <c r="V291" s="298"/>
      <c r="W291" s="298"/>
      <c r="X291" s="298"/>
      <c r="Y291" s="298"/>
      <c r="Z291" s="298"/>
      <c r="AA291" s="298"/>
      <c r="AB291" s="298"/>
      <c r="AC291" s="298"/>
      <c r="AD291" s="298"/>
      <c r="AE291" s="298"/>
      <c r="AF291" s="298"/>
      <c r="AG291" s="298"/>
      <c r="AH291" s="298"/>
      <c r="AI291" s="298"/>
      <c r="AJ291" s="298"/>
      <c r="AK291" s="298"/>
      <c r="AL291" s="298" t="s">
        <v>1982</v>
      </c>
      <c r="AM291" s="200">
        <v>1</v>
      </c>
      <c r="AN291" s="200">
        <v>1</v>
      </c>
      <c r="AO291" s="200" t="s">
        <v>1742</v>
      </c>
      <c r="AP291" s="200">
        <v>0</v>
      </c>
      <c r="AQ291" s="241">
        <v>0</v>
      </c>
      <c r="AR291" s="247" t="s">
        <v>1743</v>
      </c>
      <c r="AS291" s="203" t="s">
        <v>1327</v>
      </c>
      <c r="AT291" s="194">
        <v>0</v>
      </c>
      <c r="AU291" s="200">
        <v>0</v>
      </c>
      <c r="AV291" s="246" t="e">
        <v>#DIV/0!</v>
      </c>
      <c r="AW291" s="324" t="s">
        <v>1983</v>
      </c>
      <c r="AX291" s="325" t="s">
        <v>1984</v>
      </c>
      <c r="AY291" s="256"/>
      <c r="AZ291" s="256"/>
      <c r="BA291" s="256"/>
      <c r="BB291" s="257" t="s">
        <v>1985</v>
      </c>
      <c r="BC291" s="257"/>
      <c r="BD291" s="257"/>
      <c r="BE291" s="257"/>
      <c r="BF291" s="257"/>
      <c r="BG291" s="257"/>
      <c r="BH291" s="184">
        <v>0</v>
      </c>
      <c r="BI291" s="203" t="s">
        <v>1327</v>
      </c>
      <c r="BJ291" s="270"/>
      <c r="BK291" s="184" t="s">
        <v>1315</v>
      </c>
      <c r="BL291" s="184"/>
      <c r="BP291" s="183">
        <f t="shared" si="15"/>
        <v>0</v>
      </c>
    </row>
    <row r="292" spans="1:68" s="178" customFormat="1" ht="135" hidden="1">
      <c r="A292" s="191"/>
      <c r="B292" s="191"/>
      <c r="C292" s="191">
        <v>1</v>
      </c>
      <c r="D292" s="191"/>
      <c r="E292" s="217" t="s">
        <v>1986</v>
      </c>
      <c r="F292" s="298">
        <v>5500</v>
      </c>
      <c r="G292" s="298">
        <v>5500</v>
      </c>
      <c r="H292" s="298"/>
      <c r="I292" s="298"/>
      <c r="J292" s="298">
        <v>5500</v>
      </c>
      <c r="K292" s="306">
        <v>5500</v>
      </c>
      <c r="L292" s="298"/>
      <c r="M292" s="298"/>
      <c r="N292" s="298"/>
      <c r="O292" s="200"/>
      <c r="P292" s="200">
        <v>0</v>
      </c>
      <c r="Q292" s="237"/>
      <c r="R292" s="200"/>
      <c r="S292" s="200"/>
      <c r="T292" s="298">
        <v>5500</v>
      </c>
      <c r="U292" s="200">
        <v>0</v>
      </c>
      <c r="V292" s="298">
        <v>5500</v>
      </c>
      <c r="W292" s="314">
        <v>3890</v>
      </c>
      <c r="X292" s="298"/>
      <c r="Y292" s="298"/>
      <c r="Z292" s="298"/>
      <c r="AA292" s="298"/>
      <c r="AB292" s="298"/>
      <c r="AC292" s="298"/>
      <c r="AD292" s="298"/>
      <c r="AE292" s="298"/>
      <c r="AF292" s="298"/>
      <c r="AG292" s="298"/>
      <c r="AH292" s="298"/>
      <c r="AI292" s="298"/>
      <c r="AJ292" s="298"/>
      <c r="AK292" s="298"/>
      <c r="AL292" s="298" t="s">
        <v>1975</v>
      </c>
      <c r="AM292" s="200">
        <v>1</v>
      </c>
      <c r="AN292" s="200">
        <v>1</v>
      </c>
      <c r="AO292" s="200" t="s">
        <v>1742</v>
      </c>
      <c r="AP292" s="200">
        <v>0</v>
      </c>
      <c r="AQ292" s="241">
        <v>0</v>
      </c>
      <c r="AR292" s="247" t="s">
        <v>1743</v>
      </c>
      <c r="AS292" s="203" t="s">
        <v>1327</v>
      </c>
      <c r="AT292" s="194">
        <v>-1610</v>
      </c>
      <c r="AU292" s="200">
        <v>-1610</v>
      </c>
      <c r="AV292" s="246">
        <v>-29.3</v>
      </c>
      <c r="AW292" s="324" t="s">
        <v>1987</v>
      </c>
      <c r="AX292" s="325" t="s">
        <v>1988</v>
      </c>
      <c r="AY292" s="324" t="s">
        <v>1987</v>
      </c>
      <c r="AZ292" s="324" t="s">
        <v>1989</v>
      </c>
      <c r="BA292" s="324"/>
      <c r="BB292" s="257" t="s">
        <v>1990</v>
      </c>
      <c r="BC292" s="257"/>
      <c r="BD292" s="257"/>
      <c r="BE292" s="257"/>
      <c r="BF292" s="257"/>
      <c r="BG292" s="257"/>
      <c r="BH292" s="184">
        <v>11000</v>
      </c>
      <c r="BI292" s="203" t="s">
        <v>1327</v>
      </c>
      <c r="BJ292" s="270"/>
      <c r="BK292" s="184" t="s">
        <v>1315</v>
      </c>
      <c r="BL292" s="184"/>
      <c r="BP292" s="183">
        <f t="shared" si="15"/>
        <v>0</v>
      </c>
    </row>
    <row r="293" spans="1:68" s="178" customFormat="1" ht="108" hidden="1">
      <c r="A293" s="191"/>
      <c r="B293" s="191"/>
      <c r="C293" s="191">
        <v>1</v>
      </c>
      <c r="D293" s="191"/>
      <c r="E293" s="217" t="s">
        <v>1991</v>
      </c>
      <c r="F293" s="298">
        <v>1200</v>
      </c>
      <c r="G293" s="298">
        <v>1200</v>
      </c>
      <c r="H293" s="298"/>
      <c r="I293" s="298"/>
      <c r="J293" s="298">
        <v>1200</v>
      </c>
      <c r="K293" s="306">
        <v>1200</v>
      </c>
      <c r="L293" s="298"/>
      <c r="M293" s="298"/>
      <c r="N293" s="298"/>
      <c r="O293" s="200"/>
      <c r="P293" s="200">
        <v>0</v>
      </c>
      <c r="Q293" s="237"/>
      <c r="R293" s="200"/>
      <c r="S293" s="200"/>
      <c r="T293" s="298">
        <v>1400</v>
      </c>
      <c r="U293" s="200">
        <v>200</v>
      </c>
      <c r="V293" s="298">
        <v>1400</v>
      </c>
      <c r="W293" s="314">
        <v>1330</v>
      </c>
      <c r="X293" s="298"/>
      <c r="Y293" s="298"/>
      <c r="Z293" s="298"/>
      <c r="AA293" s="298"/>
      <c r="AB293" s="298"/>
      <c r="AC293" s="298"/>
      <c r="AD293" s="298"/>
      <c r="AE293" s="298"/>
      <c r="AF293" s="298"/>
      <c r="AG293" s="298"/>
      <c r="AH293" s="298"/>
      <c r="AI293" s="298"/>
      <c r="AJ293" s="298"/>
      <c r="AK293" s="298"/>
      <c r="AL293" s="298" t="s">
        <v>1975</v>
      </c>
      <c r="AM293" s="200">
        <v>1</v>
      </c>
      <c r="AN293" s="200">
        <v>1</v>
      </c>
      <c r="AO293" s="200" t="s">
        <v>1742</v>
      </c>
      <c r="AP293" s="200">
        <v>200</v>
      </c>
      <c r="AQ293" s="241">
        <v>0.16700000000000001</v>
      </c>
      <c r="AR293" s="247" t="s">
        <v>1743</v>
      </c>
      <c r="AS293" s="203" t="s">
        <v>1327</v>
      </c>
      <c r="AT293" s="194">
        <v>-70</v>
      </c>
      <c r="AU293" s="200">
        <v>-70</v>
      </c>
      <c r="AV293" s="246">
        <v>-5</v>
      </c>
      <c r="AW293" s="324" t="s">
        <v>1992</v>
      </c>
      <c r="AX293" s="325" t="s">
        <v>1993</v>
      </c>
      <c r="AY293" s="256" t="s">
        <v>1994</v>
      </c>
      <c r="AZ293" s="256" t="s">
        <v>1995</v>
      </c>
      <c r="BA293" s="256"/>
      <c r="BB293" s="257" t="s">
        <v>1996</v>
      </c>
      <c r="BC293" s="257"/>
      <c r="BD293" s="257"/>
      <c r="BE293" s="257"/>
      <c r="BF293" s="257"/>
      <c r="BG293" s="257"/>
      <c r="BH293" s="184">
        <v>2600</v>
      </c>
      <c r="BI293" s="203" t="s">
        <v>1327</v>
      </c>
      <c r="BJ293" s="270"/>
      <c r="BK293" s="184" t="s">
        <v>1315</v>
      </c>
      <c r="BL293" s="184"/>
      <c r="BP293" s="183">
        <f t="shared" si="15"/>
        <v>0</v>
      </c>
    </row>
    <row r="294" spans="1:68" s="178" customFormat="1" ht="37.5" hidden="1">
      <c r="A294" s="191"/>
      <c r="B294" s="191"/>
      <c r="C294" s="191">
        <v>1</v>
      </c>
      <c r="D294" s="191"/>
      <c r="E294" s="217" t="s">
        <v>1997</v>
      </c>
      <c r="F294" s="298">
        <v>1200</v>
      </c>
      <c r="G294" s="298">
        <v>1200</v>
      </c>
      <c r="H294" s="298"/>
      <c r="I294" s="298"/>
      <c r="J294" s="298">
        <v>1200</v>
      </c>
      <c r="K294" s="306">
        <v>1200</v>
      </c>
      <c r="L294" s="298"/>
      <c r="M294" s="298"/>
      <c r="N294" s="298"/>
      <c r="O294" s="200"/>
      <c r="P294" s="200">
        <v>0</v>
      </c>
      <c r="Q294" s="237"/>
      <c r="R294" s="200"/>
      <c r="S294" s="200"/>
      <c r="T294" s="298">
        <v>1200</v>
      </c>
      <c r="U294" s="200">
        <v>0</v>
      </c>
      <c r="V294" s="298">
        <v>1200</v>
      </c>
      <c r="W294" s="314">
        <v>0</v>
      </c>
      <c r="X294" s="298"/>
      <c r="Y294" s="298"/>
      <c r="Z294" s="298"/>
      <c r="AA294" s="298"/>
      <c r="AB294" s="298"/>
      <c r="AC294" s="298"/>
      <c r="AD294" s="298"/>
      <c r="AE294" s="298"/>
      <c r="AF294" s="298"/>
      <c r="AG294" s="298"/>
      <c r="AH294" s="298"/>
      <c r="AI294" s="298"/>
      <c r="AJ294" s="298"/>
      <c r="AK294" s="298"/>
      <c r="AL294" s="298" t="s">
        <v>1982</v>
      </c>
      <c r="AM294" s="200">
        <v>1</v>
      </c>
      <c r="AN294" s="200">
        <v>1</v>
      </c>
      <c r="AO294" s="200" t="s">
        <v>1742</v>
      </c>
      <c r="AP294" s="200">
        <v>0</v>
      </c>
      <c r="AQ294" s="241">
        <v>0</v>
      </c>
      <c r="AR294" s="247" t="s">
        <v>1743</v>
      </c>
      <c r="AS294" s="203" t="s">
        <v>1327</v>
      </c>
      <c r="AT294" s="194">
        <v>-1200</v>
      </c>
      <c r="AU294" s="200">
        <v>-1200</v>
      </c>
      <c r="AV294" s="246">
        <v>-100</v>
      </c>
      <c r="AW294" s="324"/>
      <c r="AX294" s="334" t="s">
        <v>1998</v>
      </c>
      <c r="AY294" s="256" t="s">
        <v>1999</v>
      </c>
      <c r="AZ294" s="256" t="s">
        <v>2000</v>
      </c>
      <c r="BA294" s="256"/>
      <c r="BB294" s="257" t="s">
        <v>1997</v>
      </c>
      <c r="BC294" s="257"/>
      <c r="BD294" s="257"/>
      <c r="BE294" s="257"/>
      <c r="BF294" s="257"/>
      <c r="BG294" s="257"/>
      <c r="BH294" s="184">
        <v>2400</v>
      </c>
      <c r="BI294" s="203" t="s">
        <v>1327</v>
      </c>
      <c r="BJ294" s="270"/>
      <c r="BK294" s="184" t="s">
        <v>1315</v>
      </c>
      <c r="BL294" s="184"/>
      <c r="BP294" s="183">
        <f t="shared" si="15"/>
        <v>0</v>
      </c>
    </row>
    <row r="295" spans="1:68" s="178" customFormat="1" ht="41.25" hidden="1" customHeight="1">
      <c r="A295" s="191"/>
      <c r="B295" s="191"/>
      <c r="C295" s="191">
        <v>1</v>
      </c>
      <c r="D295" s="191"/>
      <c r="E295" s="217" t="s">
        <v>2001</v>
      </c>
      <c r="F295" s="298">
        <v>23000</v>
      </c>
      <c r="G295" s="298">
        <v>23000</v>
      </c>
      <c r="H295" s="298"/>
      <c r="I295" s="298"/>
      <c r="J295" s="298">
        <v>23000</v>
      </c>
      <c r="K295" s="306">
        <v>23000</v>
      </c>
      <c r="L295" s="298"/>
      <c r="M295" s="298"/>
      <c r="N295" s="298"/>
      <c r="O295" s="200"/>
      <c r="P295" s="200">
        <v>0</v>
      </c>
      <c r="Q295" s="237"/>
      <c r="R295" s="200"/>
      <c r="S295" s="200"/>
      <c r="T295" s="298">
        <v>23000</v>
      </c>
      <c r="U295" s="200">
        <v>0</v>
      </c>
      <c r="V295" s="298">
        <v>23000</v>
      </c>
      <c r="W295" s="314">
        <v>23000</v>
      </c>
      <c r="X295" s="298"/>
      <c r="Y295" s="298"/>
      <c r="Z295" s="298"/>
      <c r="AA295" s="298"/>
      <c r="AB295" s="298"/>
      <c r="AC295" s="298"/>
      <c r="AD295" s="298"/>
      <c r="AE295" s="298"/>
      <c r="AF295" s="298"/>
      <c r="AG295" s="298"/>
      <c r="AH295" s="298"/>
      <c r="AI295" s="298"/>
      <c r="AJ295" s="298"/>
      <c r="AK295" s="298"/>
      <c r="AL295" s="298" t="s">
        <v>1801</v>
      </c>
      <c r="AM295" s="200">
        <v>1</v>
      </c>
      <c r="AN295" s="200">
        <v>1</v>
      </c>
      <c r="AO295" s="200" t="s">
        <v>1742</v>
      </c>
      <c r="AP295" s="200">
        <v>0</v>
      </c>
      <c r="AQ295" s="241">
        <v>0</v>
      </c>
      <c r="AR295" s="247" t="s">
        <v>1743</v>
      </c>
      <c r="AS295" s="298" t="s">
        <v>1497</v>
      </c>
      <c r="AT295" s="194">
        <v>0</v>
      </c>
      <c r="AU295" s="200">
        <v>0</v>
      </c>
      <c r="AV295" s="246">
        <v>0</v>
      </c>
      <c r="AW295" s="358" t="s">
        <v>2002</v>
      </c>
      <c r="AX295" s="325" t="s">
        <v>2003</v>
      </c>
      <c r="AY295" s="358" t="s">
        <v>2002</v>
      </c>
      <c r="AZ295" s="358"/>
      <c r="BA295" s="358"/>
      <c r="BB295" s="257" t="s">
        <v>2004</v>
      </c>
      <c r="BC295" s="257"/>
      <c r="BD295" s="257"/>
      <c r="BE295" s="257"/>
      <c r="BF295" s="257"/>
      <c r="BG295" s="257"/>
      <c r="BH295" s="184">
        <v>46000</v>
      </c>
      <c r="BI295" s="298" t="s">
        <v>1497</v>
      </c>
      <c r="BJ295" s="337"/>
      <c r="BK295" s="184" t="s">
        <v>1315</v>
      </c>
      <c r="BL295" s="184"/>
      <c r="BP295" s="183">
        <f t="shared" si="15"/>
        <v>0</v>
      </c>
    </row>
    <row r="296" spans="1:68" s="178" customFormat="1" ht="42" hidden="1" customHeight="1">
      <c r="A296" s="191"/>
      <c r="B296" s="191"/>
      <c r="C296" s="191">
        <v>1</v>
      </c>
      <c r="D296" s="191"/>
      <c r="E296" s="217" t="s">
        <v>2005</v>
      </c>
      <c r="F296" s="298">
        <v>30000</v>
      </c>
      <c r="G296" s="298">
        <v>30000</v>
      </c>
      <c r="H296" s="298"/>
      <c r="I296" s="298"/>
      <c r="J296" s="298">
        <v>30000</v>
      </c>
      <c r="K296" s="306">
        <v>30000</v>
      </c>
      <c r="L296" s="298"/>
      <c r="M296" s="298"/>
      <c r="N296" s="298"/>
      <c r="O296" s="200"/>
      <c r="P296" s="200">
        <v>0</v>
      </c>
      <c r="Q296" s="237"/>
      <c r="R296" s="200"/>
      <c r="S296" s="200"/>
      <c r="T296" s="298">
        <v>36000</v>
      </c>
      <c r="U296" s="200">
        <v>6000</v>
      </c>
      <c r="V296" s="298">
        <v>36000</v>
      </c>
      <c r="W296" s="314">
        <v>40175</v>
      </c>
      <c r="X296" s="298"/>
      <c r="Y296" s="298"/>
      <c r="Z296" s="298"/>
      <c r="AA296" s="298"/>
      <c r="AB296" s="298"/>
      <c r="AC296" s="298"/>
      <c r="AD296" s="298"/>
      <c r="AE296" s="298"/>
      <c r="AF296" s="298"/>
      <c r="AG296" s="298"/>
      <c r="AH296" s="298"/>
      <c r="AI296" s="298"/>
      <c r="AJ296" s="298"/>
      <c r="AK296" s="298"/>
      <c r="AL296" s="298"/>
      <c r="AM296" s="200">
        <v>1</v>
      </c>
      <c r="AN296" s="200">
        <v>1</v>
      </c>
      <c r="AO296" s="200" t="s">
        <v>1742</v>
      </c>
      <c r="AP296" s="200">
        <v>6000</v>
      </c>
      <c r="AQ296" s="241">
        <v>0.2</v>
      </c>
      <c r="AR296" s="247" t="s">
        <v>1743</v>
      </c>
      <c r="AS296" s="298" t="s">
        <v>1497</v>
      </c>
      <c r="AT296" s="194">
        <v>4175</v>
      </c>
      <c r="AU296" s="200">
        <v>4175</v>
      </c>
      <c r="AV296" s="246">
        <v>11.6</v>
      </c>
      <c r="AW296" s="324" t="s">
        <v>2006</v>
      </c>
      <c r="AX296" s="325" t="s">
        <v>2007</v>
      </c>
      <c r="AY296" s="256" t="s">
        <v>2008</v>
      </c>
      <c r="AZ296" s="256" t="s">
        <v>2009</v>
      </c>
      <c r="BA296" s="256"/>
      <c r="BB296" s="257" t="s">
        <v>2010</v>
      </c>
      <c r="BC296" s="257"/>
      <c r="BD296" s="257"/>
      <c r="BE296" s="257"/>
      <c r="BF296" s="257"/>
      <c r="BG296" s="257"/>
      <c r="BH296" s="184">
        <v>66000</v>
      </c>
      <c r="BI296" s="298" t="s">
        <v>1497</v>
      </c>
      <c r="BJ296" s="337"/>
      <c r="BK296" s="184" t="s">
        <v>1315</v>
      </c>
      <c r="BL296" s="184"/>
      <c r="BP296" s="183">
        <f t="shared" si="15"/>
        <v>0</v>
      </c>
    </row>
    <row r="297" spans="1:68" s="178" customFormat="1" ht="20.100000000000001" hidden="1" customHeight="1">
      <c r="A297" s="191"/>
      <c r="B297" s="191"/>
      <c r="C297" s="191">
        <v>1</v>
      </c>
      <c r="D297" s="191"/>
      <c r="E297" s="217" t="s">
        <v>2011</v>
      </c>
      <c r="F297" s="298">
        <v>15000</v>
      </c>
      <c r="G297" s="298">
        <v>15000</v>
      </c>
      <c r="H297" s="298"/>
      <c r="I297" s="298"/>
      <c r="J297" s="298">
        <v>15000</v>
      </c>
      <c r="K297" s="306">
        <v>15000</v>
      </c>
      <c r="L297" s="298"/>
      <c r="M297" s="298"/>
      <c r="N297" s="298"/>
      <c r="O297" s="200"/>
      <c r="P297" s="200">
        <v>0</v>
      </c>
      <c r="Q297" s="237"/>
      <c r="R297" s="200"/>
      <c r="S297" s="200"/>
      <c r="T297" s="298">
        <v>15000</v>
      </c>
      <c r="U297" s="200">
        <v>0</v>
      </c>
      <c r="V297" s="298">
        <v>15000</v>
      </c>
      <c r="W297" s="314">
        <v>14996</v>
      </c>
      <c r="X297" s="298"/>
      <c r="Y297" s="298"/>
      <c r="Z297" s="298"/>
      <c r="AA297" s="298"/>
      <c r="AB297" s="298"/>
      <c r="AC297" s="298"/>
      <c r="AD297" s="298"/>
      <c r="AE297" s="298"/>
      <c r="AF297" s="298"/>
      <c r="AG297" s="298"/>
      <c r="AH297" s="298"/>
      <c r="AI297" s="298"/>
      <c r="AJ297" s="298"/>
      <c r="AK297" s="298"/>
      <c r="AL297" s="298" t="s">
        <v>1801</v>
      </c>
      <c r="AM297" s="200">
        <v>1</v>
      </c>
      <c r="AN297" s="200">
        <v>1</v>
      </c>
      <c r="AO297" s="200" t="s">
        <v>1742</v>
      </c>
      <c r="AP297" s="200">
        <v>0</v>
      </c>
      <c r="AQ297" s="241">
        <v>0</v>
      </c>
      <c r="AR297" s="247" t="s">
        <v>1743</v>
      </c>
      <c r="AS297" s="298" t="s">
        <v>1497</v>
      </c>
      <c r="AT297" s="194">
        <v>-4</v>
      </c>
      <c r="AU297" s="200">
        <v>-4</v>
      </c>
      <c r="AV297" s="246">
        <v>0</v>
      </c>
      <c r="AW297" s="324"/>
      <c r="AX297" s="325" t="s">
        <v>2012</v>
      </c>
      <c r="AY297" s="256"/>
      <c r="AZ297" s="256"/>
      <c r="BA297" s="256"/>
      <c r="BB297" s="257" t="s">
        <v>2013</v>
      </c>
      <c r="BC297" s="257"/>
      <c r="BD297" s="257"/>
      <c r="BE297" s="257"/>
      <c r="BF297" s="257"/>
      <c r="BG297" s="257"/>
      <c r="BH297" s="184">
        <v>30000</v>
      </c>
      <c r="BI297" s="298" t="s">
        <v>1497</v>
      </c>
      <c r="BJ297" s="337"/>
      <c r="BK297" s="184" t="s">
        <v>1315</v>
      </c>
      <c r="BL297" s="184"/>
      <c r="BP297" s="183">
        <f t="shared" si="15"/>
        <v>0</v>
      </c>
    </row>
    <row r="298" spans="1:68" s="178" customFormat="1" ht="38.25" hidden="1" customHeight="1">
      <c r="A298" s="191"/>
      <c r="B298" s="191"/>
      <c r="C298" s="191">
        <v>1</v>
      </c>
      <c r="D298" s="191"/>
      <c r="E298" s="217" t="s">
        <v>2014</v>
      </c>
      <c r="F298" s="298">
        <v>248062</v>
      </c>
      <c r="G298" s="298">
        <v>248062</v>
      </c>
      <c r="H298" s="298"/>
      <c r="I298" s="298"/>
      <c r="J298" s="298">
        <v>248062</v>
      </c>
      <c r="K298" s="306">
        <v>248062</v>
      </c>
      <c r="L298" s="298"/>
      <c r="M298" s="298"/>
      <c r="N298" s="298"/>
      <c r="O298" s="200"/>
      <c r="P298" s="200">
        <v>0</v>
      </c>
      <c r="Q298" s="237"/>
      <c r="R298" s="200"/>
      <c r="S298" s="200"/>
      <c r="T298" s="298">
        <v>248062</v>
      </c>
      <c r="U298" s="200">
        <v>0</v>
      </c>
      <c r="V298" s="298">
        <v>248062</v>
      </c>
      <c r="W298" s="314">
        <v>248062</v>
      </c>
      <c r="X298" s="298"/>
      <c r="Y298" s="298"/>
      <c r="Z298" s="298"/>
      <c r="AA298" s="298"/>
      <c r="AB298" s="298">
        <v>248062</v>
      </c>
      <c r="AC298" s="298"/>
      <c r="AD298" s="298"/>
      <c r="AE298" s="298"/>
      <c r="AF298" s="298"/>
      <c r="AG298" s="298">
        <v>0</v>
      </c>
      <c r="AH298" s="298"/>
      <c r="AI298" s="298">
        <v>248062</v>
      </c>
      <c r="AJ298" s="298"/>
      <c r="AK298" s="203"/>
      <c r="AL298" s="298" t="s">
        <v>1801</v>
      </c>
      <c r="AM298" s="200">
        <v>1</v>
      </c>
      <c r="AN298" s="200">
        <v>1</v>
      </c>
      <c r="AO298" s="200"/>
      <c r="AP298" s="200">
        <v>0</v>
      </c>
      <c r="AQ298" s="241">
        <v>0</v>
      </c>
      <c r="AR298" s="247" t="s">
        <v>1743</v>
      </c>
      <c r="AS298" s="203" t="s">
        <v>1317</v>
      </c>
      <c r="AT298" s="194">
        <v>0</v>
      </c>
      <c r="AU298" s="200">
        <v>0</v>
      </c>
      <c r="AV298" s="246">
        <v>0</v>
      </c>
      <c r="AW298" s="324" t="s">
        <v>1909</v>
      </c>
      <c r="AX298" s="325" t="s">
        <v>2015</v>
      </c>
      <c r="AY298" s="324" t="s">
        <v>2016</v>
      </c>
      <c r="AZ298" s="324"/>
      <c r="BA298" s="324"/>
      <c r="BB298" s="257" t="s">
        <v>2014</v>
      </c>
      <c r="BC298" s="257"/>
      <c r="BD298" s="257"/>
      <c r="BE298" s="257"/>
      <c r="BF298" s="257"/>
      <c r="BG298" s="257"/>
      <c r="BH298" s="184">
        <v>496124</v>
      </c>
      <c r="BI298" s="203" t="s">
        <v>1317</v>
      </c>
      <c r="BJ298" s="270"/>
      <c r="BK298" s="184" t="s">
        <v>1315</v>
      </c>
      <c r="BL298" s="184"/>
      <c r="BP298" s="183">
        <f t="shared" si="15"/>
        <v>0</v>
      </c>
    </row>
    <row r="299" spans="1:68" s="178" customFormat="1" ht="25.5" hidden="1" customHeight="1">
      <c r="A299" s="191"/>
      <c r="B299" s="191"/>
      <c r="C299" s="191">
        <v>1</v>
      </c>
      <c r="D299" s="191"/>
      <c r="E299" s="217" t="s">
        <v>2017</v>
      </c>
      <c r="F299" s="298">
        <v>10000</v>
      </c>
      <c r="G299" s="298">
        <v>10000</v>
      </c>
      <c r="H299" s="298"/>
      <c r="I299" s="298"/>
      <c r="J299" s="298">
        <v>10000</v>
      </c>
      <c r="K299" s="306">
        <v>10000</v>
      </c>
      <c r="L299" s="298"/>
      <c r="M299" s="298"/>
      <c r="N299" s="298"/>
      <c r="O299" s="200"/>
      <c r="P299" s="200">
        <v>0</v>
      </c>
      <c r="Q299" s="237"/>
      <c r="R299" s="200"/>
      <c r="S299" s="200"/>
      <c r="T299" s="298">
        <v>10000</v>
      </c>
      <c r="U299" s="200">
        <v>0</v>
      </c>
      <c r="V299" s="298">
        <v>10000</v>
      </c>
      <c r="W299" s="314">
        <v>9500</v>
      </c>
      <c r="X299" s="298"/>
      <c r="Y299" s="298"/>
      <c r="Z299" s="298"/>
      <c r="AA299" s="298"/>
      <c r="AB299" s="298"/>
      <c r="AC299" s="298"/>
      <c r="AD299" s="298"/>
      <c r="AE299" s="298"/>
      <c r="AF299" s="298"/>
      <c r="AG299" s="298"/>
      <c r="AH299" s="298"/>
      <c r="AI299" s="298"/>
      <c r="AJ299" s="298"/>
      <c r="AK299" s="298"/>
      <c r="AL299" s="298" t="s">
        <v>1831</v>
      </c>
      <c r="AM299" s="200">
        <v>1</v>
      </c>
      <c r="AN299" s="200">
        <v>1</v>
      </c>
      <c r="AO299" s="200"/>
      <c r="AP299" s="200">
        <v>0</v>
      </c>
      <c r="AQ299" s="241">
        <v>0</v>
      </c>
      <c r="AR299" s="247" t="s">
        <v>1743</v>
      </c>
      <c r="AS299" s="298" t="s">
        <v>1309</v>
      </c>
      <c r="AT299" s="194">
        <v>-500</v>
      </c>
      <c r="AU299" s="200">
        <v>-500</v>
      </c>
      <c r="AV299" s="246">
        <v>-5</v>
      </c>
      <c r="AW299" s="324" t="s">
        <v>2018</v>
      </c>
      <c r="AX299" s="325" t="s">
        <v>2019</v>
      </c>
      <c r="AY299" s="324" t="s">
        <v>2018</v>
      </c>
      <c r="AZ299" s="324"/>
      <c r="BA299" s="324"/>
      <c r="BB299" s="257" t="s">
        <v>2017</v>
      </c>
      <c r="BC299" s="257"/>
      <c r="BD299" s="257"/>
      <c r="BE299" s="257"/>
      <c r="BF299" s="257"/>
      <c r="BG299" s="257"/>
      <c r="BH299" s="184">
        <v>20000</v>
      </c>
      <c r="BI299" s="298" t="s">
        <v>1309</v>
      </c>
      <c r="BJ299" s="337"/>
      <c r="BK299" s="184" t="s">
        <v>1315</v>
      </c>
      <c r="BL299" s="184"/>
      <c r="BP299" s="183">
        <f t="shared" si="15"/>
        <v>0</v>
      </c>
    </row>
    <row r="300" spans="1:68" s="178" customFormat="1" ht="29.25" hidden="1" customHeight="1">
      <c r="A300" s="191"/>
      <c r="B300" s="191"/>
      <c r="C300" s="191">
        <v>1</v>
      </c>
      <c r="D300" s="191"/>
      <c r="E300" s="217" t="s">
        <v>2020</v>
      </c>
      <c r="F300" s="298">
        <v>3000</v>
      </c>
      <c r="G300" s="298">
        <v>3000</v>
      </c>
      <c r="H300" s="298"/>
      <c r="I300" s="298"/>
      <c r="J300" s="298">
        <v>3000</v>
      </c>
      <c r="K300" s="306">
        <v>3000</v>
      </c>
      <c r="L300" s="298"/>
      <c r="M300" s="298"/>
      <c r="N300" s="298"/>
      <c r="O300" s="200"/>
      <c r="P300" s="200">
        <v>0</v>
      </c>
      <c r="Q300" s="237"/>
      <c r="R300" s="200"/>
      <c r="S300" s="200"/>
      <c r="T300" s="298">
        <v>3000</v>
      </c>
      <c r="U300" s="200">
        <v>0</v>
      </c>
      <c r="V300" s="298">
        <v>3000</v>
      </c>
      <c r="W300" s="314">
        <v>3000</v>
      </c>
      <c r="X300" s="298"/>
      <c r="Y300" s="298"/>
      <c r="Z300" s="298"/>
      <c r="AA300" s="298"/>
      <c r="AB300" s="298"/>
      <c r="AC300" s="298"/>
      <c r="AD300" s="298"/>
      <c r="AE300" s="298"/>
      <c r="AF300" s="298"/>
      <c r="AG300" s="298"/>
      <c r="AH300" s="298"/>
      <c r="AI300" s="298"/>
      <c r="AJ300" s="298"/>
      <c r="AK300" s="298"/>
      <c r="AL300" s="298"/>
      <c r="AM300" s="200">
        <v>1</v>
      </c>
      <c r="AN300" s="200">
        <v>1</v>
      </c>
      <c r="AO300" s="200" t="s">
        <v>1742</v>
      </c>
      <c r="AP300" s="200">
        <v>0</v>
      </c>
      <c r="AQ300" s="241">
        <v>0</v>
      </c>
      <c r="AR300" s="247" t="s">
        <v>1743</v>
      </c>
      <c r="AS300" s="298" t="s">
        <v>1497</v>
      </c>
      <c r="AT300" s="194">
        <v>0</v>
      </c>
      <c r="AU300" s="200">
        <v>0</v>
      </c>
      <c r="AV300" s="246">
        <v>0</v>
      </c>
      <c r="AW300" s="324" t="s">
        <v>2021</v>
      </c>
      <c r="AX300" s="325"/>
      <c r="AY300" s="324" t="s">
        <v>2021</v>
      </c>
      <c r="AZ300" s="324"/>
      <c r="BA300" s="324"/>
      <c r="BB300" s="257" t="s">
        <v>2022</v>
      </c>
      <c r="BC300" s="257"/>
      <c r="BD300" s="257"/>
      <c r="BE300" s="257"/>
      <c r="BF300" s="257"/>
      <c r="BG300" s="257"/>
      <c r="BH300" s="184">
        <v>6000</v>
      </c>
      <c r="BI300" s="298" t="s">
        <v>1497</v>
      </c>
      <c r="BJ300" s="337"/>
      <c r="BK300" s="184" t="s">
        <v>1315</v>
      </c>
      <c r="BL300" s="184"/>
      <c r="BP300" s="183">
        <f t="shared" si="15"/>
        <v>0</v>
      </c>
    </row>
    <row r="301" spans="1:68" s="178" customFormat="1" ht="23.25" hidden="1" customHeight="1">
      <c r="A301" s="191"/>
      <c r="B301" s="191"/>
      <c r="C301" s="191">
        <v>1</v>
      </c>
      <c r="D301" s="191"/>
      <c r="E301" s="217" t="s">
        <v>2023</v>
      </c>
      <c r="F301" s="298">
        <v>30000</v>
      </c>
      <c r="G301" s="298">
        <v>30000</v>
      </c>
      <c r="H301" s="298"/>
      <c r="I301" s="298"/>
      <c r="J301" s="298">
        <v>30000</v>
      </c>
      <c r="K301" s="306">
        <v>30000</v>
      </c>
      <c r="L301" s="298"/>
      <c r="M301" s="298"/>
      <c r="N301" s="298"/>
      <c r="O301" s="200"/>
      <c r="P301" s="200">
        <v>0</v>
      </c>
      <c r="Q301" s="237"/>
      <c r="R301" s="200"/>
      <c r="S301" s="200"/>
      <c r="T301" s="298"/>
      <c r="U301" s="200">
        <v>-30000</v>
      </c>
      <c r="V301" s="298"/>
      <c r="W301" s="314">
        <v>30000</v>
      </c>
      <c r="X301" s="298"/>
      <c r="Y301" s="298"/>
      <c r="Z301" s="298"/>
      <c r="AA301" s="298"/>
      <c r="AB301" s="298"/>
      <c r="AC301" s="298"/>
      <c r="AD301" s="298"/>
      <c r="AE301" s="298"/>
      <c r="AF301" s="298"/>
      <c r="AG301" s="298"/>
      <c r="AH301" s="298"/>
      <c r="AI301" s="298"/>
      <c r="AJ301" s="298"/>
      <c r="AK301" s="298"/>
      <c r="AL301" s="298"/>
      <c r="AM301" s="200">
        <v>1</v>
      </c>
      <c r="AN301" s="200">
        <v>1</v>
      </c>
      <c r="AO301" s="200" t="s">
        <v>1742</v>
      </c>
      <c r="AP301" s="200">
        <v>-30000</v>
      </c>
      <c r="AQ301" s="241">
        <v>-1</v>
      </c>
      <c r="AR301" s="247" t="s">
        <v>1743</v>
      </c>
      <c r="AS301" s="298" t="s">
        <v>1497</v>
      </c>
      <c r="AT301" s="194">
        <v>30000</v>
      </c>
      <c r="AU301" s="200">
        <v>30000</v>
      </c>
      <c r="AV301" s="246" t="e">
        <v>#DIV/0!</v>
      </c>
      <c r="AW301" s="358" t="s">
        <v>2024</v>
      </c>
      <c r="AX301" s="325" t="s">
        <v>2025</v>
      </c>
      <c r="AY301" s="256" t="s">
        <v>1938</v>
      </c>
      <c r="AZ301" s="256" t="s">
        <v>2026</v>
      </c>
      <c r="BA301" s="256"/>
      <c r="BB301" s="257" t="s">
        <v>2023</v>
      </c>
      <c r="BC301" s="257"/>
      <c r="BD301" s="257"/>
      <c r="BE301" s="257"/>
      <c r="BF301" s="257"/>
      <c r="BG301" s="257"/>
      <c r="BH301" s="184">
        <v>30000</v>
      </c>
      <c r="BI301" s="298" t="s">
        <v>1497</v>
      </c>
      <c r="BJ301" s="337"/>
      <c r="BK301" s="184" t="s">
        <v>1315</v>
      </c>
      <c r="BL301" s="184"/>
      <c r="BP301" s="183">
        <f t="shared" si="15"/>
        <v>0</v>
      </c>
    </row>
    <row r="302" spans="1:68" s="178" customFormat="1" ht="20.100000000000001" hidden="1" customHeight="1">
      <c r="A302" s="191"/>
      <c r="B302" s="191"/>
      <c r="C302" s="191">
        <v>1</v>
      </c>
      <c r="D302" s="191"/>
      <c r="E302" s="217" t="s">
        <v>2027</v>
      </c>
      <c r="F302" s="298">
        <v>80000</v>
      </c>
      <c r="G302" s="298">
        <v>80000</v>
      </c>
      <c r="H302" s="298"/>
      <c r="I302" s="298"/>
      <c r="J302" s="298">
        <v>4900</v>
      </c>
      <c r="K302" s="306">
        <v>4900</v>
      </c>
      <c r="L302" s="298"/>
      <c r="M302" s="298"/>
      <c r="N302" s="298"/>
      <c r="O302" s="200"/>
      <c r="P302" s="200">
        <v>0</v>
      </c>
      <c r="Q302" s="237"/>
      <c r="R302" s="200"/>
      <c r="S302" s="200"/>
      <c r="T302" s="298">
        <v>4900</v>
      </c>
      <c r="U302" s="200">
        <v>0</v>
      </c>
      <c r="V302" s="298">
        <v>4900</v>
      </c>
      <c r="W302" s="314">
        <v>4900</v>
      </c>
      <c r="X302" s="298"/>
      <c r="Y302" s="298"/>
      <c r="Z302" s="298"/>
      <c r="AA302" s="298"/>
      <c r="AB302" s="298"/>
      <c r="AC302" s="298"/>
      <c r="AD302" s="298"/>
      <c r="AE302" s="298"/>
      <c r="AF302" s="298"/>
      <c r="AG302" s="298"/>
      <c r="AH302" s="298"/>
      <c r="AI302" s="298"/>
      <c r="AJ302" s="298"/>
      <c r="AK302" s="298"/>
      <c r="AL302" s="298"/>
      <c r="AM302" s="200">
        <v>1</v>
      </c>
      <c r="AN302" s="200">
        <v>1</v>
      </c>
      <c r="AO302" s="200" t="s">
        <v>1742</v>
      </c>
      <c r="AP302" s="200">
        <v>0</v>
      </c>
      <c r="AQ302" s="241">
        <v>0</v>
      </c>
      <c r="AR302" s="247"/>
      <c r="AS302" s="298" t="s">
        <v>1497</v>
      </c>
      <c r="AT302" s="194">
        <v>0</v>
      </c>
      <c r="AU302" s="200">
        <v>0</v>
      </c>
      <c r="AV302" s="246">
        <v>0</v>
      </c>
      <c r="AW302" s="324" t="s">
        <v>2028</v>
      </c>
      <c r="AX302" s="325"/>
      <c r="AY302" s="256"/>
      <c r="AZ302" s="256"/>
      <c r="BA302" s="256"/>
      <c r="BB302" s="257" t="s">
        <v>2027</v>
      </c>
      <c r="BC302" s="257"/>
      <c r="BD302" s="257"/>
      <c r="BE302" s="257"/>
      <c r="BF302" s="257"/>
      <c r="BG302" s="257"/>
      <c r="BH302" s="184">
        <v>9800</v>
      </c>
      <c r="BI302" s="298" t="s">
        <v>1497</v>
      </c>
      <c r="BJ302" s="337"/>
      <c r="BK302" s="184" t="s">
        <v>1315</v>
      </c>
      <c r="BL302" s="184"/>
      <c r="BP302" s="183">
        <f t="shared" si="15"/>
        <v>0</v>
      </c>
    </row>
    <row r="303" spans="1:68" s="178" customFormat="1" ht="37.5" hidden="1">
      <c r="A303" s="191"/>
      <c r="B303" s="191"/>
      <c r="C303" s="191">
        <v>1</v>
      </c>
      <c r="D303" s="191"/>
      <c r="E303" s="217" t="s">
        <v>2029</v>
      </c>
      <c r="F303" s="298">
        <v>3000</v>
      </c>
      <c r="G303" s="298">
        <v>3000</v>
      </c>
      <c r="H303" s="298"/>
      <c r="I303" s="298"/>
      <c r="J303" s="298">
        <v>3000</v>
      </c>
      <c r="K303" s="306">
        <v>3000</v>
      </c>
      <c r="L303" s="298"/>
      <c r="M303" s="298"/>
      <c r="N303" s="298"/>
      <c r="O303" s="200"/>
      <c r="P303" s="200">
        <v>0</v>
      </c>
      <c r="Q303" s="237"/>
      <c r="R303" s="200"/>
      <c r="S303" s="200"/>
      <c r="T303" s="298">
        <v>3000</v>
      </c>
      <c r="U303" s="200">
        <v>0</v>
      </c>
      <c r="V303" s="298">
        <v>3000</v>
      </c>
      <c r="W303" s="314">
        <v>3000</v>
      </c>
      <c r="X303" s="298"/>
      <c r="Y303" s="298"/>
      <c r="Z303" s="298"/>
      <c r="AA303" s="298"/>
      <c r="AB303" s="298"/>
      <c r="AC303" s="298"/>
      <c r="AD303" s="298"/>
      <c r="AE303" s="298"/>
      <c r="AF303" s="298"/>
      <c r="AG303" s="298"/>
      <c r="AH303" s="298"/>
      <c r="AI303" s="298"/>
      <c r="AJ303" s="298"/>
      <c r="AK303" s="298"/>
      <c r="AL303" s="298"/>
      <c r="AM303" s="200">
        <v>1</v>
      </c>
      <c r="AN303" s="200">
        <v>1</v>
      </c>
      <c r="AO303" s="200" t="s">
        <v>1742</v>
      </c>
      <c r="AP303" s="200">
        <v>0</v>
      </c>
      <c r="AQ303" s="241">
        <v>0</v>
      </c>
      <c r="AR303" s="247"/>
      <c r="AS303" s="298" t="s">
        <v>1497</v>
      </c>
      <c r="AT303" s="194">
        <v>0</v>
      </c>
      <c r="AU303" s="200">
        <v>0</v>
      </c>
      <c r="AV303" s="246">
        <v>0</v>
      </c>
      <c r="AW303" s="324" t="s">
        <v>2030</v>
      </c>
      <c r="AX303" s="325"/>
      <c r="AY303" s="324" t="s">
        <v>2030</v>
      </c>
      <c r="AZ303" s="324"/>
      <c r="BA303" s="324"/>
      <c r="BB303" s="257" t="s">
        <v>2029</v>
      </c>
      <c r="BC303" s="257"/>
      <c r="BD303" s="257"/>
      <c r="BE303" s="257"/>
      <c r="BF303" s="257"/>
      <c r="BG303" s="257"/>
      <c r="BH303" s="184">
        <v>6000</v>
      </c>
      <c r="BI303" s="298" t="s">
        <v>1497</v>
      </c>
      <c r="BJ303" s="337"/>
      <c r="BK303" s="184" t="s">
        <v>1315</v>
      </c>
      <c r="BL303" s="184"/>
      <c r="BP303" s="183">
        <f t="shared" si="15"/>
        <v>0</v>
      </c>
    </row>
    <row r="304" spans="1:68" s="178" customFormat="1" hidden="1">
      <c r="A304" s="191"/>
      <c r="B304" s="191"/>
      <c r="C304" s="191">
        <v>1</v>
      </c>
      <c r="D304" s="191"/>
      <c r="E304" s="217" t="s">
        <v>2031</v>
      </c>
      <c r="F304" s="298"/>
      <c r="G304" s="298"/>
      <c r="H304" s="298"/>
      <c r="I304" s="298"/>
      <c r="J304" s="298"/>
      <c r="K304" s="306"/>
      <c r="L304" s="298"/>
      <c r="M304" s="298"/>
      <c r="N304" s="298"/>
      <c r="O304" s="200"/>
      <c r="P304" s="200"/>
      <c r="Q304" s="237"/>
      <c r="R304" s="200"/>
      <c r="S304" s="200"/>
      <c r="T304" s="298">
        <v>9200</v>
      </c>
      <c r="U304" s="200">
        <v>9200</v>
      </c>
      <c r="V304" s="298">
        <v>9200</v>
      </c>
      <c r="W304" s="314">
        <v>9200</v>
      </c>
      <c r="X304" s="298"/>
      <c r="Y304" s="298"/>
      <c r="Z304" s="298"/>
      <c r="AA304" s="298"/>
      <c r="AB304" s="298"/>
      <c r="AC304" s="298"/>
      <c r="AD304" s="298"/>
      <c r="AE304" s="298"/>
      <c r="AF304" s="298"/>
      <c r="AG304" s="298"/>
      <c r="AH304" s="298"/>
      <c r="AI304" s="298"/>
      <c r="AJ304" s="298"/>
      <c r="AK304" s="298"/>
      <c r="AL304" s="298"/>
      <c r="AM304" s="200"/>
      <c r="AN304" s="200"/>
      <c r="AO304" s="200"/>
      <c r="AP304" s="200"/>
      <c r="AQ304" s="241"/>
      <c r="AR304" s="247"/>
      <c r="AS304" s="298" t="s">
        <v>1309</v>
      </c>
      <c r="AT304" s="194">
        <v>0</v>
      </c>
      <c r="AU304" s="200">
        <v>0</v>
      </c>
      <c r="AV304" s="246">
        <v>0</v>
      </c>
      <c r="AW304" s="324"/>
      <c r="AX304" s="325"/>
      <c r="AY304" s="324"/>
      <c r="AZ304" s="324"/>
      <c r="BA304" s="324"/>
      <c r="BB304" s="257"/>
      <c r="BC304" s="257"/>
      <c r="BD304" s="257"/>
      <c r="BE304" s="257"/>
      <c r="BF304" s="257"/>
      <c r="BG304" s="257"/>
      <c r="BH304" s="184">
        <v>9200</v>
      </c>
      <c r="BI304" s="298" t="s">
        <v>1309</v>
      </c>
      <c r="BJ304" s="337"/>
      <c r="BK304" s="184" t="s">
        <v>1315</v>
      </c>
      <c r="BL304" s="184"/>
      <c r="BP304" s="183">
        <f t="shared" ref="BP304:BP367" si="16">BM304-BO304</f>
        <v>0</v>
      </c>
    </row>
    <row r="305" spans="1:68" s="178" customFormat="1" hidden="1">
      <c r="A305" s="191"/>
      <c r="B305" s="191"/>
      <c r="C305" s="191">
        <v>1</v>
      </c>
      <c r="D305" s="191"/>
      <c r="E305" s="217" t="s">
        <v>2032</v>
      </c>
      <c r="F305" s="298"/>
      <c r="G305" s="298"/>
      <c r="H305" s="298"/>
      <c r="I305" s="298"/>
      <c r="J305" s="298"/>
      <c r="K305" s="306"/>
      <c r="L305" s="298"/>
      <c r="M305" s="298"/>
      <c r="N305" s="298"/>
      <c r="O305" s="200"/>
      <c r="P305" s="200"/>
      <c r="Q305" s="237"/>
      <c r="R305" s="200"/>
      <c r="S305" s="200"/>
      <c r="T305" s="298">
        <v>10200</v>
      </c>
      <c r="U305" s="200">
        <v>10200</v>
      </c>
      <c r="V305" s="298">
        <v>10200</v>
      </c>
      <c r="W305" s="314">
        <v>9000</v>
      </c>
      <c r="X305" s="298"/>
      <c r="Y305" s="298"/>
      <c r="Z305" s="298"/>
      <c r="AA305" s="298"/>
      <c r="AB305" s="298"/>
      <c r="AC305" s="298"/>
      <c r="AD305" s="298"/>
      <c r="AE305" s="298"/>
      <c r="AF305" s="298"/>
      <c r="AG305" s="298"/>
      <c r="AH305" s="298"/>
      <c r="AI305" s="298"/>
      <c r="AJ305" s="298"/>
      <c r="AK305" s="298"/>
      <c r="AL305" s="298"/>
      <c r="AM305" s="200"/>
      <c r="AN305" s="200"/>
      <c r="AO305" s="200"/>
      <c r="AP305" s="200"/>
      <c r="AQ305" s="241"/>
      <c r="AR305" s="247"/>
      <c r="AS305" s="298" t="s">
        <v>1309</v>
      </c>
      <c r="AT305" s="194">
        <v>-1200</v>
      </c>
      <c r="AU305" s="200">
        <v>-1200</v>
      </c>
      <c r="AV305" s="246">
        <v>-11.8</v>
      </c>
      <c r="AW305" s="324"/>
      <c r="AX305" s="325"/>
      <c r="AY305" s="324"/>
      <c r="AZ305" s="324"/>
      <c r="BA305" s="324"/>
      <c r="BB305" s="257"/>
      <c r="BC305" s="257"/>
      <c r="BD305" s="257"/>
      <c r="BE305" s="257"/>
      <c r="BF305" s="257"/>
      <c r="BG305" s="257"/>
      <c r="BH305" s="184">
        <v>10200</v>
      </c>
      <c r="BI305" s="298" t="s">
        <v>1309</v>
      </c>
      <c r="BJ305" s="337"/>
      <c r="BK305" s="184" t="s">
        <v>1315</v>
      </c>
      <c r="BL305" s="184"/>
      <c r="BM305" s="183"/>
      <c r="BP305" s="183">
        <f t="shared" si="16"/>
        <v>0</v>
      </c>
    </row>
    <row r="306" spans="1:68" s="178" customFormat="1" hidden="1">
      <c r="A306" s="191"/>
      <c r="B306" s="191"/>
      <c r="C306" s="191">
        <v>1</v>
      </c>
      <c r="D306" s="191"/>
      <c r="E306" s="217" t="s">
        <v>2033</v>
      </c>
      <c r="F306" s="298"/>
      <c r="G306" s="298"/>
      <c r="H306" s="298"/>
      <c r="I306" s="298"/>
      <c r="J306" s="298"/>
      <c r="K306" s="306"/>
      <c r="L306" s="298"/>
      <c r="M306" s="298"/>
      <c r="N306" s="298"/>
      <c r="O306" s="200"/>
      <c r="P306" s="200"/>
      <c r="Q306" s="237"/>
      <c r="R306" s="200"/>
      <c r="S306" s="200"/>
      <c r="T306" s="298"/>
      <c r="U306" s="200"/>
      <c r="V306" s="298"/>
      <c r="W306" s="314">
        <v>10000</v>
      </c>
      <c r="X306" s="298"/>
      <c r="Y306" s="298"/>
      <c r="Z306" s="298"/>
      <c r="AA306" s="298"/>
      <c r="AB306" s="298"/>
      <c r="AC306" s="298"/>
      <c r="AD306" s="298"/>
      <c r="AE306" s="298"/>
      <c r="AF306" s="298"/>
      <c r="AG306" s="298"/>
      <c r="AH306" s="298"/>
      <c r="AI306" s="298"/>
      <c r="AJ306" s="298"/>
      <c r="AK306" s="298"/>
      <c r="AL306" s="298"/>
      <c r="AM306" s="200"/>
      <c r="AN306" s="200"/>
      <c r="AO306" s="200"/>
      <c r="AP306" s="200"/>
      <c r="AQ306" s="241"/>
      <c r="AR306" s="247"/>
      <c r="AS306" s="298"/>
      <c r="AT306" s="194">
        <v>10000</v>
      </c>
      <c r="AU306" s="200"/>
      <c r="AV306" s="246" t="e">
        <v>#DIV/0!</v>
      </c>
      <c r="AW306" s="324"/>
      <c r="AX306" s="325"/>
      <c r="AY306" s="324"/>
      <c r="AZ306" s="324"/>
      <c r="BA306" s="324"/>
      <c r="BB306" s="257"/>
      <c r="BC306" s="257"/>
      <c r="BD306" s="257"/>
      <c r="BE306" s="257"/>
      <c r="BF306" s="257"/>
      <c r="BG306" s="257"/>
      <c r="BH306" s="184"/>
      <c r="BI306" s="298" t="s">
        <v>1691</v>
      </c>
      <c r="BJ306" s="337"/>
      <c r="BK306" s="184" t="s">
        <v>1315</v>
      </c>
      <c r="BL306" s="184"/>
      <c r="BN306" s="183"/>
      <c r="BP306" s="183">
        <f t="shared" si="16"/>
        <v>0</v>
      </c>
    </row>
    <row r="307" spans="1:68" s="178" customFormat="1" hidden="1">
      <c r="A307" s="191"/>
      <c r="B307" s="191"/>
      <c r="C307" s="191">
        <v>1</v>
      </c>
      <c r="D307" s="191"/>
      <c r="E307" s="217" t="s">
        <v>2034</v>
      </c>
      <c r="F307" s="298"/>
      <c r="G307" s="298"/>
      <c r="H307" s="298"/>
      <c r="I307" s="298"/>
      <c r="J307" s="298"/>
      <c r="K307" s="306"/>
      <c r="L307" s="298"/>
      <c r="M307" s="298"/>
      <c r="N307" s="298"/>
      <c r="O307" s="200"/>
      <c r="P307" s="200"/>
      <c r="Q307" s="237"/>
      <c r="R307" s="200"/>
      <c r="S307" s="200"/>
      <c r="T307" s="298"/>
      <c r="U307" s="200"/>
      <c r="V307" s="298"/>
      <c r="W307" s="314">
        <v>10000</v>
      </c>
      <c r="X307" s="298"/>
      <c r="Y307" s="298"/>
      <c r="Z307" s="298"/>
      <c r="AA307" s="298"/>
      <c r="AB307" s="298"/>
      <c r="AC307" s="298"/>
      <c r="AD307" s="298"/>
      <c r="AE307" s="298"/>
      <c r="AF307" s="298"/>
      <c r="AG307" s="298"/>
      <c r="AH307" s="298"/>
      <c r="AI307" s="298"/>
      <c r="AJ307" s="298"/>
      <c r="AK307" s="298"/>
      <c r="AL307" s="298"/>
      <c r="AM307" s="200"/>
      <c r="AN307" s="200"/>
      <c r="AO307" s="200"/>
      <c r="AP307" s="200"/>
      <c r="AQ307" s="241"/>
      <c r="AR307" s="247"/>
      <c r="AS307" s="298"/>
      <c r="AT307" s="194">
        <v>10000</v>
      </c>
      <c r="AU307" s="200"/>
      <c r="AV307" s="246" t="e">
        <v>#DIV/0!</v>
      </c>
      <c r="AW307" s="324"/>
      <c r="AX307" s="325"/>
      <c r="AY307" s="324"/>
      <c r="AZ307" s="324"/>
      <c r="BA307" s="324"/>
      <c r="BB307" s="257"/>
      <c r="BC307" s="257"/>
      <c r="BD307" s="257"/>
      <c r="BE307" s="257"/>
      <c r="BF307" s="257"/>
      <c r="BG307" s="257"/>
      <c r="BH307" s="184"/>
      <c r="BI307" s="298" t="s">
        <v>2035</v>
      </c>
      <c r="BJ307" s="337"/>
      <c r="BK307" s="184" t="s">
        <v>1315</v>
      </c>
      <c r="BL307" s="184"/>
      <c r="BP307" s="183">
        <f t="shared" si="16"/>
        <v>0</v>
      </c>
    </row>
    <row r="308" spans="1:68" s="178" customFormat="1" ht="40.5" hidden="1">
      <c r="A308" s="191"/>
      <c r="B308" s="191"/>
      <c r="C308" s="191">
        <v>1</v>
      </c>
      <c r="D308" s="191"/>
      <c r="E308" s="217" t="s">
        <v>2036</v>
      </c>
      <c r="F308" s="298"/>
      <c r="G308" s="298"/>
      <c r="H308" s="298"/>
      <c r="I308" s="298"/>
      <c r="J308" s="298"/>
      <c r="K308" s="306"/>
      <c r="L308" s="298"/>
      <c r="M308" s="298"/>
      <c r="N308" s="298"/>
      <c r="O308" s="200"/>
      <c r="P308" s="200"/>
      <c r="Q308" s="237"/>
      <c r="R308" s="200"/>
      <c r="S308" s="200"/>
      <c r="T308" s="298">
        <v>20000</v>
      </c>
      <c r="U308" s="200">
        <v>20000</v>
      </c>
      <c r="V308" s="298">
        <v>20000</v>
      </c>
      <c r="W308" s="314">
        <v>30000</v>
      </c>
      <c r="X308" s="298"/>
      <c r="Y308" s="298"/>
      <c r="Z308" s="298"/>
      <c r="AA308" s="298"/>
      <c r="AB308" s="298"/>
      <c r="AC308" s="298"/>
      <c r="AD308" s="298"/>
      <c r="AE308" s="298"/>
      <c r="AF308" s="298"/>
      <c r="AG308" s="298"/>
      <c r="AH308" s="298"/>
      <c r="AI308" s="298"/>
      <c r="AJ308" s="298"/>
      <c r="AK308" s="298"/>
      <c r="AL308" s="298"/>
      <c r="AM308" s="200"/>
      <c r="AN308" s="200"/>
      <c r="AO308" s="200"/>
      <c r="AP308" s="200"/>
      <c r="AQ308" s="241"/>
      <c r="AR308" s="247"/>
      <c r="AS308" s="203" t="s">
        <v>1317</v>
      </c>
      <c r="AT308" s="194">
        <v>10000</v>
      </c>
      <c r="AU308" s="200">
        <v>10000</v>
      </c>
      <c r="AV308" s="246">
        <v>50</v>
      </c>
      <c r="AW308" s="324"/>
      <c r="AX308" s="325"/>
      <c r="AY308" s="324"/>
      <c r="AZ308" s="324" t="s">
        <v>2037</v>
      </c>
      <c r="BA308" s="324"/>
      <c r="BB308" s="257"/>
      <c r="BC308" s="257"/>
      <c r="BD308" s="257"/>
      <c r="BE308" s="257"/>
      <c r="BF308" s="257"/>
      <c r="BG308" s="257"/>
      <c r="BH308" s="184">
        <v>20000</v>
      </c>
      <c r="BI308" s="203" t="s">
        <v>1851</v>
      </c>
      <c r="BJ308" s="270"/>
      <c r="BK308" s="184" t="s">
        <v>1315</v>
      </c>
      <c r="BL308" s="184"/>
      <c r="BP308" s="183">
        <f t="shared" si="16"/>
        <v>0</v>
      </c>
    </row>
    <row r="309" spans="1:68" s="178" customFormat="1" ht="20.100000000000001" hidden="1" customHeight="1">
      <c r="A309" s="191"/>
      <c r="B309" s="191"/>
      <c r="C309" s="191">
        <v>1</v>
      </c>
      <c r="D309" s="191"/>
      <c r="E309" s="217" t="s">
        <v>2038</v>
      </c>
      <c r="F309" s="298">
        <v>41399</v>
      </c>
      <c r="G309" s="298">
        <v>41399</v>
      </c>
      <c r="H309" s="298"/>
      <c r="I309" s="298"/>
      <c r="J309" s="298">
        <v>33324</v>
      </c>
      <c r="K309" s="306">
        <v>33324</v>
      </c>
      <c r="L309" s="298"/>
      <c r="M309" s="298"/>
      <c r="N309" s="298"/>
      <c r="O309" s="200"/>
      <c r="P309" s="200">
        <v>0</v>
      </c>
      <c r="Q309" s="237"/>
      <c r="R309" s="200"/>
      <c r="S309" s="200"/>
      <c r="T309" s="298">
        <v>61427</v>
      </c>
      <c r="U309" s="200">
        <v>28103</v>
      </c>
      <c r="V309" s="298">
        <v>61427</v>
      </c>
      <c r="W309" s="298">
        <v>14564</v>
      </c>
      <c r="X309" s="298"/>
      <c r="Y309" s="298"/>
      <c r="Z309" s="298"/>
      <c r="AA309" s="298"/>
      <c r="AB309" s="298"/>
      <c r="AC309" s="298"/>
      <c r="AD309" s="298"/>
      <c r="AE309" s="298"/>
      <c r="AF309" s="298"/>
      <c r="AG309" s="298"/>
      <c r="AH309" s="298"/>
      <c r="AI309" s="298"/>
      <c r="AJ309" s="298"/>
      <c r="AK309" s="298"/>
      <c r="AL309" s="298"/>
      <c r="AM309" s="203">
        <v>1</v>
      </c>
      <c r="AN309" s="203">
        <v>1</v>
      </c>
      <c r="AO309" s="203" t="s">
        <v>1742</v>
      </c>
      <c r="AP309" s="200">
        <v>28103</v>
      </c>
      <c r="AQ309" s="241">
        <v>0.84299999999999997</v>
      </c>
      <c r="AR309" s="247" t="s">
        <v>1743</v>
      </c>
      <c r="AS309" s="298" t="s">
        <v>1497</v>
      </c>
      <c r="AT309" s="194">
        <v>-46863</v>
      </c>
      <c r="AU309" s="200">
        <v>-46863</v>
      </c>
      <c r="AV309" s="246">
        <v>-76.3</v>
      </c>
      <c r="AW309" s="324"/>
      <c r="AX309" s="325" t="s">
        <v>2039</v>
      </c>
      <c r="AY309" s="256"/>
      <c r="AZ309" s="256"/>
      <c r="BA309" s="256"/>
      <c r="BB309" s="257" t="s">
        <v>2038</v>
      </c>
      <c r="BC309" s="257"/>
      <c r="BD309" s="257"/>
      <c r="BE309" s="257"/>
      <c r="BF309" s="257"/>
      <c r="BG309" s="257"/>
      <c r="BH309" s="184">
        <v>94751</v>
      </c>
      <c r="BI309" s="298" t="s">
        <v>1497</v>
      </c>
      <c r="BJ309" s="337"/>
      <c r="BK309" s="184" t="s">
        <v>1315</v>
      </c>
      <c r="BL309" s="184"/>
      <c r="BP309" s="183">
        <f t="shared" si="16"/>
        <v>0</v>
      </c>
    </row>
    <row r="310" spans="1:68" ht="20.100000000000001" customHeight="1">
      <c r="A310" s="191">
        <v>23002</v>
      </c>
      <c r="B310" s="191">
        <v>2</v>
      </c>
      <c r="C310" s="191"/>
      <c r="D310" s="191">
        <v>1</v>
      </c>
      <c r="E310" s="391" t="s">
        <v>2040</v>
      </c>
      <c r="F310" s="298"/>
      <c r="G310" s="306" t="e">
        <v>#REF!</v>
      </c>
      <c r="H310" s="306" t="e">
        <v>#REF!</v>
      </c>
      <c r="I310" s="306" t="e">
        <v>#REF!</v>
      </c>
      <c r="J310" s="306">
        <v>2034887</v>
      </c>
      <c r="K310" s="306">
        <v>2255629</v>
      </c>
      <c r="L310" s="306">
        <v>0</v>
      </c>
      <c r="M310" s="306">
        <v>0</v>
      </c>
      <c r="N310" s="306">
        <v>0</v>
      </c>
      <c r="O310" s="306">
        <v>0</v>
      </c>
      <c r="P310" s="306">
        <v>0</v>
      </c>
      <c r="Q310" s="306">
        <v>0</v>
      </c>
      <c r="R310" s="306">
        <v>0</v>
      </c>
      <c r="S310" s="306">
        <v>0</v>
      </c>
      <c r="T310" s="351">
        <v>5060378</v>
      </c>
      <c r="U310" s="306" t="e">
        <v>#REF!</v>
      </c>
      <c r="V310" s="306">
        <v>2723158</v>
      </c>
      <c r="W310" s="351">
        <v>5636033</v>
      </c>
      <c r="X310" s="306">
        <v>0</v>
      </c>
      <c r="Y310" s="306">
        <v>0</v>
      </c>
      <c r="Z310" s="306">
        <v>1460932</v>
      </c>
      <c r="AA310" s="306">
        <v>0</v>
      </c>
      <c r="AB310" s="306">
        <v>3523056</v>
      </c>
      <c r="AC310" s="306">
        <v>0</v>
      </c>
      <c r="AD310" s="306">
        <v>0</v>
      </c>
      <c r="AE310" s="306">
        <v>0</v>
      </c>
      <c r="AF310" s="306">
        <v>0</v>
      </c>
      <c r="AG310" s="306">
        <v>614548</v>
      </c>
      <c r="AH310" s="306">
        <v>0</v>
      </c>
      <c r="AI310" s="306">
        <v>435725</v>
      </c>
      <c r="AJ310" s="306">
        <v>0</v>
      </c>
      <c r="AK310" s="306">
        <v>0</v>
      </c>
      <c r="AL310" s="306">
        <v>0</v>
      </c>
      <c r="AM310" s="306">
        <v>0</v>
      </c>
      <c r="AN310" s="306">
        <v>0</v>
      </c>
      <c r="AO310" s="306">
        <v>0</v>
      </c>
      <c r="AP310" s="306">
        <v>126319</v>
      </c>
      <c r="AQ310" s="306"/>
      <c r="AR310" s="306">
        <v>0</v>
      </c>
      <c r="AS310" s="306">
        <v>0</v>
      </c>
      <c r="AT310" s="356">
        <v>575655</v>
      </c>
      <c r="AU310" s="200">
        <v>575655</v>
      </c>
      <c r="AV310" s="357">
        <v>11.4</v>
      </c>
      <c r="AW310" s="306" t="e">
        <v>#REF!</v>
      </c>
      <c r="AX310" s="306" t="e">
        <v>#REF!</v>
      </c>
      <c r="AY310" s="256"/>
      <c r="AZ310" s="256"/>
      <c r="BA310" s="256"/>
      <c r="BB310" s="257"/>
      <c r="BC310" s="257"/>
      <c r="BD310" s="257"/>
      <c r="BE310" s="257"/>
      <c r="BF310" s="257"/>
      <c r="BG310" s="257"/>
      <c r="BH310" s="184">
        <v>7316007</v>
      </c>
      <c r="BI310" s="298"/>
      <c r="BJ310" s="419"/>
      <c r="BM310" s="178"/>
      <c r="BN310" s="178"/>
      <c r="BP310" s="183">
        <f t="shared" si="16"/>
        <v>0</v>
      </c>
    </row>
    <row r="311" spans="1:68" s="178" customFormat="1" ht="20.100000000000001" hidden="1" customHeight="1">
      <c r="A311" s="191">
        <v>2300244</v>
      </c>
      <c r="B311" s="191"/>
      <c r="C311" s="191">
        <v>1</v>
      </c>
      <c r="D311" s="191"/>
      <c r="E311" s="217" t="s">
        <v>1554</v>
      </c>
      <c r="F311" s="298"/>
      <c r="G311" s="306"/>
      <c r="H311" s="306"/>
      <c r="I311" s="306"/>
      <c r="J311" s="306"/>
      <c r="K311" s="306"/>
      <c r="L311" s="306"/>
      <c r="M311" s="306"/>
      <c r="N311" s="306"/>
      <c r="O311" s="306"/>
      <c r="P311" s="306"/>
      <c r="Q311" s="306"/>
      <c r="R311" s="306"/>
      <c r="S311" s="306"/>
      <c r="T311" s="306">
        <v>175450</v>
      </c>
      <c r="U311" s="306"/>
      <c r="V311" s="306">
        <v>175450</v>
      </c>
      <c r="W311" s="306">
        <v>125362</v>
      </c>
      <c r="X311" s="306"/>
      <c r="Y311" s="306"/>
      <c r="Z311" s="298">
        <v>53091</v>
      </c>
      <c r="AA311" s="306"/>
      <c r="AB311" s="306">
        <v>72271</v>
      </c>
      <c r="AC311" s="306"/>
      <c r="AD311" s="306"/>
      <c r="AE311" s="306"/>
      <c r="AF311" s="306"/>
      <c r="AG311" s="306"/>
      <c r="AH311" s="306"/>
      <c r="AI311" s="306"/>
      <c r="AJ311" s="306"/>
      <c r="AK311" s="306"/>
      <c r="AL311" s="306"/>
      <c r="AM311" s="306"/>
      <c r="AN311" s="306"/>
      <c r="AO311" s="306"/>
      <c r="AP311" s="306"/>
      <c r="AQ311" s="306"/>
      <c r="AR311" s="306"/>
      <c r="AS311" s="306"/>
      <c r="AT311" s="194">
        <v>-50088</v>
      </c>
      <c r="AU311" s="200">
        <v>-50088</v>
      </c>
      <c r="AV311" s="246">
        <v>-28.5</v>
      </c>
      <c r="AW311" s="306"/>
      <c r="AX311" s="306"/>
      <c r="AY311" s="256"/>
      <c r="AZ311" s="256"/>
      <c r="BA311" s="256"/>
      <c r="BB311" s="257"/>
      <c r="BC311" s="257"/>
      <c r="BD311" s="257"/>
      <c r="BE311" s="257"/>
      <c r="BF311" s="257"/>
      <c r="BG311" s="257"/>
      <c r="BH311" s="184"/>
      <c r="BI311" s="298" t="s">
        <v>1445</v>
      </c>
      <c r="BJ311" s="337"/>
      <c r="BK311" s="184" t="s">
        <v>1315</v>
      </c>
      <c r="BL311" s="184"/>
      <c r="BP311" s="183">
        <f t="shared" si="16"/>
        <v>0</v>
      </c>
    </row>
    <row r="312" spans="1:68" s="178" customFormat="1" ht="36" hidden="1" customHeight="1">
      <c r="A312" s="191">
        <v>2300248</v>
      </c>
      <c r="B312" s="191"/>
      <c r="C312" s="191"/>
      <c r="D312" s="191">
        <v>1</v>
      </c>
      <c r="E312" s="217" t="s">
        <v>2041</v>
      </c>
      <c r="F312" s="298"/>
      <c r="G312" s="298">
        <v>596100</v>
      </c>
      <c r="H312" s="298">
        <v>0</v>
      </c>
      <c r="I312" s="298">
        <v>0</v>
      </c>
      <c r="J312" s="298">
        <v>688212</v>
      </c>
      <c r="K312" s="298">
        <v>688212</v>
      </c>
      <c r="L312" s="298">
        <v>0</v>
      </c>
      <c r="M312" s="298">
        <v>0</v>
      </c>
      <c r="N312" s="298">
        <v>0</v>
      </c>
      <c r="O312" s="298">
        <v>0</v>
      </c>
      <c r="P312" s="298">
        <v>0</v>
      </c>
      <c r="Q312" s="298">
        <v>0</v>
      </c>
      <c r="R312" s="298">
        <v>0</v>
      </c>
      <c r="S312" s="298">
        <v>0</v>
      </c>
      <c r="T312" s="298">
        <v>708500</v>
      </c>
      <c r="U312" s="298">
        <v>20288</v>
      </c>
      <c r="V312" s="298">
        <v>708500</v>
      </c>
      <c r="W312" s="298">
        <v>1006038</v>
      </c>
      <c r="X312" s="298"/>
      <c r="Y312" s="298"/>
      <c r="Z312" s="298">
        <v>422170</v>
      </c>
      <c r="AA312" s="298"/>
      <c r="AB312" s="369">
        <v>583868</v>
      </c>
      <c r="AC312" s="298"/>
      <c r="AD312" s="306">
        <v>0</v>
      </c>
      <c r="AE312" s="298"/>
      <c r="AF312" s="298"/>
      <c r="AG312" s="298">
        <v>552248</v>
      </c>
      <c r="AH312" s="298"/>
      <c r="AI312" s="298">
        <v>156252</v>
      </c>
      <c r="AJ312" s="298"/>
      <c r="AK312" s="203" t="s">
        <v>1591</v>
      </c>
      <c r="AL312" s="298"/>
      <c r="AM312" s="200"/>
      <c r="AN312" s="200"/>
      <c r="AO312" s="200"/>
      <c r="AP312" s="200">
        <v>20288</v>
      </c>
      <c r="AQ312" s="241">
        <v>2.9000000000000001E-2</v>
      </c>
      <c r="AR312" s="247"/>
      <c r="AS312" s="203" t="s">
        <v>1327</v>
      </c>
      <c r="AT312" s="194">
        <v>297538</v>
      </c>
      <c r="AU312" s="200">
        <v>297538</v>
      </c>
      <c r="AV312" s="246">
        <v>42</v>
      </c>
      <c r="AW312" s="324"/>
      <c r="AX312" s="325"/>
      <c r="AY312" s="256" t="s">
        <v>2042</v>
      </c>
      <c r="AZ312" s="256"/>
      <c r="BA312" s="256"/>
      <c r="BB312" s="257"/>
      <c r="BC312" s="257"/>
      <c r="BD312" s="257"/>
      <c r="BE312" s="257"/>
      <c r="BF312" s="257"/>
      <c r="BG312" s="257"/>
      <c r="BH312" s="184">
        <v>1396712</v>
      </c>
      <c r="BI312" s="203" t="s">
        <v>1327</v>
      </c>
      <c r="BJ312" s="270"/>
      <c r="BK312" s="184" t="s">
        <v>1315</v>
      </c>
      <c r="BL312" s="184"/>
      <c r="BP312" s="183">
        <f t="shared" si="16"/>
        <v>0</v>
      </c>
    </row>
    <row r="313" spans="1:68" s="178" customFormat="1" ht="29.25" hidden="1" customHeight="1">
      <c r="A313" s="191"/>
      <c r="B313" s="191"/>
      <c r="C313" s="191">
        <v>1</v>
      </c>
      <c r="D313" s="191">
        <v>1</v>
      </c>
      <c r="E313" s="273" t="s">
        <v>2043</v>
      </c>
      <c r="F313" s="298">
        <v>407000</v>
      </c>
      <c r="G313" s="298">
        <v>407000</v>
      </c>
      <c r="H313" s="298"/>
      <c r="I313" s="298"/>
      <c r="J313" s="298">
        <v>503922</v>
      </c>
      <c r="K313" s="306">
        <v>503922</v>
      </c>
      <c r="L313" s="298"/>
      <c r="M313" s="298"/>
      <c r="N313" s="298"/>
      <c r="O313" s="200"/>
      <c r="P313" s="200">
        <v>0</v>
      </c>
      <c r="Q313" s="237"/>
      <c r="R313" s="200"/>
      <c r="S313" s="200"/>
      <c r="T313" s="298">
        <v>512800</v>
      </c>
      <c r="U313" s="200">
        <v>8878</v>
      </c>
      <c r="V313" s="298">
        <v>512800</v>
      </c>
      <c r="W313" s="314">
        <v>546094</v>
      </c>
      <c r="X313" s="298"/>
      <c r="Y313" s="298"/>
      <c r="Z313" s="298">
        <v>313394</v>
      </c>
      <c r="AA313" s="298"/>
      <c r="AB313" s="298">
        <v>232700</v>
      </c>
      <c r="AC313" s="298"/>
      <c r="AD313" s="306">
        <v>0</v>
      </c>
      <c r="AE313" s="298"/>
      <c r="AF313" s="298"/>
      <c r="AG313" s="298">
        <v>281900</v>
      </c>
      <c r="AH313" s="298"/>
      <c r="AI313" s="298">
        <v>230900</v>
      </c>
      <c r="AJ313" s="298"/>
      <c r="AK313" s="203" t="s">
        <v>2044</v>
      </c>
      <c r="AL313" s="203"/>
      <c r="AM313" s="200">
        <v>1</v>
      </c>
      <c r="AN313" s="200">
        <v>1</v>
      </c>
      <c r="AO313" s="200" t="s">
        <v>1786</v>
      </c>
      <c r="AP313" s="200">
        <v>8878</v>
      </c>
      <c r="AQ313" s="241">
        <v>1.7999999999999999E-2</v>
      </c>
      <c r="AR313" s="247" t="s">
        <v>1743</v>
      </c>
      <c r="AS313" s="203" t="s">
        <v>1327</v>
      </c>
      <c r="AT313" s="194">
        <v>33294</v>
      </c>
      <c r="AU313" s="200">
        <v>33294</v>
      </c>
      <c r="AV313" s="246">
        <v>6.5</v>
      </c>
      <c r="AW313" s="324" t="s">
        <v>2045</v>
      </c>
      <c r="AX313" s="325" t="s">
        <v>2046</v>
      </c>
      <c r="AY313" s="256" t="s">
        <v>2047</v>
      </c>
      <c r="AZ313" s="256" t="s">
        <v>1595</v>
      </c>
      <c r="BA313" s="256"/>
      <c r="BB313" s="257" t="s">
        <v>2048</v>
      </c>
      <c r="BC313" s="257"/>
      <c r="BD313" s="257"/>
      <c r="BE313" s="257"/>
      <c r="BF313" s="257">
        <v>183858</v>
      </c>
      <c r="BG313" s="257"/>
      <c r="BH313" s="184">
        <v>1016722</v>
      </c>
      <c r="BI313" s="203" t="s">
        <v>1327</v>
      </c>
      <c r="BJ313" s="270"/>
      <c r="BK313" s="184" t="s">
        <v>1315</v>
      </c>
      <c r="BL313" s="184"/>
      <c r="BP313" s="183">
        <f t="shared" si="16"/>
        <v>0</v>
      </c>
    </row>
    <row r="314" spans="1:68" s="178" customFormat="1" ht="387.75" hidden="1" customHeight="1">
      <c r="A314" s="191"/>
      <c r="B314" s="191"/>
      <c r="C314" s="191">
        <v>1</v>
      </c>
      <c r="D314" s="191">
        <v>1</v>
      </c>
      <c r="E314" s="363" t="s">
        <v>2049</v>
      </c>
      <c r="F314" s="298">
        <v>189100</v>
      </c>
      <c r="G314" s="298">
        <v>189100</v>
      </c>
      <c r="H314" s="298">
        <v>0</v>
      </c>
      <c r="I314" s="298">
        <v>0</v>
      </c>
      <c r="J314" s="298">
        <v>184290</v>
      </c>
      <c r="K314" s="298">
        <v>184290</v>
      </c>
      <c r="L314" s="298">
        <v>0</v>
      </c>
      <c r="M314" s="298">
        <v>0</v>
      </c>
      <c r="N314" s="298">
        <v>0</v>
      </c>
      <c r="O314" s="298">
        <v>0</v>
      </c>
      <c r="P314" s="298">
        <v>0</v>
      </c>
      <c r="Q314" s="298">
        <v>0</v>
      </c>
      <c r="R314" s="298">
        <v>0</v>
      </c>
      <c r="S314" s="298">
        <v>0</v>
      </c>
      <c r="T314" s="298">
        <v>195700</v>
      </c>
      <c r="U314" s="298">
        <v>11410</v>
      </c>
      <c r="V314" s="298">
        <v>195700</v>
      </c>
      <c r="W314" s="314">
        <v>265000</v>
      </c>
      <c r="X314" s="298"/>
      <c r="Y314" s="298"/>
      <c r="Z314" s="298">
        <v>108776</v>
      </c>
      <c r="AA314" s="298"/>
      <c r="AB314" s="298">
        <v>156224</v>
      </c>
      <c r="AC314" s="298"/>
      <c r="AD314" s="306">
        <v>0</v>
      </c>
      <c r="AE314" s="298"/>
      <c r="AF314" s="298"/>
      <c r="AG314" s="298"/>
      <c r="AH314" s="298"/>
      <c r="AI314" s="298"/>
      <c r="AJ314" s="298"/>
      <c r="AK314" s="203"/>
      <c r="AL314" s="298"/>
      <c r="AM314" s="200"/>
      <c r="AN314" s="200"/>
      <c r="AO314" s="200"/>
      <c r="AP314" s="200"/>
      <c r="AQ314" s="241"/>
      <c r="AR314" s="247"/>
      <c r="AS314" s="203"/>
      <c r="AT314" s="194">
        <v>69300</v>
      </c>
      <c r="AU314" s="200">
        <v>69300</v>
      </c>
      <c r="AV314" s="246">
        <v>35.4</v>
      </c>
      <c r="AW314" s="324"/>
      <c r="AX314" s="325"/>
      <c r="AY314" s="256"/>
      <c r="AZ314" s="256" t="s">
        <v>2050</v>
      </c>
      <c r="BA314" s="256"/>
      <c r="BB314" s="257"/>
      <c r="BC314" s="257"/>
      <c r="BD314" s="257"/>
      <c r="BE314" s="257"/>
      <c r="BF314" s="257"/>
      <c r="BG314" s="257"/>
      <c r="BH314" s="184"/>
      <c r="BI314" s="203" t="s">
        <v>1327</v>
      </c>
      <c r="BJ314" s="270"/>
      <c r="BK314" s="184" t="s">
        <v>1315</v>
      </c>
      <c r="BL314" s="184"/>
      <c r="BP314" s="183">
        <f t="shared" si="16"/>
        <v>0</v>
      </c>
    </row>
    <row r="315" spans="1:68" s="178" customFormat="1" ht="29.25" hidden="1" customHeight="1">
      <c r="A315" s="191"/>
      <c r="B315" s="191"/>
      <c r="C315" s="191"/>
      <c r="D315" s="191">
        <v>1</v>
      </c>
      <c r="E315" s="363" t="s">
        <v>2051</v>
      </c>
      <c r="F315" s="298">
        <v>171000</v>
      </c>
      <c r="G315" s="298">
        <v>171000</v>
      </c>
      <c r="H315" s="298">
        <v>0</v>
      </c>
      <c r="I315" s="298"/>
      <c r="J315" s="298">
        <v>161400</v>
      </c>
      <c r="K315" s="306">
        <v>161400</v>
      </c>
      <c r="L315" s="298"/>
      <c r="M315" s="298"/>
      <c r="N315" s="298"/>
      <c r="O315" s="200"/>
      <c r="P315" s="200"/>
      <c r="Q315" s="237"/>
      <c r="R315" s="200"/>
      <c r="S315" s="200"/>
      <c r="T315" s="298">
        <v>174000</v>
      </c>
      <c r="U315" s="200">
        <v>12600</v>
      </c>
      <c r="V315" s="298">
        <v>174000</v>
      </c>
      <c r="W315" s="314">
        <v>235127</v>
      </c>
      <c r="X315" s="298">
        <v>0</v>
      </c>
      <c r="Y315" s="298"/>
      <c r="Z315" s="298"/>
      <c r="AA315" s="298"/>
      <c r="AB315" s="298"/>
      <c r="AC315" s="298"/>
      <c r="AD315" s="306">
        <v>235127</v>
      </c>
      <c r="AE315" s="298"/>
      <c r="AF315" s="298"/>
      <c r="AG315" s="298"/>
      <c r="AH315" s="298"/>
      <c r="AI315" s="298"/>
      <c r="AJ315" s="298"/>
      <c r="AK315" s="298"/>
      <c r="AL315" s="298"/>
      <c r="AM315" s="200">
        <v>1</v>
      </c>
      <c r="AN315" s="200">
        <v>1</v>
      </c>
      <c r="AO315" s="200" t="s">
        <v>1786</v>
      </c>
      <c r="AP315" s="200">
        <v>12600</v>
      </c>
      <c r="AQ315" s="241">
        <v>7.8E-2</v>
      </c>
      <c r="AR315" s="247" t="s">
        <v>1743</v>
      </c>
      <c r="AS315" s="203" t="s">
        <v>1327</v>
      </c>
      <c r="AT315" s="194">
        <v>61127</v>
      </c>
      <c r="AU315" s="200">
        <v>61127</v>
      </c>
      <c r="AV315" s="246">
        <v>35.1</v>
      </c>
      <c r="AW315" s="324"/>
      <c r="AX315" s="325"/>
      <c r="AY315" s="256"/>
      <c r="AZ315" s="256"/>
      <c r="BA315" s="256"/>
      <c r="BB315" s="257" t="s">
        <v>2052</v>
      </c>
      <c r="BC315" s="257"/>
      <c r="BD315" s="257"/>
      <c r="BE315" s="257"/>
      <c r="BF315" s="257">
        <v>97427</v>
      </c>
      <c r="BG315" s="257"/>
      <c r="BH315" s="184">
        <v>335400</v>
      </c>
      <c r="BI315" s="203" t="s">
        <v>1327</v>
      </c>
      <c r="BJ315" s="270"/>
      <c r="BK315" s="184" t="s">
        <v>1315</v>
      </c>
      <c r="BL315" s="184"/>
      <c r="BP315" s="183">
        <f t="shared" si="16"/>
        <v>0</v>
      </c>
    </row>
    <row r="316" spans="1:68" s="178" customFormat="1" ht="29.25" hidden="1" customHeight="1">
      <c r="A316" s="191"/>
      <c r="B316" s="191"/>
      <c r="C316" s="191"/>
      <c r="D316" s="191">
        <v>1</v>
      </c>
      <c r="E316" s="364" t="s">
        <v>2053</v>
      </c>
      <c r="F316" s="298">
        <v>84000</v>
      </c>
      <c r="G316" s="298">
        <v>84000</v>
      </c>
      <c r="H316" s="298"/>
      <c r="I316" s="298"/>
      <c r="J316" s="298">
        <v>84400</v>
      </c>
      <c r="K316" s="306">
        <v>0</v>
      </c>
      <c r="L316" s="298"/>
      <c r="M316" s="298"/>
      <c r="N316" s="298"/>
      <c r="O316" s="200"/>
      <c r="P316" s="200">
        <v>-84400</v>
      </c>
      <c r="Q316" s="237"/>
      <c r="R316" s="200"/>
      <c r="S316" s="200"/>
      <c r="T316" s="298">
        <v>84400</v>
      </c>
      <c r="U316" s="200">
        <v>84400</v>
      </c>
      <c r="V316" s="298">
        <v>84400</v>
      </c>
      <c r="W316" s="298">
        <v>108864</v>
      </c>
      <c r="X316" s="298"/>
      <c r="Y316" s="298"/>
      <c r="Z316" s="298"/>
      <c r="AA316" s="298"/>
      <c r="AB316" s="298"/>
      <c r="AC316" s="298"/>
      <c r="AD316" s="306">
        <v>108864</v>
      </c>
      <c r="AE316" s="298"/>
      <c r="AF316" s="298"/>
      <c r="AG316" s="298"/>
      <c r="AH316" s="298"/>
      <c r="AI316" s="298"/>
      <c r="AJ316" s="298"/>
      <c r="AK316" s="298"/>
      <c r="AL316" s="298"/>
      <c r="AM316" s="200"/>
      <c r="AN316" s="200">
        <v>1</v>
      </c>
      <c r="AO316" s="200"/>
      <c r="AP316" s="200">
        <v>84400</v>
      </c>
      <c r="AQ316" s="241">
        <v>0</v>
      </c>
      <c r="AR316" s="200"/>
      <c r="AS316" s="298"/>
      <c r="AT316" s="194">
        <v>24464</v>
      </c>
      <c r="AU316" s="200">
        <v>24464</v>
      </c>
      <c r="AV316" s="246">
        <v>29</v>
      </c>
      <c r="AW316" s="324" t="s">
        <v>2054</v>
      </c>
      <c r="AX316" s="255" t="s">
        <v>2055</v>
      </c>
      <c r="AY316" s="256" t="s">
        <v>2056</v>
      </c>
      <c r="AZ316" s="256" t="s">
        <v>2057</v>
      </c>
      <c r="BA316" s="256"/>
      <c r="BB316" s="257" t="s">
        <v>2058</v>
      </c>
      <c r="BC316" s="257"/>
      <c r="BD316" s="257"/>
      <c r="BE316" s="257"/>
      <c r="BF316" s="257"/>
      <c r="BG316" s="257"/>
      <c r="BH316" s="184">
        <v>84400</v>
      </c>
      <c r="BI316" s="298"/>
      <c r="BJ316" s="337"/>
      <c r="BK316" s="184" t="s">
        <v>1315</v>
      </c>
      <c r="BL316" s="184"/>
      <c r="BP316" s="183">
        <f t="shared" si="16"/>
        <v>0</v>
      </c>
    </row>
    <row r="317" spans="1:68" s="178" customFormat="1" ht="29.25" hidden="1" customHeight="1">
      <c r="A317" s="191"/>
      <c r="B317" s="191"/>
      <c r="C317" s="191"/>
      <c r="D317" s="191">
        <v>1</v>
      </c>
      <c r="E317" s="364" t="s">
        <v>2059</v>
      </c>
      <c r="F317" s="298">
        <v>35000</v>
      </c>
      <c r="G317" s="298">
        <v>35000</v>
      </c>
      <c r="H317" s="298"/>
      <c r="I317" s="298"/>
      <c r="J317" s="298">
        <v>25000</v>
      </c>
      <c r="K317" s="306">
        <v>0</v>
      </c>
      <c r="L317" s="298"/>
      <c r="M317" s="298"/>
      <c r="N317" s="298"/>
      <c r="O317" s="200"/>
      <c r="P317" s="200">
        <v>-25000</v>
      </c>
      <c r="Q317" s="237"/>
      <c r="R317" s="200"/>
      <c r="S317" s="200"/>
      <c r="T317" s="298">
        <v>22000</v>
      </c>
      <c r="U317" s="200">
        <v>22000</v>
      </c>
      <c r="V317" s="298">
        <v>22000</v>
      </c>
      <c r="W317" s="298">
        <v>23186</v>
      </c>
      <c r="X317" s="298"/>
      <c r="Y317" s="298"/>
      <c r="Z317" s="298"/>
      <c r="AA317" s="298"/>
      <c r="AB317" s="298"/>
      <c r="AC317" s="298"/>
      <c r="AD317" s="306">
        <v>23186</v>
      </c>
      <c r="AE317" s="298"/>
      <c r="AF317" s="298"/>
      <c r="AG317" s="298"/>
      <c r="AH317" s="298"/>
      <c r="AI317" s="298"/>
      <c r="AJ317" s="298"/>
      <c r="AK317" s="298"/>
      <c r="AL317" s="298"/>
      <c r="AM317" s="200"/>
      <c r="AN317" s="200">
        <v>1</v>
      </c>
      <c r="AO317" s="200"/>
      <c r="AP317" s="200">
        <v>22000</v>
      </c>
      <c r="AQ317" s="241">
        <v>0</v>
      </c>
      <c r="AR317" s="200"/>
      <c r="AS317" s="298"/>
      <c r="AT317" s="194">
        <v>1186</v>
      </c>
      <c r="AU317" s="200">
        <v>1186</v>
      </c>
      <c r="AV317" s="246">
        <v>5.4</v>
      </c>
      <c r="AW317" s="324" t="s">
        <v>2060</v>
      </c>
      <c r="AX317" s="255" t="s">
        <v>2061</v>
      </c>
      <c r="AY317" s="256" t="s">
        <v>2062</v>
      </c>
      <c r="AZ317" s="256" t="s">
        <v>2063</v>
      </c>
      <c r="BA317" s="256"/>
      <c r="BB317" s="257" t="s">
        <v>2064</v>
      </c>
      <c r="BC317" s="257"/>
      <c r="BD317" s="257"/>
      <c r="BE317" s="257"/>
      <c r="BF317" s="257"/>
      <c r="BG317" s="257"/>
      <c r="BH317" s="184">
        <v>22000</v>
      </c>
      <c r="BI317" s="298"/>
      <c r="BJ317" s="337"/>
      <c r="BK317" s="184" t="s">
        <v>1315</v>
      </c>
      <c r="BL317" s="184"/>
      <c r="BP317" s="183">
        <f t="shared" si="16"/>
        <v>0</v>
      </c>
    </row>
    <row r="318" spans="1:68" s="178" customFormat="1" ht="29.25" hidden="1" customHeight="1">
      <c r="A318" s="191"/>
      <c r="B318" s="191"/>
      <c r="C318" s="191"/>
      <c r="D318" s="191">
        <v>1</v>
      </c>
      <c r="E318" s="364" t="s">
        <v>2065</v>
      </c>
      <c r="F318" s="298">
        <v>52000</v>
      </c>
      <c r="G318" s="298">
        <v>52000</v>
      </c>
      <c r="H318" s="298"/>
      <c r="I318" s="298"/>
      <c r="J318" s="298">
        <v>52000</v>
      </c>
      <c r="K318" s="306">
        <v>0</v>
      </c>
      <c r="L318" s="298"/>
      <c r="M318" s="298"/>
      <c r="N318" s="298"/>
      <c r="O318" s="200"/>
      <c r="P318" s="200">
        <v>-52000</v>
      </c>
      <c r="Q318" s="237"/>
      <c r="R318" s="200"/>
      <c r="S318" s="200"/>
      <c r="T318" s="298">
        <v>67600</v>
      </c>
      <c r="U318" s="200">
        <v>67600</v>
      </c>
      <c r="V318" s="298">
        <v>67600</v>
      </c>
      <c r="W318" s="298">
        <v>103077</v>
      </c>
      <c r="X318" s="298"/>
      <c r="Y318" s="298"/>
      <c r="Z318" s="298"/>
      <c r="AA318" s="298"/>
      <c r="AB318" s="298"/>
      <c r="AC318" s="298"/>
      <c r="AD318" s="306">
        <v>103077</v>
      </c>
      <c r="AE318" s="298"/>
      <c r="AF318" s="298"/>
      <c r="AG318" s="298"/>
      <c r="AH318" s="298"/>
      <c r="AI318" s="298"/>
      <c r="AJ318" s="298"/>
      <c r="AK318" s="298"/>
      <c r="AL318" s="298"/>
      <c r="AM318" s="200"/>
      <c r="AN318" s="200">
        <v>1</v>
      </c>
      <c r="AO318" s="200"/>
      <c r="AP318" s="200">
        <v>67600</v>
      </c>
      <c r="AQ318" s="241">
        <v>0</v>
      </c>
      <c r="AR318" s="200"/>
      <c r="AS318" s="298"/>
      <c r="AT318" s="194">
        <v>35477</v>
      </c>
      <c r="AU318" s="200">
        <v>35477</v>
      </c>
      <c r="AV318" s="246">
        <v>52.5</v>
      </c>
      <c r="AW318" s="324" t="s">
        <v>2066</v>
      </c>
      <c r="AX318" s="255" t="s">
        <v>2067</v>
      </c>
      <c r="AY318" s="256" t="s">
        <v>2068</v>
      </c>
      <c r="AZ318" s="256" t="s">
        <v>2069</v>
      </c>
      <c r="BA318" s="256"/>
      <c r="BB318" s="257" t="s">
        <v>2070</v>
      </c>
      <c r="BC318" s="257"/>
      <c r="BD318" s="257"/>
      <c r="BE318" s="257"/>
      <c r="BF318" s="257"/>
      <c r="BG318" s="257"/>
      <c r="BH318" s="184">
        <v>67600</v>
      </c>
      <c r="BI318" s="298"/>
      <c r="BJ318" s="337"/>
      <c r="BK318" s="184" t="s">
        <v>1315</v>
      </c>
      <c r="BL318" s="184"/>
      <c r="BP318" s="183">
        <f t="shared" si="16"/>
        <v>0</v>
      </c>
    </row>
    <row r="319" spans="1:68" s="178" customFormat="1" ht="121.5" hidden="1">
      <c r="A319" s="191"/>
      <c r="B319" s="191"/>
      <c r="C319" s="191"/>
      <c r="D319" s="191">
        <v>1</v>
      </c>
      <c r="E319" s="257" t="s">
        <v>2071</v>
      </c>
      <c r="F319" s="298">
        <v>1800</v>
      </c>
      <c r="G319" s="298">
        <v>1800</v>
      </c>
      <c r="H319" s="298"/>
      <c r="I319" s="298"/>
      <c r="J319" s="298">
        <v>4700</v>
      </c>
      <c r="K319" s="306">
        <v>4700</v>
      </c>
      <c r="L319" s="298"/>
      <c r="M319" s="298"/>
      <c r="N319" s="298"/>
      <c r="O319" s="200"/>
      <c r="P319" s="200">
        <v>0</v>
      </c>
      <c r="Q319" s="237"/>
      <c r="R319" s="200"/>
      <c r="S319" s="200"/>
      <c r="T319" s="298">
        <v>4700</v>
      </c>
      <c r="U319" s="200">
        <v>0</v>
      </c>
      <c r="V319" s="298">
        <v>4700</v>
      </c>
      <c r="W319" s="314">
        <v>9683</v>
      </c>
      <c r="X319" s="298"/>
      <c r="Y319" s="298"/>
      <c r="Z319" s="298"/>
      <c r="AA319" s="298"/>
      <c r="AB319" s="298"/>
      <c r="AC319" s="298"/>
      <c r="AD319" s="306">
        <v>9683</v>
      </c>
      <c r="AE319" s="298"/>
      <c r="AF319" s="298"/>
      <c r="AG319" s="298"/>
      <c r="AH319" s="298"/>
      <c r="AI319" s="298"/>
      <c r="AJ319" s="298"/>
      <c r="AK319" s="298"/>
      <c r="AL319" s="298" t="s">
        <v>1975</v>
      </c>
      <c r="AM319" s="200">
        <v>1</v>
      </c>
      <c r="AN319" s="200">
        <v>1</v>
      </c>
      <c r="AO319" s="200" t="s">
        <v>1742</v>
      </c>
      <c r="AP319" s="200">
        <v>0</v>
      </c>
      <c r="AQ319" s="241">
        <v>0</v>
      </c>
      <c r="AR319" s="247" t="s">
        <v>1743</v>
      </c>
      <c r="AS319" s="203" t="s">
        <v>1327</v>
      </c>
      <c r="AT319" s="194">
        <v>4983</v>
      </c>
      <c r="AU319" s="200">
        <v>4983</v>
      </c>
      <c r="AV319" s="246">
        <v>106</v>
      </c>
      <c r="AW319" s="324" t="s">
        <v>2072</v>
      </c>
      <c r="AX319" s="325" t="s">
        <v>2073</v>
      </c>
      <c r="AY319" s="256" t="s">
        <v>2074</v>
      </c>
      <c r="AZ319" s="256" t="s">
        <v>2075</v>
      </c>
      <c r="BA319" s="256"/>
      <c r="BB319" s="257" t="s">
        <v>2076</v>
      </c>
      <c r="BC319" s="257"/>
      <c r="BD319" s="257"/>
      <c r="BE319" s="257"/>
      <c r="BF319" s="257"/>
      <c r="BG319" s="257"/>
      <c r="BH319" s="184">
        <v>9400</v>
      </c>
      <c r="BI319" s="203" t="s">
        <v>1327</v>
      </c>
      <c r="BJ319" s="270"/>
      <c r="BK319" s="184" t="s">
        <v>1315</v>
      </c>
      <c r="BL319" s="184"/>
      <c r="BP319" s="183">
        <f t="shared" si="16"/>
        <v>0</v>
      </c>
    </row>
    <row r="320" spans="1:68" s="178" customFormat="1" ht="29.25" hidden="1" customHeight="1">
      <c r="A320" s="191"/>
      <c r="B320" s="191"/>
      <c r="C320" s="191"/>
      <c r="D320" s="191">
        <v>1</v>
      </c>
      <c r="E320" s="364" t="s">
        <v>2077</v>
      </c>
      <c r="F320" s="298">
        <v>16300</v>
      </c>
      <c r="G320" s="298">
        <v>16300</v>
      </c>
      <c r="H320" s="298"/>
      <c r="I320" s="298"/>
      <c r="J320" s="298">
        <v>18190</v>
      </c>
      <c r="K320" s="365">
        <v>18190</v>
      </c>
      <c r="L320" s="315"/>
      <c r="M320" s="315"/>
      <c r="N320" s="315"/>
      <c r="O320" s="234"/>
      <c r="P320" s="234"/>
      <c r="Q320" s="368"/>
      <c r="R320" s="234"/>
      <c r="S320" s="234"/>
      <c r="T320" s="315">
        <v>17000</v>
      </c>
      <c r="U320" s="234">
        <v>-1190</v>
      </c>
      <c r="V320" s="315">
        <v>17000</v>
      </c>
      <c r="W320" s="350">
        <v>17000</v>
      </c>
      <c r="X320" s="298"/>
      <c r="Y320" s="298"/>
      <c r="Z320" s="298"/>
      <c r="AA320" s="298"/>
      <c r="AB320" s="298"/>
      <c r="AC320" s="298"/>
      <c r="AD320" s="306">
        <v>17000</v>
      </c>
      <c r="AE320" s="298"/>
      <c r="AF320" s="298"/>
      <c r="AG320" s="298"/>
      <c r="AH320" s="298"/>
      <c r="AI320" s="298"/>
      <c r="AJ320" s="298"/>
      <c r="AK320" s="298"/>
      <c r="AL320" s="298"/>
      <c r="AM320" s="200">
        <v>1</v>
      </c>
      <c r="AN320" s="200">
        <v>1</v>
      </c>
      <c r="AO320" s="200" t="s">
        <v>1742</v>
      </c>
      <c r="AP320" s="200">
        <v>-1190</v>
      </c>
      <c r="AQ320" s="241">
        <v>-6.5000000000000002E-2</v>
      </c>
      <c r="AR320" s="247" t="s">
        <v>1743</v>
      </c>
      <c r="AS320" s="203" t="s">
        <v>1327</v>
      </c>
      <c r="AT320" s="194">
        <v>0</v>
      </c>
      <c r="AU320" s="200">
        <v>0</v>
      </c>
      <c r="AV320" s="246">
        <v>0</v>
      </c>
      <c r="AW320" s="324" t="s">
        <v>2078</v>
      </c>
      <c r="AX320" s="325" t="s">
        <v>2079</v>
      </c>
      <c r="AY320" s="256" t="s">
        <v>2080</v>
      </c>
      <c r="AZ320" s="256"/>
      <c r="BA320" s="256"/>
      <c r="BB320" s="257" t="s">
        <v>2081</v>
      </c>
      <c r="BC320" s="257"/>
      <c r="BD320" s="257"/>
      <c r="BE320" s="257"/>
      <c r="BF320" s="257"/>
      <c r="BG320" s="257"/>
      <c r="BH320" s="184">
        <v>35190</v>
      </c>
      <c r="BI320" s="203" t="s">
        <v>1327</v>
      </c>
      <c r="BJ320" s="270"/>
      <c r="BK320" s="184" t="s">
        <v>1315</v>
      </c>
      <c r="BL320" s="184"/>
      <c r="BP320" s="183">
        <f t="shared" si="16"/>
        <v>0</v>
      </c>
    </row>
    <row r="321" spans="1:68" s="178" customFormat="1" ht="50.25" hidden="1" customHeight="1">
      <c r="A321" s="191"/>
      <c r="B321" s="191"/>
      <c r="C321" s="191">
        <v>1</v>
      </c>
      <c r="D321" s="191">
        <v>1</v>
      </c>
      <c r="E321" s="364" t="s">
        <v>2082</v>
      </c>
      <c r="F321" s="298"/>
      <c r="G321" s="298"/>
      <c r="H321" s="298"/>
      <c r="I321" s="298"/>
      <c r="J321" s="298"/>
      <c r="K321" s="365"/>
      <c r="L321" s="315"/>
      <c r="M321" s="315"/>
      <c r="N321" s="315"/>
      <c r="O321" s="234"/>
      <c r="P321" s="234"/>
      <c r="Q321" s="368"/>
      <c r="R321" s="234"/>
      <c r="S321" s="234"/>
      <c r="T321" s="315"/>
      <c r="U321" s="234"/>
      <c r="V321" s="315"/>
      <c r="W321" s="350">
        <v>194944</v>
      </c>
      <c r="X321" s="298"/>
      <c r="Y321" s="298"/>
      <c r="Z321" s="298"/>
      <c r="AA321" s="298"/>
      <c r="AB321" s="298">
        <v>194944</v>
      </c>
      <c r="AC321" s="298"/>
      <c r="AD321" s="306">
        <v>0</v>
      </c>
      <c r="AE321" s="298"/>
      <c r="AF321" s="298"/>
      <c r="AG321" s="298"/>
      <c r="AH321" s="298"/>
      <c r="AI321" s="298"/>
      <c r="AJ321" s="298"/>
      <c r="AK321" s="298"/>
      <c r="AL321" s="298"/>
      <c r="AM321" s="200"/>
      <c r="AN321" s="200"/>
      <c r="AO321" s="200"/>
      <c r="AP321" s="200"/>
      <c r="AQ321" s="241"/>
      <c r="AR321" s="247"/>
      <c r="AS321" s="203"/>
      <c r="AT321" s="194">
        <v>194944</v>
      </c>
      <c r="AU321" s="200">
        <v>194944</v>
      </c>
      <c r="AV321" s="246" t="e">
        <v>#DIV/0!</v>
      </c>
      <c r="AW321" s="324"/>
      <c r="AX321" s="325"/>
      <c r="AY321" s="256"/>
      <c r="AZ321" s="256"/>
      <c r="BA321" s="256"/>
      <c r="BB321" s="257"/>
      <c r="BC321" s="257"/>
      <c r="BD321" s="257"/>
      <c r="BE321" s="257"/>
      <c r="BF321" s="257"/>
      <c r="BG321" s="257"/>
      <c r="BH321" s="184"/>
      <c r="BI321" s="203" t="s">
        <v>1327</v>
      </c>
      <c r="BJ321" s="270"/>
      <c r="BK321" s="184" t="s">
        <v>1315</v>
      </c>
      <c r="BL321" s="184"/>
      <c r="BP321" s="183">
        <f t="shared" si="16"/>
        <v>0</v>
      </c>
    </row>
    <row r="322" spans="1:68" s="178" customFormat="1" ht="60.6" hidden="1" customHeight="1">
      <c r="A322" s="191">
        <v>2300245</v>
      </c>
      <c r="B322" s="191"/>
      <c r="C322" s="191">
        <v>1</v>
      </c>
      <c r="D322" s="191">
        <v>1</v>
      </c>
      <c r="E322" s="217" t="s">
        <v>2083</v>
      </c>
      <c r="F322" s="315"/>
      <c r="G322" s="315"/>
      <c r="H322" s="315"/>
      <c r="I322" s="315"/>
      <c r="J322" s="315"/>
      <c r="K322" s="365">
        <v>220742</v>
      </c>
      <c r="L322" s="315"/>
      <c r="M322" s="315"/>
      <c r="N322" s="315"/>
      <c r="O322" s="234"/>
      <c r="P322" s="234"/>
      <c r="Q322" s="368"/>
      <c r="R322" s="234"/>
      <c r="S322" s="234"/>
      <c r="T322" s="315">
        <v>282119</v>
      </c>
      <c r="U322" s="234">
        <v>61377</v>
      </c>
      <c r="V322" s="315">
        <v>282119</v>
      </c>
      <c r="W322" s="315">
        <v>381156</v>
      </c>
      <c r="X322" s="315"/>
      <c r="Y322" s="315"/>
      <c r="Z322" s="315">
        <v>45400</v>
      </c>
      <c r="AA322" s="315"/>
      <c r="AB322" s="372">
        <v>335756</v>
      </c>
      <c r="AC322" s="315"/>
      <c r="AD322" s="306">
        <v>0</v>
      </c>
      <c r="AE322" s="315"/>
      <c r="AF322" s="315"/>
      <c r="AG322" s="315">
        <v>37300</v>
      </c>
      <c r="AH322" s="315"/>
      <c r="AI322" s="315">
        <v>244819</v>
      </c>
      <c r="AJ322" s="315"/>
      <c r="AK322" s="296" t="s">
        <v>1557</v>
      </c>
      <c r="AL322" s="315"/>
      <c r="AM322" s="234"/>
      <c r="AN322" s="234"/>
      <c r="AO322" s="234"/>
      <c r="AP322" s="234">
        <v>61377</v>
      </c>
      <c r="AQ322" s="373">
        <v>0.27800000000000002</v>
      </c>
      <c r="AR322" s="374"/>
      <c r="AS322" s="315" t="s">
        <v>1309</v>
      </c>
      <c r="AT322" s="194">
        <v>99037</v>
      </c>
      <c r="AU322" s="200">
        <v>99037</v>
      </c>
      <c r="AV322" s="246">
        <v>35.1</v>
      </c>
      <c r="AW322" s="375"/>
      <c r="AX322" s="376"/>
      <c r="AY322" s="377"/>
      <c r="AZ322" s="377"/>
      <c r="BA322" s="377"/>
      <c r="BB322" s="293"/>
      <c r="BC322" s="293"/>
      <c r="BD322" s="293"/>
      <c r="BE322" s="293"/>
      <c r="BF322" s="293"/>
      <c r="BG322" s="293"/>
      <c r="BH322" s="184">
        <v>502861</v>
      </c>
      <c r="BI322" s="315" t="s">
        <v>1309</v>
      </c>
      <c r="BJ322" s="337"/>
      <c r="BK322" s="184" t="s">
        <v>1315</v>
      </c>
      <c r="BL322" s="184"/>
      <c r="BP322" s="183">
        <f t="shared" si="16"/>
        <v>0</v>
      </c>
    </row>
    <row r="323" spans="1:68" s="178" customFormat="1" ht="60.6" hidden="1" customHeight="1">
      <c r="A323" s="191"/>
      <c r="B323" s="191"/>
      <c r="C323" s="191"/>
      <c r="D323" s="191">
        <v>1</v>
      </c>
      <c r="E323" s="364" t="s">
        <v>2084</v>
      </c>
      <c r="F323" s="298"/>
      <c r="G323" s="298"/>
      <c r="H323" s="298"/>
      <c r="I323" s="298"/>
      <c r="J323" s="298"/>
      <c r="K323" s="306">
        <v>220742</v>
      </c>
      <c r="L323" s="298"/>
      <c r="M323" s="298"/>
      <c r="N323" s="298"/>
      <c r="O323" s="200"/>
      <c r="P323" s="200"/>
      <c r="Q323" s="237"/>
      <c r="R323" s="200"/>
      <c r="S323" s="200"/>
      <c r="T323" s="298">
        <v>282119</v>
      </c>
      <c r="U323" s="200">
        <v>61377</v>
      </c>
      <c r="V323" s="298">
        <v>282119</v>
      </c>
      <c r="W323" s="314">
        <v>262579</v>
      </c>
      <c r="X323" s="298"/>
      <c r="Y323" s="298"/>
      <c r="Z323" s="298">
        <v>45400</v>
      </c>
      <c r="AA323" s="298"/>
      <c r="AB323" s="298">
        <v>217179</v>
      </c>
      <c r="AC323" s="298"/>
      <c r="AD323" s="306">
        <v>0</v>
      </c>
      <c r="AE323" s="298"/>
      <c r="AF323" s="298"/>
      <c r="AG323" s="298"/>
      <c r="AH323" s="298"/>
      <c r="AI323" s="298"/>
      <c r="AJ323" s="298"/>
      <c r="AK323" s="296"/>
      <c r="AL323" s="298"/>
      <c r="AM323" s="200"/>
      <c r="AN323" s="200"/>
      <c r="AO323" s="200"/>
      <c r="AP323" s="200"/>
      <c r="AQ323" s="241"/>
      <c r="AR323" s="247"/>
      <c r="AS323" s="298"/>
      <c r="AT323" s="194">
        <v>-19540</v>
      </c>
      <c r="AU323" s="200">
        <v>-19540</v>
      </c>
      <c r="AV323" s="246">
        <v>-6.9</v>
      </c>
      <c r="AW323" s="324"/>
      <c r="AX323" s="325"/>
      <c r="AY323" s="256"/>
      <c r="AZ323" s="256"/>
      <c r="BA323" s="256"/>
      <c r="BB323" s="257"/>
      <c r="BC323" s="257"/>
      <c r="BD323" s="257"/>
      <c r="BE323" s="257"/>
      <c r="BF323" s="257"/>
      <c r="BG323" s="257"/>
      <c r="BH323" s="184"/>
      <c r="BI323" s="298"/>
      <c r="BJ323" s="337"/>
      <c r="BK323" s="184" t="s">
        <v>1315</v>
      </c>
      <c r="BL323" s="184"/>
      <c r="BP323" s="183">
        <f t="shared" si="16"/>
        <v>0</v>
      </c>
    </row>
    <row r="324" spans="1:68" s="178" customFormat="1" ht="36" hidden="1" customHeight="1">
      <c r="A324" s="191">
        <v>2300245</v>
      </c>
      <c r="B324" s="191"/>
      <c r="C324" s="191"/>
      <c r="D324" s="191">
        <v>1</v>
      </c>
      <c r="E324" s="273" t="s">
        <v>2085</v>
      </c>
      <c r="F324" s="298"/>
      <c r="G324" s="298"/>
      <c r="H324" s="298"/>
      <c r="I324" s="298"/>
      <c r="J324" s="298"/>
      <c r="K324" s="306"/>
      <c r="L324" s="298"/>
      <c r="M324" s="298"/>
      <c r="N324" s="298"/>
      <c r="O324" s="200"/>
      <c r="P324" s="200"/>
      <c r="Q324" s="237"/>
      <c r="R324" s="200"/>
      <c r="S324" s="200"/>
      <c r="T324" s="298">
        <v>28706</v>
      </c>
      <c r="U324" s="200">
        <v>28706</v>
      </c>
      <c r="V324" s="298">
        <v>28706</v>
      </c>
      <c r="W324" s="298">
        <v>29906</v>
      </c>
      <c r="X324" s="298"/>
      <c r="Y324" s="298"/>
      <c r="Z324" s="298">
        <v>29906</v>
      </c>
      <c r="AA324" s="298"/>
      <c r="AB324" s="298"/>
      <c r="AC324" s="298"/>
      <c r="AD324" s="306">
        <v>0</v>
      </c>
      <c r="AE324" s="298"/>
      <c r="AF324" s="298"/>
      <c r="AG324" s="298"/>
      <c r="AH324" s="298"/>
      <c r="AI324" s="298"/>
      <c r="AJ324" s="298"/>
      <c r="AK324" s="296"/>
      <c r="AL324" s="298"/>
      <c r="AM324" s="200"/>
      <c r="AN324" s="200"/>
      <c r="AO324" s="200"/>
      <c r="AP324" s="200"/>
      <c r="AQ324" s="241"/>
      <c r="AR324" s="247"/>
      <c r="AS324" s="298" t="s">
        <v>1309</v>
      </c>
      <c r="AT324" s="194">
        <v>1200</v>
      </c>
      <c r="AU324" s="200">
        <v>1200</v>
      </c>
      <c r="AV324" s="246">
        <v>4.2</v>
      </c>
      <c r="AW324" s="324"/>
      <c r="AX324" s="325"/>
      <c r="AY324" s="256"/>
      <c r="AZ324" s="256"/>
      <c r="BA324" s="256"/>
      <c r="BB324" s="257"/>
      <c r="BC324" s="257"/>
      <c r="BD324" s="257"/>
      <c r="BE324" s="257"/>
      <c r="BF324" s="257"/>
      <c r="BG324" s="257"/>
      <c r="BH324" s="184">
        <v>28706</v>
      </c>
      <c r="BI324" s="298" t="s">
        <v>1309</v>
      </c>
      <c r="BJ324" s="337"/>
      <c r="BK324" s="184" t="s">
        <v>1315</v>
      </c>
      <c r="BL324" s="184"/>
      <c r="BP324" s="183">
        <f t="shared" si="16"/>
        <v>0</v>
      </c>
    </row>
    <row r="325" spans="1:68" s="178" customFormat="1" ht="36" hidden="1" customHeight="1">
      <c r="A325" s="191"/>
      <c r="B325" s="191"/>
      <c r="C325" s="191">
        <v>1</v>
      </c>
      <c r="D325" s="191">
        <v>1</v>
      </c>
      <c r="E325" s="363" t="s">
        <v>2086</v>
      </c>
      <c r="F325" s="298"/>
      <c r="G325" s="298"/>
      <c r="H325" s="298"/>
      <c r="I325" s="298"/>
      <c r="J325" s="298"/>
      <c r="K325" s="306"/>
      <c r="L325" s="298"/>
      <c r="M325" s="298"/>
      <c r="N325" s="298"/>
      <c r="O325" s="200"/>
      <c r="P325" s="200"/>
      <c r="Q325" s="237"/>
      <c r="R325" s="200"/>
      <c r="S325" s="200"/>
      <c r="T325" s="298">
        <v>6200</v>
      </c>
      <c r="U325" s="200">
        <v>6200</v>
      </c>
      <c r="V325" s="298">
        <v>6200</v>
      </c>
      <c r="W325" s="314">
        <v>7200</v>
      </c>
      <c r="X325" s="298"/>
      <c r="Y325" s="298"/>
      <c r="Z325" s="298">
        <v>7200</v>
      </c>
      <c r="AA325" s="298"/>
      <c r="AB325" s="298"/>
      <c r="AC325" s="298"/>
      <c r="AD325" s="306">
        <v>0</v>
      </c>
      <c r="AE325" s="298"/>
      <c r="AF325" s="298"/>
      <c r="AG325" s="298"/>
      <c r="AH325" s="298"/>
      <c r="AI325" s="298"/>
      <c r="AJ325" s="298"/>
      <c r="AK325" s="296"/>
      <c r="AL325" s="298"/>
      <c r="AM325" s="200"/>
      <c r="AN325" s="200"/>
      <c r="AO325" s="200"/>
      <c r="AP325" s="200"/>
      <c r="AQ325" s="241"/>
      <c r="AR325" s="247"/>
      <c r="AS325" s="298"/>
      <c r="AT325" s="194">
        <v>1000</v>
      </c>
      <c r="AU325" s="200">
        <v>1000</v>
      </c>
      <c r="AV325" s="246">
        <v>16.100000000000001</v>
      </c>
      <c r="AW325" s="324"/>
      <c r="AX325" s="325"/>
      <c r="AY325" s="256"/>
      <c r="AZ325" s="256"/>
      <c r="BA325" s="256"/>
      <c r="BB325" s="257"/>
      <c r="BC325" s="257"/>
      <c r="BD325" s="257"/>
      <c r="BE325" s="257"/>
      <c r="BF325" s="257"/>
      <c r="BG325" s="257"/>
      <c r="BH325" s="184"/>
      <c r="BI325" s="315" t="s">
        <v>1309</v>
      </c>
      <c r="BJ325" s="337"/>
      <c r="BK325" s="184" t="s">
        <v>1315</v>
      </c>
      <c r="BL325" s="184"/>
      <c r="BP325" s="183">
        <f t="shared" si="16"/>
        <v>0</v>
      </c>
    </row>
    <row r="326" spans="1:68" s="178" customFormat="1" ht="36" hidden="1" customHeight="1">
      <c r="A326" s="191"/>
      <c r="B326" s="191"/>
      <c r="C326" s="191">
        <v>1</v>
      </c>
      <c r="D326" s="191">
        <v>1</v>
      </c>
      <c r="E326" s="363" t="s">
        <v>2087</v>
      </c>
      <c r="F326" s="298"/>
      <c r="G326" s="298"/>
      <c r="H326" s="298"/>
      <c r="I326" s="298"/>
      <c r="J326" s="298"/>
      <c r="K326" s="306"/>
      <c r="L326" s="298"/>
      <c r="M326" s="298"/>
      <c r="N326" s="298"/>
      <c r="O326" s="200"/>
      <c r="P326" s="200"/>
      <c r="Q326" s="237"/>
      <c r="R326" s="200"/>
      <c r="S326" s="200"/>
      <c r="T326" s="298">
        <v>7500</v>
      </c>
      <c r="U326" s="200">
        <v>7500</v>
      </c>
      <c r="V326" s="298">
        <v>7500</v>
      </c>
      <c r="W326" s="314">
        <v>7700</v>
      </c>
      <c r="X326" s="298"/>
      <c r="Y326" s="298"/>
      <c r="Z326" s="298">
        <v>7700</v>
      </c>
      <c r="AA326" s="298"/>
      <c r="AB326" s="298"/>
      <c r="AC326" s="298"/>
      <c r="AD326" s="306">
        <v>0</v>
      </c>
      <c r="AE326" s="298"/>
      <c r="AF326" s="298"/>
      <c r="AG326" s="298"/>
      <c r="AH326" s="298"/>
      <c r="AI326" s="298"/>
      <c r="AJ326" s="298"/>
      <c r="AK326" s="296"/>
      <c r="AL326" s="298"/>
      <c r="AM326" s="200"/>
      <c r="AN326" s="200"/>
      <c r="AO326" s="200"/>
      <c r="AP326" s="200"/>
      <c r="AQ326" s="241"/>
      <c r="AR326" s="247"/>
      <c r="AS326" s="298"/>
      <c r="AT326" s="194">
        <v>200</v>
      </c>
      <c r="AU326" s="200">
        <v>200</v>
      </c>
      <c r="AV326" s="246">
        <v>2.7</v>
      </c>
      <c r="AW326" s="324"/>
      <c r="AX326" s="325"/>
      <c r="AY326" s="256"/>
      <c r="AZ326" s="256"/>
      <c r="BA326" s="256"/>
      <c r="BB326" s="257"/>
      <c r="BC326" s="257"/>
      <c r="BD326" s="257"/>
      <c r="BE326" s="257"/>
      <c r="BF326" s="257"/>
      <c r="BG326" s="257"/>
      <c r="BH326" s="184"/>
      <c r="BI326" s="315" t="s">
        <v>1309</v>
      </c>
      <c r="BJ326" s="337"/>
      <c r="BK326" s="184" t="s">
        <v>1315</v>
      </c>
      <c r="BL326" s="184"/>
      <c r="BP326" s="183">
        <f t="shared" si="16"/>
        <v>0</v>
      </c>
    </row>
    <row r="327" spans="1:68" s="178" customFormat="1" ht="36" hidden="1" customHeight="1">
      <c r="A327" s="191"/>
      <c r="B327" s="191"/>
      <c r="C327" s="191">
        <v>1</v>
      </c>
      <c r="D327" s="191">
        <v>1</v>
      </c>
      <c r="E327" s="363" t="s">
        <v>2088</v>
      </c>
      <c r="F327" s="298"/>
      <c r="G327" s="298"/>
      <c r="H327" s="298"/>
      <c r="I327" s="298"/>
      <c r="J327" s="298"/>
      <c r="K327" s="306"/>
      <c r="L327" s="298"/>
      <c r="M327" s="298"/>
      <c r="N327" s="298"/>
      <c r="O327" s="200"/>
      <c r="P327" s="200"/>
      <c r="Q327" s="237"/>
      <c r="R327" s="200"/>
      <c r="S327" s="200"/>
      <c r="T327" s="298">
        <v>506</v>
      </c>
      <c r="U327" s="200">
        <v>506</v>
      </c>
      <c r="V327" s="298">
        <v>506</v>
      </c>
      <c r="W327" s="314">
        <v>506</v>
      </c>
      <c r="X327" s="298"/>
      <c r="Y327" s="298"/>
      <c r="Z327" s="298">
        <v>506</v>
      </c>
      <c r="AA327" s="298"/>
      <c r="AB327" s="298"/>
      <c r="AC327" s="298"/>
      <c r="AD327" s="306">
        <v>0</v>
      </c>
      <c r="AE327" s="298"/>
      <c r="AF327" s="298"/>
      <c r="AG327" s="298"/>
      <c r="AH327" s="298"/>
      <c r="AI327" s="298"/>
      <c r="AJ327" s="298"/>
      <c r="AK327" s="296"/>
      <c r="AL327" s="298"/>
      <c r="AM327" s="200"/>
      <c r="AN327" s="200"/>
      <c r="AO327" s="200"/>
      <c r="AP327" s="200"/>
      <c r="AQ327" s="241"/>
      <c r="AR327" s="247"/>
      <c r="AS327" s="298"/>
      <c r="AT327" s="194">
        <v>0</v>
      </c>
      <c r="AU327" s="200">
        <v>0</v>
      </c>
      <c r="AV327" s="246">
        <v>0</v>
      </c>
      <c r="AW327" s="324"/>
      <c r="AX327" s="325"/>
      <c r="AY327" s="256"/>
      <c r="AZ327" s="256"/>
      <c r="BA327" s="256"/>
      <c r="BB327" s="257"/>
      <c r="BC327" s="257"/>
      <c r="BD327" s="257"/>
      <c r="BE327" s="257"/>
      <c r="BF327" s="257"/>
      <c r="BG327" s="257"/>
      <c r="BH327" s="184"/>
      <c r="BI327" s="315" t="s">
        <v>1309</v>
      </c>
      <c r="BJ327" s="337"/>
      <c r="BK327" s="184" t="s">
        <v>1315</v>
      </c>
      <c r="BL327" s="184"/>
      <c r="BP327" s="183">
        <f t="shared" si="16"/>
        <v>0</v>
      </c>
    </row>
    <row r="328" spans="1:68" s="178" customFormat="1" ht="36" hidden="1" customHeight="1">
      <c r="A328" s="191"/>
      <c r="B328" s="191"/>
      <c r="C328" s="191">
        <v>1</v>
      </c>
      <c r="D328" s="191">
        <v>1</v>
      </c>
      <c r="E328" s="363" t="s">
        <v>2089</v>
      </c>
      <c r="F328" s="298"/>
      <c r="G328" s="298"/>
      <c r="H328" s="298"/>
      <c r="I328" s="298"/>
      <c r="J328" s="298"/>
      <c r="K328" s="306"/>
      <c r="L328" s="298"/>
      <c r="M328" s="298"/>
      <c r="N328" s="298"/>
      <c r="O328" s="200"/>
      <c r="P328" s="200"/>
      <c r="Q328" s="237"/>
      <c r="R328" s="200"/>
      <c r="S328" s="200"/>
      <c r="T328" s="298">
        <v>14500</v>
      </c>
      <c r="U328" s="200">
        <v>14500</v>
      </c>
      <c r="V328" s="298">
        <v>14500</v>
      </c>
      <c r="W328" s="314">
        <v>14500</v>
      </c>
      <c r="X328" s="298"/>
      <c r="Y328" s="298"/>
      <c r="Z328" s="298">
        <v>14500</v>
      </c>
      <c r="AA328" s="298"/>
      <c r="AB328" s="298"/>
      <c r="AC328" s="298"/>
      <c r="AD328" s="306">
        <v>0</v>
      </c>
      <c r="AE328" s="298"/>
      <c r="AF328" s="298"/>
      <c r="AG328" s="298"/>
      <c r="AH328" s="298"/>
      <c r="AI328" s="298"/>
      <c r="AJ328" s="298"/>
      <c r="AK328" s="296"/>
      <c r="AL328" s="298"/>
      <c r="AM328" s="200"/>
      <c r="AN328" s="200"/>
      <c r="AO328" s="200"/>
      <c r="AP328" s="200"/>
      <c r="AQ328" s="241"/>
      <c r="AR328" s="247"/>
      <c r="AS328" s="298"/>
      <c r="AT328" s="194">
        <v>0</v>
      </c>
      <c r="AU328" s="200">
        <v>0</v>
      </c>
      <c r="AV328" s="246">
        <v>0</v>
      </c>
      <c r="AW328" s="324"/>
      <c r="AX328" s="325"/>
      <c r="AY328" s="256"/>
      <c r="AZ328" s="256"/>
      <c r="BA328" s="256"/>
      <c r="BB328" s="257"/>
      <c r="BC328" s="257"/>
      <c r="BD328" s="257"/>
      <c r="BE328" s="257"/>
      <c r="BF328" s="257"/>
      <c r="BG328" s="257"/>
      <c r="BH328" s="184"/>
      <c r="BI328" s="315" t="s">
        <v>1309</v>
      </c>
      <c r="BJ328" s="337"/>
      <c r="BK328" s="184" t="s">
        <v>1315</v>
      </c>
      <c r="BL328" s="184"/>
      <c r="BP328" s="183">
        <f t="shared" si="16"/>
        <v>0</v>
      </c>
    </row>
    <row r="329" spans="1:68" s="178" customFormat="1" ht="36" hidden="1" customHeight="1">
      <c r="A329" s="191">
        <v>2300247</v>
      </c>
      <c r="B329" s="191"/>
      <c r="C329" s="191">
        <v>1</v>
      </c>
      <c r="D329" s="191">
        <v>1</v>
      </c>
      <c r="E329" s="273" t="s">
        <v>1589</v>
      </c>
      <c r="F329" s="298"/>
      <c r="G329" s="298"/>
      <c r="H329" s="298"/>
      <c r="I329" s="298"/>
      <c r="J329" s="298"/>
      <c r="K329" s="306"/>
      <c r="L329" s="298"/>
      <c r="M329" s="298"/>
      <c r="N329" s="298"/>
      <c r="O329" s="200"/>
      <c r="P329" s="200"/>
      <c r="Q329" s="237"/>
      <c r="R329" s="200"/>
      <c r="S329" s="200"/>
      <c r="T329" s="298"/>
      <c r="U329" s="200"/>
      <c r="V329" s="298"/>
      <c r="W329" s="314">
        <v>25267</v>
      </c>
      <c r="X329" s="298"/>
      <c r="Y329" s="298"/>
      <c r="Z329" s="298"/>
      <c r="AA329" s="298"/>
      <c r="AB329" s="298">
        <v>25267</v>
      </c>
      <c r="AC329" s="298"/>
      <c r="AD329" s="306">
        <v>0</v>
      </c>
      <c r="AE329" s="298"/>
      <c r="AF329" s="298"/>
      <c r="AG329" s="298"/>
      <c r="AH329" s="298"/>
      <c r="AI329" s="298"/>
      <c r="AJ329" s="298"/>
      <c r="AK329" s="296"/>
      <c r="AL329" s="298"/>
      <c r="AM329" s="200"/>
      <c r="AN329" s="200"/>
      <c r="AO329" s="200"/>
      <c r="AP329" s="200"/>
      <c r="AQ329" s="241"/>
      <c r="AR329" s="247"/>
      <c r="AS329" s="298"/>
      <c r="AT329" s="194">
        <v>25267</v>
      </c>
      <c r="AU329" s="200">
        <v>25267</v>
      </c>
      <c r="AV329" s="246" t="e">
        <v>#DIV/0!</v>
      </c>
      <c r="AW329" s="324"/>
      <c r="AX329" s="325"/>
      <c r="AY329" s="256"/>
      <c r="AZ329" s="256"/>
      <c r="BA329" s="256"/>
      <c r="BB329" s="257"/>
      <c r="BC329" s="257"/>
      <c r="BD329" s="257"/>
      <c r="BE329" s="257"/>
      <c r="BF329" s="257"/>
      <c r="BG329" s="257"/>
      <c r="BH329" s="184"/>
      <c r="BI329" s="315" t="s">
        <v>1309</v>
      </c>
      <c r="BJ329" s="337"/>
      <c r="BK329" s="184" t="s">
        <v>1315</v>
      </c>
      <c r="BL329" s="184"/>
      <c r="BP329" s="183">
        <f t="shared" si="16"/>
        <v>0</v>
      </c>
    </row>
    <row r="330" spans="1:68" s="178" customFormat="1" ht="36" hidden="1" customHeight="1">
      <c r="A330" s="191">
        <v>2300248</v>
      </c>
      <c r="B330" s="191"/>
      <c r="C330" s="191"/>
      <c r="D330" s="191">
        <v>1</v>
      </c>
      <c r="E330" s="273" t="s">
        <v>2090</v>
      </c>
      <c r="F330" s="298">
        <v>35200</v>
      </c>
      <c r="G330" s="298">
        <v>35200</v>
      </c>
      <c r="H330" s="298">
        <v>0</v>
      </c>
      <c r="I330" s="298">
        <v>0</v>
      </c>
      <c r="J330" s="298">
        <v>78100</v>
      </c>
      <c r="K330" s="298">
        <v>78100</v>
      </c>
      <c r="L330" s="298">
        <v>0</v>
      </c>
      <c r="M330" s="298">
        <v>0</v>
      </c>
      <c r="N330" s="298">
        <v>0</v>
      </c>
      <c r="O330" s="298">
        <v>0</v>
      </c>
      <c r="P330" s="298">
        <v>0</v>
      </c>
      <c r="Q330" s="298">
        <v>0</v>
      </c>
      <c r="R330" s="298">
        <v>0</v>
      </c>
      <c r="S330" s="298">
        <v>0</v>
      </c>
      <c r="T330" s="298">
        <v>129265</v>
      </c>
      <c r="U330" s="298">
        <v>49065</v>
      </c>
      <c r="V330" s="298">
        <v>129265</v>
      </c>
      <c r="W330" s="298">
        <v>151151</v>
      </c>
      <c r="X330" s="298"/>
      <c r="Y330" s="298"/>
      <c r="Z330" s="298">
        <v>151151</v>
      </c>
      <c r="AA330" s="298"/>
      <c r="AB330" s="298"/>
      <c r="AC330" s="298"/>
      <c r="AD330" s="306">
        <v>0</v>
      </c>
      <c r="AE330" s="298"/>
      <c r="AF330" s="298"/>
      <c r="AG330" s="298"/>
      <c r="AH330" s="298"/>
      <c r="AI330" s="298"/>
      <c r="AJ330" s="298"/>
      <c r="AK330" s="296"/>
      <c r="AL330" s="298"/>
      <c r="AM330" s="200"/>
      <c r="AN330" s="200"/>
      <c r="AO330" s="200"/>
      <c r="AP330" s="200"/>
      <c r="AQ330" s="241"/>
      <c r="AR330" s="247"/>
      <c r="AS330" s="203" t="s">
        <v>1327</v>
      </c>
      <c r="AT330" s="194">
        <v>21886</v>
      </c>
      <c r="AU330" s="200">
        <v>21886</v>
      </c>
      <c r="AV330" s="246">
        <v>16.899999999999999</v>
      </c>
      <c r="AW330" s="324"/>
      <c r="AX330" s="325"/>
      <c r="AY330" s="256"/>
      <c r="AZ330" s="256"/>
      <c r="BA330" s="256"/>
      <c r="BB330" s="257"/>
      <c r="BC330" s="257"/>
      <c r="BD330" s="257"/>
      <c r="BE330" s="257"/>
      <c r="BF330" s="257"/>
      <c r="BG330" s="257"/>
      <c r="BH330" s="184">
        <v>207365</v>
      </c>
      <c r="BI330" s="203" t="s">
        <v>1327</v>
      </c>
      <c r="BJ330" s="270"/>
      <c r="BK330" s="184" t="s">
        <v>1315</v>
      </c>
      <c r="BL330" s="184"/>
      <c r="BP330" s="183">
        <f t="shared" si="16"/>
        <v>0</v>
      </c>
    </row>
    <row r="331" spans="1:68" s="178" customFormat="1" ht="36" hidden="1" customHeight="1">
      <c r="A331" s="191"/>
      <c r="B331" s="191"/>
      <c r="C331" s="191">
        <v>1</v>
      </c>
      <c r="D331" s="191">
        <v>1</v>
      </c>
      <c r="E331" s="363" t="s">
        <v>2091</v>
      </c>
      <c r="F331" s="298"/>
      <c r="G331" s="298"/>
      <c r="H331" s="298"/>
      <c r="I331" s="298"/>
      <c r="J331" s="298"/>
      <c r="K331" s="306"/>
      <c r="L331" s="298"/>
      <c r="M331" s="298"/>
      <c r="N331" s="298"/>
      <c r="O331" s="200"/>
      <c r="P331" s="200"/>
      <c r="Q331" s="237"/>
      <c r="R331" s="200"/>
      <c r="S331" s="200"/>
      <c r="T331" s="298">
        <v>30000</v>
      </c>
      <c r="U331" s="200">
        <v>30000</v>
      </c>
      <c r="V331" s="298">
        <v>30000</v>
      </c>
      <c r="W331" s="314">
        <v>30000</v>
      </c>
      <c r="X331" s="298"/>
      <c r="Y331" s="298"/>
      <c r="Z331" s="298">
        <v>30000</v>
      </c>
      <c r="AA331" s="298"/>
      <c r="AB331" s="298"/>
      <c r="AC331" s="298"/>
      <c r="AD331" s="306">
        <v>0</v>
      </c>
      <c r="AE331" s="298"/>
      <c r="AF331" s="298"/>
      <c r="AG331" s="298"/>
      <c r="AH331" s="298"/>
      <c r="AI331" s="298"/>
      <c r="AJ331" s="298"/>
      <c r="AK331" s="296"/>
      <c r="AL331" s="298"/>
      <c r="AM331" s="200"/>
      <c r="AN331" s="200"/>
      <c r="AO331" s="200"/>
      <c r="AP331" s="200"/>
      <c r="AQ331" s="241"/>
      <c r="AR331" s="247"/>
      <c r="AS331" s="203"/>
      <c r="AT331" s="194">
        <v>0</v>
      </c>
      <c r="AU331" s="200">
        <v>0</v>
      </c>
      <c r="AV331" s="246">
        <v>0</v>
      </c>
      <c r="AW331" s="324"/>
      <c r="AX331" s="325"/>
      <c r="AY331" s="256"/>
      <c r="AZ331" s="256"/>
      <c r="BA331" s="256"/>
      <c r="BB331" s="257"/>
      <c r="BC331" s="257"/>
      <c r="BD331" s="257"/>
      <c r="BE331" s="257"/>
      <c r="BF331" s="257"/>
      <c r="BG331" s="257"/>
      <c r="BH331" s="184"/>
      <c r="BI331" s="203" t="s">
        <v>1327</v>
      </c>
      <c r="BJ331" s="270"/>
      <c r="BK331" s="184" t="s">
        <v>1315</v>
      </c>
      <c r="BL331" s="184"/>
      <c r="BP331" s="183">
        <f t="shared" si="16"/>
        <v>0</v>
      </c>
    </row>
    <row r="332" spans="1:68" s="178" customFormat="1" ht="36" hidden="1" customHeight="1">
      <c r="A332" s="191"/>
      <c r="B332" s="191"/>
      <c r="C332" s="191">
        <v>1</v>
      </c>
      <c r="D332" s="191">
        <v>1</v>
      </c>
      <c r="E332" s="363" t="s">
        <v>2092</v>
      </c>
      <c r="F332" s="298"/>
      <c r="G332" s="298"/>
      <c r="H332" s="298"/>
      <c r="I332" s="298"/>
      <c r="J332" s="298"/>
      <c r="K332" s="306"/>
      <c r="L332" s="298"/>
      <c r="M332" s="298"/>
      <c r="N332" s="298"/>
      <c r="O332" s="200"/>
      <c r="P332" s="200"/>
      <c r="Q332" s="237"/>
      <c r="R332" s="200"/>
      <c r="S332" s="200"/>
      <c r="T332" s="298">
        <v>2000</v>
      </c>
      <c r="U332" s="200">
        <v>2000</v>
      </c>
      <c r="V332" s="298">
        <v>2000</v>
      </c>
      <c r="W332" s="298">
        <v>2000</v>
      </c>
      <c r="X332" s="298"/>
      <c r="Y332" s="298"/>
      <c r="Z332" s="298">
        <v>2000</v>
      </c>
      <c r="AA332" s="298"/>
      <c r="AB332" s="298"/>
      <c r="AC332" s="298"/>
      <c r="AD332" s="306">
        <v>0</v>
      </c>
      <c r="AE332" s="298"/>
      <c r="AF332" s="298"/>
      <c r="AG332" s="298"/>
      <c r="AH332" s="298"/>
      <c r="AI332" s="298"/>
      <c r="AJ332" s="298"/>
      <c r="AK332" s="296"/>
      <c r="AL332" s="298"/>
      <c r="AM332" s="200"/>
      <c r="AN332" s="200"/>
      <c r="AO332" s="200"/>
      <c r="AP332" s="200"/>
      <c r="AQ332" s="241"/>
      <c r="AR332" s="247"/>
      <c r="AS332" s="203"/>
      <c r="AT332" s="194">
        <v>0</v>
      </c>
      <c r="AU332" s="200">
        <v>0</v>
      </c>
      <c r="AV332" s="246">
        <v>0</v>
      </c>
      <c r="AW332" s="324"/>
      <c r="AX332" s="325"/>
      <c r="AY332" s="256"/>
      <c r="AZ332" s="256"/>
      <c r="BA332" s="256"/>
      <c r="BB332" s="257"/>
      <c r="BC332" s="257"/>
      <c r="BD332" s="257"/>
      <c r="BE332" s="257"/>
      <c r="BF332" s="257"/>
      <c r="BG332" s="257"/>
      <c r="BH332" s="184"/>
      <c r="BI332" s="203" t="s">
        <v>1317</v>
      </c>
      <c r="BJ332" s="270"/>
      <c r="BK332" s="184" t="s">
        <v>1315</v>
      </c>
      <c r="BL332" s="184"/>
      <c r="BP332" s="183">
        <f t="shared" si="16"/>
        <v>0</v>
      </c>
    </row>
    <row r="333" spans="1:68" s="178" customFormat="1" ht="36" hidden="1" customHeight="1">
      <c r="A333" s="191"/>
      <c r="B333" s="191"/>
      <c r="C333" s="191">
        <v>1</v>
      </c>
      <c r="D333" s="191">
        <v>1</v>
      </c>
      <c r="E333" s="363" t="s">
        <v>2093</v>
      </c>
      <c r="F333" s="298"/>
      <c r="G333" s="298"/>
      <c r="H333" s="298"/>
      <c r="I333" s="298"/>
      <c r="J333" s="298"/>
      <c r="K333" s="306"/>
      <c r="L333" s="298"/>
      <c r="M333" s="298"/>
      <c r="N333" s="298"/>
      <c r="O333" s="200"/>
      <c r="P333" s="200"/>
      <c r="Q333" s="237"/>
      <c r="R333" s="200"/>
      <c r="S333" s="200"/>
      <c r="T333" s="298">
        <v>4000</v>
      </c>
      <c r="U333" s="200">
        <v>4000</v>
      </c>
      <c r="V333" s="298">
        <v>4000</v>
      </c>
      <c r="W333" s="314">
        <v>4000</v>
      </c>
      <c r="X333" s="298"/>
      <c r="Y333" s="298"/>
      <c r="Z333" s="298">
        <v>4000</v>
      </c>
      <c r="AA333" s="298"/>
      <c r="AB333" s="298"/>
      <c r="AC333" s="298"/>
      <c r="AD333" s="306">
        <v>0</v>
      </c>
      <c r="AE333" s="298"/>
      <c r="AF333" s="298"/>
      <c r="AG333" s="298"/>
      <c r="AH333" s="298"/>
      <c r="AI333" s="298"/>
      <c r="AJ333" s="298"/>
      <c r="AK333" s="296"/>
      <c r="AL333" s="298"/>
      <c r="AM333" s="200"/>
      <c r="AN333" s="200"/>
      <c r="AO333" s="200"/>
      <c r="AP333" s="200"/>
      <c r="AQ333" s="241"/>
      <c r="AR333" s="247"/>
      <c r="AS333" s="203"/>
      <c r="AT333" s="194">
        <v>0</v>
      </c>
      <c r="AU333" s="200">
        <v>0</v>
      </c>
      <c r="AV333" s="246">
        <v>0</v>
      </c>
      <c r="AW333" s="324"/>
      <c r="AX333" s="325"/>
      <c r="AY333" s="256"/>
      <c r="AZ333" s="256" t="s">
        <v>2094</v>
      </c>
      <c r="BA333" s="256"/>
      <c r="BB333" s="257"/>
      <c r="BC333" s="257"/>
      <c r="BD333" s="257"/>
      <c r="BE333" s="257"/>
      <c r="BF333" s="257"/>
      <c r="BG333" s="257"/>
      <c r="BH333" s="184"/>
      <c r="BI333" s="203" t="s">
        <v>1327</v>
      </c>
      <c r="BJ333" s="270"/>
      <c r="BK333" s="184" t="s">
        <v>1315</v>
      </c>
      <c r="BL333" s="184"/>
      <c r="BP333" s="183">
        <f t="shared" si="16"/>
        <v>0</v>
      </c>
    </row>
    <row r="334" spans="1:68" s="178" customFormat="1" ht="36" hidden="1" customHeight="1">
      <c r="A334" s="191"/>
      <c r="B334" s="191"/>
      <c r="C334" s="191">
        <v>1</v>
      </c>
      <c r="D334" s="191">
        <v>1</v>
      </c>
      <c r="E334" s="363" t="s">
        <v>2095</v>
      </c>
      <c r="F334" s="298"/>
      <c r="G334" s="298"/>
      <c r="H334" s="298"/>
      <c r="I334" s="298"/>
      <c r="J334" s="298"/>
      <c r="K334" s="306"/>
      <c r="L334" s="298"/>
      <c r="M334" s="298"/>
      <c r="N334" s="298"/>
      <c r="O334" s="200"/>
      <c r="P334" s="200"/>
      <c r="Q334" s="237"/>
      <c r="R334" s="200"/>
      <c r="S334" s="200"/>
      <c r="T334" s="298">
        <v>820</v>
      </c>
      <c r="U334" s="200">
        <v>820</v>
      </c>
      <c r="V334" s="298">
        <v>820</v>
      </c>
      <c r="W334" s="314">
        <v>440</v>
      </c>
      <c r="X334" s="298"/>
      <c r="Y334" s="298"/>
      <c r="Z334" s="298">
        <v>440</v>
      </c>
      <c r="AA334" s="298"/>
      <c r="AB334" s="298"/>
      <c r="AC334" s="298"/>
      <c r="AD334" s="306">
        <v>0</v>
      </c>
      <c r="AE334" s="298"/>
      <c r="AF334" s="298"/>
      <c r="AG334" s="298"/>
      <c r="AH334" s="298"/>
      <c r="AI334" s="298"/>
      <c r="AJ334" s="298"/>
      <c r="AK334" s="296"/>
      <c r="AL334" s="298"/>
      <c r="AM334" s="200"/>
      <c r="AN334" s="200"/>
      <c r="AO334" s="200"/>
      <c r="AP334" s="200"/>
      <c r="AQ334" s="241"/>
      <c r="AR334" s="247"/>
      <c r="AS334" s="203"/>
      <c r="AT334" s="194">
        <v>-380</v>
      </c>
      <c r="AU334" s="200">
        <v>-380</v>
      </c>
      <c r="AV334" s="246">
        <v>-46.3</v>
      </c>
      <c r="AW334" s="324"/>
      <c r="AX334" s="325"/>
      <c r="AY334" s="256"/>
      <c r="AZ334" s="256" t="s">
        <v>2096</v>
      </c>
      <c r="BA334" s="256"/>
      <c r="BB334" s="257"/>
      <c r="BC334" s="257"/>
      <c r="BD334" s="257"/>
      <c r="BE334" s="257"/>
      <c r="BF334" s="257"/>
      <c r="BG334" s="257"/>
      <c r="BH334" s="184"/>
      <c r="BI334" s="203" t="s">
        <v>1327</v>
      </c>
      <c r="BJ334" s="270"/>
      <c r="BK334" s="184" t="s">
        <v>1315</v>
      </c>
      <c r="BL334" s="184"/>
      <c r="BP334" s="183">
        <f t="shared" si="16"/>
        <v>0</v>
      </c>
    </row>
    <row r="335" spans="1:68" s="178" customFormat="1" ht="36" hidden="1" customHeight="1">
      <c r="A335" s="191"/>
      <c r="B335" s="191"/>
      <c r="C335" s="191">
        <v>1</v>
      </c>
      <c r="D335" s="191">
        <v>1</v>
      </c>
      <c r="E335" s="363" t="s">
        <v>2097</v>
      </c>
      <c r="F335" s="298"/>
      <c r="G335" s="298"/>
      <c r="H335" s="298"/>
      <c r="I335" s="298"/>
      <c r="J335" s="298"/>
      <c r="K335" s="306"/>
      <c r="L335" s="298"/>
      <c r="M335" s="298"/>
      <c r="N335" s="298"/>
      <c r="O335" s="200"/>
      <c r="P335" s="200"/>
      <c r="Q335" s="237"/>
      <c r="R335" s="200"/>
      <c r="S335" s="200"/>
      <c r="T335" s="298">
        <v>7775</v>
      </c>
      <c r="U335" s="200">
        <v>7775</v>
      </c>
      <c r="V335" s="298">
        <v>7775</v>
      </c>
      <c r="W335" s="314">
        <v>7841</v>
      </c>
      <c r="X335" s="298"/>
      <c r="Y335" s="298"/>
      <c r="Z335" s="298">
        <v>7841</v>
      </c>
      <c r="AA335" s="298"/>
      <c r="AB335" s="298"/>
      <c r="AC335" s="298"/>
      <c r="AD335" s="306">
        <v>0</v>
      </c>
      <c r="AE335" s="298"/>
      <c r="AF335" s="298"/>
      <c r="AG335" s="298"/>
      <c r="AH335" s="298"/>
      <c r="AI335" s="298"/>
      <c r="AJ335" s="298"/>
      <c r="AK335" s="296"/>
      <c r="AL335" s="298"/>
      <c r="AM335" s="200"/>
      <c r="AN335" s="200"/>
      <c r="AO335" s="200"/>
      <c r="AP335" s="200"/>
      <c r="AQ335" s="241"/>
      <c r="AR335" s="247"/>
      <c r="AS335" s="203"/>
      <c r="AT335" s="194">
        <v>66</v>
      </c>
      <c r="AU335" s="200">
        <v>66</v>
      </c>
      <c r="AV335" s="246">
        <v>0.8</v>
      </c>
      <c r="AW335" s="324"/>
      <c r="AX335" s="325"/>
      <c r="AY335" s="256"/>
      <c r="AZ335" s="256" t="s">
        <v>2098</v>
      </c>
      <c r="BA335" s="256"/>
      <c r="BB335" s="257"/>
      <c r="BC335" s="257"/>
      <c r="BD335" s="257"/>
      <c r="BE335" s="257"/>
      <c r="BF335" s="257"/>
      <c r="BG335" s="257"/>
      <c r="BH335" s="184"/>
      <c r="BI335" s="203" t="s">
        <v>1327</v>
      </c>
      <c r="BJ335" s="270"/>
      <c r="BK335" s="184" t="s">
        <v>1315</v>
      </c>
      <c r="BL335" s="184"/>
      <c r="BP335" s="183">
        <f t="shared" si="16"/>
        <v>0</v>
      </c>
    </row>
    <row r="336" spans="1:68" s="178" customFormat="1" ht="32.25" hidden="1" customHeight="1">
      <c r="A336" s="191"/>
      <c r="B336" s="191"/>
      <c r="C336" s="191">
        <v>1</v>
      </c>
      <c r="D336" s="191">
        <v>1</v>
      </c>
      <c r="E336" s="363" t="s">
        <v>2099</v>
      </c>
      <c r="F336" s="298">
        <v>15200</v>
      </c>
      <c r="G336" s="298">
        <v>15200</v>
      </c>
      <c r="H336" s="298"/>
      <c r="I336" s="298"/>
      <c r="J336" s="298">
        <v>17500</v>
      </c>
      <c r="K336" s="306">
        <v>17500</v>
      </c>
      <c r="L336" s="298"/>
      <c r="M336" s="298"/>
      <c r="N336" s="298"/>
      <c r="O336" s="200"/>
      <c r="P336" s="200">
        <v>0</v>
      </c>
      <c r="Q336" s="237"/>
      <c r="R336" s="200"/>
      <c r="S336" s="200"/>
      <c r="T336" s="298">
        <v>18500</v>
      </c>
      <c r="U336" s="200">
        <v>1000</v>
      </c>
      <c r="V336" s="298">
        <v>18500</v>
      </c>
      <c r="W336" s="314">
        <v>21000</v>
      </c>
      <c r="X336" s="298"/>
      <c r="Y336" s="298"/>
      <c r="Z336" s="298">
        <v>21000</v>
      </c>
      <c r="AA336" s="298"/>
      <c r="AB336" s="298"/>
      <c r="AC336" s="298"/>
      <c r="AD336" s="306">
        <v>0</v>
      </c>
      <c r="AE336" s="298"/>
      <c r="AF336" s="298"/>
      <c r="AG336" s="298"/>
      <c r="AH336" s="298"/>
      <c r="AI336" s="298"/>
      <c r="AJ336" s="298"/>
      <c r="AK336" s="298"/>
      <c r="AL336" s="298" t="s">
        <v>1975</v>
      </c>
      <c r="AM336" s="200">
        <v>1</v>
      </c>
      <c r="AN336" s="200">
        <v>1</v>
      </c>
      <c r="AO336" s="200" t="s">
        <v>1742</v>
      </c>
      <c r="AP336" s="200">
        <v>1000</v>
      </c>
      <c r="AQ336" s="241">
        <v>5.7000000000000002E-2</v>
      </c>
      <c r="AR336" s="247" t="s">
        <v>1743</v>
      </c>
      <c r="AS336" s="203" t="s">
        <v>1327</v>
      </c>
      <c r="AT336" s="194">
        <v>2500</v>
      </c>
      <c r="AU336" s="200">
        <v>2500</v>
      </c>
      <c r="AV336" s="246">
        <v>13.5</v>
      </c>
      <c r="AW336" s="324" t="s">
        <v>2100</v>
      </c>
      <c r="AX336" s="325" t="s">
        <v>2101</v>
      </c>
      <c r="AY336" s="256" t="s">
        <v>2102</v>
      </c>
      <c r="AZ336" s="256" t="s">
        <v>2103</v>
      </c>
      <c r="BA336" s="256" t="s">
        <v>2104</v>
      </c>
      <c r="BB336" s="257" t="s">
        <v>2105</v>
      </c>
      <c r="BC336" s="257"/>
      <c r="BD336" s="257"/>
      <c r="BE336" s="257"/>
      <c r="BF336" s="257"/>
      <c r="BG336" s="257"/>
      <c r="BH336" s="184">
        <v>36000</v>
      </c>
      <c r="BI336" s="203" t="s">
        <v>1327</v>
      </c>
      <c r="BJ336" s="270"/>
      <c r="BK336" s="184" t="s">
        <v>1315</v>
      </c>
      <c r="BL336" s="184"/>
      <c r="BP336" s="183">
        <f t="shared" si="16"/>
        <v>0</v>
      </c>
    </row>
    <row r="337" spans="1:68" s="178" customFormat="1" ht="32.25" hidden="1" customHeight="1">
      <c r="A337" s="191"/>
      <c r="B337" s="191"/>
      <c r="C337" s="191">
        <v>1</v>
      </c>
      <c r="D337" s="191">
        <v>1</v>
      </c>
      <c r="E337" s="363" t="s">
        <v>2106</v>
      </c>
      <c r="F337" s="298">
        <v>20000</v>
      </c>
      <c r="G337" s="298">
        <v>20000</v>
      </c>
      <c r="H337" s="298"/>
      <c r="I337" s="298"/>
      <c r="J337" s="298">
        <v>20000</v>
      </c>
      <c r="K337" s="306">
        <v>20000</v>
      </c>
      <c r="L337" s="298"/>
      <c r="M337" s="298"/>
      <c r="N337" s="298"/>
      <c r="O337" s="200"/>
      <c r="P337" s="200">
        <v>0</v>
      </c>
      <c r="Q337" s="237"/>
      <c r="R337" s="200"/>
      <c r="S337" s="200"/>
      <c r="T337" s="298">
        <v>22000</v>
      </c>
      <c r="U337" s="200">
        <v>2000</v>
      </c>
      <c r="V337" s="298">
        <v>22000</v>
      </c>
      <c r="W337" s="314">
        <v>28500</v>
      </c>
      <c r="X337" s="298"/>
      <c r="Y337" s="298"/>
      <c r="Z337" s="298">
        <v>28500</v>
      </c>
      <c r="AA337" s="298"/>
      <c r="AB337" s="298"/>
      <c r="AC337" s="298"/>
      <c r="AD337" s="306">
        <v>0</v>
      </c>
      <c r="AE337" s="298"/>
      <c r="AF337" s="298"/>
      <c r="AG337" s="298"/>
      <c r="AH337" s="298"/>
      <c r="AI337" s="298"/>
      <c r="AJ337" s="298"/>
      <c r="AK337" s="298"/>
      <c r="AL337" s="298" t="s">
        <v>1975</v>
      </c>
      <c r="AM337" s="200">
        <v>1</v>
      </c>
      <c r="AN337" s="200">
        <v>1</v>
      </c>
      <c r="AO337" s="200" t="s">
        <v>1742</v>
      </c>
      <c r="AP337" s="200">
        <v>2000</v>
      </c>
      <c r="AQ337" s="241">
        <v>0.1</v>
      </c>
      <c r="AR337" s="247" t="s">
        <v>1743</v>
      </c>
      <c r="AS337" s="203" t="s">
        <v>1327</v>
      </c>
      <c r="AT337" s="194">
        <v>6500</v>
      </c>
      <c r="AU337" s="200">
        <v>6500</v>
      </c>
      <c r="AV337" s="246">
        <v>29.5</v>
      </c>
      <c r="AW337" s="324" t="s">
        <v>2107</v>
      </c>
      <c r="AX337" s="325" t="s">
        <v>2108</v>
      </c>
      <c r="AY337" s="256" t="s">
        <v>2109</v>
      </c>
      <c r="AZ337" s="256" t="s">
        <v>2110</v>
      </c>
      <c r="BA337" s="256" t="s">
        <v>2104</v>
      </c>
      <c r="BB337" s="257" t="s">
        <v>2111</v>
      </c>
      <c r="BC337" s="257"/>
      <c r="BD337" s="257"/>
      <c r="BE337" s="257"/>
      <c r="BF337" s="257"/>
      <c r="BG337" s="257"/>
      <c r="BH337" s="184">
        <v>42000</v>
      </c>
      <c r="BI337" s="203" t="s">
        <v>1327</v>
      </c>
      <c r="BJ337" s="270"/>
      <c r="BK337" s="184" t="s">
        <v>1315</v>
      </c>
      <c r="BL337" s="184"/>
      <c r="BP337" s="183">
        <f t="shared" si="16"/>
        <v>0</v>
      </c>
    </row>
    <row r="338" spans="1:68" s="178" customFormat="1" ht="36" hidden="1" customHeight="1">
      <c r="A338" s="191"/>
      <c r="B338" s="191"/>
      <c r="C338" s="191">
        <v>1</v>
      </c>
      <c r="D338" s="191">
        <v>1</v>
      </c>
      <c r="E338" s="363" t="s">
        <v>2112</v>
      </c>
      <c r="F338" s="298"/>
      <c r="G338" s="298"/>
      <c r="H338" s="298"/>
      <c r="I338" s="298"/>
      <c r="J338" s="298"/>
      <c r="K338" s="306"/>
      <c r="L338" s="298"/>
      <c r="M338" s="298"/>
      <c r="N338" s="298"/>
      <c r="O338" s="200"/>
      <c r="P338" s="200"/>
      <c r="Q338" s="237"/>
      <c r="R338" s="200"/>
      <c r="S338" s="200"/>
      <c r="T338" s="298">
        <v>3570</v>
      </c>
      <c r="U338" s="200">
        <v>3570</v>
      </c>
      <c r="V338" s="298">
        <v>3570</v>
      </c>
      <c r="W338" s="314">
        <v>6870</v>
      </c>
      <c r="X338" s="298"/>
      <c r="Y338" s="298"/>
      <c r="Z338" s="298">
        <v>6870</v>
      </c>
      <c r="AA338" s="298"/>
      <c r="AB338" s="298"/>
      <c r="AC338" s="298"/>
      <c r="AD338" s="306">
        <v>0</v>
      </c>
      <c r="AE338" s="298"/>
      <c r="AF338" s="298"/>
      <c r="AG338" s="298"/>
      <c r="AH338" s="298"/>
      <c r="AI338" s="298"/>
      <c r="AJ338" s="298"/>
      <c r="AK338" s="296"/>
      <c r="AL338" s="298"/>
      <c r="AM338" s="200"/>
      <c r="AN338" s="200"/>
      <c r="AO338" s="200"/>
      <c r="AP338" s="200"/>
      <c r="AQ338" s="241"/>
      <c r="AR338" s="247"/>
      <c r="AS338" s="203"/>
      <c r="AT338" s="194">
        <v>3300</v>
      </c>
      <c r="AU338" s="200">
        <v>3300</v>
      </c>
      <c r="AV338" s="246">
        <v>92.4</v>
      </c>
      <c r="AW338" s="324"/>
      <c r="AX338" s="325"/>
      <c r="AY338" s="256"/>
      <c r="AZ338" s="256" t="s">
        <v>2113</v>
      </c>
      <c r="BA338" s="256"/>
      <c r="BB338" s="257"/>
      <c r="BC338" s="257"/>
      <c r="BD338" s="257"/>
      <c r="BE338" s="257"/>
      <c r="BF338" s="257"/>
      <c r="BG338" s="257"/>
      <c r="BH338" s="184"/>
      <c r="BI338" s="203" t="s">
        <v>1327</v>
      </c>
      <c r="BJ338" s="270"/>
      <c r="BK338" s="184" t="s">
        <v>1315</v>
      </c>
      <c r="BL338" s="184"/>
      <c r="BP338" s="183">
        <f t="shared" si="16"/>
        <v>0</v>
      </c>
    </row>
    <row r="339" spans="1:68" s="178" customFormat="1" ht="57" hidden="1" customHeight="1">
      <c r="A339" s="191"/>
      <c r="B339" s="191"/>
      <c r="C339" s="191">
        <v>1</v>
      </c>
      <c r="D339" s="191">
        <v>1</v>
      </c>
      <c r="E339" s="363" t="s">
        <v>2114</v>
      </c>
      <c r="F339" s="298">
        <v>36400</v>
      </c>
      <c r="G339" s="298">
        <v>36400</v>
      </c>
      <c r="H339" s="298"/>
      <c r="I339" s="298"/>
      <c r="J339" s="298">
        <v>36400</v>
      </c>
      <c r="K339" s="306">
        <v>36400</v>
      </c>
      <c r="L339" s="298"/>
      <c r="M339" s="298"/>
      <c r="N339" s="298"/>
      <c r="O339" s="200"/>
      <c r="P339" s="200">
        <v>0</v>
      </c>
      <c r="Q339" s="237"/>
      <c r="R339" s="200"/>
      <c r="S339" s="200"/>
      <c r="T339" s="298">
        <v>34300</v>
      </c>
      <c r="U339" s="200">
        <v>-2100</v>
      </c>
      <c r="V339" s="298">
        <v>34300</v>
      </c>
      <c r="W339" s="314">
        <v>34200</v>
      </c>
      <c r="X339" s="298"/>
      <c r="Y339" s="298"/>
      <c r="Z339" s="298">
        <v>34200</v>
      </c>
      <c r="AA339" s="298"/>
      <c r="AB339" s="298"/>
      <c r="AC339" s="298"/>
      <c r="AD339" s="306">
        <v>0</v>
      </c>
      <c r="AE339" s="298"/>
      <c r="AF339" s="298"/>
      <c r="AG339" s="298"/>
      <c r="AH339" s="298"/>
      <c r="AI339" s="298"/>
      <c r="AJ339" s="298"/>
      <c r="AK339" s="298"/>
      <c r="AL339" s="298"/>
      <c r="AM339" s="200">
        <v>1</v>
      </c>
      <c r="AN339" s="200">
        <v>1</v>
      </c>
      <c r="AO339" s="200" t="s">
        <v>1742</v>
      </c>
      <c r="AP339" s="200">
        <v>-2100</v>
      </c>
      <c r="AQ339" s="241">
        <v>-5.8000000000000003E-2</v>
      </c>
      <c r="AR339" s="247" t="s">
        <v>1743</v>
      </c>
      <c r="AS339" s="203" t="s">
        <v>1327</v>
      </c>
      <c r="AT339" s="194">
        <v>-100</v>
      </c>
      <c r="AU339" s="200">
        <v>-100</v>
      </c>
      <c r="AV339" s="246">
        <v>-0.3</v>
      </c>
      <c r="AW339" s="324" t="s">
        <v>2115</v>
      </c>
      <c r="AX339" s="325" t="s">
        <v>2116</v>
      </c>
      <c r="AY339" s="256" t="s">
        <v>2117</v>
      </c>
      <c r="AZ339" s="256" t="s">
        <v>2118</v>
      </c>
      <c r="BA339" s="256"/>
      <c r="BB339" s="257" t="s">
        <v>2119</v>
      </c>
      <c r="BC339" s="257"/>
      <c r="BD339" s="257"/>
      <c r="BE339" s="257"/>
      <c r="BF339" s="257"/>
      <c r="BG339" s="257"/>
      <c r="BH339" s="184">
        <v>70700</v>
      </c>
      <c r="BI339" s="203" t="s">
        <v>1327</v>
      </c>
      <c r="BJ339" s="270"/>
      <c r="BK339" s="184" t="s">
        <v>1315</v>
      </c>
      <c r="BL339" s="184"/>
      <c r="BP339" s="183">
        <f t="shared" si="16"/>
        <v>0</v>
      </c>
    </row>
    <row r="340" spans="1:68" s="178" customFormat="1" ht="57" hidden="1" customHeight="1">
      <c r="A340" s="191"/>
      <c r="B340" s="191"/>
      <c r="C340" s="191">
        <v>1</v>
      </c>
      <c r="D340" s="191">
        <v>1</v>
      </c>
      <c r="E340" s="217" t="s">
        <v>2120</v>
      </c>
      <c r="F340" s="298">
        <v>3800</v>
      </c>
      <c r="G340" s="298">
        <v>3800</v>
      </c>
      <c r="H340" s="298"/>
      <c r="I340" s="298"/>
      <c r="J340" s="298">
        <v>4200</v>
      </c>
      <c r="K340" s="306">
        <v>4200</v>
      </c>
      <c r="L340" s="298"/>
      <c r="M340" s="298"/>
      <c r="N340" s="298"/>
      <c r="O340" s="200"/>
      <c r="P340" s="200">
        <v>0</v>
      </c>
      <c r="Q340" s="237"/>
      <c r="R340" s="200"/>
      <c r="S340" s="200"/>
      <c r="T340" s="298">
        <v>4200</v>
      </c>
      <c r="U340" s="200">
        <v>0</v>
      </c>
      <c r="V340" s="298">
        <v>4200</v>
      </c>
      <c r="W340" s="314">
        <v>4200</v>
      </c>
      <c r="X340" s="298"/>
      <c r="Y340" s="298"/>
      <c r="Z340" s="298">
        <v>4200</v>
      </c>
      <c r="AA340" s="298"/>
      <c r="AB340" s="298"/>
      <c r="AC340" s="298"/>
      <c r="AD340" s="306">
        <v>0</v>
      </c>
      <c r="AE340" s="298"/>
      <c r="AF340" s="298"/>
      <c r="AG340" s="298"/>
      <c r="AH340" s="298"/>
      <c r="AI340" s="298"/>
      <c r="AJ340" s="298"/>
      <c r="AK340" s="298"/>
      <c r="AL340" s="298"/>
      <c r="AM340" s="200">
        <v>1</v>
      </c>
      <c r="AN340" s="200">
        <v>1</v>
      </c>
      <c r="AO340" s="200" t="s">
        <v>1742</v>
      </c>
      <c r="AP340" s="200">
        <v>0</v>
      </c>
      <c r="AQ340" s="241">
        <v>0</v>
      </c>
      <c r="AR340" s="247" t="s">
        <v>1743</v>
      </c>
      <c r="AS340" s="203" t="s">
        <v>1327</v>
      </c>
      <c r="AT340" s="194">
        <v>0</v>
      </c>
      <c r="AU340" s="200">
        <v>0</v>
      </c>
      <c r="AV340" s="246">
        <v>0</v>
      </c>
      <c r="AW340" s="324" t="s">
        <v>2121</v>
      </c>
      <c r="AX340" s="325" t="s">
        <v>2122</v>
      </c>
      <c r="AY340" s="256" t="s">
        <v>2123</v>
      </c>
      <c r="AZ340" s="256" t="s">
        <v>2118</v>
      </c>
      <c r="BA340" s="256"/>
      <c r="BB340" s="257" t="s">
        <v>2124</v>
      </c>
      <c r="BC340" s="257"/>
      <c r="BD340" s="257"/>
      <c r="BE340" s="257"/>
      <c r="BF340" s="257"/>
      <c r="BG340" s="257"/>
      <c r="BH340" s="184">
        <v>8400</v>
      </c>
      <c r="BI340" s="203" t="s">
        <v>1327</v>
      </c>
      <c r="BJ340" s="270"/>
      <c r="BK340" s="184" t="s">
        <v>1315</v>
      </c>
      <c r="BL340" s="184"/>
      <c r="BP340" s="183">
        <f t="shared" si="16"/>
        <v>0</v>
      </c>
    </row>
    <row r="341" spans="1:68" s="178" customFormat="1" ht="57" hidden="1" customHeight="1">
      <c r="A341" s="191"/>
      <c r="B341" s="191"/>
      <c r="C341" s="191">
        <v>1</v>
      </c>
      <c r="D341" s="191">
        <v>1</v>
      </c>
      <c r="E341" s="273" t="s">
        <v>2125</v>
      </c>
      <c r="F341" s="298"/>
      <c r="G341" s="298"/>
      <c r="H341" s="298"/>
      <c r="I341" s="298"/>
      <c r="J341" s="298"/>
      <c r="K341" s="306"/>
      <c r="L341" s="298"/>
      <c r="M341" s="298"/>
      <c r="N341" s="298"/>
      <c r="O341" s="200"/>
      <c r="P341" s="200"/>
      <c r="Q341" s="237"/>
      <c r="R341" s="200"/>
      <c r="S341" s="200"/>
      <c r="T341" s="298">
        <v>2100</v>
      </c>
      <c r="U341" s="200"/>
      <c r="V341" s="298">
        <v>2100</v>
      </c>
      <c r="W341" s="314">
        <v>2100</v>
      </c>
      <c r="X341" s="298"/>
      <c r="Y341" s="298"/>
      <c r="Z341" s="298">
        <v>2100</v>
      </c>
      <c r="AA341" s="298"/>
      <c r="AB341" s="298"/>
      <c r="AC341" s="298"/>
      <c r="AD341" s="306">
        <v>0</v>
      </c>
      <c r="AE341" s="298"/>
      <c r="AF341" s="298"/>
      <c r="AG341" s="298"/>
      <c r="AH341" s="298"/>
      <c r="AI341" s="298"/>
      <c r="AJ341" s="298"/>
      <c r="AK341" s="337"/>
      <c r="AL341" s="298"/>
      <c r="AM341" s="200"/>
      <c r="AN341" s="200"/>
      <c r="AO341" s="200"/>
      <c r="AP341" s="200"/>
      <c r="AQ341" s="241"/>
      <c r="AR341" s="247"/>
      <c r="AS341" s="203"/>
      <c r="AT341" s="194">
        <v>0</v>
      </c>
      <c r="AU341" s="200">
        <v>0</v>
      </c>
      <c r="AV341" s="246">
        <v>0</v>
      </c>
      <c r="AW341" s="324"/>
      <c r="AX341" s="325"/>
      <c r="AY341" s="256"/>
      <c r="AZ341" s="256" t="s">
        <v>2126</v>
      </c>
      <c r="BA341" s="256"/>
      <c r="BB341" s="257"/>
      <c r="BC341" s="257"/>
      <c r="BD341" s="257"/>
      <c r="BE341" s="257"/>
      <c r="BF341" s="257"/>
      <c r="BG341" s="257"/>
      <c r="BH341" s="184"/>
      <c r="BI341" s="203" t="s">
        <v>1327</v>
      </c>
      <c r="BJ341" s="270"/>
      <c r="BK341" s="184" t="s">
        <v>1315</v>
      </c>
      <c r="BL341" s="184"/>
      <c r="BP341" s="183">
        <f t="shared" si="16"/>
        <v>0</v>
      </c>
    </row>
    <row r="342" spans="1:68" s="178" customFormat="1" ht="57" hidden="1" customHeight="1">
      <c r="A342" s="191"/>
      <c r="B342" s="191"/>
      <c r="C342" s="191">
        <v>1</v>
      </c>
      <c r="D342" s="191">
        <v>1</v>
      </c>
      <c r="E342" s="273" t="s">
        <v>2127</v>
      </c>
      <c r="F342" s="298"/>
      <c r="G342" s="298"/>
      <c r="H342" s="298"/>
      <c r="I342" s="298"/>
      <c r="J342" s="298"/>
      <c r="K342" s="306"/>
      <c r="L342" s="298"/>
      <c r="M342" s="298"/>
      <c r="N342" s="298"/>
      <c r="O342" s="200"/>
      <c r="P342" s="200"/>
      <c r="Q342" s="237"/>
      <c r="R342" s="200"/>
      <c r="S342" s="200"/>
      <c r="T342" s="298"/>
      <c r="U342" s="200"/>
      <c r="V342" s="298"/>
      <c r="W342" s="314">
        <v>10000</v>
      </c>
      <c r="X342" s="298"/>
      <c r="Y342" s="298"/>
      <c r="Z342" s="298">
        <v>10000</v>
      </c>
      <c r="AA342" s="298"/>
      <c r="AB342" s="298"/>
      <c r="AC342" s="298"/>
      <c r="AD342" s="306">
        <v>0</v>
      </c>
      <c r="AE342" s="298"/>
      <c r="AF342" s="298"/>
      <c r="AG342" s="298"/>
      <c r="AH342" s="298"/>
      <c r="AI342" s="298"/>
      <c r="AJ342" s="298"/>
      <c r="AK342" s="337"/>
      <c r="AL342" s="298"/>
      <c r="AM342" s="200"/>
      <c r="AN342" s="200"/>
      <c r="AO342" s="200"/>
      <c r="AP342" s="200"/>
      <c r="AQ342" s="241"/>
      <c r="AR342" s="247"/>
      <c r="AS342" s="203"/>
      <c r="AT342" s="194">
        <v>10000</v>
      </c>
      <c r="AU342" s="200">
        <v>10000</v>
      </c>
      <c r="AV342" s="246" t="e">
        <v>#DIV/0!</v>
      </c>
      <c r="AW342" s="324"/>
      <c r="AX342" s="325"/>
      <c r="AY342" s="256"/>
      <c r="AZ342" s="256" t="s">
        <v>2128</v>
      </c>
      <c r="BA342" s="256"/>
      <c r="BB342" s="257"/>
      <c r="BC342" s="257"/>
      <c r="BD342" s="257"/>
      <c r="BE342" s="257"/>
      <c r="BF342" s="257"/>
      <c r="BG342" s="257"/>
      <c r="BH342" s="184"/>
      <c r="BI342" s="203" t="s">
        <v>1327</v>
      </c>
      <c r="BJ342" s="270"/>
      <c r="BK342" s="184" t="s">
        <v>1315</v>
      </c>
      <c r="BL342" s="184"/>
      <c r="BP342" s="183">
        <f t="shared" si="16"/>
        <v>0</v>
      </c>
    </row>
    <row r="343" spans="1:68" s="178" customFormat="1" ht="36" hidden="1" customHeight="1">
      <c r="A343" s="191"/>
      <c r="B343" s="191"/>
      <c r="C343" s="191"/>
      <c r="D343" s="191">
        <v>1</v>
      </c>
      <c r="E343" s="273" t="s">
        <v>2129</v>
      </c>
      <c r="F343" s="298"/>
      <c r="G343" s="298">
        <v>1071610</v>
      </c>
      <c r="H343" s="298">
        <v>0</v>
      </c>
      <c r="I343" s="298">
        <v>0</v>
      </c>
      <c r="J343" s="298">
        <v>1137075</v>
      </c>
      <c r="K343" s="298">
        <v>1137075</v>
      </c>
      <c r="L343" s="298">
        <v>0</v>
      </c>
      <c r="M343" s="298">
        <v>0</v>
      </c>
      <c r="N343" s="298">
        <v>0</v>
      </c>
      <c r="O343" s="298">
        <v>0</v>
      </c>
      <c r="P343" s="298">
        <v>0</v>
      </c>
      <c r="Q343" s="298">
        <v>0</v>
      </c>
      <c r="R343" s="298">
        <v>0</v>
      </c>
      <c r="S343" s="298">
        <v>0</v>
      </c>
      <c r="T343" s="298">
        <v>1222964</v>
      </c>
      <c r="U343" s="298">
        <v>85889</v>
      </c>
      <c r="V343" s="298">
        <v>1222964</v>
      </c>
      <c r="W343" s="298">
        <v>1310101</v>
      </c>
      <c r="X343" s="298"/>
      <c r="Y343" s="298"/>
      <c r="Z343" s="298">
        <v>387087</v>
      </c>
      <c r="AA343" s="298"/>
      <c r="AB343" s="369">
        <v>923014</v>
      </c>
      <c r="AC343" s="298"/>
      <c r="AD343" s="306">
        <v>0</v>
      </c>
      <c r="AE343" s="298"/>
      <c r="AF343" s="298"/>
      <c r="AG343" s="298"/>
      <c r="AH343" s="298"/>
      <c r="AI343" s="298"/>
      <c r="AJ343" s="298"/>
      <c r="AK343" s="296"/>
      <c r="AL343" s="298"/>
      <c r="AM343" s="200"/>
      <c r="AN343" s="200"/>
      <c r="AO343" s="200"/>
      <c r="AP343" s="200"/>
      <c r="AQ343" s="241"/>
      <c r="AR343" s="247"/>
      <c r="AS343" s="203"/>
      <c r="AT343" s="194">
        <v>87137</v>
      </c>
      <c r="AU343" s="200">
        <v>87137</v>
      </c>
      <c r="AV343" s="246">
        <v>7.1</v>
      </c>
      <c r="AW343" s="324"/>
      <c r="AX343" s="325"/>
      <c r="AY343" s="256">
        <v>103500</v>
      </c>
      <c r="AZ343" s="256"/>
      <c r="BA343" s="256"/>
      <c r="BB343" s="257"/>
      <c r="BC343" s="257"/>
      <c r="BD343" s="257"/>
      <c r="BE343" s="257"/>
      <c r="BF343" s="257"/>
      <c r="BG343" s="257"/>
      <c r="BH343" s="184"/>
      <c r="BI343" s="203" t="s">
        <v>1327</v>
      </c>
      <c r="BJ343" s="270"/>
      <c r="BK343" s="184" t="s">
        <v>1315</v>
      </c>
      <c r="BL343" s="184"/>
      <c r="BP343" s="183">
        <f t="shared" si="16"/>
        <v>0</v>
      </c>
    </row>
    <row r="344" spans="1:68" s="178" customFormat="1" ht="39.75" hidden="1" customHeight="1">
      <c r="A344" s="191"/>
      <c r="B344" s="191"/>
      <c r="C344" s="191">
        <v>1</v>
      </c>
      <c r="D344" s="191">
        <v>1</v>
      </c>
      <c r="E344" s="273" t="s">
        <v>2130</v>
      </c>
      <c r="F344" s="298">
        <v>122523</v>
      </c>
      <c r="G344" s="298">
        <v>122523</v>
      </c>
      <c r="H344" s="298"/>
      <c r="I344" s="298"/>
      <c r="J344" s="298">
        <v>126400</v>
      </c>
      <c r="K344" s="306">
        <v>126400</v>
      </c>
      <c r="L344" s="298"/>
      <c r="M344" s="298"/>
      <c r="N344" s="298"/>
      <c r="O344" s="200"/>
      <c r="P344" s="200">
        <v>0</v>
      </c>
      <c r="Q344" s="237"/>
      <c r="R344" s="200"/>
      <c r="S344" s="200"/>
      <c r="T344" s="298">
        <v>160220</v>
      </c>
      <c r="U344" s="200">
        <v>33820</v>
      </c>
      <c r="V344" s="298">
        <v>160220</v>
      </c>
      <c r="W344" s="314">
        <v>191687</v>
      </c>
      <c r="X344" s="298"/>
      <c r="Y344" s="298"/>
      <c r="Z344" s="298">
        <v>60152</v>
      </c>
      <c r="AA344" s="298"/>
      <c r="AB344" s="298">
        <v>131535</v>
      </c>
      <c r="AC344" s="298"/>
      <c r="AD344" s="306">
        <v>0</v>
      </c>
      <c r="AE344" s="298"/>
      <c r="AF344" s="298"/>
      <c r="AG344" s="298">
        <v>52020</v>
      </c>
      <c r="AH344" s="298"/>
      <c r="AI344" s="298">
        <v>127317</v>
      </c>
      <c r="AJ344" s="298"/>
      <c r="AK344" s="298"/>
      <c r="AL344" s="298" t="s">
        <v>1982</v>
      </c>
      <c r="AM344" s="200">
        <v>1</v>
      </c>
      <c r="AN344" s="200">
        <v>1</v>
      </c>
      <c r="AO344" s="200" t="s">
        <v>1786</v>
      </c>
      <c r="AP344" s="200">
        <v>33820</v>
      </c>
      <c r="AQ344" s="241">
        <v>0.26800000000000002</v>
      </c>
      <c r="AR344" s="247" t="s">
        <v>1743</v>
      </c>
      <c r="AS344" s="203" t="s">
        <v>1327</v>
      </c>
      <c r="AT344" s="194">
        <v>31467</v>
      </c>
      <c r="AU344" s="200">
        <v>31467</v>
      </c>
      <c r="AV344" s="246">
        <v>19.600000000000001</v>
      </c>
      <c r="AW344" s="324" t="s">
        <v>2131</v>
      </c>
      <c r="AX344" s="325" t="s">
        <v>2132</v>
      </c>
      <c r="AY344" s="256" t="s">
        <v>2133</v>
      </c>
      <c r="AZ344" s="256" t="s">
        <v>2134</v>
      </c>
      <c r="BA344" s="256">
        <v>191685</v>
      </c>
      <c r="BB344" s="257" t="s">
        <v>2135</v>
      </c>
      <c r="BC344" s="257"/>
      <c r="BD344" s="257"/>
      <c r="BE344" s="257"/>
      <c r="BF344" s="257">
        <v>77693</v>
      </c>
      <c r="BG344" s="257"/>
      <c r="BH344" s="184">
        <v>286620</v>
      </c>
      <c r="BI344" s="203" t="s">
        <v>1327</v>
      </c>
      <c r="BJ344" s="270"/>
      <c r="BK344" s="184" t="s">
        <v>1315</v>
      </c>
      <c r="BL344" s="184"/>
      <c r="BP344" s="183">
        <f t="shared" si="16"/>
        <v>0</v>
      </c>
    </row>
    <row r="345" spans="1:68" s="178" customFormat="1" ht="39.75" hidden="1" customHeight="1">
      <c r="A345" s="191"/>
      <c r="B345" s="191"/>
      <c r="C345" s="191"/>
      <c r="D345" s="191">
        <v>1</v>
      </c>
      <c r="E345" s="273" t="s">
        <v>2136</v>
      </c>
      <c r="F345" s="298"/>
      <c r="G345" s="298"/>
      <c r="H345" s="298"/>
      <c r="I345" s="298"/>
      <c r="J345" s="298"/>
      <c r="K345" s="306"/>
      <c r="L345" s="298"/>
      <c r="M345" s="298"/>
      <c r="N345" s="298"/>
      <c r="O345" s="200"/>
      <c r="P345" s="200"/>
      <c r="Q345" s="237"/>
      <c r="R345" s="200"/>
      <c r="S345" s="200"/>
      <c r="T345" s="298">
        <v>140160</v>
      </c>
      <c r="U345" s="200"/>
      <c r="V345" s="298">
        <v>140160</v>
      </c>
      <c r="W345" s="314">
        <v>152510</v>
      </c>
      <c r="X345" s="298"/>
      <c r="Y345" s="298"/>
      <c r="Z345" s="298">
        <v>36972</v>
      </c>
      <c r="AA345" s="298"/>
      <c r="AB345" s="298">
        <v>115538</v>
      </c>
      <c r="AC345" s="298"/>
      <c r="AD345" s="306">
        <v>0</v>
      </c>
      <c r="AE345" s="298"/>
      <c r="AF345" s="298"/>
      <c r="AG345" s="298">
        <v>33960</v>
      </c>
      <c r="AH345" s="298"/>
      <c r="AI345" s="298">
        <v>106200</v>
      </c>
      <c r="AJ345" s="298"/>
      <c r="AK345" s="337"/>
      <c r="AL345" s="298"/>
      <c r="AM345" s="200"/>
      <c r="AN345" s="200"/>
      <c r="AO345" s="200"/>
      <c r="AP345" s="200"/>
      <c r="AQ345" s="241"/>
      <c r="AR345" s="247"/>
      <c r="AS345" s="203"/>
      <c r="AT345" s="194">
        <v>12350</v>
      </c>
      <c r="AU345" s="200">
        <v>12350</v>
      </c>
      <c r="AV345" s="246">
        <v>8.8000000000000007</v>
      </c>
      <c r="AW345" s="324"/>
      <c r="AX345" s="325"/>
      <c r="AY345" s="256"/>
      <c r="AZ345" s="256"/>
      <c r="BA345" s="256"/>
      <c r="BB345" s="257"/>
      <c r="BC345" s="257"/>
      <c r="BD345" s="257"/>
      <c r="BE345" s="257"/>
      <c r="BF345" s="257"/>
      <c r="BG345" s="257"/>
      <c r="BH345" s="184"/>
      <c r="BI345" s="203" t="s">
        <v>1327</v>
      </c>
      <c r="BJ345" s="270"/>
      <c r="BK345" s="184" t="s">
        <v>1315</v>
      </c>
      <c r="BL345" s="184"/>
      <c r="BP345" s="183">
        <f t="shared" si="16"/>
        <v>0</v>
      </c>
    </row>
    <row r="346" spans="1:68" s="178" customFormat="1" ht="39.75" hidden="1" customHeight="1">
      <c r="A346" s="191"/>
      <c r="B346" s="191"/>
      <c r="C346" s="191"/>
      <c r="D346" s="191">
        <v>1</v>
      </c>
      <c r="E346" s="273" t="s">
        <v>2137</v>
      </c>
      <c r="F346" s="298"/>
      <c r="G346" s="298"/>
      <c r="H346" s="298"/>
      <c r="I346" s="298"/>
      <c r="J346" s="298"/>
      <c r="K346" s="306"/>
      <c r="L346" s="298"/>
      <c r="M346" s="298"/>
      <c r="N346" s="298"/>
      <c r="O346" s="200"/>
      <c r="P346" s="200"/>
      <c r="Q346" s="237"/>
      <c r="R346" s="200"/>
      <c r="S346" s="200"/>
      <c r="T346" s="298"/>
      <c r="U346" s="200"/>
      <c r="V346" s="298"/>
      <c r="W346" s="314">
        <v>21117</v>
      </c>
      <c r="X346" s="298"/>
      <c r="Y346" s="298"/>
      <c r="Z346" s="298">
        <v>5119</v>
      </c>
      <c r="AA346" s="298"/>
      <c r="AB346" s="298">
        <v>15998</v>
      </c>
      <c r="AC346" s="298"/>
      <c r="AD346" s="306">
        <v>0</v>
      </c>
      <c r="AE346" s="298"/>
      <c r="AF346" s="298"/>
      <c r="AG346" s="298"/>
      <c r="AH346" s="298"/>
      <c r="AI346" s="298">
        <v>21117</v>
      </c>
      <c r="AJ346" s="298"/>
      <c r="AK346" s="337"/>
      <c r="AL346" s="298"/>
      <c r="AM346" s="200"/>
      <c r="AN346" s="200"/>
      <c r="AO346" s="200"/>
      <c r="AP346" s="200"/>
      <c r="AQ346" s="241"/>
      <c r="AR346" s="247"/>
      <c r="AS346" s="203"/>
      <c r="AT346" s="194">
        <v>21117</v>
      </c>
      <c r="AU346" s="200">
        <v>21117</v>
      </c>
      <c r="AV346" s="246" t="e">
        <v>#DIV/0!</v>
      </c>
      <c r="AW346" s="324"/>
      <c r="AX346" s="325"/>
      <c r="AY346" s="256"/>
      <c r="AZ346" s="256"/>
      <c r="BA346" s="256"/>
      <c r="BB346" s="257"/>
      <c r="BC346" s="257"/>
      <c r="BD346" s="257"/>
      <c r="BE346" s="257"/>
      <c r="BF346" s="257"/>
      <c r="BG346" s="257"/>
      <c r="BH346" s="184"/>
      <c r="BI346" s="203" t="s">
        <v>1327</v>
      </c>
      <c r="BJ346" s="270"/>
      <c r="BK346" s="184" t="s">
        <v>1315</v>
      </c>
      <c r="BL346" s="184"/>
      <c r="BP346" s="183">
        <f t="shared" si="16"/>
        <v>0</v>
      </c>
    </row>
    <row r="347" spans="1:68" s="178" customFormat="1" ht="39.75" hidden="1" customHeight="1">
      <c r="A347" s="191"/>
      <c r="B347" s="191"/>
      <c r="C347" s="191"/>
      <c r="D347" s="191">
        <v>1</v>
      </c>
      <c r="E347" s="363" t="s">
        <v>2138</v>
      </c>
      <c r="F347" s="298"/>
      <c r="G347" s="298"/>
      <c r="H347" s="298"/>
      <c r="I347" s="298"/>
      <c r="J347" s="298"/>
      <c r="K347" s="306"/>
      <c r="L347" s="298"/>
      <c r="M347" s="298"/>
      <c r="N347" s="298"/>
      <c r="O347" s="200"/>
      <c r="P347" s="200"/>
      <c r="Q347" s="237"/>
      <c r="R347" s="200"/>
      <c r="S347" s="200"/>
      <c r="T347" s="298">
        <v>18060</v>
      </c>
      <c r="U347" s="200">
        <v>18060</v>
      </c>
      <c r="V347" s="298">
        <v>18060</v>
      </c>
      <c r="W347" s="314">
        <v>18060</v>
      </c>
      <c r="X347" s="298"/>
      <c r="Y347" s="298"/>
      <c r="Z347" s="298">
        <v>18060</v>
      </c>
      <c r="AA347" s="298"/>
      <c r="AB347" s="298"/>
      <c r="AC347" s="298"/>
      <c r="AD347" s="306">
        <v>0</v>
      </c>
      <c r="AE347" s="298"/>
      <c r="AF347" s="298"/>
      <c r="AG347" s="298">
        <v>18060</v>
      </c>
      <c r="AH347" s="298"/>
      <c r="AI347" s="298"/>
      <c r="AJ347" s="298"/>
      <c r="AK347" s="296"/>
      <c r="AL347" s="298"/>
      <c r="AM347" s="200"/>
      <c r="AN347" s="200"/>
      <c r="AO347" s="200"/>
      <c r="AP347" s="200"/>
      <c r="AQ347" s="241"/>
      <c r="AR347" s="247"/>
      <c r="AS347" s="203"/>
      <c r="AT347" s="194">
        <v>0</v>
      </c>
      <c r="AU347" s="200">
        <v>0</v>
      </c>
      <c r="AV347" s="246">
        <v>0</v>
      </c>
      <c r="AW347" s="324"/>
      <c r="AX347" s="325"/>
      <c r="AY347" s="256"/>
      <c r="AZ347" s="256" t="s">
        <v>2139</v>
      </c>
      <c r="BA347" s="256"/>
      <c r="BB347" s="257"/>
      <c r="BC347" s="257"/>
      <c r="BD347" s="257"/>
      <c r="BE347" s="257"/>
      <c r="BF347" s="257"/>
      <c r="BG347" s="257"/>
      <c r="BH347" s="184"/>
      <c r="BI347" s="203" t="s">
        <v>1327</v>
      </c>
      <c r="BJ347" s="270"/>
      <c r="BK347" s="184" t="s">
        <v>1315</v>
      </c>
      <c r="BL347" s="184"/>
      <c r="BP347" s="183">
        <f t="shared" si="16"/>
        <v>0</v>
      </c>
    </row>
    <row r="348" spans="1:68" s="178" customFormat="1" ht="39.75" hidden="1" customHeight="1">
      <c r="A348" s="191"/>
      <c r="B348" s="191"/>
      <c r="C348" s="191"/>
      <c r="D348" s="191">
        <v>1</v>
      </c>
      <c r="E348" s="217" t="s">
        <v>2140</v>
      </c>
      <c r="F348" s="298">
        <v>2000</v>
      </c>
      <c r="G348" s="298">
        <v>2000</v>
      </c>
      <c r="H348" s="298"/>
      <c r="I348" s="298"/>
      <c r="J348" s="298"/>
      <c r="K348" s="306"/>
      <c r="L348" s="298"/>
      <c r="M348" s="298"/>
      <c r="N348" s="298"/>
      <c r="O348" s="200"/>
      <c r="P348" s="200">
        <v>0</v>
      </c>
      <c r="Q348" s="237"/>
      <c r="R348" s="200"/>
      <c r="S348" s="200"/>
      <c r="T348" s="298">
        <v>2000</v>
      </c>
      <c r="U348" s="200">
        <v>2000</v>
      </c>
      <c r="V348" s="298">
        <v>2000</v>
      </c>
      <c r="W348" s="314"/>
      <c r="X348" s="298"/>
      <c r="Y348" s="298"/>
      <c r="Z348" s="298"/>
      <c r="AA348" s="298"/>
      <c r="AB348" s="298"/>
      <c r="AC348" s="298"/>
      <c r="AD348" s="306">
        <v>0</v>
      </c>
      <c r="AE348" s="298"/>
      <c r="AF348" s="298"/>
      <c r="AG348" s="298"/>
      <c r="AH348" s="298"/>
      <c r="AI348" s="298"/>
      <c r="AJ348" s="298"/>
      <c r="AK348" s="298"/>
      <c r="AL348" s="298" t="s">
        <v>1975</v>
      </c>
      <c r="AM348" s="200">
        <v>1</v>
      </c>
      <c r="AN348" s="200">
        <v>1</v>
      </c>
      <c r="AO348" s="200" t="s">
        <v>1742</v>
      </c>
      <c r="AP348" s="200">
        <v>2000</v>
      </c>
      <c r="AQ348" s="241">
        <v>0</v>
      </c>
      <c r="AR348" s="247" t="s">
        <v>1743</v>
      </c>
      <c r="AS348" s="203" t="s">
        <v>1327</v>
      </c>
      <c r="AT348" s="194">
        <v>-2000</v>
      </c>
      <c r="AU348" s="200">
        <v>-2000</v>
      </c>
      <c r="AV348" s="246">
        <v>-100</v>
      </c>
      <c r="AW348" s="358" t="s">
        <v>2141</v>
      </c>
      <c r="AX348" s="325" t="s">
        <v>2142</v>
      </c>
      <c r="AY348" s="256" t="s">
        <v>2143</v>
      </c>
      <c r="AZ348" s="256" t="s">
        <v>2144</v>
      </c>
      <c r="BA348" s="256"/>
      <c r="BB348" s="257" t="s">
        <v>2145</v>
      </c>
      <c r="BC348" s="257"/>
      <c r="BD348" s="257"/>
      <c r="BE348" s="257"/>
      <c r="BF348" s="257"/>
      <c r="BG348" s="257"/>
      <c r="BH348" s="184">
        <v>2000</v>
      </c>
      <c r="BI348" s="203" t="s">
        <v>1327</v>
      </c>
      <c r="BJ348" s="270"/>
      <c r="BK348" s="184" t="s">
        <v>1315</v>
      </c>
      <c r="BL348" s="184"/>
      <c r="BP348" s="183">
        <f t="shared" si="16"/>
        <v>0</v>
      </c>
    </row>
    <row r="349" spans="1:68" s="178" customFormat="1" ht="39.75" hidden="1" customHeight="1">
      <c r="A349" s="191"/>
      <c r="B349" s="191"/>
      <c r="C349" s="191">
        <v>1</v>
      </c>
      <c r="D349" s="191">
        <v>1</v>
      </c>
      <c r="E349" s="273" t="s">
        <v>2146</v>
      </c>
      <c r="F349" s="298">
        <v>36687</v>
      </c>
      <c r="G349" s="298">
        <v>36687</v>
      </c>
      <c r="H349" s="298"/>
      <c r="I349" s="298"/>
      <c r="J349" s="298">
        <v>44975</v>
      </c>
      <c r="K349" s="306">
        <v>44975</v>
      </c>
      <c r="L349" s="298"/>
      <c r="M349" s="298"/>
      <c r="N349" s="298"/>
      <c r="O349" s="200"/>
      <c r="P349" s="200">
        <v>0</v>
      </c>
      <c r="Q349" s="237"/>
      <c r="R349" s="200"/>
      <c r="S349" s="200"/>
      <c r="T349" s="298">
        <v>47464</v>
      </c>
      <c r="U349" s="200">
        <v>2489</v>
      </c>
      <c r="V349" s="298">
        <v>47464</v>
      </c>
      <c r="W349" s="314">
        <v>52105</v>
      </c>
      <c r="X349" s="298"/>
      <c r="Y349" s="298"/>
      <c r="Z349" s="298">
        <v>52105</v>
      </c>
      <c r="AA349" s="298"/>
      <c r="AB349" s="298"/>
      <c r="AC349" s="298"/>
      <c r="AD349" s="306">
        <v>0</v>
      </c>
      <c r="AE349" s="298"/>
      <c r="AF349" s="298"/>
      <c r="AG349" s="298"/>
      <c r="AH349" s="298"/>
      <c r="AI349" s="298"/>
      <c r="AJ349" s="298"/>
      <c r="AK349" s="298"/>
      <c r="AL349" s="298" t="s">
        <v>1982</v>
      </c>
      <c r="AM349" s="200">
        <v>1</v>
      </c>
      <c r="AN349" s="200">
        <v>1</v>
      </c>
      <c r="AO349" s="200" t="s">
        <v>1742</v>
      </c>
      <c r="AP349" s="200">
        <v>2489</v>
      </c>
      <c r="AQ349" s="241">
        <v>5.5E-2</v>
      </c>
      <c r="AR349" s="247"/>
      <c r="AS349" s="203" t="s">
        <v>1327</v>
      </c>
      <c r="AT349" s="194">
        <v>4641</v>
      </c>
      <c r="AU349" s="200">
        <v>4641</v>
      </c>
      <c r="AV349" s="246">
        <v>9.8000000000000007</v>
      </c>
      <c r="AW349" s="324" t="s">
        <v>2147</v>
      </c>
      <c r="AX349" s="325"/>
      <c r="AY349" s="256" t="s">
        <v>2148</v>
      </c>
      <c r="AZ349" s="256" t="s">
        <v>2149</v>
      </c>
      <c r="BA349" s="256"/>
      <c r="BB349" s="257" t="s">
        <v>2150</v>
      </c>
      <c r="BC349" s="257"/>
      <c r="BD349" s="257"/>
      <c r="BE349" s="257"/>
      <c r="BF349" s="257"/>
      <c r="BG349" s="257"/>
      <c r="BH349" s="184">
        <v>92439</v>
      </c>
      <c r="BI349" s="203" t="s">
        <v>1327</v>
      </c>
      <c r="BJ349" s="270"/>
      <c r="BK349" s="184" t="s">
        <v>1315</v>
      </c>
      <c r="BL349" s="184"/>
      <c r="BP349" s="183">
        <f t="shared" si="16"/>
        <v>0</v>
      </c>
    </row>
    <row r="350" spans="1:68" s="178" customFormat="1" ht="39.75" hidden="1" customHeight="1">
      <c r="A350" s="191"/>
      <c r="B350" s="191"/>
      <c r="C350" s="191">
        <v>1</v>
      </c>
      <c r="D350" s="191">
        <v>1</v>
      </c>
      <c r="E350" s="273" t="s">
        <v>2151</v>
      </c>
      <c r="F350" s="298">
        <v>849000</v>
      </c>
      <c r="G350" s="298">
        <v>849000</v>
      </c>
      <c r="H350" s="298"/>
      <c r="I350" s="298"/>
      <c r="J350" s="298">
        <v>904300</v>
      </c>
      <c r="K350" s="306">
        <v>904300</v>
      </c>
      <c r="L350" s="298"/>
      <c r="M350" s="298"/>
      <c r="N350" s="298"/>
      <c r="O350" s="200"/>
      <c r="P350" s="200">
        <v>0</v>
      </c>
      <c r="Q350" s="237"/>
      <c r="R350" s="200"/>
      <c r="S350" s="200"/>
      <c r="T350" s="298">
        <v>953880</v>
      </c>
      <c r="U350" s="200">
        <v>49580</v>
      </c>
      <c r="V350" s="298">
        <v>953880</v>
      </c>
      <c r="W350" s="314">
        <v>993544</v>
      </c>
      <c r="X350" s="298">
        <v>0</v>
      </c>
      <c r="Y350" s="298"/>
      <c r="Z350" s="298">
        <v>225461</v>
      </c>
      <c r="AA350" s="298"/>
      <c r="AB350" s="298">
        <v>768083</v>
      </c>
      <c r="AC350" s="298"/>
      <c r="AD350" s="306">
        <v>0</v>
      </c>
      <c r="AE350" s="298"/>
      <c r="AF350" s="298"/>
      <c r="AG350" s="298"/>
      <c r="AH350" s="298"/>
      <c r="AI350" s="298">
        <v>603596</v>
      </c>
      <c r="AJ350" s="298"/>
      <c r="AK350" s="203"/>
      <c r="AL350" s="203"/>
      <c r="AM350" s="200">
        <v>1</v>
      </c>
      <c r="AN350" s="200">
        <v>1</v>
      </c>
      <c r="AO350" s="200" t="s">
        <v>1786</v>
      </c>
      <c r="AP350" s="200">
        <v>49580</v>
      </c>
      <c r="AQ350" s="241">
        <v>5.5E-2</v>
      </c>
      <c r="AR350" s="247" t="s">
        <v>1743</v>
      </c>
      <c r="AS350" s="203" t="s">
        <v>1327</v>
      </c>
      <c r="AT350" s="194">
        <v>39664</v>
      </c>
      <c r="AU350" s="200">
        <v>39664</v>
      </c>
      <c r="AV350" s="246">
        <v>4.2</v>
      </c>
      <c r="AW350" s="324" t="s">
        <v>2152</v>
      </c>
      <c r="AX350" s="325"/>
      <c r="AY350" s="256" t="s">
        <v>2153</v>
      </c>
      <c r="AZ350" s="256" t="s">
        <v>1613</v>
      </c>
      <c r="BA350" s="256"/>
      <c r="BB350" s="257" t="s">
        <v>1614</v>
      </c>
      <c r="BC350" s="257"/>
      <c r="BD350" s="257"/>
      <c r="BE350" s="257"/>
      <c r="BF350" s="257">
        <v>556103</v>
      </c>
      <c r="BG350" s="257"/>
      <c r="BH350" s="184">
        <v>1858180</v>
      </c>
      <c r="BI350" s="203" t="s">
        <v>1327</v>
      </c>
      <c r="BJ350" s="270"/>
      <c r="BK350" s="184" t="s">
        <v>1315</v>
      </c>
      <c r="BL350" s="184"/>
      <c r="BP350" s="183">
        <f t="shared" si="16"/>
        <v>0</v>
      </c>
    </row>
    <row r="351" spans="1:68" s="178" customFormat="1" ht="39.75" hidden="1" customHeight="1">
      <c r="A351" s="191"/>
      <c r="B351" s="191"/>
      <c r="C351" s="191">
        <v>1</v>
      </c>
      <c r="D351" s="191">
        <v>1</v>
      </c>
      <c r="E351" s="273" t="s">
        <v>2154</v>
      </c>
      <c r="F351" s="298">
        <v>61400</v>
      </c>
      <c r="G351" s="298">
        <v>61400</v>
      </c>
      <c r="H351" s="298"/>
      <c r="I351" s="298"/>
      <c r="J351" s="298">
        <v>61400</v>
      </c>
      <c r="K351" s="306">
        <v>61400</v>
      </c>
      <c r="L351" s="298"/>
      <c r="M351" s="298"/>
      <c r="N351" s="298"/>
      <c r="O351" s="200"/>
      <c r="P351" s="200">
        <v>0</v>
      </c>
      <c r="Q351" s="237"/>
      <c r="R351" s="200"/>
      <c r="S351" s="200"/>
      <c r="T351" s="298">
        <v>61400</v>
      </c>
      <c r="U351" s="200">
        <v>0</v>
      </c>
      <c r="V351" s="298">
        <v>61400</v>
      </c>
      <c r="W351" s="314">
        <v>65168</v>
      </c>
      <c r="X351" s="298"/>
      <c r="Y351" s="298"/>
      <c r="Z351" s="298">
        <v>49369</v>
      </c>
      <c r="AA351" s="298"/>
      <c r="AB351" s="298">
        <v>15799</v>
      </c>
      <c r="AC351" s="298"/>
      <c r="AD351" s="306">
        <v>0</v>
      </c>
      <c r="AE351" s="298"/>
      <c r="AF351" s="298"/>
      <c r="AG351" s="298"/>
      <c r="AH351" s="298"/>
      <c r="AI351" s="298">
        <v>14977</v>
      </c>
      <c r="AJ351" s="298"/>
      <c r="AK351" s="298"/>
      <c r="AL351" s="298"/>
      <c r="AM351" s="200">
        <v>1</v>
      </c>
      <c r="AN351" s="200">
        <v>1</v>
      </c>
      <c r="AO351" s="200" t="s">
        <v>1786</v>
      </c>
      <c r="AP351" s="200">
        <v>0</v>
      </c>
      <c r="AQ351" s="241">
        <v>0</v>
      </c>
      <c r="AR351" s="247" t="s">
        <v>1743</v>
      </c>
      <c r="AS351" s="203" t="s">
        <v>1327</v>
      </c>
      <c r="AT351" s="194">
        <v>3768</v>
      </c>
      <c r="AU351" s="200">
        <v>3768</v>
      </c>
      <c r="AV351" s="246">
        <v>6.1</v>
      </c>
      <c r="AW351" s="324" t="s">
        <v>2155</v>
      </c>
      <c r="AX351" s="325" t="s">
        <v>2156</v>
      </c>
      <c r="AY351" s="256" t="s">
        <v>2157</v>
      </c>
      <c r="AZ351" s="256" t="s">
        <v>1619</v>
      </c>
      <c r="BA351" s="256"/>
      <c r="BB351" s="257" t="s">
        <v>1620</v>
      </c>
      <c r="BC351" s="257"/>
      <c r="BD351" s="257"/>
      <c r="BE351" s="257"/>
      <c r="BF351" s="257">
        <v>8822</v>
      </c>
      <c r="BG351" s="257"/>
      <c r="BH351" s="184">
        <v>122800</v>
      </c>
      <c r="BI351" s="203" t="s">
        <v>1327</v>
      </c>
      <c r="BJ351" s="270"/>
      <c r="BK351" s="184" t="s">
        <v>1315</v>
      </c>
      <c r="BL351" s="184"/>
      <c r="BP351" s="183">
        <f t="shared" si="16"/>
        <v>0</v>
      </c>
    </row>
    <row r="352" spans="1:68" s="178" customFormat="1" ht="39.75" hidden="1" customHeight="1">
      <c r="A352" s="191"/>
      <c r="B352" s="191"/>
      <c r="C352" s="191">
        <v>1</v>
      </c>
      <c r="D352" s="191">
        <v>1</v>
      </c>
      <c r="E352" s="273" t="s">
        <v>2158</v>
      </c>
      <c r="F352" s="298"/>
      <c r="G352" s="298"/>
      <c r="H352" s="298"/>
      <c r="I352" s="298"/>
      <c r="J352" s="298"/>
      <c r="K352" s="306"/>
      <c r="L352" s="298"/>
      <c r="M352" s="298"/>
      <c r="N352" s="298"/>
      <c r="O352" s="200"/>
      <c r="P352" s="200"/>
      <c r="Q352" s="237"/>
      <c r="R352" s="200"/>
      <c r="S352" s="200"/>
      <c r="T352" s="298"/>
      <c r="U352" s="200"/>
      <c r="V352" s="298"/>
      <c r="W352" s="314">
        <v>7597</v>
      </c>
      <c r="X352" s="298"/>
      <c r="Y352" s="298"/>
      <c r="Z352" s="298"/>
      <c r="AA352" s="298"/>
      <c r="AB352" s="298">
        <v>7597</v>
      </c>
      <c r="AC352" s="298"/>
      <c r="AD352" s="306">
        <v>0</v>
      </c>
      <c r="AE352" s="298"/>
      <c r="AF352" s="298"/>
      <c r="AG352" s="298"/>
      <c r="AH352" s="298"/>
      <c r="AI352" s="298"/>
      <c r="AJ352" s="298"/>
      <c r="AK352" s="337"/>
      <c r="AL352" s="298"/>
      <c r="AM352" s="200"/>
      <c r="AN352" s="200"/>
      <c r="AO352" s="200"/>
      <c r="AP352" s="200"/>
      <c r="AQ352" s="241"/>
      <c r="AR352" s="247"/>
      <c r="AS352" s="203"/>
      <c r="AT352" s="194">
        <v>7597</v>
      </c>
      <c r="AU352" s="200">
        <v>7597</v>
      </c>
      <c r="AV352" s="246" t="e">
        <v>#DIV/0!</v>
      </c>
      <c r="AW352" s="324"/>
      <c r="AX352" s="325"/>
      <c r="AY352" s="256"/>
      <c r="AZ352" s="256"/>
      <c r="BA352" s="256"/>
      <c r="BB352" s="257"/>
      <c r="BC352" s="257"/>
      <c r="BD352" s="257"/>
      <c r="BE352" s="257"/>
      <c r="BF352" s="257"/>
      <c r="BG352" s="257"/>
      <c r="BH352" s="184"/>
      <c r="BI352" s="203" t="s">
        <v>1327</v>
      </c>
      <c r="BJ352" s="270"/>
      <c r="BK352" s="184" t="s">
        <v>1315</v>
      </c>
      <c r="BL352" s="184"/>
      <c r="BP352" s="183">
        <f t="shared" si="16"/>
        <v>0</v>
      </c>
    </row>
    <row r="353" spans="1:68" s="178" customFormat="1" ht="36" hidden="1" customHeight="1">
      <c r="A353" s="191">
        <v>2300252</v>
      </c>
      <c r="B353" s="191"/>
      <c r="C353" s="191"/>
      <c r="D353" s="191">
        <v>1</v>
      </c>
      <c r="E353" s="273" t="s">
        <v>2159</v>
      </c>
      <c r="F353" s="298"/>
      <c r="G353" s="298">
        <v>78800</v>
      </c>
      <c r="H353" s="298">
        <v>0</v>
      </c>
      <c r="I353" s="298">
        <v>0</v>
      </c>
      <c r="J353" s="298">
        <v>79400</v>
      </c>
      <c r="K353" s="298">
        <v>79400</v>
      </c>
      <c r="L353" s="298">
        <v>0</v>
      </c>
      <c r="M353" s="298">
        <v>0</v>
      </c>
      <c r="N353" s="298">
        <v>0</v>
      </c>
      <c r="O353" s="298">
        <v>0</v>
      </c>
      <c r="P353" s="298">
        <v>0</v>
      </c>
      <c r="Q353" s="298">
        <v>0</v>
      </c>
      <c r="R353" s="298">
        <v>0</v>
      </c>
      <c r="S353" s="298">
        <v>0</v>
      </c>
      <c r="T353" s="298">
        <v>79400</v>
      </c>
      <c r="U353" s="298">
        <v>0</v>
      </c>
      <c r="V353" s="298">
        <v>79400</v>
      </c>
      <c r="W353" s="298">
        <v>762705</v>
      </c>
      <c r="X353" s="298"/>
      <c r="Y353" s="298"/>
      <c r="Z353" s="298">
        <v>130300</v>
      </c>
      <c r="AA353" s="298"/>
      <c r="AB353" s="369">
        <v>632405</v>
      </c>
      <c r="AC353" s="298"/>
      <c r="AD353" s="306">
        <v>0</v>
      </c>
      <c r="AE353" s="298"/>
      <c r="AF353" s="298"/>
      <c r="AG353" s="298"/>
      <c r="AH353" s="298"/>
      <c r="AI353" s="298"/>
      <c r="AJ353" s="298"/>
      <c r="AK353" s="296"/>
      <c r="AL353" s="298"/>
      <c r="AM353" s="200"/>
      <c r="AN353" s="200"/>
      <c r="AO353" s="200"/>
      <c r="AP353" s="200"/>
      <c r="AQ353" s="241"/>
      <c r="AR353" s="247"/>
      <c r="AS353" s="203"/>
      <c r="AT353" s="194">
        <v>683305</v>
      </c>
      <c r="AU353" s="200">
        <v>683305</v>
      </c>
      <c r="AV353" s="246">
        <v>860.6</v>
      </c>
      <c r="AW353" s="324"/>
      <c r="AX353" s="325"/>
      <c r="AY353" s="256"/>
      <c r="AZ353" s="256"/>
      <c r="BA353" s="256"/>
      <c r="BB353" s="257"/>
      <c r="BC353" s="257"/>
      <c r="BD353" s="257"/>
      <c r="BE353" s="257"/>
      <c r="BF353" s="257"/>
      <c r="BG353" s="257"/>
      <c r="BH353" s="184"/>
      <c r="BI353" s="203"/>
      <c r="BJ353" s="270"/>
      <c r="BK353" s="184" t="s">
        <v>1315</v>
      </c>
      <c r="BL353" s="184"/>
      <c r="BP353" s="183">
        <f t="shared" si="16"/>
        <v>0</v>
      </c>
    </row>
    <row r="354" spans="1:68" s="178" customFormat="1" ht="40.5" hidden="1">
      <c r="A354" s="191"/>
      <c r="B354" s="191"/>
      <c r="C354" s="191">
        <v>1</v>
      </c>
      <c r="D354" s="191">
        <v>1</v>
      </c>
      <c r="E354" s="363" t="s">
        <v>2160</v>
      </c>
      <c r="F354" s="298">
        <v>30000</v>
      </c>
      <c r="G354" s="298">
        <v>30000</v>
      </c>
      <c r="H354" s="298"/>
      <c r="I354" s="298"/>
      <c r="J354" s="298">
        <v>30000</v>
      </c>
      <c r="K354" s="306">
        <v>30000</v>
      </c>
      <c r="L354" s="298"/>
      <c r="M354" s="298"/>
      <c r="N354" s="298"/>
      <c r="O354" s="200"/>
      <c r="P354" s="200">
        <v>0</v>
      </c>
      <c r="Q354" s="237"/>
      <c r="R354" s="200"/>
      <c r="S354" s="200"/>
      <c r="T354" s="298">
        <v>30000</v>
      </c>
      <c r="U354" s="200">
        <v>0</v>
      </c>
      <c r="V354" s="298">
        <v>30000</v>
      </c>
      <c r="W354" s="314">
        <v>30000</v>
      </c>
      <c r="X354" s="298"/>
      <c r="Y354" s="298"/>
      <c r="Z354" s="298">
        <v>30000</v>
      </c>
      <c r="AA354" s="298"/>
      <c r="AB354" s="298"/>
      <c r="AC354" s="298"/>
      <c r="AD354" s="306">
        <v>0</v>
      </c>
      <c r="AE354" s="298"/>
      <c r="AF354" s="298"/>
      <c r="AG354" s="298"/>
      <c r="AH354" s="298"/>
      <c r="AI354" s="298"/>
      <c r="AJ354" s="298"/>
      <c r="AK354" s="298"/>
      <c r="AL354" s="298" t="s">
        <v>1845</v>
      </c>
      <c r="AM354" s="200">
        <v>1</v>
      </c>
      <c r="AN354" s="200">
        <v>1</v>
      </c>
      <c r="AO354" s="200" t="s">
        <v>1742</v>
      </c>
      <c r="AP354" s="200">
        <v>0</v>
      </c>
      <c r="AQ354" s="241">
        <v>0</v>
      </c>
      <c r="AR354" s="247" t="s">
        <v>1743</v>
      </c>
      <c r="AS354" s="298" t="s">
        <v>1331</v>
      </c>
      <c r="AT354" s="194">
        <v>0</v>
      </c>
      <c r="AU354" s="200">
        <v>0</v>
      </c>
      <c r="AV354" s="246">
        <v>0</v>
      </c>
      <c r="AW354" s="378" t="s">
        <v>2161</v>
      </c>
      <c r="AX354" s="334" t="s">
        <v>2161</v>
      </c>
      <c r="AY354" s="378" t="s">
        <v>2161</v>
      </c>
      <c r="AZ354" s="378"/>
      <c r="BA354" s="378"/>
      <c r="BB354" s="257" t="s">
        <v>2162</v>
      </c>
      <c r="BC354" s="257"/>
      <c r="BD354" s="257"/>
      <c r="BE354" s="257"/>
      <c r="BF354" s="257"/>
      <c r="BG354" s="257"/>
      <c r="BH354" s="184">
        <v>60000</v>
      </c>
      <c r="BI354" s="298" t="s">
        <v>1331</v>
      </c>
      <c r="BJ354" s="337"/>
      <c r="BK354" s="184" t="s">
        <v>1315</v>
      </c>
      <c r="BL354" s="184"/>
      <c r="BP354" s="183">
        <f t="shared" si="16"/>
        <v>0</v>
      </c>
    </row>
    <row r="355" spans="1:68" s="178" customFormat="1" ht="20.100000000000001" hidden="1" customHeight="1">
      <c r="A355" s="191"/>
      <c r="B355" s="191"/>
      <c r="C355" s="191">
        <v>1</v>
      </c>
      <c r="D355" s="191">
        <v>1</v>
      </c>
      <c r="E355" s="363" t="s">
        <v>2163</v>
      </c>
      <c r="F355" s="298">
        <v>10000</v>
      </c>
      <c r="G355" s="298">
        <v>10000</v>
      </c>
      <c r="H355" s="298"/>
      <c r="I355" s="298"/>
      <c r="J355" s="298">
        <v>10000</v>
      </c>
      <c r="K355" s="306">
        <v>10000</v>
      </c>
      <c r="L355" s="298"/>
      <c r="M355" s="298"/>
      <c r="N355" s="298"/>
      <c r="O355" s="200"/>
      <c r="P355" s="200">
        <v>0</v>
      </c>
      <c r="Q355" s="237"/>
      <c r="R355" s="200"/>
      <c r="S355" s="200"/>
      <c r="T355" s="298">
        <v>10000</v>
      </c>
      <c r="U355" s="200">
        <v>0</v>
      </c>
      <c r="V355" s="298">
        <v>10000</v>
      </c>
      <c r="W355" s="298"/>
      <c r="X355" s="298"/>
      <c r="Y355" s="298"/>
      <c r="Z355" s="298"/>
      <c r="AA355" s="298"/>
      <c r="AB355" s="298"/>
      <c r="AC355" s="298"/>
      <c r="AD355" s="306">
        <v>0</v>
      </c>
      <c r="AE355" s="298"/>
      <c r="AF355" s="298"/>
      <c r="AG355" s="298"/>
      <c r="AH355" s="298"/>
      <c r="AI355" s="298"/>
      <c r="AJ355" s="298"/>
      <c r="AK355" s="298"/>
      <c r="AL355" s="298" t="s">
        <v>1801</v>
      </c>
      <c r="AM355" s="200">
        <v>1</v>
      </c>
      <c r="AN355" s="200">
        <v>1</v>
      </c>
      <c r="AO355" s="200"/>
      <c r="AP355" s="200">
        <v>0</v>
      </c>
      <c r="AQ355" s="241">
        <v>0</v>
      </c>
      <c r="AR355" s="247" t="s">
        <v>1743</v>
      </c>
      <c r="AS355" s="298" t="s">
        <v>1331</v>
      </c>
      <c r="AT355" s="194">
        <v>-10000</v>
      </c>
      <c r="AU355" s="200">
        <v>-10000</v>
      </c>
      <c r="AV355" s="246">
        <v>-100</v>
      </c>
      <c r="AW355" s="324" t="s">
        <v>2164</v>
      </c>
      <c r="AX355" s="334" t="s">
        <v>2165</v>
      </c>
      <c r="AY355" s="256"/>
      <c r="AZ355" s="256" t="s">
        <v>2166</v>
      </c>
      <c r="BA355" s="256"/>
      <c r="BB355" s="257" t="s">
        <v>2167</v>
      </c>
      <c r="BC355" s="257"/>
      <c r="BD355" s="257"/>
      <c r="BE355" s="257"/>
      <c r="BF355" s="257"/>
      <c r="BG355" s="257"/>
      <c r="BH355" s="184">
        <v>20000</v>
      </c>
      <c r="BI355" s="298" t="s">
        <v>1331</v>
      </c>
      <c r="BJ355" s="337"/>
      <c r="BK355" s="184" t="s">
        <v>1315</v>
      </c>
      <c r="BL355" s="184"/>
      <c r="BP355" s="183">
        <f t="shared" si="16"/>
        <v>0</v>
      </c>
    </row>
    <row r="356" spans="1:68" s="178" customFormat="1" ht="20.100000000000001" hidden="1" customHeight="1">
      <c r="A356" s="191"/>
      <c r="B356" s="191"/>
      <c r="C356" s="191">
        <v>1</v>
      </c>
      <c r="D356" s="191">
        <v>1</v>
      </c>
      <c r="E356" s="363" t="s">
        <v>2168</v>
      </c>
      <c r="F356" s="298">
        <v>37800</v>
      </c>
      <c r="G356" s="298">
        <v>37800</v>
      </c>
      <c r="H356" s="298"/>
      <c r="I356" s="298"/>
      <c r="J356" s="298">
        <v>38400</v>
      </c>
      <c r="K356" s="306">
        <v>38400</v>
      </c>
      <c r="L356" s="298"/>
      <c r="M356" s="298"/>
      <c r="N356" s="298"/>
      <c r="O356" s="200"/>
      <c r="P356" s="200">
        <v>0</v>
      </c>
      <c r="Q356" s="237"/>
      <c r="R356" s="200"/>
      <c r="S356" s="200"/>
      <c r="T356" s="298">
        <v>38400</v>
      </c>
      <c r="U356" s="200">
        <v>0</v>
      </c>
      <c r="V356" s="298">
        <v>38400</v>
      </c>
      <c r="W356" s="314">
        <v>49300</v>
      </c>
      <c r="X356" s="298"/>
      <c r="Y356" s="298"/>
      <c r="Z356" s="298">
        <v>49300</v>
      </c>
      <c r="AA356" s="298"/>
      <c r="AB356" s="298"/>
      <c r="AC356" s="298"/>
      <c r="AD356" s="306">
        <v>0</v>
      </c>
      <c r="AE356" s="298"/>
      <c r="AF356" s="298"/>
      <c r="AG356" s="298"/>
      <c r="AH356" s="298"/>
      <c r="AI356" s="298"/>
      <c r="AJ356" s="298"/>
      <c r="AK356" s="298"/>
      <c r="AL356" s="298" t="s">
        <v>1801</v>
      </c>
      <c r="AM356" s="200">
        <v>1</v>
      </c>
      <c r="AN356" s="200">
        <v>1</v>
      </c>
      <c r="AO356" s="200"/>
      <c r="AP356" s="200">
        <v>0</v>
      </c>
      <c r="AQ356" s="241">
        <v>0</v>
      </c>
      <c r="AR356" s="247"/>
      <c r="AS356" s="298" t="s">
        <v>1331</v>
      </c>
      <c r="AT356" s="194">
        <v>10900</v>
      </c>
      <c r="AU356" s="200">
        <v>10900</v>
      </c>
      <c r="AV356" s="246">
        <v>28.4</v>
      </c>
      <c r="AW356" s="324" t="s">
        <v>2169</v>
      </c>
      <c r="AX356" s="325"/>
      <c r="AY356" s="256"/>
      <c r="AZ356" s="256" t="s">
        <v>2170</v>
      </c>
      <c r="BA356" s="256"/>
      <c r="BB356" s="257" t="s">
        <v>2171</v>
      </c>
      <c r="BC356" s="257"/>
      <c r="BD356" s="257"/>
      <c r="BE356" s="257"/>
      <c r="BF356" s="257"/>
      <c r="BG356" s="257"/>
      <c r="BH356" s="184">
        <v>76800</v>
      </c>
      <c r="BI356" s="298" t="s">
        <v>1331</v>
      </c>
      <c r="BJ356" s="337"/>
      <c r="BK356" s="184" t="s">
        <v>1315</v>
      </c>
      <c r="BL356" s="184"/>
      <c r="BP356" s="183">
        <f t="shared" si="16"/>
        <v>0</v>
      </c>
    </row>
    <row r="357" spans="1:68" s="178" customFormat="1" ht="56.25" hidden="1">
      <c r="A357" s="191"/>
      <c r="B357" s="191"/>
      <c r="C357" s="191">
        <v>1</v>
      </c>
      <c r="D357" s="191">
        <v>1</v>
      </c>
      <c r="E357" s="363" t="s">
        <v>2172</v>
      </c>
      <c r="F357" s="298">
        <v>1000</v>
      </c>
      <c r="G357" s="298">
        <v>1000</v>
      </c>
      <c r="H357" s="298"/>
      <c r="I357" s="298"/>
      <c r="J357" s="298">
        <v>1000</v>
      </c>
      <c r="K357" s="306">
        <v>1000</v>
      </c>
      <c r="L357" s="298"/>
      <c r="M357" s="298"/>
      <c r="N357" s="298"/>
      <c r="O357" s="200"/>
      <c r="P357" s="200">
        <v>0</v>
      </c>
      <c r="Q357" s="237"/>
      <c r="R357" s="200"/>
      <c r="S357" s="200"/>
      <c r="T357" s="298">
        <v>1000</v>
      </c>
      <c r="U357" s="200">
        <v>0</v>
      </c>
      <c r="V357" s="298">
        <v>1000</v>
      </c>
      <c r="W357" s="314">
        <v>1000</v>
      </c>
      <c r="X357" s="298"/>
      <c r="Y357" s="298"/>
      <c r="Z357" s="298">
        <v>1000</v>
      </c>
      <c r="AA357" s="298"/>
      <c r="AB357" s="298"/>
      <c r="AC357" s="298"/>
      <c r="AD357" s="306">
        <v>0</v>
      </c>
      <c r="AE357" s="298"/>
      <c r="AF357" s="298"/>
      <c r="AG357" s="298"/>
      <c r="AH357" s="298"/>
      <c r="AI357" s="298"/>
      <c r="AJ357" s="298"/>
      <c r="AK357" s="298"/>
      <c r="AL357" s="298" t="s">
        <v>1801</v>
      </c>
      <c r="AM357" s="200">
        <v>1</v>
      </c>
      <c r="AN357" s="200">
        <v>1</v>
      </c>
      <c r="AO357" s="200" t="s">
        <v>1742</v>
      </c>
      <c r="AP357" s="200">
        <v>0</v>
      </c>
      <c r="AQ357" s="241">
        <v>0</v>
      </c>
      <c r="AR357" s="247" t="s">
        <v>1743</v>
      </c>
      <c r="AS357" s="298" t="s">
        <v>1331</v>
      </c>
      <c r="AT357" s="194">
        <v>0</v>
      </c>
      <c r="AU357" s="200">
        <v>0</v>
      </c>
      <c r="AV357" s="246">
        <v>0</v>
      </c>
      <c r="AW357" s="358" t="s">
        <v>2173</v>
      </c>
      <c r="AX357" s="325" t="s">
        <v>2174</v>
      </c>
      <c r="AY357" s="358" t="s">
        <v>2175</v>
      </c>
      <c r="AZ357" s="358"/>
      <c r="BA357" s="358"/>
      <c r="BB357" s="257" t="s">
        <v>2176</v>
      </c>
      <c r="BC357" s="257"/>
      <c r="BD357" s="257"/>
      <c r="BE357" s="257"/>
      <c r="BF357" s="257"/>
      <c r="BG357" s="257"/>
      <c r="BH357" s="184">
        <v>2000</v>
      </c>
      <c r="BI357" s="298" t="s">
        <v>1331</v>
      </c>
      <c r="BJ357" s="337"/>
      <c r="BK357" s="184" t="s">
        <v>1315</v>
      </c>
      <c r="BL357" s="184"/>
      <c r="BP357" s="183">
        <f t="shared" si="16"/>
        <v>0</v>
      </c>
    </row>
    <row r="358" spans="1:68" s="178" customFormat="1" hidden="1">
      <c r="A358" s="191"/>
      <c r="B358" s="191"/>
      <c r="C358" s="191">
        <v>1</v>
      </c>
      <c r="D358" s="191"/>
      <c r="E358" s="363" t="s">
        <v>2177</v>
      </c>
      <c r="F358" s="298"/>
      <c r="G358" s="298"/>
      <c r="H358" s="298"/>
      <c r="I358" s="298"/>
      <c r="J358" s="298"/>
      <c r="K358" s="306"/>
      <c r="L358" s="298"/>
      <c r="M358" s="298"/>
      <c r="N358" s="298"/>
      <c r="O358" s="200"/>
      <c r="P358" s="200"/>
      <c r="Q358" s="237"/>
      <c r="R358" s="200"/>
      <c r="S358" s="200"/>
      <c r="T358" s="298"/>
      <c r="U358" s="200"/>
      <c r="V358" s="298"/>
      <c r="W358" s="314">
        <v>50000</v>
      </c>
      <c r="X358" s="298"/>
      <c r="Y358" s="298"/>
      <c r="Z358" s="298">
        <v>50000</v>
      </c>
      <c r="AA358" s="298"/>
      <c r="AB358" s="298"/>
      <c r="AC358" s="298"/>
      <c r="AD358" s="298"/>
      <c r="AE358" s="298"/>
      <c r="AF358" s="298"/>
      <c r="AG358" s="298"/>
      <c r="AH358" s="298"/>
      <c r="AI358" s="298"/>
      <c r="AJ358" s="298"/>
      <c r="AK358" s="337"/>
      <c r="AL358" s="298"/>
      <c r="AM358" s="200"/>
      <c r="AN358" s="200"/>
      <c r="AO358" s="200"/>
      <c r="AP358" s="200"/>
      <c r="AQ358" s="241"/>
      <c r="AR358" s="247"/>
      <c r="AS358" s="298"/>
      <c r="AT358" s="194">
        <v>50000</v>
      </c>
      <c r="AU358" s="200"/>
      <c r="AV358" s="246" t="e">
        <v>#DIV/0!</v>
      </c>
      <c r="AW358" s="358"/>
      <c r="AX358" s="325"/>
      <c r="AY358" s="358"/>
      <c r="AZ358" s="358"/>
      <c r="BA358" s="358"/>
      <c r="BB358" s="257"/>
      <c r="BC358" s="257"/>
      <c r="BD358" s="257"/>
      <c r="BE358" s="257"/>
      <c r="BF358" s="257"/>
      <c r="BG358" s="257"/>
      <c r="BH358" s="184"/>
      <c r="BI358" s="298" t="s">
        <v>1331</v>
      </c>
      <c r="BJ358" s="337"/>
      <c r="BK358" s="184" t="s">
        <v>1315</v>
      </c>
      <c r="BL358" s="184"/>
      <c r="BP358" s="183">
        <f t="shared" si="16"/>
        <v>0</v>
      </c>
    </row>
    <row r="359" spans="1:68" s="178" customFormat="1" hidden="1">
      <c r="A359" s="191"/>
      <c r="B359" s="191"/>
      <c r="C359" s="191">
        <v>1</v>
      </c>
      <c r="D359" s="191">
        <v>1</v>
      </c>
      <c r="E359" s="363" t="s">
        <v>2178</v>
      </c>
      <c r="F359" s="298"/>
      <c r="G359" s="298"/>
      <c r="H359" s="298"/>
      <c r="I359" s="298"/>
      <c r="J359" s="298"/>
      <c r="K359" s="306"/>
      <c r="L359" s="298"/>
      <c r="M359" s="298"/>
      <c r="N359" s="298"/>
      <c r="O359" s="200"/>
      <c r="P359" s="200"/>
      <c r="Q359" s="237"/>
      <c r="R359" s="200"/>
      <c r="S359" s="200"/>
      <c r="T359" s="298"/>
      <c r="U359" s="200"/>
      <c r="V359" s="298"/>
      <c r="W359" s="314">
        <v>632405</v>
      </c>
      <c r="X359" s="298"/>
      <c r="Y359" s="298"/>
      <c r="Z359" s="298"/>
      <c r="AA359" s="298"/>
      <c r="AB359" s="298">
        <v>632405</v>
      </c>
      <c r="AC359" s="298"/>
      <c r="AD359" s="306">
        <v>0</v>
      </c>
      <c r="AE359" s="298"/>
      <c r="AF359" s="298"/>
      <c r="AG359" s="298"/>
      <c r="AH359" s="298"/>
      <c r="AI359" s="298"/>
      <c r="AJ359" s="298"/>
      <c r="AK359" s="337"/>
      <c r="AL359" s="298"/>
      <c r="AM359" s="200"/>
      <c r="AN359" s="200"/>
      <c r="AO359" s="200"/>
      <c r="AP359" s="200"/>
      <c r="AQ359" s="241"/>
      <c r="AR359" s="247"/>
      <c r="AS359" s="298"/>
      <c r="AT359" s="194">
        <v>632405</v>
      </c>
      <c r="AU359" s="200"/>
      <c r="AV359" s="246" t="e">
        <v>#DIV/0!</v>
      </c>
      <c r="AW359" s="358"/>
      <c r="AX359" s="325"/>
      <c r="AY359" s="358"/>
      <c r="AZ359" s="358"/>
      <c r="BA359" s="358"/>
      <c r="BB359" s="257"/>
      <c r="BC359" s="257"/>
      <c r="BD359" s="257"/>
      <c r="BE359" s="257"/>
      <c r="BF359" s="257"/>
      <c r="BG359" s="257"/>
      <c r="BH359" s="184"/>
      <c r="BI359" s="298" t="s">
        <v>1331</v>
      </c>
      <c r="BJ359" s="337"/>
      <c r="BK359" s="184" t="s">
        <v>1315</v>
      </c>
      <c r="BL359" s="184"/>
      <c r="BP359" s="183">
        <f t="shared" si="16"/>
        <v>0</v>
      </c>
    </row>
    <row r="360" spans="1:68" s="178" customFormat="1" ht="36" hidden="1" customHeight="1">
      <c r="A360" s="191">
        <v>2300253</v>
      </c>
      <c r="B360" s="191"/>
      <c r="C360" s="191">
        <v>1</v>
      </c>
      <c r="D360" s="191">
        <v>1</v>
      </c>
      <c r="E360" s="273" t="s">
        <v>1626</v>
      </c>
      <c r="F360" s="298" t="e">
        <v>#REF!</v>
      </c>
      <c r="G360" s="298" t="e">
        <v>#REF!</v>
      </c>
      <c r="H360" s="298" t="e">
        <v>#REF!</v>
      </c>
      <c r="I360" s="298" t="e">
        <v>#REF!</v>
      </c>
      <c r="J360" s="298">
        <v>32100</v>
      </c>
      <c r="K360" s="298">
        <v>32100</v>
      </c>
      <c r="L360" s="298"/>
      <c r="M360" s="298"/>
      <c r="N360" s="298"/>
      <c r="O360" s="298"/>
      <c r="P360" s="298">
        <v>0</v>
      </c>
      <c r="Q360" s="298"/>
      <c r="R360" s="298"/>
      <c r="S360" s="298"/>
      <c r="T360" s="298">
        <v>32100</v>
      </c>
      <c r="U360" s="298">
        <v>0</v>
      </c>
      <c r="V360" s="298">
        <v>32100</v>
      </c>
      <c r="W360" s="298">
        <v>870292</v>
      </c>
      <c r="X360" s="298"/>
      <c r="Y360" s="298"/>
      <c r="Z360" s="298">
        <v>221827</v>
      </c>
      <c r="AA360" s="298"/>
      <c r="AB360" s="369">
        <v>648465</v>
      </c>
      <c r="AC360" s="298"/>
      <c r="AD360" s="306">
        <v>0</v>
      </c>
      <c r="AE360" s="298"/>
      <c r="AF360" s="298"/>
      <c r="AG360" s="298"/>
      <c r="AH360" s="298"/>
      <c r="AI360" s="298"/>
      <c r="AJ360" s="298"/>
      <c r="AK360" s="296"/>
      <c r="AL360" s="298"/>
      <c r="AM360" s="200"/>
      <c r="AN360" s="200"/>
      <c r="AO360" s="200"/>
      <c r="AP360" s="200"/>
      <c r="AQ360" s="241"/>
      <c r="AR360" s="247"/>
      <c r="AS360" s="203"/>
      <c r="AT360" s="194">
        <v>838192</v>
      </c>
      <c r="AU360" s="200"/>
      <c r="AV360" s="246">
        <v>2611.1999999999998</v>
      </c>
      <c r="AW360" s="324"/>
      <c r="AX360" s="325"/>
      <c r="AY360" s="256"/>
      <c r="AZ360" s="256" t="s">
        <v>2179</v>
      </c>
      <c r="BA360" s="256"/>
      <c r="BB360" s="257"/>
      <c r="BC360" s="257"/>
      <c r="BD360" s="257"/>
      <c r="BE360" s="257"/>
      <c r="BF360" s="257"/>
      <c r="BG360" s="257"/>
      <c r="BH360" s="184"/>
      <c r="BI360" s="203" t="s">
        <v>1317</v>
      </c>
      <c r="BJ360" s="270"/>
      <c r="BK360" s="184" t="s">
        <v>1315</v>
      </c>
      <c r="BL360" s="184"/>
      <c r="BP360" s="183">
        <f t="shared" si="16"/>
        <v>0</v>
      </c>
    </row>
    <row r="361" spans="1:68" s="178" customFormat="1" ht="20.100000000000001" hidden="1" customHeight="1">
      <c r="A361" s="191">
        <v>2300246</v>
      </c>
      <c r="B361" s="191"/>
      <c r="C361" s="191">
        <v>1</v>
      </c>
      <c r="D361" s="191">
        <v>1</v>
      </c>
      <c r="E361" s="273" t="s">
        <v>1588</v>
      </c>
      <c r="F361" s="203"/>
      <c r="G361" s="203"/>
      <c r="H361" s="203"/>
      <c r="I361" s="203"/>
      <c r="J361" s="203"/>
      <c r="K361" s="223"/>
      <c r="L361" s="203"/>
      <c r="M361" s="203"/>
      <c r="N361" s="203"/>
      <c r="O361" s="200"/>
      <c r="P361" s="200"/>
      <c r="Q361" s="237"/>
      <c r="R361" s="200"/>
      <c r="S361" s="200"/>
      <c r="T361" s="203"/>
      <c r="U361" s="200"/>
      <c r="V361" s="203"/>
      <c r="W361" s="277">
        <v>0</v>
      </c>
      <c r="X361" s="203"/>
      <c r="Y361" s="203"/>
      <c r="Z361" s="203"/>
      <c r="AA361" s="203"/>
      <c r="AB361" s="286">
        <v>0</v>
      </c>
      <c r="AC361" s="203"/>
      <c r="AD361" s="306">
        <v>0</v>
      </c>
      <c r="AE361" s="203"/>
      <c r="AF361" s="203"/>
      <c r="AG361" s="203"/>
      <c r="AH361" s="203"/>
      <c r="AI361" s="203"/>
      <c r="AJ361" s="203"/>
      <c r="AK361" s="203"/>
      <c r="AL361" s="203"/>
      <c r="AM361" s="200"/>
      <c r="AN361" s="200"/>
      <c r="AO361" s="200"/>
      <c r="AP361" s="200"/>
      <c r="AQ361" s="241"/>
      <c r="AR361" s="247"/>
      <c r="AS361" s="203"/>
      <c r="AT361" s="194">
        <v>0</v>
      </c>
      <c r="AU361" s="200"/>
      <c r="AV361" s="246" t="e">
        <v>#DIV/0!</v>
      </c>
      <c r="AW361" s="262"/>
      <c r="AX361" s="255"/>
      <c r="AY361" s="256"/>
      <c r="AZ361" s="256"/>
      <c r="BA361" s="256"/>
      <c r="BB361" s="257"/>
      <c r="BC361" s="257"/>
      <c r="BD361" s="257"/>
      <c r="BE361" s="257"/>
      <c r="BF361" s="257"/>
      <c r="BG361" s="257"/>
      <c r="BH361" s="184"/>
      <c r="BI361" s="203" t="s">
        <v>1309</v>
      </c>
      <c r="BJ361" s="270"/>
      <c r="BK361" s="184" t="s">
        <v>1315</v>
      </c>
      <c r="BL361" s="271"/>
      <c r="BM361" s="182"/>
      <c r="BP361" s="183">
        <f t="shared" si="16"/>
        <v>0</v>
      </c>
    </row>
    <row r="362" spans="1:68" s="178" customFormat="1" ht="20.100000000000001" hidden="1" customHeight="1">
      <c r="A362" s="191">
        <v>2300250</v>
      </c>
      <c r="B362" s="191"/>
      <c r="C362" s="191">
        <v>1</v>
      </c>
      <c r="D362" s="191">
        <v>1</v>
      </c>
      <c r="E362" s="273" t="s">
        <v>1623</v>
      </c>
      <c r="F362" s="203"/>
      <c r="G362" s="203"/>
      <c r="H362" s="203"/>
      <c r="I362" s="203"/>
      <c r="J362" s="203"/>
      <c r="K362" s="223"/>
      <c r="L362" s="203"/>
      <c r="M362" s="203"/>
      <c r="N362" s="203"/>
      <c r="O362" s="200"/>
      <c r="P362" s="200"/>
      <c r="Q362" s="237"/>
      <c r="R362" s="200"/>
      <c r="S362" s="200"/>
      <c r="T362" s="203"/>
      <c r="U362" s="200"/>
      <c r="V362" s="203"/>
      <c r="W362" s="277">
        <v>118588</v>
      </c>
      <c r="X362" s="203"/>
      <c r="Y362" s="203"/>
      <c r="Z362" s="203"/>
      <c r="AA362" s="203"/>
      <c r="AB362" s="286">
        <v>118588</v>
      </c>
      <c r="AC362" s="203"/>
      <c r="AD362" s="306">
        <v>0</v>
      </c>
      <c r="AE362" s="203"/>
      <c r="AF362" s="203"/>
      <c r="AG362" s="203"/>
      <c r="AH362" s="203"/>
      <c r="AI362" s="203"/>
      <c r="AJ362" s="203"/>
      <c r="AK362" s="203"/>
      <c r="AL362" s="203"/>
      <c r="AM362" s="200"/>
      <c r="AN362" s="200"/>
      <c r="AO362" s="200"/>
      <c r="AP362" s="200"/>
      <c r="AQ362" s="241"/>
      <c r="AR362" s="247"/>
      <c r="AS362" s="203"/>
      <c r="AT362" s="194">
        <v>118588</v>
      </c>
      <c r="AU362" s="200"/>
      <c r="AV362" s="246" t="e">
        <v>#DIV/0!</v>
      </c>
      <c r="AW362" s="262"/>
      <c r="AX362" s="255"/>
      <c r="AY362" s="256"/>
      <c r="AZ362" s="256"/>
      <c r="BA362" s="256"/>
      <c r="BB362" s="257"/>
      <c r="BC362" s="257"/>
      <c r="BD362" s="257"/>
      <c r="BE362" s="257"/>
      <c r="BF362" s="257"/>
      <c r="BG362" s="257"/>
      <c r="BH362" s="184"/>
      <c r="BI362" s="203" t="s">
        <v>1851</v>
      </c>
      <c r="BJ362" s="270"/>
      <c r="BK362" s="184" t="s">
        <v>1315</v>
      </c>
      <c r="BL362" s="184"/>
      <c r="BP362" s="183">
        <f t="shared" si="16"/>
        <v>0</v>
      </c>
    </row>
    <row r="363" spans="1:68" s="178" customFormat="1" ht="20.100000000000001" hidden="1" customHeight="1">
      <c r="A363" s="191">
        <v>2300257</v>
      </c>
      <c r="B363" s="191"/>
      <c r="C363" s="191">
        <v>1</v>
      </c>
      <c r="D363" s="191"/>
      <c r="E363" s="273" t="s">
        <v>1630</v>
      </c>
      <c r="F363" s="203"/>
      <c r="G363" s="203"/>
      <c r="H363" s="203"/>
      <c r="I363" s="203"/>
      <c r="J363" s="203"/>
      <c r="K363" s="223"/>
      <c r="L363" s="203"/>
      <c r="M363" s="203"/>
      <c r="N363" s="203"/>
      <c r="O363" s="200"/>
      <c r="P363" s="200"/>
      <c r="Q363" s="237"/>
      <c r="R363" s="200"/>
      <c r="S363" s="200"/>
      <c r="T363" s="203"/>
      <c r="U363" s="200"/>
      <c r="V363" s="203"/>
      <c r="W363" s="277">
        <v>15400</v>
      </c>
      <c r="X363" s="203"/>
      <c r="Y363" s="203"/>
      <c r="Z363" s="203"/>
      <c r="AA363" s="203"/>
      <c r="AB363" s="286">
        <v>15400</v>
      </c>
      <c r="AC363" s="203"/>
      <c r="AD363" s="203"/>
      <c r="AE363" s="203"/>
      <c r="AF363" s="203"/>
      <c r="AG363" s="203"/>
      <c r="AH363" s="203"/>
      <c r="AI363" s="203"/>
      <c r="AJ363" s="203"/>
      <c r="AK363" s="203"/>
      <c r="AL363" s="203"/>
      <c r="AM363" s="200"/>
      <c r="AN363" s="200"/>
      <c r="AO363" s="200"/>
      <c r="AP363" s="200"/>
      <c r="AQ363" s="241"/>
      <c r="AR363" s="247"/>
      <c r="AS363" s="203"/>
      <c r="AT363" s="194">
        <v>15400</v>
      </c>
      <c r="AU363" s="200"/>
      <c r="AV363" s="246" t="e">
        <v>#DIV/0!</v>
      </c>
      <c r="AW363" s="262"/>
      <c r="AX363" s="255"/>
      <c r="AY363" s="256"/>
      <c r="AZ363" s="256"/>
      <c r="BA363" s="256"/>
      <c r="BB363" s="257"/>
      <c r="BC363" s="257"/>
      <c r="BD363" s="257"/>
      <c r="BE363" s="257"/>
      <c r="BF363" s="257"/>
      <c r="BG363" s="257"/>
      <c r="BH363" s="184"/>
      <c r="BI363" s="203" t="s">
        <v>1851</v>
      </c>
      <c r="BJ363" s="270"/>
      <c r="BK363" s="184" t="s">
        <v>1315</v>
      </c>
      <c r="BL363" s="184"/>
      <c r="BP363" s="183">
        <f t="shared" si="16"/>
        <v>0</v>
      </c>
    </row>
    <row r="364" spans="1:68" s="178" customFormat="1" ht="20.100000000000001" hidden="1" customHeight="1">
      <c r="A364" s="191">
        <v>2300259</v>
      </c>
      <c r="B364" s="191"/>
      <c r="C364" s="191">
        <v>1</v>
      </c>
      <c r="D364" s="191">
        <v>1</v>
      </c>
      <c r="E364" s="216" t="s">
        <v>1634</v>
      </c>
      <c r="F364" s="203"/>
      <c r="G364" s="203"/>
      <c r="H364" s="203"/>
      <c r="I364" s="203"/>
      <c r="J364" s="203"/>
      <c r="K364" s="223"/>
      <c r="L364" s="203"/>
      <c r="M364" s="203"/>
      <c r="N364" s="203"/>
      <c r="O364" s="200"/>
      <c r="P364" s="200"/>
      <c r="Q364" s="237"/>
      <c r="R364" s="200"/>
      <c r="S364" s="200"/>
      <c r="T364" s="203"/>
      <c r="U364" s="200"/>
      <c r="V364" s="203"/>
      <c r="W364" s="277">
        <v>0</v>
      </c>
      <c r="X364" s="203"/>
      <c r="Y364" s="203"/>
      <c r="Z364" s="203"/>
      <c r="AA364" s="203"/>
      <c r="AB364" s="286">
        <v>0</v>
      </c>
      <c r="AC364" s="203"/>
      <c r="AD364" s="306">
        <v>0</v>
      </c>
      <c r="AE364" s="203"/>
      <c r="AF364" s="203"/>
      <c r="AG364" s="203"/>
      <c r="AH364" s="203"/>
      <c r="AI364" s="203"/>
      <c r="AJ364" s="203"/>
      <c r="AK364" s="203"/>
      <c r="AL364" s="203"/>
      <c r="AM364" s="200"/>
      <c r="AN364" s="200"/>
      <c r="AO364" s="200"/>
      <c r="AP364" s="200"/>
      <c r="AQ364" s="241"/>
      <c r="AR364" s="247"/>
      <c r="AS364" s="203"/>
      <c r="AT364" s="194">
        <v>0</v>
      </c>
      <c r="AU364" s="200"/>
      <c r="AV364" s="246" t="e">
        <v>#DIV/0!</v>
      </c>
      <c r="AW364" s="262"/>
      <c r="AX364" s="255"/>
      <c r="AY364" s="256"/>
      <c r="AZ364" s="256"/>
      <c r="BA364" s="256"/>
      <c r="BB364" s="257"/>
      <c r="BC364" s="257"/>
      <c r="BD364" s="257"/>
      <c r="BE364" s="257"/>
      <c r="BF364" s="257"/>
      <c r="BG364" s="257"/>
      <c r="BH364" s="184"/>
      <c r="BI364" s="203" t="s">
        <v>1317</v>
      </c>
      <c r="BJ364" s="270"/>
      <c r="BK364" s="184" t="s">
        <v>1315</v>
      </c>
      <c r="BL364" s="184"/>
      <c r="BP364" s="183">
        <f t="shared" si="16"/>
        <v>0</v>
      </c>
    </row>
    <row r="365" spans="1:68" s="178" customFormat="1" ht="38.25" hidden="1" customHeight="1">
      <c r="A365" s="191">
        <v>2300258</v>
      </c>
      <c r="B365" s="191"/>
      <c r="C365" s="191">
        <v>1</v>
      </c>
      <c r="D365" s="191">
        <v>1</v>
      </c>
      <c r="E365" s="370" t="s">
        <v>2180</v>
      </c>
      <c r="F365" s="298" t="e">
        <v>#REF!</v>
      </c>
      <c r="G365" s="298" t="e">
        <v>#REF!</v>
      </c>
      <c r="H365" s="298" t="e">
        <v>#REF!</v>
      </c>
      <c r="I365" s="298" t="e">
        <v>#REF!</v>
      </c>
      <c r="J365" s="298">
        <v>20000</v>
      </c>
      <c r="K365" s="306">
        <v>20000</v>
      </c>
      <c r="L365" s="298"/>
      <c r="M365" s="298"/>
      <c r="N365" s="298"/>
      <c r="O365" s="200"/>
      <c r="P365" s="200">
        <v>0</v>
      </c>
      <c r="Q365" s="237"/>
      <c r="R365" s="200"/>
      <c r="S365" s="200"/>
      <c r="T365" s="298">
        <v>64654</v>
      </c>
      <c r="U365" s="298" t="e">
        <v>#REF!</v>
      </c>
      <c r="V365" s="298">
        <v>64654</v>
      </c>
      <c r="W365" s="298">
        <v>188022</v>
      </c>
      <c r="X365" s="298"/>
      <c r="Y365" s="298"/>
      <c r="Z365" s="298">
        <v>20000</v>
      </c>
      <c r="AA365" s="298"/>
      <c r="AB365" s="369">
        <v>168022</v>
      </c>
      <c r="AC365" s="298"/>
      <c r="AD365" s="306">
        <v>0</v>
      </c>
      <c r="AE365" s="298"/>
      <c r="AF365" s="298"/>
      <c r="AG365" s="298">
        <v>25000</v>
      </c>
      <c r="AH365" s="298"/>
      <c r="AI365" s="298">
        <v>34654</v>
      </c>
      <c r="AJ365" s="298"/>
      <c r="AK365" s="298" t="s">
        <v>1632</v>
      </c>
      <c r="AL365" s="298"/>
      <c r="AM365" s="200"/>
      <c r="AN365" s="200"/>
      <c r="AO365" s="200"/>
      <c r="AP365" s="200">
        <v>44654</v>
      </c>
      <c r="AQ365" s="241">
        <v>2.2330000000000001</v>
      </c>
      <c r="AR365" s="247"/>
      <c r="AS365" s="203" t="s">
        <v>1317</v>
      </c>
      <c r="AT365" s="194">
        <v>123368</v>
      </c>
      <c r="AU365" s="200">
        <v>123368</v>
      </c>
      <c r="AV365" s="246">
        <v>190.8</v>
      </c>
      <c r="AW365" s="324"/>
      <c r="AX365" s="325"/>
      <c r="AY365" s="256" t="s">
        <v>2181</v>
      </c>
      <c r="AZ365" s="256"/>
      <c r="BA365" s="256"/>
      <c r="BB365" s="257"/>
      <c r="BC365" s="257"/>
      <c r="BD365" s="257"/>
      <c r="BE365" s="257"/>
      <c r="BF365" s="257"/>
      <c r="BG365" s="257"/>
      <c r="BH365" s="184">
        <v>84654</v>
      </c>
      <c r="BI365" s="298" t="s">
        <v>1379</v>
      </c>
      <c r="BJ365" s="337"/>
      <c r="BK365" s="184" t="s">
        <v>1315</v>
      </c>
      <c r="BL365" s="184"/>
      <c r="BP365" s="183">
        <f t="shared" si="16"/>
        <v>0</v>
      </c>
    </row>
    <row r="366" spans="1:68" s="182" customFormat="1" ht="20.100000000000001" hidden="1" customHeight="1">
      <c r="A366" s="191"/>
      <c r="B366" s="191">
        <v>2</v>
      </c>
      <c r="C366" s="191"/>
      <c r="D366" s="191"/>
      <c r="E366" s="371" t="s">
        <v>2182</v>
      </c>
      <c r="F366" s="303">
        <v>1832033</v>
      </c>
      <c r="G366" s="303">
        <v>1832033</v>
      </c>
      <c r="H366" s="303"/>
      <c r="I366" s="303"/>
      <c r="J366" s="303">
        <v>2460173</v>
      </c>
      <c r="K366" s="309">
        <v>2030815</v>
      </c>
      <c r="L366" s="303"/>
      <c r="M366" s="303"/>
      <c r="N366" s="303"/>
      <c r="O366" s="200"/>
      <c r="P366" s="200">
        <v>-429358</v>
      </c>
      <c r="Q366" s="237"/>
      <c r="R366" s="200"/>
      <c r="S366" s="200"/>
      <c r="T366" s="303">
        <v>2337220</v>
      </c>
      <c r="U366" s="303">
        <v>306405</v>
      </c>
      <c r="V366" s="303">
        <v>2337220</v>
      </c>
      <c r="W366" s="303">
        <v>652045</v>
      </c>
      <c r="X366" s="303">
        <v>0</v>
      </c>
      <c r="Y366" s="303"/>
      <c r="Z366" s="303"/>
      <c r="AA366" s="303"/>
      <c r="AB366" s="303"/>
      <c r="AC366" s="303"/>
      <c r="AD366" s="303"/>
      <c r="AE366" s="303"/>
      <c r="AF366" s="303"/>
      <c r="AG366" s="303"/>
      <c r="AH366" s="303"/>
      <c r="AI366" s="303"/>
      <c r="AJ366" s="303"/>
      <c r="AK366" s="303"/>
      <c r="AL366" s="303"/>
      <c r="AM366" s="200">
        <v>1</v>
      </c>
      <c r="AN366" s="200">
        <v>1</v>
      </c>
      <c r="AO366" s="200"/>
      <c r="AP366" s="200">
        <v>306405</v>
      </c>
      <c r="AQ366" s="241">
        <v>0.151</v>
      </c>
      <c r="AR366" s="200"/>
      <c r="AS366" s="303"/>
      <c r="AT366" s="194">
        <v>-1685175</v>
      </c>
      <c r="AU366" s="200">
        <v>-1685175</v>
      </c>
      <c r="AV366" s="246">
        <v>-72.099999999999994</v>
      </c>
      <c r="AW366" s="335"/>
      <c r="AX366" s="333"/>
      <c r="AY366" s="256"/>
      <c r="AZ366" s="256"/>
      <c r="BA366" s="256"/>
      <c r="BB366" s="257" t="s">
        <v>2182</v>
      </c>
      <c r="BC366" s="257"/>
      <c r="BD366" s="257"/>
      <c r="BE366" s="257"/>
      <c r="BF366" s="257"/>
      <c r="BG366" s="257"/>
      <c r="BH366" s="184">
        <v>4368035</v>
      </c>
      <c r="BI366" s="303"/>
      <c r="BJ366" s="338"/>
      <c r="BK366" s="184" t="s">
        <v>1315</v>
      </c>
      <c r="BL366" s="184"/>
      <c r="BM366" s="178"/>
      <c r="BN366" s="178"/>
      <c r="BP366" s="183">
        <f t="shared" si="16"/>
        <v>0</v>
      </c>
    </row>
    <row r="367" spans="1:68" s="178" customFormat="1" ht="20.100000000000001" hidden="1" customHeight="1">
      <c r="A367" s="191"/>
      <c r="B367" s="191"/>
      <c r="C367" s="191">
        <v>1</v>
      </c>
      <c r="D367" s="191"/>
      <c r="E367" s="209" t="s">
        <v>2183</v>
      </c>
      <c r="F367" s="298">
        <v>1000</v>
      </c>
      <c r="G367" s="298">
        <v>1000</v>
      </c>
      <c r="H367" s="298"/>
      <c r="I367" s="298"/>
      <c r="J367" s="298">
        <v>1000</v>
      </c>
      <c r="K367" s="306">
        <v>1000</v>
      </c>
      <c r="L367" s="298"/>
      <c r="M367" s="298"/>
      <c r="N367" s="298"/>
      <c r="O367" s="200"/>
      <c r="P367" s="200">
        <v>0</v>
      </c>
      <c r="Q367" s="237"/>
      <c r="R367" s="200"/>
      <c r="S367" s="200"/>
      <c r="T367" s="298">
        <v>1000</v>
      </c>
      <c r="U367" s="200">
        <v>0</v>
      </c>
      <c r="V367" s="298">
        <v>1000</v>
      </c>
      <c r="W367" s="314">
        <v>1000</v>
      </c>
      <c r="X367" s="298"/>
      <c r="Y367" s="298"/>
      <c r="Z367" s="298"/>
      <c r="AA367" s="298"/>
      <c r="AB367" s="298"/>
      <c r="AC367" s="298"/>
      <c r="AD367" s="298"/>
      <c r="AE367" s="298"/>
      <c r="AF367" s="298"/>
      <c r="AG367" s="298"/>
      <c r="AH367" s="298"/>
      <c r="AI367" s="298"/>
      <c r="AJ367" s="298"/>
      <c r="AK367" s="298"/>
      <c r="AL367" s="298"/>
      <c r="AM367" s="200">
        <v>1</v>
      </c>
      <c r="AN367" s="200">
        <v>1</v>
      </c>
      <c r="AO367" s="200" t="s">
        <v>1742</v>
      </c>
      <c r="AP367" s="200">
        <v>0</v>
      </c>
      <c r="AQ367" s="241">
        <v>0</v>
      </c>
      <c r="AR367" s="247" t="s">
        <v>1743</v>
      </c>
      <c r="AS367" s="298" t="s">
        <v>1691</v>
      </c>
      <c r="AT367" s="194">
        <v>0</v>
      </c>
      <c r="AU367" s="200">
        <v>0</v>
      </c>
      <c r="AV367" s="246">
        <v>0</v>
      </c>
      <c r="AW367" s="324"/>
      <c r="AX367" s="325" t="s">
        <v>2184</v>
      </c>
      <c r="AY367" s="256"/>
      <c r="AZ367" s="256"/>
      <c r="BA367" s="256"/>
      <c r="BB367" s="257" t="s">
        <v>2183</v>
      </c>
      <c r="BC367" s="257"/>
      <c r="BD367" s="257"/>
      <c r="BE367" s="257"/>
      <c r="BF367" s="257"/>
      <c r="BG367" s="257"/>
      <c r="BH367" s="184">
        <v>2000</v>
      </c>
      <c r="BI367" s="298" t="s">
        <v>1691</v>
      </c>
      <c r="BJ367" s="337"/>
      <c r="BK367" s="184" t="s">
        <v>1315</v>
      </c>
      <c r="BL367" s="184"/>
      <c r="BP367" s="183">
        <f t="shared" si="16"/>
        <v>0</v>
      </c>
    </row>
    <row r="368" spans="1:68" s="178" customFormat="1" ht="37.5" hidden="1">
      <c r="A368" s="191"/>
      <c r="B368" s="191"/>
      <c r="C368" s="191">
        <v>1</v>
      </c>
      <c r="D368" s="191"/>
      <c r="E368" s="209" t="s">
        <v>2185</v>
      </c>
      <c r="F368" s="298">
        <v>78000</v>
      </c>
      <c r="G368" s="298">
        <v>78000</v>
      </c>
      <c r="H368" s="298"/>
      <c r="I368" s="298"/>
      <c r="J368" s="298">
        <v>78000</v>
      </c>
      <c r="K368" s="306">
        <v>78000</v>
      </c>
      <c r="L368" s="298"/>
      <c r="M368" s="298"/>
      <c r="N368" s="298"/>
      <c r="O368" s="200"/>
      <c r="P368" s="200">
        <v>0</v>
      </c>
      <c r="Q368" s="237"/>
      <c r="R368" s="200"/>
      <c r="S368" s="200"/>
      <c r="T368" s="298">
        <v>78000</v>
      </c>
      <c r="U368" s="200">
        <v>0</v>
      </c>
      <c r="V368" s="298">
        <v>78000</v>
      </c>
      <c r="W368" s="314">
        <v>78000</v>
      </c>
      <c r="X368" s="298"/>
      <c r="Y368" s="298"/>
      <c r="Z368" s="298"/>
      <c r="AA368" s="298"/>
      <c r="AB368" s="298"/>
      <c r="AC368" s="298"/>
      <c r="AD368" s="298"/>
      <c r="AE368" s="298"/>
      <c r="AF368" s="298"/>
      <c r="AG368" s="298"/>
      <c r="AH368" s="298"/>
      <c r="AI368" s="298"/>
      <c r="AJ368" s="298"/>
      <c r="AK368" s="298"/>
      <c r="AL368" s="298" t="s">
        <v>1845</v>
      </c>
      <c r="AM368" s="200">
        <v>1</v>
      </c>
      <c r="AN368" s="200">
        <v>1</v>
      </c>
      <c r="AO368" s="200" t="s">
        <v>1742</v>
      </c>
      <c r="AP368" s="200">
        <v>0</v>
      </c>
      <c r="AQ368" s="241">
        <v>0</v>
      </c>
      <c r="AR368" s="247" t="s">
        <v>1743</v>
      </c>
      <c r="AS368" s="203" t="s">
        <v>1317</v>
      </c>
      <c r="AT368" s="194">
        <v>0</v>
      </c>
      <c r="AU368" s="200">
        <v>0</v>
      </c>
      <c r="AV368" s="246">
        <v>0</v>
      </c>
      <c r="AW368" s="358" t="s">
        <v>2186</v>
      </c>
      <c r="AX368" s="325" t="s">
        <v>2187</v>
      </c>
      <c r="AY368" s="256" t="s">
        <v>2188</v>
      </c>
      <c r="AZ368" s="256"/>
      <c r="BA368" s="256"/>
      <c r="BB368" s="257" t="s">
        <v>2189</v>
      </c>
      <c r="BC368" s="257"/>
      <c r="BD368" s="257"/>
      <c r="BE368" s="257"/>
      <c r="BF368" s="257"/>
      <c r="BG368" s="257"/>
      <c r="BH368" s="184">
        <v>156000</v>
      </c>
      <c r="BI368" s="203" t="s">
        <v>1317</v>
      </c>
      <c r="BJ368" s="270"/>
      <c r="BK368" s="184" t="s">
        <v>1315</v>
      </c>
      <c r="BL368" s="184"/>
      <c r="BP368" s="183">
        <f t="shared" ref="BP368:BP420" si="17">BM368-BO368</f>
        <v>0</v>
      </c>
    </row>
    <row r="369" spans="1:68" s="178" customFormat="1" ht="37.5" hidden="1">
      <c r="A369" s="191"/>
      <c r="B369" s="191"/>
      <c r="C369" s="191">
        <v>1</v>
      </c>
      <c r="D369" s="191"/>
      <c r="E369" s="209" t="s">
        <v>2190</v>
      </c>
      <c r="F369" s="298">
        <v>60000</v>
      </c>
      <c r="G369" s="298">
        <v>60000</v>
      </c>
      <c r="H369" s="298"/>
      <c r="I369" s="298"/>
      <c r="J369" s="298">
        <v>60000</v>
      </c>
      <c r="K369" s="306">
        <v>60000</v>
      </c>
      <c r="L369" s="298"/>
      <c r="M369" s="298"/>
      <c r="N369" s="298"/>
      <c r="O369" s="200"/>
      <c r="P369" s="200">
        <v>0</v>
      </c>
      <c r="Q369" s="237"/>
      <c r="R369" s="200"/>
      <c r="S369" s="200"/>
      <c r="T369" s="298">
        <v>60000</v>
      </c>
      <c r="U369" s="200">
        <v>0</v>
      </c>
      <c r="V369" s="298">
        <v>60000</v>
      </c>
      <c r="W369" s="314">
        <v>60000</v>
      </c>
      <c r="X369" s="298"/>
      <c r="Y369" s="298"/>
      <c r="Z369" s="298"/>
      <c r="AA369" s="298"/>
      <c r="AB369" s="298"/>
      <c r="AC369" s="298"/>
      <c r="AD369" s="298"/>
      <c r="AE369" s="298"/>
      <c r="AF369" s="298"/>
      <c r="AG369" s="298"/>
      <c r="AH369" s="298"/>
      <c r="AI369" s="298"/>
      <c r="AJ369" s="298"/>
      <c r="AK369" s="298"/>
      <c r="AL369" s="298" t="s">
        <v>1845</v>
      </c>
      <c r="AM369" s="200">
        <v>1</v>
      </c>
      <c r="AN369" s="200">
        <v>1</v>
      </c>
      <c r="AO369" s="200" t="s">
        <v>1742</v>
      </c>
      <c r="AP369" s="200">
        <v>0</v>
      </c>
      <c r="AQ369" s="241">
        <v>0</v>
      </c>
      <c r="AR369" s="247" t="s">
        <v>1743</v>
      </c>
      <c r="AS369" s="203" t="s">
        <v>1317</v>
      </c>
      <c r="AT369" s="194">
        <v>0</v>
      </c>
      <c r="AU369" s="200">
        <v>0</v>
      </c>
      <c r="AV369" s="246">
        <v>0</v>
      </c>
      <c r="AW369" s="358" t="s">
        <v>2191</v>
      </c>
      <c r="AX369" s="325" t="s">
        <v>2192</v>
      </c>
      <c r="AY369" s="256" t="s">
        <v>2188</v>
      </c>
      <c r="AZ369" s="256"/>
      <c r="BA369" s="256"/>
      <c r="BB369" s="257" t="s">
        <v>2190</v>
      </c>
      <c r="BC369" s="257"/>
      <c r="BD369" s="257"/>
      <c r="BE369" s="257"/>
      <c r="BF369" s="257"/>
      <c r="BG369" s="257"/>
      <c r="BH369" s="184">
        <v>120000</v>
      </c>
      <c r="BI369" s="203" t="s">
        <v>1317</v>
      </c>
      <c r="BJ369" s="270"/>
      <c r="BK369" s="184" t="s">
        <v>1315</v>
      </c>
      <c r="BL369" s="184"/>
      <c r="BP369" s="183">
        <f t="shared" si="17"/>
        <v>0</v>
      </c>
    </row>
    <row r="370" spans="1:68" s="178" customFormat="1" ht="37.5" hidden="1">
      <c r="A370" s="191"/>
      <c r="B370" s="191"/>
      <c r="C370" s="191">
        <v>1</v>
      </c>
      <c r="D370" s="191"/>
      <c r="E370" s="209" t="s">
        <v>2193</v>
      </c>
      <c r="F370" s="298">
        <v>62000</v>
      </c>
      <c r="G370" s="298">
        <v>62000</v>
      </c>
      <c r="H370" s="298"/>
      <c r="I370" s="298"/>
      <c r="J370" s="298">
        <v>54000</v>
      </c>
      <c r="K370" s="306">
        <v>54000</v>
      </c>
      <c r="L370" s="298"/>
      <c r="M370" s="298"/>
      <c r="N370" s="298"/>
      <c r="O370" s="200"/>
      <c r="P370" s="200">
        <v>0</v>
      </c>
      <c r="Q370" s="237"/>
      <c r="R370" s="200"/>
      <c r="S370" s="200"/>
      <c r="T370" s="298">
        <v>54000</v>
      </c>
      <c r="U370" s="200">
        <v>0</v>
      </c>
      <c r="V370" s="298">
        <v>54000</v>
      </c>
      <c r="W370" s="314">
        <v>44000</v>
      </c>
      <c r="X370" s="298"/>
      <c r="Y370" s="298"/>
      <c r="Z370" s="298"/>
      <c r="AA370" s="298"/>
      <c r="AB370" s="298"/>
      <c r="AC370" s="298"/>
      <c r="AD370" s="298"/>
      <c r="AE370" s="298"/>
      <c r="AF370" s="298"/>
      <c r="AG370" s="298"/>
      <c r="AH370" s="298"/>
      <c r="AI370" s="298"/>
      <c r="AJ370" s="298"/>
      <c r="AK370" s="298"/>
      <c r="AL370" s="298" t="s">
        <v>1845</v>
      </c>
      <c r="AM370" s="200">
        <v>1</v>
      </c>
      <c r="AN370" s="200">
        <v>1</v>
      </c>
      <c r="AO370" s="200" t="s">
        <v>1742</v>
      </c>
      <c r="AP370" s="200">
        <v>0</v>
      </c>
      <c r="AQ370" s="241">
        <v>0</v>
      </c>
      <c r="AR370" s="247" t="s">
        <v>1743</v>
      </c>
      <c r="AS370" s="298" t="s">
        <v>1331</v>
      </c>
      <c r="AT370" s="194">
        <v>-10000</v>
      </c>
      <c r="AU370" s="200">
        <v>-10000</v>
      </c>
      <c r="AV370" s="246">
        <v>-18.5</v>
      </c>
      <c r="AW370" s="358" t="s">
        <v>2194</v>
      </c>
      <c r="AX370" s="325" t="s">
        <v>2194</v>
      </c>
      <c r="AY370" s="358" t="s">
        <v>2195</v>
      </c>
      <c r="AZ370" s="358"/>
      <c r="BA370" s="358"/>
      <c r="BB370" s="257" t="s">
        <v>2193</v>
      </c>
      <c r="BC370" s="257"/>
      <c r="BD370" s="257"/>
      <c r="BE370" s="257"/>
      <c r="BF370" s="257"/>
      <c r="BG370" s="257"/>
      <c r="BH370" s="184">
        <v>108000</v>
      </c>
      <c r="BI370" s="298" t="s">
        <v>1331</v>
      </c>
      <c r="BJ370" s="337"/>
      <c r="BK370" s="184" t="s">
        <v>1315</v>
      </c>
      <c r="BL370" s="184"/>
      <c r="BP370" s="183">
        <f t="shared" si="17"/>
        <v>0</v>
      </c>
    </row>
    <row r="371" spans="1:68" s="178" customFormat="1" ht="37.5" hidden="1">
      <c r="A371" s="191"/>
      <c r="B371" s="191"/>
      <c r="C371" s="191">
        <v>1</v>
      </c>
      <c r="D371" s="191"/>
      <c r="E371" s="209" t="s">
        <v>2196</v>
      </c>
      <c r="F371" s="298">
        <v>7000</v>
      </c>
      <c r="G371" s="298">
        <v>7000</v>
      </c>
      <c r="H371" s="298"/>
      <c r="I371" s="298"/>
      <c r="J371" s="298">
        <v>7000</v>
      </c>
      <c r="K371" s="306">
        <v>7000</v>
      </c>
      <c r="L371" s="298"/>
      <c r="M371" s="298"/>
      <c r="N371" s="298"/>
      <c r="O371" s="200"/>
      <c r="P371" s="200">
        <v>0</v>
      </c>
      <c r="Q371" s="237"/>
      <c r="R371" s="200"/>
      <c r="S371" s="200"/>
      <c r="T371" s="298">
        <v>7000</v>
      </c>
      <c r="U371" s="200">
        <v>0</v>
      </c>
      <c r="V371" s="298">
        <v>7000</v>
      </c>
      <c r="W371" s="314">
        <v>7000</v>
      </c>
      <c r="X371" s="298"/>
      <c r="Y371" s="298"/>
      <c r="Z371" s="298"/>
      <c r="AA371" s="298"/>
      <c r="AB371" s="298"/>
      <c r="AC371" s="298"/>
      <c r="AD371" s="298"/>
      <c r="AE371" s="298"/>
      <c r="AF371" s="298"/>
      <c r="AG371" s="298"/>
      <c r="AH371" s="298"/>
      <c r="AI371" s="298"/>
      <c r="AJ371" s="298"/>
      <c r="AK371" s="298"/>
      <c r="AL371" s="298" t="s">
        <v>1845</v>
      </c>
      <c r="AM371" s="200">
        <v>1</v>
      </c>
      <c r="AN371" s="200">
        <v>1</v>
      </c>
      <c r="AO371" s="200" t="s">
        <v>1742</v>
      </c>
      <c r="AP371" s="200">
        <v>0</v>
      </c>
      <c r="AQ371" s="241">
        <v>0</v>
      </c>
      <c r="AR371" s="247" t="s">
        <v>1743</v>
      </c>
      <c r="AS371" s="203" t="s">
        <v>1317</v>
      </c>
      <c r="AT371" s="194">
        <v>0</v>
      </c>
      <c r="AU371" s="200">
        <v>0</v>
      </c>
      <c r="AV371" s="246">
        <v>0</v>
      </c>
      <c r="AW371" s="324" t="s">
        <v>1878</v>
      </c>
      <c r="AX371" s="325" t="s">
        <v>2197</v>
      </c>
      <c r="AY371" s="256" t="s">
        <v>2198</v>
      </c>
      <c r="AZ371" s="256"/>
      <c r="BA371" s="256"/>
      <c r="BB371" s="257" t="s">
        <v>2196</v>
      </c>
      <c r="BC371" s="257"/>
      <c r="BD371" s="257"/>
      <c r="BE371" s="257"/>
      <c r="BF371" s="257"/>
      <c r="BG371" s="257"/>
      <c r="BH371" s="184">
        <v>14000</v>
      </c>
      <c r="BI371" s="203" t="s">
        <v>1851</v>
      </c>
      <c r="BJ371" s="270"/>
      <c r="BK371" s="184" t="s">
        <v>1315</v>
      </c>
      <c r="BL371" s="184"/>
      <c r="BP371" s="183">
        <f t="shared" si="17"/>
        <v>0</v>
      </c>
    </row>
    <row r="372" spans="1:68" s="178" customFormat="1" ht="20.100000000000001" hidden="1" customHeight="1">
      <c r="A372" s="191"/>
      <c r="B372" s="191"/>
      <c r="C372" s="191">
        <v>1</v>
      </c>
      <c r="D372" s="191"/>
      <c r="E372" s="209" t="s">
        <v>2199</v>
      </c>
      <c r="F372" s="298">
        <v>50000</v>
      </c>
      <c r="G372" s="298">
        <v>50000</v>
      </c>
      <c r="H372" s="298"/>
      <c r="I372" s="298"/>
      <c r="J372" s="298">
        <v>50000</v>
      </c>
      <c r="K372" s="306">
        <v>50000</v>
      </c>
      <c r="L372" s="298"/>
      <c r="M372" s="298"/>
      <c r="N372" s="298"/>
      <c r="O372" s="200"/>
      <c r="P372" s="200">
        <v>0</v>
      </c>
      <c r="Q372" s="237"/>
      <c r="R372" s="200"/>
      <c r="S372" s="200"/>
      <c r="T372" s="298">
        <v>50000</v>
      </c>
      <c r="U372" s="200">
        <v>0</v>
      </c>
      <c r="V372" s="298">
        <v>50000</v>
      </c>
      <c r="W372" s="314">
        <v>50000</v>
      </c>
      <c r="X372" s="298"/>
      <c r="Y372" s="298"/>
      <c r="Z372" s="298"/>
      <c r="AA372" s="298"/>
      <c r="AB372" s="298"/>
      <c r="AC372" s="298"/>
      <c r="AD372" s="298"/>
      <c r="AE372" s="298"/>
      <c r="AF372" s="298"/>
      <c r="AG372" s="298"/>
      <c r="AH372" s="298"/>
      <c r="AI372" s="298"/>
      <c r="AJ372" s="298"/>
      <c r="AK372" s="298"/>
      <c r="AL372" s="298" t="s">
        <v>1845</v>
      </c>
      <c r="AM372" s="200">
        <v>1</v>
      </c>
      <c r="AN372" s="200">
        <v>1</v>
      </c>
      <c r="AO372" s="200" t="s">
        <v>1742</v>
      </c>
      <c r="AP372" s="200">
        <v>0</v>
      </c>
      <c r="AQ372" s="241">
        <v>0</v>
      </c>
      <c r="AR372" s="247" t="s">
        <v>1743</v>
      </c>
      <c r="AS372" s="203" t="s">
        <v>1317</v>
      </c>
      <c r="AT372" s="194">
        <v>0</v>
      </c>
      <c r="AU372" s="200">
        <v>0</v>
      </c>
      <c r="AV372" s="246">
        <v>0</v>
      </c>
      <c r="AW372" s="358" t="s">
        <v>2200</v>
      </c>
      <c r="AX372" s="325" t="s">
        <v>2201</v>
      </c>
      <c r="AY372" s="256"/>
      <c r="AZ372" s="256"/>
      <c r="BA372" s="256"/>
      <c r="BB372" s="260" t="s">
        <v>2199</v>
      </c>
      <c r="BC372" s="260"/>
      <c r="BD372" s="260"/>
      <c r="BE372" s="260"/>
      <c r="BF372" s="260"/>
      <c r="BG372" s="260"/>
      <c r="BH372" s="184">
        <v>100000</v>
      </c>
      <c r="BI372" s="203" t="s">
        <v>1851</v>
      </c>
      <c r="BJ372" s="270"/>
      <c r="BK372" s="184" t="s">
        <v>1315</v>
      </c>
      <c r="BL372" s="184"/>
      <c r="BP372" s="183">
        <f t="shared" si="17"/>
        <v>0</v>
      </c>
    </row>
    <row r="373" spans="1:68" s="178" customFormat="1" ht="40.5" hidden="1">
      <c r="A373" s="191"/>
      <c r="B373" s="191"/>
      <c r="C373" s="191">
        <v>1</v>
      </c>
      <c r="D373" s="191"/>
      <c r="E373" s="209" t="s">
        <v>2202</v>
      </c>
      <c r="F373" s="298">
        <v>3500</v>
      </c>
      <c r="G373" s="298">
        <v>3500</v>
      </c>
      <c r="H373" s="298"/>
      <c r="I373" s="298"/>
      <c r="J373" s="298">
        <v>3500</v>
      </c>
      <c r="K373" s="306">
        <v>3500</v>
      </c>
      <c r="L373" s="298"/>
      <c r="M373" s="298"/>
      <c r="N373" s="298"/>
      <c r="O373" s="200"/>
      <c r="P373" s="200">
        <v>0</v>
      </c>
      <c r="Q373" s="237"/>
      <c r="R373" s="200"/>
      <c r="S373" s="200"/>
      <c r="T373" s="298">
        <v>3500</v>
      </c>
      <c r="U373" s="200">
        <v>0</v>
      </c>
      <c r="V373" s="298">
        <v>3500</v>
      </c>
      <c r="W373" s="314">
        <v>3500</v>
      </c>
      <c r="X373" s="298"/>
      <c r="Y373" s="298"/>
      <c r="Z373" s="298"/>
      <c r="AA373" s="298"/>
      <c r="AB373" s="298"/>
      <c r="AC373" s="298"/>
      <c r="AD373" s="298"/>
      <c r="AE373" s="298"/>
      <c r="AF373" s="298"/>
      <c r="AG373" s="298"/>
      <c r="AH373" s="298"/>
      <c r="AI373" s="298"/>
      <c r="AJ373" s="298"/>
      <c r="AK373" s="298"/>
      <c r="AL373" s="298" t="s">
        <v>1845</v>
      </c>
      <c r="AM373" s="200">
        <v>1</v>
      </c>
      <c r="AN373" s="200">
        <v>1</v>
      </c>
      <c r="AO373" s="200" t="s">
        <v>1742</v>
      </c>
      <c r="AP373" s="200">
        <v>0</v>
      </c>
      <c r="AQ373" s="241">
        <v>0</v>
      </c>
      <c r="AR373" s="247" t="s">
        <v>1743</v>
      </c>
      <c r="AS373" s="203" t="s">
        <v>1317</v>
      </c>
      <c r="AT373" s="194">
        <v>0</v>
      </c>
      <c r="AU373" s="200">
        <v>0</v>
      </c>
      <c r="AV373" s="246">
        <v>0</v>
      </c>
      <c r="AW373" s="324"/>
      <c r="AX373" s="325"/>
      <c r="AY373" s="256" t="s">
        <v>2203</v>
      </c>
      <c r="AZ373" s="256"/>
      <c r="BA373" s="256"/>
      <c r="BB373" s="257" t="s">
        <v>2204</v>
      </c>
      <c r="BC373" s="257"/>
      <c r="BD373" s="257"/>
      <c r="BE373" s="257"/>
      <c r="BF373" s="257"/>
      <c r="BG373" s="257"/>
      <c r="BH373" s="184">
        <v>7000</v>
      </c>
      <c r="BI373" s="203" t="s">
        <v>1317</v>
      </c>
      <c r="BJ373" s="270"/>
      <c r="BK373" s="184" t="s">
        <v>1315</v>
      </c>
      <c r="BL373" s="184"/>
      <c r="BP373" s="183">
        <f t="shared" si="17"/>
        <v>0</v>
      </c>
    </row>
    <row r="374" spans="1:68" s="178" customFormat="1" ht="20.100000000000001" hidden="1" customHeight="1">
      <c r="A374" s="191"/>
      <c r="B374" s="191"/>
      <c r="C374" s="191">
        <v>1</v>
      </c>
      <c r="D374" s="191"/>
      <c r="E374" s="209" t="s">
        <v>2205</v>
      </c>
      <c r="F374" s="298">
        <v>20000</v>
      </c>
      <c r="G374" s="298">
        <v>20000</v>
      </c>
      <c r="H374" s="298"/>
      <c r="I374" s="298"/>
      <c r="J374" s="298">
        <v>20000</v>
      </c>
      <c r="K374" s="306">
        <v>20000</v>
      </c>
      <c r="L374" s="298"/>
      <c r="M374" s="298"/>
      <c r="N374" s="298"/>
      <c r="O374" s="200"/>
      <c r="P374" s="200">
        <v>0</v>
      </c>
      <c r="Q374" s="237"/>
      <c r="R374" s="200"/>
      <c r="S374" s="200"/>
      <c r="T374" s="298">
        <v>20000</v>
      </c>
      <c r="U374" s="200">
        <v>0</v>
      </c>
      <c r="V374" s="298">
        <v>20000</v>
      </c>
      <c r="W374" s="314">
        <v>20000</v>
      </c>
      <c r="X374" s="298"/>
      <c r="Y374" s="298"/>
      <c r="Z374" s="298"/>
      <c r="AA374" s="298"/>
      <c r="AB374" s="298"/>
      <c r="AC374" s="298"/>
      <c r="AD374" s="298"/>
      <c r="AE374" s="298"/>
      <c r="AF374" s="298"/>
      <c r="AG374" s="298"/>
      <c r="AH374" s="298"/>
      <c r="AI374" s="298"/>
      <c r="AJ374" s="298"/>
      <c r="AK374" s="298"/>
      <c r="AL374" s="298"/>
      <c r="AM374" s="200">
        <v>1</v>
      </c>
      <c r="AN374" s="200">
        <v>1</v>
      </c>
      <c r="AO374" s="200" t="s">
        <v>1742</v>
      </c>
      <c r="AP374" s="200">
        <v>0</v>
      </c>
      <c r="AQ374" s="241">
        <v>0</v>
      </c>
      <c r="AR374" s="247"/>
      <c r="AS374" s="203" t="s">
        <v>1317</v>
      </c>
      <c r="AT374" s="194">
        <v>0</v>
      </c>
      <c r="AU374" s="200">
        <v>0</v>
      </c>
      <c r="AV374" s="246">
        <v>0</v>
      </c>
      <c r="AW374" s="324"/>
      <c r="AX374" s="325"/>
      <c r="AY374" s="256"/>
      <c r="AZ374" s="256"/>
      <c r="BA374" s="256"/>
      <c r="BB374" s="257" t="s">
        <v>2205</v>
      </c>
      <c r="BC374" s="257"/>
      <c r="BD374" s="257"/>
      <c r="BE374" s="257"/>
      <c r="BF374" s="257"/>
      <c r="BG374" s="257"/>
      <c r="BH374" s="184">
        <v>40000</v>
      </c>
      <c r="BI374" s="203" t="s">
        <v>1317</v>
      </c>
      <c r="BJ374" s="270"/>
      <c r="BK374" s="184" t="s">
        <v>1315</v>
      </c>
      <c r="BL374" s="184"/>
      <c r="BP374" s="183">
        <f t="shared" si="17"/>
        <v>0</v>
      </c>
    </row>
    <row r="375" spans="1:68" s="178" customFormat="1" ht="37.5" hidden="1">
      <c r="A375" s="191"/>
      <c r="B375" s="191"/>
      <c r="C375" s="191"/>
      <c r="D375" s="191"/>
      <c r="E375" s="209" t="s">
        <v>2206</v>
      </c>
      <c r="F375" s="298">
        <v>13750</v>
      </c>
      <c r="G375" s="298">
        <v>13750</v>
      </c>
      <c r="H375" s="298"/>
      <c r="I375" s="298"/>
      <c r="J375" s="298">
        <v>13750</v>
      </c>
      <c r="K375" s="306">
        <v>13750</v>
      </c>
      <c r="L375" s="298"/>
      <c r="M375" s="298"/>
      <c r="N375" s="298"/>
      <c r="O375" s="200"/>
      <c r="P375" s="200">
        <v>0</v>
      </c>
      <c r="Q375" s="237"/>
      <c r="R375" s="200"/>
      <c r="S375" s="200"/>
      <c r="T375" s="298"/>
      <c r="U375" s="200">
        <v>-13750</v>
      </c>
      <c r="V375" s="298"/>
      <c r="W375" s="298"/>
      <c r="X375" s="298"/>
      <c r="Y375" s="298"/>
      <c r="Z375" s="298"/>
      <c r="AA375" s="298"/>
      <c r="AB375" s="298"/>
      <c r="AC375" s="298"/>
      <c r="AD375" s="298"/>
      <c r="AE375" s="298"/>
      <c r="AF375" s="298"/>
      <c r="AG375" s="298"/>
      <c r="AH375" s="298"/>
      <c r="AI375" s="298"/>
      <c r="AJ375" s="298"/>
      <c r="AK375" s="298"/>
      <c r="AL375" s="298" t="s">
        <v>1801</v>
      </c>
      <c r="AM375" s="200">
        <v>1</v>
      </c>
      <c r="AN375" s="200">
        <v>1</v>
      </c>
      <c r="AO375" s="200" t="s">
        <v>1742</v>
      </c>
      <c r="AP375" s="200">
        <v>-13750</v>
      </c>
      <c r="AQ375" s="241">
        <v>-1</v>
      </c>
      <c r="AR375" s="247"/>
      <c r="AS375" s="203" t="s">
        <v>1317</v>
      </c>
      <c r="AT375" s="194">
        <v>0</v>
      </c>
      <c r="AU375" s="200">
        <v>0</v>
      </c>
      <c r="AV375" s="246" t="e">
        <v>#DIV/0!</v>
      </c>
      <c r="AW375" s="324"/>
      <c r="AX375" s="325"/>
      <c r="AY375" s="256" t="s">
        <v>2207</v>
      </c>
      <c r="AZ375" s="256"/>
      <c r="BA375" s="256"/>
      <c r="BB375" s="257" t="s">
        <v>2208</v>
      </c>
      <c r="BC375" s="257"/>
      <c r="BD375" s="257"/>
      <c r="BE375" s="257"/>
      <c r="BF375" s="257"/>
      <c r="BG375" s="257"/>
      <c r="BH375" s="184">
        <v>13750</v>
      </c>
      <c r="BI375" s="203" t="s">
        <v>1317</v>
      </c>
      <c r="BJ375" s="270"/>
      <c r="BK375" s="184" t="s">
        <v>1315</v>
      </c>
      <c r="BL375" s="184"/>
      <c r="BP375" s="183">
        <f t="shared" si="17"/>
        <v>0</v>
      </c>
    </row>
    <row r="376" spans="1:68" s="178" customFormat="1" ht="37.5" hidden="1">
      <c r="A376" s="191"/>
      <c r="B376" s="191"/>
      <c r="C376" s="191"/>
      <c r="D376" s="191"/>
      <c r="E376" s="209" t="s">
        <v>2209</v>
      </c>
      <c r="F376" s="298">
        <v>25000</v>
      </c>
      <c r="G376" s="298">
        <v>25000</v>
      </c>
      <c r="H376" s="298"/>
      <c r="I376" s="298"/>
      <c r="J376" s="298">
        <v>25000</v>
      </c>
      <c r="K376" s="306">
        <v>25000</v>
      </c>
      <c r="L376" s="298"/>
      <c r="M376" s="298"/>
      <c r="N376" s="298"/>
      <c r="O376" s="200"/>
      <c r="P376" s="200">
        <v>0</v>
      </c>
      <c r="Q376" s="237"/>
      <c r="R376" s="200"/>
      <c r="S376" s="200"/>
      <c r="T376" s="298"/>
      <c r="U376" s="200">
        <v>-25000</v>
      </c>
      <c r="V376" s="298"/>
      <c r="W376" s="298"/>
      <c r="X376" s="298"/>
      <c r="Y376" s="298"/>
      <c r="Z376" s="298"/>
      <c r="AA376" s="298"/>
      <c r="AB376" s="298"/>
      <c r="AC376" s="298"/>
      <c r="AD376" s="298"/>
      <c r="AE376" s="298"/>
      <c r="AF376" s="298"/>
      <c r="AG376" s="298"/>
      <c r="AH376" s="298"/>
      <c r="AI376" s="298"/>
      <c r="AJ376" s="298"/>
      <c r="AK376" s="298"/>
      <c r="AL376" s="298" t="s">
        <v>1801</v>
      </c>
      <c r="AM376" s="200">
        <v>1</v>
      </c>
      <c r="AN376" s="200">
        <v>1</v>
      </c>
      <c r="AO376" s="200" t="s">
        <v>1742</v>
      </c>
      <c r="AP376" s="200">
        <v>-25000</v>
      </c>
      <c r="AQ376" s="241">
        <v>-1</v>
      </c>
      <c r="AR376" s="247"/>
      <c r="AS376" s="298" t="s">
        <v>1331</v>
      </c>
      <c r="AT376" s="194">
        <v>0</v>
      </c>
      <c r="AU376" s="200">
        <v>0</v>
      </c>
      <c r="AV376" s="246" t="e">
        <v>#DIV/0!</v>
      </c>
      <c r="AW376" s="324"/>
      <c r="AX376" s="325"/>
      <c r="AY376" s="256" t="s">
        <v>2210</v>
      </c>
      <c r="AZ376" s="256"/>
      <c r="BA376" s="256"/>
      <c r="BB376" s="257" t="s">
        <v>2211</v>
      </c>
      <c r="BC376" s="257"/>
      <c r="BD376" s="257"/>
      <c r="BE376" s="257"/>
      <c r="BF376" s="257"/>
      <c r="BG376" s="257"/>
      <c r="BH376" s="184">
        <v>25000</v>
      </c>
      <c r="BI376" s="298" t="s">
        <v>1331</v>
      </c>
      <c r="BJ376" s="337"/>
      <c r="BK376" s="184" t="s">
        <v>1315</v>
      </c>
      <c r="BL376" s="184"/>
      <c r="BP376" s="183">
        <f t="shared" si="17"/>
        <v>0</v>
      </c>
    </row>
    <row r="377" spans="1:68" s="178" customFormat="1" ht="20.100000000000001" hidden="1" customHeight="1">
      <c r="A377" s="191"/>
      <c r="B377" s="191"/>
      <c r="C377" s="191">
        <v>1</v>
      </c>
      <c r="D377" s="191"/>
      <c r="E377" s="209" t="s">
        <v>2212</v>
      </c>
      <c r="F377" s="298">
        <v>5750</v>
      </c>
      <c r="G377" s="298">
        <v>5750</v>
      </c>
      <c r="H377" s="298"/>
      <c r="I377" s="298"/>
      <c r="J377" s="298">
        <v>5750</v>
      </c>
      <c r="K377" s="306">
        <v>5750</v>
      </c>
      <c r="L377" s="298"/>
      <c r="M377" s="298"/>
      <c r="N377" s="298"/>
      <c r="O377" s="200"/>
      <c r="P377" s="200">
        <v>0</v>
      </c>
      <c r="Q377" s="237"/>
      <c r="R377" s="200"/>
      <c r="S377" s="200"/>
      <c r="T377" s="298">
        <v>5750</v>
      </c>
      <c r="U377" s="200">
        <v>0</v>
      </c>
      <c r="V377" s="298">
        <v>5750</v>
      </c>
      <c r="W377" s="314">
        <v>5750</v>
      </c>
      <c r="X377" s="298"/>
      <c r="Y377" s="298"/>
      <c r="Z377" s="298"/>
      <c r="AA377" s="298"/>
      <c r="AB377" s="298"/>
      <c r="AC377" s="298"/>
      <c r="AD377" s="298"/>
      <c r="AE377" s="298"/>
      <c r="AF377" s="298"/>
      <c r="AG377" s="298"/>
      <c r="AH377" s="298"/>
      <c r="AI377" s="298"/>
      <c r="AJ377" s="298"/>
      <c r="AK377" s="298"/>
      <c r="AL377" s="298"/>
      <c r="AM377" s="200">
        <v>1</v>
      </c>
      <c r="AN377" s="200">
        <v>1</v>
      </c>
      <c r="AO377" s="200" t="s">
        <v>1742</v>
      </c>
      <c r="AP377" s="200">
        <v>0</v>
      </c>
      <c r="AQ377" s="241">
        <v>0</v>
      </c>
      <c r="AR377" s="247"/>
      <c r="AS377" s="203" t="s">
        <v>1317</v>
      </c>
      <c r="AT377" s="194">
        <v>0</v>
      </c>
      <c r="AU377" s="200">
        <v>0</v>
      </c>
      <c r="AV377" s="246">
        <v>0</v>
      </c>
      <c r="AW377" s="324"/>
      <c r="AX377" s="325"/>
      <c r="AY377" s="256"/>
      <c r="AZ377" s="256"/>
      <c r="BA377" s="256"/>
      <c r="BB377" s="257" t="s">
        <v>2213</v>
      </c>
      <c r="BC377" s="257"/>
      <c r="BD377" s="257"/>
      <c r="BE377" s="257"/>
      <c r="BF377" s="257"/>
      <c r="BG377" s="257"/>
      <c r="BH377" s="184">
        <v>11500</v>
      </c>
      <c r="BI377" s="203" t="s">
        <v>1317</v>
      </c>
      <c r="BJ377" s="270"/>
      <c r="BK377" s="184" t="s">
        <v>1315</v>
      </c>
      <c r="BL377" s="184"/>
      <c r="BP377" s="183">
        <f t="shared" si="17"/>
        <v>0</v>
      </c>
    </row>
    <row r="378" spans="1:68" s="178" customFormat="1" ht="37.5" hidden="1">
      <c r="A378" s="191"/>
      <c r="B378" s="191"/>
      <c r="C378" s="191"/>
      <c r="D378" s="191"/>
      <c r="E378" s="209" t="s">
        <v>2214</v>
      </c>
      <c r="F378" s="298">
        <v>5000</v>
      </c>
      <c r="G378" s="298">
        <v>5000</v>
      </c>
      <c r="H378" s="298"/>
      <c r="I378" s="298"/>
      <c r="J378" s="298">
        <v>5000</v>
      </c>
      <c r="K378" s="306">
        <v>5000</v>
      </c>
      <c r="L378" s="298"/>
      <c r="M378" s="298"/>
      <c r="N378" s="298"/>
      <c r="O378" s="200"/>
      <c r="P378" s="200">
        <v>0</v>
      </c>
      <c r="Q378" s="237"/>
      <c r="R378" s="200"/>
      <c r="S378" s="200"/>
      <c r="T378" s="298">
        <v>0</v>
      </c>
      <c r="U378" s="200">
        <v>-5000</v>
      </c>
      <c r="V378" s="298">
        <v>0</v>
      </c>
      <c r="W378" s="298">
        <v>0</v>
      </c>
      <c r="X378" s="298"/>
      <c r="Y378" s="298"/>
      <c r="Z378" s="298"/>
      <c r="AA378" s="298"/>
      <c r="AB378" s="298"/>
      <c r="AC378" s="298"/>
      <c r="AD378" s="298"/>
      <c r="AE378" s="298"/>
      <c r="AF378" s="298"/>
      <c r="AG378" s="298"/>
      <c r="AH378" s="298"/>
      <c r="AI378" s="298"/>
      <c r="AJ378" s="298"/>
      <c r="AK378" s="298"/>
      <c r="AL378" s="298" t="s">
        <v>1845</v>
      </c>
      <c r="AM378" s="200">
        <v>1</v>
      </c>
      <c r="AN378" s="200">
        <v>1</v>
      </c>
      <c r="AO378" s="200" t="s">
        <v>1742</v>
      </c>
      <c r="AP378" s="200">
        <v>-5000</v>
      </c>
      <c r="AQ378" s="241">
        <v>-1</v>
      </c>
      <c r="AR378" s="247"/>
      <c r="AS378" s="203" t="s">
        <v>1317</v>
      </c>
      <c r="AT378" s="194">
        <v>0</v>
      </c>
      <c r="AU378" s="200">
        <v>0</v>
      </c>
      <c r="AV378" s="246" t="e">
        <v>#DIV/0!</v>
      </c>
      <c r="AW378" s="324" t="s">
        <v>1878</v>
      </c>
      <c r="AX378" s="325"/>
      <c r="AY378" s="324" t="s">
        <v>1938</v>
      </c>
      <c r="AZ378" s="324"/>
      <c r="BA378" s="324"/>
      <c r="BB378" s="257" t="s">
        <v>2215</v>
      </c>
      <c r="BC378" s="257"/>
      <c r="BD378" s="257"/>
      <c r="BE378" s="257"/>
      <c r="BF378" s="257"/>
      <c r="BG378" s="257"/>
      <c r="BH378" s="184">
        <v>5000</v>
      </c>
      <c r="BI378" s="203" t="s">
        <v>1317</v>
      </c>
      <c r="BJ378" s="270"/>
      <c r="BK378" s="184" t="s">
        <v>1315</v>
      </c>
      <c r="BL378" s="184"/>
      <c r="BP378" s="183">
        <f t="shared" si="17"/>
        <v>0</v>
      </c>
    </row>
    <row r="379" spans="1:68" s="178" customFormat="1" ht="20.100000000000001" hidden="1" customHeight="1">
      <c r="A379" s="191"/>
      <c r="B379" s="191"/>
      <c r="C379" s="191"/>
      <c r="D379" s="191"/>
      <c r="E379" s="209" t="s">
        <v>2216</v>
      </c>
      <c r="F379" s="298">
        <v>12600</v>
      </c>
      <c r="G379" s="298">
        <v>12600</v>
      </c>
      <c r="H379" s="298"/>
      <c r="I379" s="298"/>
      <c r="J379" s="298"/>
      <c r="K379" s="306"/>
      <c r="L379" s="298"/>
      <c r="M379" s="298"/>
      <c r="N379" s="298"/>
      <c r="O379" s="200"/>
      <c r="P379" s="200">
        <v>0</v>
      </c>
      <c r="Q379" s="237"/>
      <c r="R379" s="200"/>
      <c r="S379" s="200"/>
      <c r="T379" s="298"/>
      <c r="U379" s="200">
        <v>0</v>
      </c>
      <c r="V379" s="298"/>
      <c r="W379" s="298"/>
      <c r="X379" s="298"/>
      <c r="Y379" s="298"/>
      <c r="Z379" s="298"/>
      <c r="AA379" s="298"/>
      <c r="AB379" s="298"/>
      <c r="AC379" s="298"/>
      <c r="AD379" s="298"/>
      <c r="AE379" s="298"/>
      <c r="AF379" s="298"/>
      <c r="AG379" s="298"/>
      <c r="AH379" s="298"/>
      <c r="AI379" s="298"/>
      <c r="AJ379" s="298"/>
      <c r="AK379" s="298"/>
      <c r="AL379" s="298"/>
      <c r="AM379" s="298">
        <v>1</v>
      </c>
      <c r="AN379" s="298">
        <v>1</v>
      </c>
      <c r="AO379" s="298" t="s">
        <v>1742</v>
      </c>
      <c r="AP379" s="200">
        <v>0</v>
      </c>
      <c r="AQ379" s="241">
        <v>0</v>
      </c>
      <c r="AR379" s="298"/>
      <c r="AS379" s="203" t="s">
        <v>1317</v>
      </c>
      <c r="AT379" s="194">
        <v>0</v>
      </c>
      <c r="AU379" s="200">
        <v>0</v>
      </c>
      <c r="AV379" s="246" t="e">
        <v>#DIV/0!</v>
      </c>
      <c r="AW379" s="324" t="s">
        <v>1867</v>
      </c>
      <c r="AX379" s="379"/>
      <c r="AY379" s="256"/>
      <c r="AZ379" s="256"/>
      <c r="BA379" s="256"/>
      <c r="BB379" s="257" t="s">
        <v>2216</v>
      </c>
      <c r="BC379" s="257"/>
      <c r="BD379" s="257"/>
      <c r="BE379" s="257"/>
      <c r="BF379" s="257"/>
      <c r="BG379" s="257"/>
      <c r="BH379" s="184">
        <v>0</v>
      </c>
      <c r="BI379" s="203" t="s">
        <v>1317</v>
      </c>
      <c r="BJ379" s="270"/>
      <c r="BK379" s="184" t="s">
        <v>1315</v>
      </c>
      <c r="BL379" s="184"/>
      <c r="BP379" s="183">
        <f t="shared" si="17"/>
        <v>0</v>
      </c>
    </row>
    <row r="380" spans="1:68" s="178" customFormat="1" ht="20.100000000000001" hidden="1" customHeight="1">
      <c r="A380" s="191"/>
      <c r="B380" s="191"/>
      <c r="C380" s="191">
        <v>1</v>
      </c>
      <c r="D380" s="191"/>
      <c r="E380" s="209" t="s">
        <v>2217</v>
      </c>
      <c r="F380" s="298">
        <v>37739</v>
      </c>
      <c r="G380" s="298">
        <v>37739</v>
      </c>
      <c r="H380" s="298"/>
      <c r="I380" s="298"/>
      <c r="J380" s="298">
        <v>37759</v>
      </c>
      <c r="K380" s="306">
        <v>37759</v>
      </c>
      <c r="L380" s="298"/>
      <c r="M380" s="298"/>
      <c r="N380" s="298"/>
      <c r="O380" s="200"/>
      <c r="P380" s="200">
        <v>0</v>
      </c>
      <c r="Q380" s="237"/>
      <c r="R380" s="200"/>
      <c r="S380" s="200"/>
      <c r="T380" s="298">
        <v>37759</v>
      </c>
      <c r="U380" s="200">
        <v>0</v>
      </c>
      <c r="V380" s="298">
        <v>37759</v>
      </c>
      <c r="W380" s="310">
        <v>37370</v>
      </c>
      <c r="X380" s="298"/>
      <c r="Y380" s="298"/>
      <c r="Z380" s="298"/>
      <c r="AA380" s="298"/>
      <c r="AB380" s="298"/>
      <c r="AC380" s="298"/>
      <c r="AD380" s="298"/>
      <c r="AE380" s="298"/>
      <c r="AF380" s="298"/>
      <c r="AG380" s="298"/>
      <c r="AH380" s="298"/>
      <c r="AI380" s="298"/>
      <c r="AJ380" s="298"/>
      <c r="AK380" s="298"/>
      <c r="AL380" s="298" t="s">
        <v>1801</v>
      </c>
      <c r="AM380" s="298">
        <v>1</v>
      </c>
      <c r="AN380" s="298">
        <v>1</v>
      </c>
      <c r="AO380" s="298"/>
      <c r="AP380" s="200">
        <v>0</v>
      </c>
      <c r="AQ380" s="241">
        <v>0</v>
      </c>
      <c r="AR380" s="298"/>
      <c r="AS380" s="298" t="s">
        <v>2218</v>
      </c>
      <c r="AT380" s="194">
        <v>-389</v>
      </c>
      <c r="AU380" s="200">
        <v>-389</v>
      </c>
      <c r="AV380" s="246">
        <v>-1</v>
      </c>
      <c r="AW380" s="324"/>
      <c r="AX380" s="379"/>
      <c r="AY380" s="256"/>
      <c r="AZ380" s="256" t="s">
        <v>2219</v>
      </c>
      <c r="BA380" s="256"/>
      <c r="BB380" s="257" t="s">
        <v>2220</v>
      </c>
      <c r="BC380" s="257"/>
      <c r="BD380" s="257"/>
      <c r="BE380" s="257"/>
      <c r="BF380" s="257"/>
      <c r="BG380" s="257"/>
      <c r="BH380" s="184">
        <v>75518</v>
      </c>
      <c r="BI380" s="298" t="s">
        <v>1331</v>
      </c>
      <c r="BJ380" s="337"/>
      <c r="BK380" s="184" t="s">
        <v>1315</v>
      </c>
      <c r="BL380" s="184"/>
      <c r="BP380" s="183">
        <f t="shared" si="17"/>
        <v>0</v>
      </c>
    </row>
    <row r="381" spans="1:68" s="178" customFormat="1" ht="20.100000000000001" hidden="1" customHeight="1">
      <c r="A381" s="191"/>
      <c r="B381" s="191"/>
      <c r="C381" s="191"/>
      <c r="D381" s="191"/>
      <c r="E381" s="209" t="s">
        <v>2221</v>
      </c>
      <c r="F381" s="298">
        <v>3133</v>
      </c>
      <c r="G381" s="298">
        <v>3133</v>
      </c>
      <c r="H381" s="298"/>
      <c r="I381" s="298"/>
      <c r="J381" s="298"/>
      <c r="K381" s="306"/>
      <c r="L381" s="298"/>
      <c r="M381" s="298"/>
      <c r="N381" s="298"/>
      <c r="O381" s="200"/>
      <c r="P381" s="200">
        <v>0</v>
      </c>
      <c r="Q381" s="237"/>
      <c r="R381" s="200"/>
      <c r="S381" s="200"/>
      <c r="T381" s="298"/>
      <c r="U381" s="200">
        <v>0</v>
      </c>
      <c r="V381" s="298"/>
      <c r="W381" s="298"/>
      <c r="X381" s="298"/>
      <c r="Y381" s="298"/>
      <c r="Z381" s="298"/>
      <c r="AA381" s="298"/>
      <c r="AB381" s="298"/>
      <c r="AC381" s="298"/>
      <c r="AD381" s="298"/>
      <c r="AE381" s="298"/>
      <c r="AF381" s="298"/>
      <c r="AG381" s="298"/>
      <c r="AH381" s="298"/>
      <c r="AI381" s="298"/>
      <c r="AJ381" s="298"/>
      <c r="AK381" s="298"/>
      <c r="AL381" s="298" t="s">
        <v>1845</v>
      </c>
      <c r="AM381" s="298">
        <v>1</v>
      </c>
      <c r="AN381" s="298">
        <v>1</v>
      </c>
      <c r="AO381" s="298" t="s">
        <v>1742</v>
      </c>
      <c r="AP381" s="200">
        <v>0</v>
      </c>
      <c r="AQ381" s="241">
        <v>0</v>
      </c>
      <c r="AR381" s="298"/>
      <c r="AS381" s="203" t="s">
        <v>1317</v>
      </c>
      <c r="AT381" s="194">
        <v>0</v>
      </c>
      <c r="AU381" s="200">
        <v>0</v>
      </c>
      <c r="AV381" s="246" t="e">
        <v>#DIV/0!</v>
      </c>
      <c r="AW381" s="324" t="s">
        <v>1867</v>
      </c>
      <c r="AX381" s="379"/>
      <c r="AY381" s="256"/>
      <c r="AZ381" s="256"/>
      <c r="BA381" s="256"/>
      <c r="BB381" s="257" t="s">
        <v>2221</v>
      </c>
      <c r="BC381" s="257"/>
      <c r="BD381" s="257"/>
      <c r="BE381" s="257"/>
      <c r="BF381" s="257"/>
      <c r="BG381" s="257"/>
      <c r="BH381" s="184">
        <v>0</v>
      </c>
      <c r="BI381" s="203" t="s">
        <v>1317</v>
      </c>
      <c r="BJ381" s="270"/>
      <c r="BK381" s="184" t="s">
        <v>1315</v>
      </c>
      <c r="BL381" s="184"/>
      <c r="BP381" s="183">
        <f t="shared" si="17"/>
        <v>0</v>
      </c>
    </row>
    <row r="382" spans="1:68" s="178" customFormat="1" ht="38.25" hidden="1" customHeight="1">
      <c r="A382" s="191"/>
      <c r="B382" s="191"/>
      <c r="C382" s="191">
        <v>1</v>
      </c>
      <c r="D382" s="191"/>
      <c r="E382" s="209" t="s">
        <v>2222</v>
      </c>
      <c r="F382" s="298">
        <v>30000</v>
      </c>
      <c r="G382" s="298">
        <v>30000</v>
      </c>
      <c r="H382" s="298"/>
      <c r="I382" s="298"/>
      <c r="J382" s="298">
        <v>30000</v>
      </c>
      <c r="K382" s="306">
        <v>30000</v>
      </c>
      <c r="L382" s="298"/>
      <c r="M382" s="298"/>
      <c r="N382" s="298"/>
      <c r="O382" s="200"/>
      <c r="P382" s="200">
        <v>0</v>
      </c>
      <c r="Q382" s="237"/>
      <c r="R382" s="200"/>
      <c r="S382" s="200"/>
      <c r="T382" s="298">
        <v>40000</v>
      </c>
      <c r="U382" s="200">
        <v>10000</v>
      </c>
      <c r="V382" s="298">
        <v>40000</v>
      </c>
      <c r="W382" s="314">
        <v>40000</v>
      </c>
      <c r="X382" s="298"/>
      <c r="Y382" s="298"/>
      <c r="Z382" s="298"/>
      <c r="AA382" s="298"/>
      <c r="AB382" s="298"/>
      <c r="AC382" s="298"/>
      <c r="AD382" s="298"/>
      <c r="AE382" s="298"/>
      <c r="AF382" s="298"/>
      <c r="AG382" s="298"/>
      <c r="AH382" s="298"/>
      <c r="AI382" s="298"/>
      <c r="AJ382" s="298"/>
      <c r="AK382" s="298"/>
      <c r="AL382" s="298"/>
      <c r="AM382" s="298">
        <v>1</v>
      </c>
      <c r="AN382" s="298">
        <v>1</v>
      </c>
      <c r="AO382" s="298" t="s">
        <v>1742</v>
      </c>
      <c r="AP382" s="200">
        <v>10000</v>
      </c>
      <c r="AQ382" s="241">
        <v>0.33300000000000002</v>
      </c>
      <c r="AR382" s="298"/>
      <c r="AS382" s="298" t="s">
        <v>1452</v>
      </c>
      <c r="AT382" s="194">
        <v>0</v>
      </c>
      <c r="AU382" s="200">
        <v>0</v>
      </c>
      <c r="AV382" s="246">
        <v>0</v>
      </c>
      <c r="AW382" s="324" t="s">
        <v>2223</v>
      </c>
      <c r="AX382" s="379"/>
      <c r="AY382" s="256" t="s">
        <v>2224</v>
      </c>
      <c r="AZ382" s="256"/>
      <c r="BA382" s="256"/>
      <c r="BB382" s="257" t="s">
        <v>2222</v>
      </c>
      <c r="BC382" s="257"/>
      <c r="BD382" s="257"/>
      <c r="BE382" s="257"/>
      <c r="BF382" s="257"/>
      <c r="BG382" s="257"/>
      <c r="BH382" s="184">
        <v>70000</v>
      </c>
      <c r="BI382" s="298" t="s">
        <v>1452</v>
      </c>
      <c r="BJ382" s="337"/>
      <c r="BK382" s="184" t="s">
        <v>1315</v>
      </c>
      <c r="BL382" s="184"/>
      <c r="BP382" s="183">
        <f t="shared" si="17"/>
        <v>0</v>
      </c>
    </row>
    <row r="383" spans="1:68" s="178" customFormat="1" ht="38.25" hidden="1" customHeight="1">
      <c r="A383" s="191"/>
      <c r="B383" s="191"/>
      <c r="C383" s="191">
        <v>1</v>
      </c>
      <c r="D383" s="191"/>
      <c r="E383" s="209" t="s">
        <v>2225</v>
      </c>
      <c r="F383" s="298"/>
      <c r="G383" s="298"/>
      <c r="H383" s="298"/>
      <c r="I383" s="298"/>
      <c r="J383" s="298"/>
      <c r="K383" s="306"/>
      <c r="L383" s="298"/>
      <c r="M383" s="298"/>
      <c r="N383" s="298"/>
      <c r="O383" s="200"/>
      <c r="P383" s="200"/>
      <c r="Q383" s="237"/>
      <c r="R383" s="200"/>
      <c r="S383" s="200"/>
      <c r="T383" s="298">
        <v>3750</v>
      </c>
      <c r="U383" s="200">
        <v>3750</v>
      </c>
      <c r="V383" s="298">
        <v>3750</v>
      </c>
      <c r="W383" s="314">
        <v>3750</v>
      </c>
      <c r="X383" s="298"/>
      <c r="Y383" s="298"/>
      <c r="Z383" s="298"/>
      <c r="AA383" s="298"/>
      <c r="AB383" s="298"/>
      <c r="AC383" s="298"/>
      <c r="AD383" s="298"/>
      <c r="AE383" s="298"/>
      <c r="AF383" s="298"/>
      <c r="AG383" s="298"/>
      <c r="AH383" s="298"/>
      <c r="AI383" s="298"/>
      <c r="AJ383" s="298"/>
      <c r="AK383" s="298"/>
      <c r="AL383" s="298"/>
      <c r="AM383" s="298"/>
      <c r="AN383" s="298"/>
      <c r="AO383" s="298"/>
      <c r="AP383" s="200"/>
      <c r="AQ383" s="241"/>
      <c r="AR383" s="298"/>
      <c r="AS383" s="203" t="s">
        <v>1317</v>
      </c>
      <c r="AT383" s="194">
        <v>0</v>
      </c>
      <c r="AU383" s="200">
        <v>0</v>
      </c>
      <c r="AV383" s="246">
        <v>0</v>
      </c>
      <c r="AW383" s="324"/>
      <c r="AX383" s="379"/>
      <c r="AY383" s="256"/>
      <c r="AZ383" s="256"/>
      <c r="BA383" s="256"/>
      <c r="BB383" s="257"/>
      <c r="BC383" s="257"/>
      <c r="BD383" s="257"/>
      <c r="BE383" s="257"/>
      <c r="BF383" s="257"/>
      <c r="BG383" s="257"/>
      <c r="BH383" s="184"/>
      <c r="BI383" s="203" t="s">
        <v>1851</v>
      </c>
      <c r="BJ383" s="270"/>
      <c r="BK383" s="184" t="s">
        <v>1315</v>
      </c>
      <c r="BL383" s="184"/>
      <c r="BP383" s="183">
        <f t="shared" si="17"/>
        <v>0</v>
      </c>
    </row>
    <row r="384" spans="1:68" s="178" customFormat="1" ht="34.5" hidden="1" customHeight="1">
      <c r="A384" s="191"/>
      <c r="B384" s="191"/>
      <c r="C384" s="191"/>
      <c r="D384" s="191"/>
      <c r="E384" s="209" t="s">
        <v>2226</v>
      </c>
      <c r="F384" s="298">
        <v>138152</v>
      </c>
      <c r="G384" s="298">
        <v>138152</v>
      </c>
      <c r="H384" s="298"/>
      <c r="I384" s="298"/>
      <c r="J384" s="298">
        <v>124689</v>
      </c>
      <c r="K384" s="306">
        <v>124689</v>
      </c>
      <c r="L384" s="298"/>
      <c r="M384" s="298"/>
      <c r="N384" s="298"/>
      <c r="O384" s="200"/>
      <c r="P384" s="200">
        <v>0</v>
      </c>
      <c r="Q384" s="237"/>
      <c r="R384" s="200"/>
      <c r="S384" s="200"/>
      <c r="T384" s="298">
        <v>85665</v>
      </c>
      <c r="U384" s="200">
        <v>-39024</v>
      </c>
      <c r="V384" s="298">
        <v>85665</v>
      </c>
      <c r="W384" s="366">
        <v>129319</v>
      </c>
      <c r="X384" s="298">
        <v>0</v>
      </c>
      <c r="Y384" s="298"/>
      <c r="Z384" s="298"/>
      <c r="AA384" s="298"/>
      <c r="AB384" s="298"/>
      <c r="AC384" s="298"/>
      <c r="AD384" s="298"/>
      <c r="AE384" s="298"/>
      <c r="AF384" s="298"/>
      <c r="AG384" s="298"/>
      <c r="AH384" s="298"/>
      <c r="AI384" s="298"/>
      <c r="AJ384" s="298"/>
      <c r="AK384" s="298"/>
      <c r="AL384" s="298"/>
      <c r="AM384" s="200">
        <v>1</v>
      </c>
      <c r="AN384" s="200">
        <v>1</v>
      </c>
      <c r="AO384" s="200"/>
      <c r="AP384" s="200">
        <v>-39024</v>
      </c>
      <c r="AQ384" s="241">
        <v>-0.313</v>
      </c>
      <c r="AR384" s="247"/>
      <c r="AS384" s="298"/>
      <c r="AT384" s="194">
        <v>43654</v>
      </c>
      <c r="AU384" s="200">
        <v>43654</v>
      </c>
      <c r="AV384" s="246">
        <v>51</v>
      </c>
      <c r="AW384" s="324" t="s">
        <v>2227</v>
      </c>
      <c r="AX384" s="325"/>
      <c r="AY384" s="256"/>
      <c r="AZ384" s="256"/>
      <c r="BA384" s="256"/>
      <c r="BB384" s="257" t="s">
        <v>2226</v>
      </c>
      <c r="BC384" s="257"/>
      <c r="BD384" s="257"/>
      <c r="BE384" s="257"/>
      <c r="BF384" s="257"/>
      <c r="BG384" s="257"/>
      <c r="BH384" s="184">
        <v>210354</v>
      </c>
      <c r="BI384" s="298"/>
      <c r="BJ384" s="337"/>
      <c r="BK384" s="184" t="s">
        <v>1315</v>
      </c>
      <c r="BL384" s="184"/>
      <c r="BP384" s="183">
        <f t="shared" si="17"/>
        <v>0</v>
      </c>
    </row>
    <row r="385" spans="1:68" s="178" customFormat="1" ht="20.100000000000001" hidden="1" customHeight="1">
      <c r="A385" s="191"/>
      <c r="B385" s="191"/>
      <c r="C385" s="191"/>
      <c r="D385" s="191"/>
      <c r="E385" s="217" t="s">
        <v>2228</v>
      </c>
      <c r="F385" s="298">
        <v>25000</v>
      </c>
      <c r="G385" s="298">
        <v>25000</v>
      </c>
      <c r="H385" s="298"/>
      <c r="I385" s="298"/>
      <c r="J385" s="298"/>
      <c r="K385" s="306"/>
      <c r="L385" s="298"/>
      <c r="M385" s="298"/>
      <c r="N385" s="298"/>
      <c r="O385" s="200"/>
      <c r="P385" s="200">
        <v>0</v>
      </c>
      <c r="Q385" s="237"/>
      <c r="R385" s="200"/>
      <c r="S385" s="200"/>
      <c r="T385" s="298"/>
      <c r="U385" s="200">
        <v>0</v>
      </c>
      <c r="V385" s="298"/>
      <c r="W385" s="298"/>
      <c r="X385" s="298"/>
      <c r="Y385" s="298"/>
      <c r="Z385" s="298"/>
      <c r="AA385" s="298"/>
      <c r="AB385" s="298"/>
      <c r="AC385" s="298"/>
      <c r="AD385" s="298"/>
      <c r="AE385" s="298"/>
      <c r="AF385" s="298"/>
      <c r="AG385" s="298"/>
      <c r="AH385" s="298"/>
      <c r="AI385" s="298"/>
      <c r="AJ385" s="298"/>
      <c r="AK385" s="298"/>
      <c r="AL385" s="298"/>
      <c r="AM385" s="200"/>
      <c r="AN385" s="200">
        <v>1</v>
      </c>
      <c r="AO385" s="200"/>
      <c r="AP385" s="200">
        <v>0</v>
      </c>
      <c r="AQ385" s="241">
        <v>0</v>
      </c>
      <c r="AR385" s="247"/>
      <c r="AS385" s="203" t="s">
        <v>1317</v>
      </c>
      <c r="AT385" s="194">
        <v>0</v>
      </c>
      <c r="AU385" s="200">
        <v>0</v>
      </c>
      <c r="AV385" s="246" t="e">
        <v>#DIV/0!</v>
      </c>
      <c r="AW385" s="324"/>
      <c r="AX385" s="325"/>
      <c r="AY385" s="256"/>
      <c r="AZ385" s="256"/>
      <c r="BA385" s="256"/>
      <c r="BB385" s="257" t="s">
        <v>2228</v>
      </c>
      <c r="BC385" s="257"/>
      <c r="BD385" s="257"/>
      <c r="BE385" s="257"/>
      <c r="BF385" s="257"/>
      <c r="BG385" s="257"/>
      <c r="BH385" s="184">
        <v>0</v>
      </c>
      <c r="BI385" s="203" t="s">
        <v>1317</v>
      </c>
      <c r="BJ385" s="270"/>
      <c r="BK385" s="184" t="s">
        <v>1315</v>
      </c>
      <c r="BL385" s="184"/>
      <c r="BP385" s="183">
        <f t="shared" si="17"/>
        <v>0</v>
      </c>
    </row>
    <row r="386" spans="1:68" s="178" customFormat="1" ht="20.100000000000001" hidden="1" customHeight="1">
      <c r="A386" s="191"/>
      <c r="B386" s="191"/>
      <c r="C386" s="191"/>
      <c r="D386" s="191"/>
      <c r="E386" s="217" t="s">
        <v>2229</v>
      </c>
      <c r="F386" s="298"/>
      <c r="G386" s="298"/>
      <c r="H386" s="298"/>
      <c r="I386" s="298"/>
      <c r="J386" s="298">
        <v>200</v>
      </c>
      <c r="K386" s="306">
        <v>200</v>
      </c>
      <c r="L386" s="298"/>
      <c r="M386" s="298"/>
      <c r="N386" s="298"/>
      <c r="O386" s="200"/>
      <c r="P386" s="200">
        <v>0</v>
      </c>
      <c r="Q386" s="237"/>
      <c r="R386" s="200"/>
      <c r="S386" s="200"/>
      <c r="T386" s="298"/>
      <c r="U386" s="200">
        <v>-200</v>
      </c>
      <c r="V386" s="298"/>
      <c r="W386" s="298"/>
      <c r="X386" s="298"/>
      <c r="Y386" s="298"/>
      <c r="Z386" s="298"/>
      <c r="AA386" s="298"/>
      <c r="AB386" s="298"/>
      <c r="AC386" s="298"/>
      <c r="AD386" s="298"/>
      <c r="AE386" s="298"/>
      <c r="AF386" s="298"/>
      <c r="AG386" s="298"/>
      <c r="AH386" s="298"/>
      <c r="AI386" s="298"/>
      <c r="AJ386" s="298"/>
      <c r="AK386" s="298"/>
      <c r="AL386" s="298"/>
      <c r="AM386" s="200"/>
      <c r="AN386" s="200"/>
      <c r="AO386" s="200"/>
      <c r="AP386" s="200">
        <v>-200</v>
      </c>
      <c r="AQ386" s="241">
        <v>-1</v>
      </c>
      <c r="AR386" s="247"/>
      <c r="AS386" s="203" t="s">
        <v>1317</v>
      </c>
      <c r="AT386" s="194">
        <v>0</v>
      </c>
      <c r="AU386" s="200">
        <v>0</v>
      </c>
      <c r="AV386" s="246" t="e">
        <v>#DIV/0!</v>
      </c>
      <c r="AW386" s="324"/>
      <c r="AX386" s="325"/>
      <c r="AY386" s="256"/>
      <c r="AZ386" s="256"/>
      <c r="BA386" s="256"/>
      <c r="BB386" s="257" t="s">
        <v>2229</v>
      </c>
      <c r="BC386" s="257"/>
      <c r="BD386" s="257"/>
      <c r="BE386" s="257"/>
      <c r="BF386" s="257"/>
      <c r="BG386" s="257"/>
      <c r="BH386" s="184">
        <v>200</v>
      </c>
      <c r="BI386" s="203" t="s">
        <v>1317</v>
      </c>
      <c r="BJ386" s="270"/>
      <c r="BK386" s="184" t="s">
        <v>1315</v>
      </c>
      <c r="BL386" s="184"/>
      <c r="BP386" s="183">
        <f t="shared" si="17"/>
        <v>0</v>
      </c>
    </row>
    <row r="387" spans="1:68" s="178" customFormat="1" ht="20.100000000000001" hidden="1" customHeight="1">
      <c r="A387" s="191"/>
      <c r="B387" s="191"/>
      <c r="C387" s="191">
        <v>1</v>
      </c>
      <c r="D387" s="191"/>
      <c r="E387" s="217" t="s">
        <v>2230</v>
      </c>
      <c r="F387" s="298">
        <v>1810</v>
      </c>
      <c r="G387" s="298">
        <v>1810</v>
      </c>
      <c r="H387" s="298"/>
      <c r="I387" s="298"/>
      <c r="J387" s="298">
        <v>1810</v>
      </c>
      <c r="K387" s="306">
        <v>1810</v>
      </c>
      <c r="L387" s="298"/>
      <c r="M387" s="298"/>
      <c r="N387" s="298"/>
      <c r="O387" s="200"/>
      <c r="P387" s="200">
        <v>0</v>
      </c>
      <c r="Q387" s="237"/>
      <c r="R387" s="200"/>
      <c r="S387" s="200"/>
      <c r="T387" s="298">
        <v>2091</v>
      </c>
      <c r="U387" s="200">
        <v>281</v>
      </c>
      <c r="V387" s="298">
        <v>2091</v>
      </c>
      <c r="W387" s="314">
        <v>2043</v>
      </c>
      <c r="X387" s="298"/>
      <c r="Y387" s="298"/>
      <c r="Z387" s="298"/>
      <c r="AA387" s="298"/>
      <c r="AB387" s="298"/>
      <c r="AC387" s="298"/>
      <c r="AD387" s="298"/>
      <c r="AE387" s="298"/>
      <c r="AF387" s="298"/>
      <c r="AG387" s="298"/>
      <c r="AH387" s="298"/>
      <c r="AI387" s="298"/>
      <c r="AJ387" s="298"/>
      <c r="AK387" s="298"/>
      <c r="AL387" s="298"/>
      <c r="AM387" s="200"/>
      <c r="AN387" s="200">
        <v>1</v>
      </c>
      <c r="AO387" s="200"/>
      <c r="AP387" s="200">
        <v>281</v>
      </c>
      <c r="AQ387" s="241">
        <v>0.155</v>
      </c>
      <c r="AR387" s="247"/>
      <c r="AS387" s="203" t="s">
        <v>1317</v>
      </c>
      <c r="AT387" s="194">
        <v>-48</v>
      </c>
      <c r="AU387" s="200">
        <v>-48</v>
      </c>
      <c r="AV387" s="246">
        <v>-2.2999999999999998</v>
      </c>
      <c r="AW387" s="324"/>
      <c r="AX387" s="325"/>
      <c r="AY387" s="256"/>
      <c r="AZ387" s="256"/>
      <c r="BA387" s="256"/>
      <c r="BB387" s="257" t="s">
        <v>2230</v>
      </c>
      <c r="BC387" s="257"/>
      <c r="BD387" s="257"/>
      <c r="BE387" s="257"/>
      <c r="BF387" s="257"/>
      <c r="BG387" s="257"/>
      <c r="BH387" s="184">
        <v>3901</v>
      </c>
      <c r="BI387" s="203" t="s">
        <v>1317</v>
      </c>
      <c r="BJ387" s="270"/>
      <c r="BK387" s="184" t="s">
        <v>1315</v>
      </c>
      <c r="BL387" s="184"/>
      <c r="BP387" s="183">
        <f t="shared" si="17"/>
        <v>0</v>
      </c>
    </row>
    <row r="388" spans="1:68" s="178" customFormat="1" ht="20.100000000000001" hidden="1" customHeight="1">
      <c r="A388" s="191"/>
      <c r="B388" s="191"/>
      <c r="C388" s="191">
        <v>1</v>
      </c>
      <c r="D388" s="191"/>
      <c r="E388" s="217" t="s">
        <v>2231</v>
      </c>
      <c r="F388" s="298">
        <v>200</v>
      </c>
      <c r="G388" s="298">
        <v>200</v>
      </c>
      <c r="H388" s="298"/>
      <c r="I388" s="298"/>
      <c r="J388" s="298">
        <v>200</v>
      </c>
      <c r="K388" s="306">
        <v>200</v>
      </c>
      <c r="L388" s="298"/>
      <c r="M388" s="298"/>
      <c r="N388" s="298"/>
      <c r="O388" s="200"/>
      <c r="P388" s="200">
        <v>0</v>
      </c>
      <c r="Q388" s="237"/>
      <c r="R388" s="200"/>
      <c r="S388" s="200"/>
      <c r="T388" s="298">
        <v>200</v>
      </c>
      <c r="U388" s="200">
        <v>0</v>
      </c>
      <c r="V388" s="298">
        <v>200</v>
      </c>
      <c r="W388" s="314">
        <v>200</v>
      </c>
      <c r="X388" s="298"/>
      <c r="Y388" s="298"/>
      <c r="Z388" s="298"/>
      <c r="AA388" s="298"/>
      <c r="AB388" s="298"/>
      <c r="AC388" s="298"/>
      <c r="AD388" s="298"/>
      <c r="AE388" s="298"/>
      <c r="AF388" s="298"/>
      <c r="AG388" s="298"/>
      <c r="AH388" s="298"/>
      <c r="AI388" s="298"/>
      <c r="AJ388" s="298"/>
      <c r="AK388" s="298"/>
      <c r="AL388" s="298"/>
      <c r="AM388" s="200"/>
      <c r="AN388" s="200">
        <v>1</v>
      </c>
      <c r="AO388" s="200"/>
      <c r="AP388" s="200">
        <v>0</v>
      </c>
      <c r="AQ388" s="241">
        <v>0</v>
      </c>
      <c r="AR388" s="247"/>
      <c r="AS388" s="203" t="s">
        <v>1317</v>
      </c>
      <c r="AT388" s="194">
        <v>0</v>
      </c>
      <c r="AU388" s="200">
        <v>0</v>
      </c>
      <c r="AV388" s="246">
        <v>0</v>
      </c>
      <c r="AW388" s="324"/>
      <c r="AX388" s="325"/>
      <c r="AY388" s="256"/>
      <c r="AZ388" s="256"/>
      <c r="BA388" s="256"/>
      <c r="BB388" s="257" t="s">
        <v>2231</v>
      </c>
      <c r="BC388" s="257"/>
      <c r="BD388" s="257"/>
      <c r="BE388" s="257"/>
      <c r="BF388" s="257"/>
      <c r="BG388" s="257"/>
      <c r="BH388" s="184">
        <v>400</v>
      </c>
      <c r="BI388" s="203" t="s">
        <v>1317</v>
      </c>
      <c r="BJ388" s="270"/>
      <c r="BK388" s="184" t="s">
        <v>1315</v>
      </c>
      <c r="BL388" s="184"/>
      <c r="BP388" s="183">
        <f t="shared" si="17"/>
        <v>0</v>
      </c>
    </row>
    <row r="389" spans="1:68" s="178" customFormat="1" ht="20.100000000000001" hidden="1" customHeight="1">
      <c r="A389" s="191"/>
      <c r="B389" s="191"/>
      <c r="C389" s="191">
        <v>1</v>
      </c>
      <c r="D389" s="191"/>
      <c r="E389" s="217" t="s">
        <v>2232</v>
      </c>
      <c r="F389" s="298">
        <v>11000</v>
      </c>
      <c r="G389" s="298">
        <v>11000</v>
      </c>
      <c r="H389" s="298"/>
      <c r="I389" s="298"/>
      <c r="J389" s="298">
        <v>11000</v>
      </c>
      <c r="K389" s="306">
        <v>11000</v>
      </c>
      <c r="L389" s="298"/>
      <c r="M389" s="298"/>
      <c r="N389" s="298"/>
      <c r="O389" s="200"/>
      <c r="P389" s="200">
        <v>0</v>
      </c>
      <c r="Q389" s="237"/>
      <c r="R389" s="200"/>
      <c r="S389" s="200"/>
      <c r="T389" s="298">
        <v>16700</v>
      </c>
      <c r="U389" s="200">
        <v>5700</v>
      </c>
      <c r="V389" s="298">
        <v>16700</v>
      </c>
      <c r="W389" s="314">
        <v>16700</v>
      </c>
      <c r="X389" s="298"/>
      <c r="Y389" s="298"/>
      <c r="Z389" s="298"/>
      <c r="AA389" s="298"/>
      <c r="AB389" s="298"/>
      <c r="AC389" s="298"/>
      <c r="AD389" s="298"/>
      <c r="AE389" s="298"/>
      <c r="AF389" s="298"/>
      <c r="AG389" s="298"/>
      <c r="AH389" s="298"/>
      <c r="AI389" s="298"/>
      <c r="AJ389" s="298"/>
      <c r="AK389" s="298"/>
      <c r="AL389" s="298"/>
      <c r="AM389" s="200"/>
      <c r="AN389" s="200">
        <v>1</v>
      </c>
      <c r="AO389" s="200"/>
      <c r="AP389" s="200">
        <v>5700</v>
      </c>
      <c r="AQ389" s="241">
        <v>0.51800000000000002</v>
      </c>
      <c r="AR389" s="247"/>
      <c r="AS389" s="203" t="s">
        <v>1317</v>
      </c>
      <c r="AT389" s="194">
        <v>0</v>
      </c>
      <c r="AU389" s="200">
        <v>0</v>
      </c>
      <c r="AV389" s="246">
        <v>0</v>
      </c>
      <c r="AW389" s="324"/>
      <c r="AX389" s="325"/>
      <c r="AY389" s="256"/>
      <c r="AZ389" s="256"/>
      <c r="BA389" s="256"/>
      <c r="BB389" s="257" t="s">
        <v>2232</v>
      </c>
      <c r="BC389" s="257"/>
      <c r="BD389" s="257"/>
      <c r="BE389" s="257"/>
      <c r="BF389" s="257"/>
      <c r="BG389" s="257"/>
      <c r="BH389" s="184">
        <v>27700</v>
      </c>
      <c r="BI389" s="203" t="s">
        <v>1851</v>
      </c>
      <c r="BJ389" s="270"/>
      <c r="BK389" s="184" t="s">
        <v>1315</v>
      </c>
      <c r="BL389" s="184"/>
      <c r="BP389" s="183">
        <f t="shared" si="17"/>
        <v>0</v>
      </c>
    </row>
    <row r="390" spans="1:68" s="178" customFormat="1" ht="20.100000000000001" hidden="1" customHeight="1">
      <c r="A390" s="191"/>
      <c r="B390" s="191"/>
      <c r="C390" s="191"/>
      <c r="D390" s="191"/>
      <c r="E390" s="217" t="s">
        <v>2233</v>
      </c>
      <c r="F390" s="298">
        <v>35230</v>
      </c>
      <c r="G390" s="298">
        <v>35230</v>
      </c>
      <c r="H390" s="298"/>
      <c r="I390" s="298"/>
      <c r="J390" s="298"/>
      <c r="K390" s="306"/>
      <c r="L390" s="298"/>
      <c r="M390" s="298"/>
      <c r="N390" s="298"/>
      <c r="O390" s="200"/>
      <c r="P390" s="200">
        <v>0</v>
      </c>
      <c r="Q390" s="237"/>
      <c r="R390" s="200"/>
      <c r="S390" s="200"/>
      <c r="T390" s="298"/>
      <c r="U390" s="200">
        <v>0</v>
      </c>
      <c r="V390" s="298"/>
      <c r="W390" s="298"/>
      <c r="X390" s="298"/>
      <c r="Y390" s="298"/>
      <c r="Z390" s="298"/>
      <c r="AA390" s="298"/>
      <c r="AB390" s="298"/>
      <c r="AC390" s="298"/>
      <c r="AD390" s="298"/>
      <c r="AE390" s="298"/>
      <c r="AF390" s="298"/>
      <c r="AG390" s="298"/>
      <c r="AH390" s="298"/>
      <c r="AI390" s="298"/>
      <c r="AJ390" s="298"/>
      <c r="AK390" s="298"/>
      <c r="AL390" s="298"/>
      <c r="AM390" s="200"/>
      <c r="AN390" s="200">
        <v>1</v>
      </c>
      <c r="AO390" s="200"/>
      <c r="AP390" s="200">
        <v>0</v>
      </c>
      <c r="AQ390" s="241">
        <v>0</v>
      </c>
      <c r="AR390" s="247"/>
      <c r="AS390" s="203" t="s">
        <v>1317</v>
      </c>
      <c r="AT390" s="194">
        <v>0</v>
      </c>
      <c r="AU390" s="200">
        <v>0</v>
      </c>
      <c r="AV390" s="246" t="e">
        <v>#DIV/0!</v>
      </c>
      <c r="AW390" s="324"/>
      <c r="AX390" s="325"/>
      <c r="AY390" s="256"/>
      <c r="AZ390" s="256"/>
      <c r="BA390" s="256"/>
      <c r="BB390" s="257" t="s">
        <v>2233</v>
      </c>
      <c r="BC390" s="257"/>
      <c r="BD390" s="257"/>
      <c r="BE390" s="257"/>
      <c r="BF390" s="257"/>
      <c r="BG390" s="257"/>
      <c r="BH390" s="184">
        <v>0</v>
      </c>
      <c r="BI390" s="203" t="s">
        <v>1317</v>
      </c>
      <c r="BJ390" s="270"/>
      <c r="BK390" s="184" t="s">
        <v>1315</v>
      </c>
      <c r="BL390" s="184"/>
      <c r="BP390" s="183">
        <f t="shared" si="17"/>
        <v>0</v>
      </c>
    </row>
    <row r="391" spans="1:68" s="178" customFormat="1" ht="20.100000000000001" hidden="1" customHeight="1">
      <c r="A391" s="191"/>
      <c r="B391" s="191"/>
      <c r="C391" s="191">
        <v>1</v>
      </c>
      <c r="D391" s="191"/>
      <c r="E391" s="217" t="s">
        <v>2234</v>
      </c>
      <c r="F391" s="298">
        <v>44912</v>
      </c>
      <c r="G391" s="298">
        <v>44912</v>
      </c>
      <c r="H391" s="298"/>
      <c r="I391" s="298"/>
      <c r="J391" s="298">
        <v>62579</v>
      </c>
      <c r="K391" s="306">
        <v>62579</v>
      </c>
      <c r="L391" s="298"/>
      <c r="M391" s="298"/>
      <c r="N391" s="298"/>
      <c r="O391" s="200"/>
      <c r="P391" s="200">
        <v>0</v>
      </c>
      <c r="Q391" s="237"/>
      <c r="R391" s="200"/>
      <c r="S391" s="200"/>
      <c r="T391" s="298">
        <v>49674</v>
      </c>
      <c r="U391" s="200">
        <v>-12905</v>
      </c>
      <c r="V391" s="298">
        <v>49674</v>
      </c>
      <c r="W391" s="314">
        <v>41662</v>
      </c>
      <c r="X391" s="298"/>
      <c r="Y391" s="298"/>
      <c r="Z391" s="298"/>
      <c r="AA391" s="298"/>
      <c r="AB391" s="298"/>
      <c r="AC391" s="298"/>
      <c r="AD391" s="298"/>
      <c r="AE391" s="298"/>
      <c r="AF391" s="298"/>
      <c r="AG391" s="298"/>
      <c r="AH391" s="298"/>
      <c r="AI391" s="298"/>
      <c r="AJ391" s="298"/>
      <c r="AK391" s="298"/>
      <c r="AL391" s="298"/>
      <c r="AM391" s="200"/>
      <c r="AN391" s="200">
        <v>1</v>
      </c>
      <c r="AO391" s="200"/>
      <c r="AP391" s="200">
        <v>-12905</v>
      </c>
      <c r="AQ391" s="241">
        <v>-0.20599999999999999</v>
      </c>
      <c r="AR391" s="247"/>
      <c r="AS391" s="203" t="s">
        <v>1317</v>
      </c>
      <c r="AT391" s="194">
        <v>-8012</v>
      </c>
      <c r="AU391" s="200">
        <v>-8012</v>
      </c>
      <c r="AV391" s="246">
        <v>-16.100000000000001</v>
      </c>
      <c r="AW391" s="324"/>
      <c r="AX391" s="325"/>
      <c r="AY391" s="256"/>
      <c r="AZ391" s="256" t="s">
        <v>2235</v>
      </c>
      <c r="BA391" s="256"/>
      <c r="BB391" s="257" t="s">
        <v>2234</v>
      </c>
      <c r="BC391" s="257"/>
      <c r="BD391" s="257"/>
      <c r="BE391" s="257"/>
      <c r="BF391" s="257"/>
      <c r="BG391" s="257"/>
      <c r="BH391" s="184">
        <v>112253</v>
      </c>
      <c r="BI391" s="203" t="s">
        <v>1851</v>
      </c>
      <c r="BJ391" s="270"/>
      <c r="BK391" s="184" t="s">
        <v>1315</v>
      </c>
      <c r="BL391" s="184"/>
      <c r="BP391" s="183">
        <f t="shared" si="17"/>
        <v>0</v>
      </c>
    </row>
    <row r="392" spans="1:68" s="178" customFormat="1" ht="20.100000000000001" hidden="1" customHeight="1">
      <c r="A392" s="191"/>
      <c r="B392" s="191"/>
      <c r="C392" s="191">
        <v>1</v>
      </c>
      <c r="D392" s="191"/>
      <c r="E392" s="217" t="s">
        <v>2234</v>
      </c>
      <c r="F392" s="298"/>
      <c r="G392" s="298"/>
      <c r="H392" s="298"/>
      <c r="I392" s="298"/>
      <c r="J392" s="298">
        <v>30900</v>
      </c>
      <c r="K392" s="306">
        <v>30900</v>
      </c>
      <c r="L392" s="298"/>
      <c r="M392" s="298"/>
      <c r="N392" s="298"/>
      <c r="O392" s="200"/>
      <c r="P392" s="200">
        <v>0</v>
      </c>
      <c r="Q392" s="237"/>
      <c r="R392" s="200"/>
      <c r="S392" s="200"/>
      <c r="T392" s="298"/>
      <c r="U392" s="200">
        <v>-30900</v>
      </c>
      <c r="V392" s="298"/>
      <c r="W392" s="298">
        <v>21084</v>
      </c>
      <c r="X392" s="298"/>
      <c r="Y392" s="298"/>
      <c r="Z392" s="298"/>
      <c r="AA392" s="298"/>
      <c r="AB392" s="298"/>
      <c r="AC392" s="298"/>
      <c r="AD392" s="298"/>
      <c r="AE392" s="298"/>
      <c r="AF392" s="298"/>
      <c r="AG392" s="298"/>
      <c r="AH392" s="298"/>
      <c r="AI392" s="298"/>
      <c r="AJ392" s="298"/>
      <c r="AK392" s="298"/>
      <c r="AL392" s="298"/>
      <c r="AM392" s="200"/>
      <c r="AN392" s="200"/>
      <c r="AO392" s="200"/>
      <c r="AP392" s="200">
        <v>-30900</v>
      </c>
      <c r="AQ392" s="241">
        <v>-1</v>
      </c>
      <c r="AR392" s="247"/>
      <c r="AS392" s="203" t="s">
        <v>1317</v>
      </c>
      <c r="AT392" s="194">
        <v>21084</v>
      </c>
      <c r="AU392" s="200">
        <v>21084</v>
      </c>
      <c r="AV392" s="246" t="e">
        <v>#DIV/0!</v>
      </c>
      <c r="AW392" s="324"/>
      <c r="AX392" s="325"/>
      <c r="AY392" s="256"/>
      <c r="AZ392" s="256"/>
      <c r="BA392" s="256"/>
      <c r="BB392" s="257" t="s">
        <v>2234</v>
      </c>
      <c r="BC392" s="257"/>
      <c r="BD392" s="257"/>
      <c r="BE392" s="257"/>
      <c r="BF392" s="257"/>
      <c r="BG392" s="257"/>
      <c r="BH392" s="184">
        <v>30900</v>
      </c>
      <c r="BI392" s="203" t="s">
        <v>1851</v>
      </c>
      <c r="BJ392" s="270"/>
      <c r="BK392" s="184" t="s">
        <v>1315</v>
      </c>
      <c r="BL392" s="184"/>
      <c r="BP392" s="183">
        <f t="shared" si="17"/>
        <v>0</v>
      </c>
    </row>
    <row r="393" spans="1:68" s="178" customFormat="1" ht="20.100000000000001" hidden="1" customHeight="1">
      <c r="A393" s="191"/>
      <c r="B393" s="191"/>
      <c r="C393" s="191">
        <v>1</v>
      </c>
      <c r="D393" s="191"/>
      <c r="E393" s="217" t="s">
        <v>2236</v>
      </c>
      <c r="F393" s="298">
        <v>3000</v>
      </c>
      <c r="G393" s="298">
        <v>3000</v>
      </c>
      <c r="H393" s="298"/>
      <c r="I393" s="298"/>
      <c r="J393" s="298">
        <v>1000</v>
      </c>
      <c r="K393" s="306">
        <v>1000</v>
      </c>
      <c r="L393" s="298"/>
      <c r="M393" s="298"/>
      <c r="N393" s="298"/>
      <c r="O393" s="200"/>
      <c r="P393" s="200">
        <v>0</v>
      </c>
      <c r="Q393" s="237"/>
      <c r="R393" s="200"/>
      <c r="S393" s="200"/>
      <c r="T393" s="298"/>
      <c r="U393" s="200">
        <v>-1000</v>
      </c>
      <c r="V393" s="298"/>
      <c r="W393" s="314">
        <v>15000</v>
      </c>
      <c r="X393" s="298"/>
      <c r="Y393" s="298"/>
      <c r="Z393" s="298"/>
      <c r="AA393" s="298"/>
      <c r="AB393" s="298"/>
      <c r="AC393" s="298"/>
      <c r="AD393" s="298"/>
      <c r="AE393" s="298"/>
      <c r="AF393" s="298"/>
      <c r="AG393" s="298"/>
      <c r="AH393" s="298"/>
      <c r="AI393" s="298"/>
      <c r="AJ393" s="298"/>
      <c r="AK393" s="298"/>
      <c r="AL393" s="298"/>
      <c r="AM393" s="200"/>
      <c r="AN393" s="200">
        <v>1</v>
      </c>
      <c r="AO393" s="200"/>
      <c r="AP393" s="200">
        <v>-1000</v>
      </c>
      <c r="AQ393" s="241">
        <v>-1</v>
      </c>
      <c r="AR393" s="247"/>
      <c r="AS393" s="203" t="s">
        <v>1317</v>
      </c>
      <c r="AT393" s="194">
        <v>15000</v>
      </c>
      <c r="AU393" s="200">
        <v>15000</v>
      </c>
      <c r="AV393" s="246" t="e">
        <v>#DIV/0!</v>
      </c>
      <c r="AW393" s="324"/>
      <c r="AX393" s="325"/>
      <c r="AY393" s="256"/>
      <c r="AZ393" s="256" t="s">
        <v>2237</v>
      </c>
      <c r="BA393" s="256"/>
      <c r="BB393" s="257" t="s">
        <v>2236</v>
      </c>
      <c r="BC393" s="257"/>
      <c r="BD393" s="257"/>
      <c r="BE393" s="257"/>
      <c r="BF393" s="257"/>
      <c r="BG393" s="257"/>
      <c r="BH393" s="184">
        <v>1000</v>
      </c>
      <c r="BI393" s="203" t="s">
        <v>1851</v>
      </c>
      <c r="BJ393" s="270"/>
      <c r="BK393" s="184" t="s">
        <v>1315</v>
      </c>
      <c r="BL393" s="184"/>
      <c r="BP393" s="183">
        <f t="shared" si="17"/>
        <v>0</v>
      </c>
    </row>
    <row r="394" spans="1:68" s="178" customFormat="1" ht="20.100000000000001" hidden="1" customHeight="1">
      <c r="A394" s="191"/>
      <c r="B394" s="191"/>
      <c r="C394" s="191">
        <v>1</v>
      </c>
      <c r="D394" s="191"/>
      <c r="E394" s="209" t="s">
        <v>2238</v>
      </c>
      <c r="F394" s="298">
        <v>17000</v>
      </c>
      <c r="G394" s="298">
        <v>17000</v>
      </c>
      <c r="H394" s="298"/>
      <c r="I394" s="298"/>
      <c r="J394" s="298">
        <v>17000</v>
      </c>
      <c r="K394" s="306">
        <v>17000</v>
      </c>
      <c r="L394" s="298"/>
      <c r="M394" s="298"/>
      <c r="N394" s="298"/>
      <c r="O394" s="200"/>
      <c r="P394" s="200">
        <v>0</v>
      </c>
      <c r="Q394" s="237"/>
      <c r="R394" s="200"/>
      <c r="S394" s="200"/>
      <c r="T394" s="298">
        <v>17000</v>
      </c>
      <c r="U394" s="200">
        <v>0</v>
      </c>
      <c r="V394" s="298">
        <v>17000</v>
      </c>
      <c r="W394" s="310">
        <v>32630</v>
      </c>
      <c r="X394" s="298"/>
      <c r="Y394" s="298"/>
      <c r="Z394" s="298"/>
      <c r="AA394" s="298"/>
      <c r="AB394" s="298"/>
      <c r="AC394" s="298"/>
      <c r="AD394" s="298"/>
      <c r="AE394" s="298"/>
      <c r="AF394" s="298"/>
      <c r="AG394" s="298"/>
      <c r="AH394" s="298"/>
      <c r="AI394" s="298"/>
      <c r="AJ394" s="298"/>
      <c r="AK394" s="298"/>
      <c r="AL394" s="298"/>
      <c r="AM394" s="200"/>
      <c r="AN394" s="200">
        <v>1</v>
      </c>
      <c r="AO394" s="200"/>
      <c r="AP394" s="200">
        <v>0</v>
      </c>
      <c r="AQ394" s="241">
        <v>0</v>
      </c>
      <c r="AR394" s="247"/>
      <c r="AS394" s="298" t="s">
        <v>2218</v>
      </c>
      <c r="AT394" s="194">
        <v>15630</v>
      </c>
      <c r="AU394" s="200">
        <v>15630</v>
      </c>
      <c r="AV394" s="246">
        <v>91.9</v>
      </c>
      <c r="AW394" s="324"/>
      <c r="AX394" s="325"/>
      <c r="AY394" s="256"/>
      <c r="AZ394" s="256" t="s">
        <v>2219</v>
      </c>
      <c r="BA394" s="256"/>
      <c r="BB394" s="257" t="s">
        <v>2239</v>
      </c>
      <c r="BC394" s="257"/>
      <c r="BD394" s="257"/>
      <c r="BE394" s="257"/>
      <c r="BF394" s="257"/>
      <c r="BG394" s="257"/>
      <c r="BH394" s="184">
        <v>34000</v>
      </c>
      <c r="BI394" s="298" t="s">
        <v>1331</v>
      </c>
      <c r="BJ394" s="337"/>
      <c r="BK394" s="184" t="s">
        <v>1315</v>
      </c>
      <c r="BL394" s="184"/>
      <c r="BP394" s="183">
        <f t="shared" si="17"/>
        <v>0</v>
      </c>
    </row>
    <row r="395" spans="1:68" s="178" customFormat="1" ht="30.75" hidden="1" customHeight="1">
      <c r="A395" s="191"/>
      <c r="B395" s="191"/>
      <c r="C395" s="191"/>
      <c r="D395" s="191"/>
      <c r="E395" s="209" t="s">
        <v>2240</v>
      </c>
      <c r="F395" s="298">
        <v>24000</v>
      </c>
      <c r="G395" s="298">
        <v>24000</v>
      </c>
      <c r="H395" s="298"/>
      <c r="I395" s="298"/>
      <c r="J395" s="298">
        <v>18000</v>
      </c>
      <c r="K395" s="306">
        <v>18000</v>
      </c>
      <c r="L395" s="298"/>
      <c r="M395" s="298"/>
      <c r="N395" s="298"/>
      <c r="O395" s="200"/>
      <c r="P395" s="200">
        <v>0</v>
      </c>
      <c r="Q395" s="237"/>
      <c r="R395" s="200"/>
      <c r="S395" s="200"/>
      <c r="T395" s="298"/>
      <c r="U395" s="200">
        <v>-18000</v>
      </c>
      <c r="V395" s="298"/>
      <c r="W395" s="298"/>
      <c r="X395" s="298"/>
      <c r="Y395" s="298"/>
      <c r="Z395" s="298"/>
      <c r="AA395" s="298"/>
      <c r="AB395" s="298"/>
      <c r="AC395" s="298"/>
      <c r="AD395" s="298"/>
      <c r="AE395" s="298"/>
      <c r="AF395" s="298"/>
      <c r="AG395" s="298"/>
      <c r="AH395" s="298"/>
      <c r="AI395" s="298"/>
      <c r="AJ395" s="298"/>
      <c r="AK395" s="298"/>
      <c r="AL395" s="298"/>
      <c r="AM395" s="200">
        <v>1</v>
      </c>
      <c r="AN395" s="200">
        <v>1</v>
      </c>
      <c r="AO395" s="200"/>
      <c r="AP395" s="200">
        <v>-18000</v>
      </c>
      <c r="AQ395" s="241">
        <v>-1</v>
      </c>
      <c r="AR395" s="247"/>
      <c r="AS395" s="298" t="s">
        <v>1452</v>
      </c>
      <c r="AT395" s="194">
        <v>0</v>
      </c>
      <c r="AU395" s="200">
        <v>0</v>
      </c>
      <c r="AV395" s="246" t="e">
        <v>#DIV/0!</v>
      </c>
      <c r="AW395" s="324" t="s">
        <v>2241</v>
      </c>
      <c r="AX395" s="325"/>
      <c r="AY395" s="256" t="s">
        <v>2242</v>
      </c>
      <c r="AZ395" s="256"/>
      <c r="BA395" s="256"/>
      <c r="BB395" s="257" t="s">
        <v>2243</v>
      </c>
      <c r="BC395" s="257"/>
      <c r="BD395" s="257"/>
      <c r="BE395" s="257"/>
      <c r="BF395" s="257"/>
      <c r="BG395" s="257"/>
      <c r="BH395" s="184">
        <v>18000</v>
      </c>
      <c r="BI395" s="298" t="s">
        <v>1452</v>
      </c>
      <c r="BJ395" s="337"/>
      <c r="BK395" s="184" t="s">
        <v>1315</v>
      </c>
      <c r="BL395" s="184"/>
      <c r="BP395" s="183">
        <f t="shared" si="17"/>
        <v>0</v>
      </c>
    </row>
    <row r="396" spans="1:68" s="178" customFormat="1" ht="148.5" hidden="1">
      <c r="A396" s="191">
        <v>213</v>
      </c>
      <c r="B396" s="191"/>
      <c r="C396" s="191">
        <v>1</v>
      </c>
      <c r="D396" s="191"/>
      <c r="E396" s="209" t="s">
        <v>2244</v>
      </c>
      <c r="F396" s="298">
        <v>100646</v>
      </c>
      <c r="G396" s="298">
        <v>100646</v>
      </c>
      <c r="H396" s="298"/>
      <c r="I396" s="298"/>
      <c r="J396" s="298">
        <v>74079</v>
      </c>
      <c r="K396" s="306">
        <v>74079</v>
      </c>
      <c r="L396" s="298"/>
      <c r="M396" s="298"/>
      <c r="N396" s="298"/>
      <c r="O396" s="200"/>
      <c r="P396" s="200">
        <v>0</v>
      </c>
      <c r="Q396" s="237"/>
      <c r="R396" s="200"/>
      <c r="S396" s="200"/>
      <c r="T396" s="298">
        <v>38150</v>
      </c>
      <c r="U396" s="200">
        <v>-35929</v>
      </c>
      <c r="V396" s="298">
        <v>38150</v>
      </c>
      <c r="W396" s="314">
        <v>38150</v>
      </c>
      <c r="X396" s="298"/>
      <c r="Y396" s="298"/>
      <c r="Z396" s="298">
        <v>38150</v>
      </c>
      <c r="AA396" s="298"/>
      <c r="AB396" s="298"/>
      <c r="AC396" s="298"/>
      <c r="AD396" s="298"/>
      <c r="AE396" s="298"/>
      <c r="AF396" s="298"/>
      <c r="AG396" s="298"/>
      <c r="AH396" s="298"/>
      <c r="AI396" s="298"/>
      <c r="AJ396" s="298"/>
      <c r="AK396" s="298"/>
      <c r="AL396" s="298"/>
      <c r="AM396" s="200"/>
      <c r="AN396" s="200">
        <v>1</v>
      </c>
      <c r="AO396" s="200" t="s">
        <v>1786</v>
      </c>
      <c r="AP396" s="200">
        <v>-35929</v>
      </c>
      <c r="AQ396" s="241">
        <v>-0.48499999999999999</v>
      </c>
      <c r="AR396" s="247" t="s">
        <v>1743</v>
      </c>
      <c r="AS396" s="203" t="s">
        <v>1805</v>
      </c>
      <c r="AT396" s="194">
        <v>0</v>
      </c>
      <c r="AU396" s="200">
        <v>0</v>
      </c>
      <c r="AV396" s="246">
        <v>0</v>
      </c>
      <c r="AW396" s="324" t="s">
        <v>2245</v>
      </c>
      <c r="AX396" s="325" t="s">
        <v>2246</v>
      </c>
      <c r="AY396" s="324" t="s">
        <v>2247</v>
      </c>
      <c r="AZ396" s="324" t="s">
        <v>2248</v>
      </c>
      <c r="BA396" s="324"/>
      <c r="BB396" s="257" t="s">
        <v>2249</v>
      </c>
      <c r="BC396" s="257"/>
      <c r="BD396" s="257">
        <v>37400</v>
      </c>
      <c r="BE396" s="257"/>
      <c r="BF396" s="257">
        <v>36679</v>
      </c>
      <c r="BG396" s="257"/>
      <c r="BH396" s="184">
        <v>112229</v>
      </c>
      <c r="BI396" s="203" t="s">
        <v>1331</v>
      </c>
      <c r="BJ396" s="270"/>
      <c r="BK396" s="184" t="s">
        <v>1315</v>
      </c>
      <c r="BL396" s="184"/>
      <c r="BP396" s="183">
        <f t="shared" si="17"/>
        <v>0</v>
      </c>
    </row>
    <row r="397" spans="1:68" s="178" customFormat="1" ht="63" hidden="1" customHeight="1">
      <c r="A397" s="191"/>
      <c r="B397" s="191"/>
      <c r="C397" s="191"/>
      <c r="D397" s="191"/>
      <c r="E397" s="209" t="s">
        <v>2250</v>
      </c>
      <c r="F397" s="298">
        <v>1154763</v>
      </c>
      <c r="G397" s="298">
        <v>1154763</v>
      </c>
      <c r="H397" s="298">
        <v>0</v>
      </c>
      <c r="I397" s="298"/>
      <c r="J397" s="298">
        <v>1852646</v>
      </c>
      <c r="K397" s="306">
        <v>1423288</v>
      </c>
      <c r="L397" s="298"/>
      <c r="M397" s="298"/>
      <c r="N397" s="298"/>
      <c r="O397" s="200"/>
      <c r="P397" s="200">
        <v>-429358</v>
      </c>
      <c r="Q397" s="237"/>
      <c r="R397" s="200"/>
      <c r="S397" s="200"/>
      <c r="T397" s="298">
        <v>1852646</v>
      </c>
      <c r="U397" s="200">
        <v>429358</v>
      </c>
      <c r="V397" s="298">
        <v>1852646</v>
      </c>
      <c r="W397" s="298">
        <v>134206</v>
      </c>
      <c r="X397" s="298">
        <v>0</v>
      </c>
      <c r="Y397" s="298"/>
      <c r="Z397" s="298"/>
      <c r="AA397" s="298"/>
      <c r="AB397" s="298"/>
      <c r="AC397" s="298"/>
      <c r="AD397" s="298"/>
      <c r="AE397" s="298"/>
      <c r="AF397" s="298"/>
      <c r="AG397" s="298"/>
      <c r="AH397" s="298"/>
      <c r="AI397" s="298"/>
      <c r="AJ397" s="298"/>
      <c r="AK397" s="298"/>
      <c r="AL397" s="298"/>
      <c r="AM397" s="203">
        <v>1</v>
      </c>
      <c r="AN397" s="203">
        <v>1</v>
      </c>
      <c r="AO397" s="203"/>
      <c r="AP397" s="200">
        <v>429358</v>
      </c>
      <c r="AQ397" s="241">
        <v>0.30199999999999999</v>
      </c>
      <c r="AR397" s="247"/>
      <c r="AS397" s="298"/>
      <c r="AT397" s="194">
        <v>-1718440</v>
      </c>
      <c r="AU397" s="200">
        <v>-1718440</v>
      </c>
      <c r="AV397" s="246">
        <v>-92.8</v>
      </c>
      <c r="AW397" s="324"/>
      <c r="AX397" s="325"/>
      <c r="AY397" s="256"/>
      <c r="AZ397" s="256"/>
      <c r="BA397" s="256"/>
      <c r="BB397" s="257" t="s">
        <v>2251</v>
      </c>
      <c r="BC397" s="257"/>
      <c r="BD397" s="257"/>
      <c r="BE397" s="257"/>
      <c r="BF397" s="257"/>
      <c r="BG397" s="257"/>
      <c r="BH397" s="184">
        <v>3275934</v>
      </c>
      <c r="BI397" s="298"/>
      <c r="BJ397" s="337"/>
      <c r="BK397" s="184" t="s">
        <v>1315</v>
      </c>
      <c r="BL397" s="184"/>
      <c r="BP397" s="183">
        <f t="shared" si="17"/>
        <v>0</v>
      </c>
    </row>
    <row r="398" spans="1:68" s="178" customFormat="1" ht="20.100000000000001" hidden="1" customHeight="1">
      <c r="A398" s="191"/>
      <c r="B398" s="191"/>
      <c r="C398" s="191">
        <v>1</v>
      </c>
      <c r="D398" s="191"/>
      <c r="E398" s="209" t="s">
        <v>2252</v>
      </c>
      <c r="F398" s="298">
        <v>2093</v>
      </c>
      <c r="G398" s="298">
        <v>2093</v>
      </c>
      <c r="H398" s="298"/>
      <c r="I398" s="298"/>
      <c r="J398" s="298">
        <v>362</v>
      </c>
      <c r="K398" s="306">
        <v>0</v>
      </c>
      <c r="L398" s="298"/>
      <c r="M398" s="298"/>
      <c r="N398" s="298"/>
      <c r="O398" s="200"/>
      <c r="P398" s="200">
        <v>-362</v>
      </c>
      <c r="Q398" s="237"/>
      <c r="R398" s="200"/>
      <c r="S398" s="200"/>
      <c r="T398" s="298">
        <v>362</v>
      </c>
      <c r="U398" s="200">
        <v>362</v>
      </c>
      <c r="V398" s="298">
        <v>362</v>
      </c>
      <c r="W398" s="298">
        <v>2231</v>
      </c>
      <c r="X398" s="298"/>
      <c r="Y398" s="298"/>
      <c r="Z398" s="298"/>
      <c r="AA398" s="298"/>
      <c r="AB398" s="298">
        <v>2231</v>
      </c>
      <c r="AC398" s="298"/>
      <c r="AD398" s="298"/>
      <c r="AE398" s="298"/>
      <c r="AF398" s="298"/>
      <c r="AG398" s="298"/>
      <c r="AH398" s="298"/>
      <c r="AI398" s="298">
        <v>362</v>
      </c>
      <c r="AJ398" s="298"/>
      <c r="AK398" s="298"/>
      <c r="AL398" s="298"/>
      <c r="AM398" s="200"/>
      <c r="AN398" s="200">
        <v>1</v>
      </c>
      <c r="AO398" s="200"/>
      <c r="AP398" s="200">
        <v>362</v>
      </c>
      <c r="AQ398" s="241">
        <v>0</v>
      </c>
      <c r="AR398" s="247"/>
      <c r="AS398" s="298" t="s">
        <v>1340</v>
      </c>
      <c r="AT398" s="194">
        <v>1869</v>
      </c>
      <c r="AU398" s="200">
        <v>1869</v>
      </c>
      <c r="AV398" s="246">
        <v>516.29999999999995</v>
      </c>
      <c r="AW398" s="324"/>
      <c r="AX398" s="325"/>
      <c r="AY398" s="256"/>
      <c r="AZ398" s="256"/>
      <c r="BA398" s="256"/>
      <c r="BB398" s="257" t="s">
        <v>2252</v>
      </c>
      <c r="BC398" s="257"/>
      <c r="BD398" s="257"/>
      <c r="BE398" s="257"/>
      <c r="BF398" s="257"/>
      <c r="BG398" s="257"/>
      <c r="BH398" s="184">
        <v>362</v>
      </c>
      <c r="BI398" s="298" t="s">
        <v>1340</v>
      </c>
      <c r="BJ398" s="337"/>
      <c r="BK398" s="184" t="s">
        <v>1315</v>
      </c>
      <c r="BL398" s="184"/>
      <c r="BP398" s="183">
        <f t="shared" si="17"/>
        <v>0</v>
      </c>
    </row>
    <row r="399" spans="1:68" s="178" customFormat="1" ht="20.100000000000001" hidden="1" customHeight="1">
      <c r="A399" s="191"/>
      <c r="B399" s="191"/>
      <c r="C399" s="191">
        <v>1</v>
      </c>
      <c r="D399" s="191"/>
      <c r="E399" s="209" t="s">
        <v>2253</v>
      </c>
      <c r="F399" s="298">
        <v>7627</v>
      </c>
      <c r="G399" s="298">
        <v>7627</v>
      </c>
      <c r="H399" s="298"/>
      <c r="I399" s="298"/>
      <c r="J399" s="298">
        <v>9672</v>
      </c>
      <c r="K399" s="306">
        <v>10717</v>
      </c>
      <c r="L399" s="298"/>
      <c r="M399" s="298"/>
      <c r="N399" s="298"/>
      <c r="O399" s="200"/>
      <c r="P399" s="200">
        <v>1045</v>
      </c>
      <c r="Q399" s="237"/>
      <c r="R399" s="200"/>
      <c r="S399" s="200"/>
      <c r="T399" s="298">
        <v>9672</v>
      </c>
      <c r="U399" s="200">
        <v>-1045</v>
      </c>
      <c r="V399" s="298">
        <v>9672</v>
      </c>
      <c r="W399" s="298">
        <v>0</v>
      </c>
      <c r="X399" s="298"/>
      <c r="Y399" s="298"/>
      <c r="Z399" s="298"/>
      <c r="AA399" s="298"/>
      <c r="AB399" s="298">
        <v>0</v>
      </c>
      <c r="AC399" s="298"/>
      <c r="AD399" s="298"/>
      <c r="AE399" s="298"/>
      <c r="AF399" s="298"/>
      <c r="AG399" s="298">
        <v>0</v>
      </c>
      <c r="AH399" s="298"/>
      <c r="AI399" s="298">
        <v>9672</v>
      </c>
      <c r="AJ399" s="298"/>
      <c r="AK399" s="298" t="s">
        <v>1638</v>
      </c>
      <c r="AL399" s="298"/>
      <c r="AM399" s="200"/>
      <c r="AN399" s="200">
        <v>1</v>
      </c>
      <c r="AO399" s="200"/>
      <c r="AP399" s="200">
        <v>-1045</v>
      </c>
      <c r="AQ399" s="241">
        <v>-9.8000000000000004E-2</v>
      </c>
      <c r="AR399" s="247"/>
      <c r="AS399" s="298" t="s">
        <v>1445</v>
      </c>
      <c r="AT399" s="194">
        <v>-9672</v>
      </c>
      <c r="AU399" s="200">
        <v>-9672</v>
      </c>
      <c r="AV399" s="246">
        <v>-100</v>
      </c>
      <c r="AW399" s="324"/>
      <c r="AX399" s="325"/>
      <c r="AY399" s="256"/>
      <c r="AZ399" s="256"/>
      <c r="BA399" s="256"/>
      <c r="BB399" s="257" t="s">
        <v>2253</v>
      </c>
      <c r="BC399" s="257"/>
      <c r="BD399" s="257"/>
      <c r="BE399" s="257"/>
      <c r="BF399" s="257">
        <v>10717</v>
      </c>
      <c r="BG399" s="257"/>
      <c r="BH399" s="184">
        <v>20389</v>
      </c>
      <c r="BI399" s="298" t="s">
        <v>1445</v>
      </c>
      <c r="BJ399" s="337"/>
      <c r="BK399" s="184" t="s">
        <v>1315</v>
      </c>
      <c r="BL399" s="184"/>
      <c r="BP399" s="183">
        <f t="shared" si="17"/>
        <v>0</v>
      </c>
    </row>
    <row r="400" spans="1:68" s="178" customFormat="1" ht="20.100000000000001" hidden="1" customHeight="1">
      <c r="A400" s="191"/>
      <c r="B400" s="191"/>
      <c r="C400" s="191">
        <v>1</v>
      </c>
      <c r="D400" s="191"/>
      <c r="E400" s="209" t="s">
        <v>2254</v>
      </c>
      <c r="F400" s="298">
        <v>11900</v>
      </c>
      <c r="G400" s="298">
        <v>11900</v>
      </c>
      <c r="H400" s="298"/>
      <c r="I400" s="298"/>
      <c r="J400" s="298">
        <v>0</v>
      </c>
      <c r="K400" s="306">
        <v>2400</v>
      </c>
      <c r="L400" s="298"/>
      <c r="M400" s="298"/>
      <c r="N400" s="298"/>
      <c r="O400" s="200"/>
      <c r="P400" s="200">
        <v>2400</v>
      </c>
      <c r="Q400" s="237"/>
      <c r="R400" s="200"/>
      <c r="S400" s="200"/>
      <c r="T400" s="298">
        <v>0</v>
      </c>
      <c r="U400" s="200">
        <v>-2400</v>
      </c>
      <c r="V400" s="298">
        <v>0</v>
      </c>
      <c r="W400" s="298">
        <v>0</v>
      </c>
      <c r="X400" s="298"/>
      <c r="Y400" s="298"/>
      <c r="Z400" s="298"/>
      <c r="AA400" s="298"/>
      <c r="AB400" s="298">
        <v>0</v>
      </c>
      <c r="AC400" s="298"/>
      <c r="AD400" s="298"/>
      <c r="AE400" s="298"/>
      <c r="AF400" s="298"/>
      <c r="AG400" s="298"/>
      <c r="AH400" s="298"/>
      <c r="AI400" s="298"/>
      <c r="AJ400" s="298"/>
      <c r="AK400" s="298"/>
      <c r="AL400" s="298"/>
      <c r="AM400" s="200"/>
      <c r="AN400" s="200">
        <v>1</v>
      </c>
      <c r="AO400" s="200"/>
      <c r="AP400" s="200">
        <v>-2400</v>
      </c>
      <c r="AQ400" s="241">
        <v>-1</v>
      </c>
      <c r="AR400" s="247"/>
      <c r="AS400" s="298" t="s">
        <v>1445</v>
      </c>
      <c r="AT400" s="194">
        <v>0</v>
      </c>
      <c r="AU400" s="200">
        <v>0</v>
      </c>
      <c r="AV400" s="246" t="e">
        <v>#DIV/0!</v>
      </c>
      <c r="AW400" s="324"/>
      <c r="AX400" s="325"/>
      <c r="AY400" s="256"/>
      <c r="AZ400" s="256"/>
      <c r="BA400" s="256"/>
      <c r="BB400" s="257" t="s">
        <v>2254</v>
      </c>
      <c r="BC400" s="257"/>
      <c r="BD400" s="257"/>
      <c r="BE400" s="257"/>
      <c r="BF400" s="257">
        <v>2400</v>
      </c>
      <c r="BG400" s="257"/>
      <c r="BH400" s="184">
        <v>2400</v>
      </c>
      <c r="BI400" s="298" t="s">
        <v>1445</v>
      </c>
      <c r="BJ400" s="337"/>
      <c r="BK400" s="184" t="s">
        <v>1315</v>
      </c>
      <c r="BL400" s="184"/>
      <c r="BP400" s="183">
        <f t="shared" si="17"/>
        <v>0</v>
      </c>
    </row>
    <row r="401" spans="1:68" s="178" customFormat="1" ht="20.100000000000001" hidden="1" customHeight="1">
      <c r="A401" s="191"/>
      <c r="B401" s="191"/>
      <c r="C401" s="191">
        <v>1</v>
      </c>
      <c r="D401" s="191"/>
      <c r="E401" s="209" t="s">
        <v>2255</v>
      </c>
      <c r="F401" s="298">
        <v>121150</v>
      </c>
      <c r="G401" s="298">
        <v>121150</v>
      </c>
      <c r="H401" s="298"/>
      <c r="I401" s="298"/>
      <c r="J401" s="298">
        <v>45753</v>
      </c>
      <c r="K401" s="306">
        <v>150831</v>
      </c>
      <c r="L401" s="298"/>
      <c r="M401" s="298"/>
      <c r="N401" s="298"/>
      <c r="O401" s="200"/>
      <c r="P401" s="200">
        <v>105078</v>
      </c>
      <c r="Q401" s="237"/>
      <c r="R401" s="200"/>
      <c r="S401" s="200"/>
      <c r="T401" s="298">
        <v>45753</v>
      </c>
      <c r="U401" s="200">
        <v>-105078</v>
      </c>
      <c r="V401" s="298">
        <v>45753</v>
      </c>
      <c r="W401" s="298">
        <v>0</v>
      </c>
      <c r="X401" s="298"/>
      <c r="Y401" s="298"/>
      <c r="Z401" s="298"/>
      <c r="AA401" s="298"/>
      <c r="AB401" s="298">
        <v>0</v>
      </c>
      <c r="AC401" s="298"/>
      <c r="AD401" s="298"/>
      <c r="AE401" s="298"/>
      <c r="AF401" s="298"/>
      <c r="AG401" s="298">
        <v>0</v>
      </c>
      <c r="AH401" s="298"/>
      <c r="AI401" s="298">
        <v>45753</v>
      </c>
      <c r="AJ401" s="298"/>
      <c r="AK401" s="203" t="s">
        <v>1641</v>
      </c>
      <c r="AL401" s="298" t="s">
        <v>1831</v>
      </c>
      <c r="AM401" s="200"/>
      <c r="AN401" s="200">
        <v>1</v>
      </c>
      <c r="AO401" s="200"/>
      <c r="AP401" s="200">
        <v>-105078</v>
      </c>
      <c r="AQ401" s="241">
        <v>-0.69699999999999995</v>
      </c>
      <c r="AR401" s="247"/>
      <c r="AS401" s="298" t="s">
        <v>1309</v>
      </c>
      <c r="AT401" s="194">
        <v>-45753</v>
      </c>
      <c r="AU401" s="200">
        <v>-45753</v>
      </c>
      <c r="AV401" s="246">
        <v>-100</v>
      </c>
      <c r="AW401" s="324"/>
      <c r="AX401" s="325"/>
      <c r="AY401" s="256"/>
      <c r="AZ401" s="256"/>
      <c r="BA401" s="256"/>
      <c r="BB401" s="257" t="s">
        <v>2255</v>
      </c>
      <c r="BC401" s="257"/>
      <c r="BD401" s="257"/>
      <c r="BE401" s="257"/>
      <c r="BF401" s="257">
        <v>150831</v>
      </c>
      <c r="BG401" s="257"/>
      <c r="BH401" s="184">
        <v>196584</v>
      </c>
      <c r="BI401" s="298" t="s">
        <v>1309</v>
      </c>
      <c r="BJ401" s="337"/>
      <c r="BK401" s="184" t="s">
        <v>1315</v>
      </c>
      <c r="BL401" s="184"/>
      <c r="BP401" s="183">
        <f t="shared" si="17"/>
        <v>0</v>
      </c>
    </row>
    <row r="402" spans="1:68" s="178" customFormat="1" ht="20.100000000000001" hidden="1" customHeight="1">
      <c r="A402" s="191"/>
      <c r="B402" s="191"/>
      <c r="C402" s="191">
        <v>1</v>
      </c>
      <c r="D402" s="191"/>
      <c r="E402" s="209" t="s">
        <v>2256</v>
      </c>
      <c r="F402" s="298"/>
      <c r="G402" s="298"/>
      <c r="H402" s="298"/>
      <c r="I402" s="298"/>
      <c r="J402" s="298">
        <v>600</v>
      </c>
      <c r="K402" s="306">
        <v>0</v>
      </c>
      <c r="L402" s="298"/>
      <c r="M402" s="298"/>
      <c r="N402" s="298"/>
      <c r="O402" s="200"/>
      <c r="P402" s="200">
        <v>-600</v>
      </c>
      <c r="Q402" s="237"/>
      <c r="R402" s="200"/>
      <c r="S402" s="200"/>
      <c r="T402" s="298">
        <v>600</v>
      </c>
      <c r="U402" s="200">
        <v>600</v>
      </c>
      <c r="V402" s="298">
        <v>600</v>
      </c>
      <c r="W402" s="298">
        <v>0</v>
      </c>
      <c r="X402" s="298"/>
      <c r="Y402" s="298"/>
      <c r="Z402" s="298"/>
      <c r="AA402" s="298"/>
      <c r="AB402" s="298">
        <v>0</v>
      </c>
      <c r="AC402" s="298"/>
      <c r="AD402" s="298"/>
      <c r="AE402" s="298"/>
      <c r="AF402" s="298"/>
      <c r="AG402" s="298">
        <v>0</v>
      </c>
      <c r="AH402" s="298"/>
      <c r="AI402" s="298">
        <v>600</v>
      </c>
      <c r="AJ402" s="298"/>
      <c r="AK402" s="298" t="s">
        <v>1643</v>
      </c>
      <c r="AL402" s="298"/>
      <c r="AM402" s="200"/>
      <c r="AN402" s="200"/>
      <c r="AO402" s="200"/>
      <c r="AP402" s="200">
        <v>600</v>
      </c>
      <c r="AQ402" s="241">
        <v>0</v>
      </c>
      <c r="AR402" s="247"/>
      <c r="AS402" s="298" t="s">
        <v>1309</v>
      </c>
      <c r="AT402" s="194">
        <v>-600</v>
      </c>
      <c r="AU402" s="200">
        <v>-600</v>
      </c>
      <c r="AV402" s="246">
        <v>-100</v>
      </c>
      <c r="AW402" s="324"/>
      <c r="AX402" s="325"/>
      <c r="AY402" s="256"/>
      <c r="AZ402" s="256"/>
      <c r="BA402" s="256"/>
      <c r="BB402" s="257" t="s">
        <v>2256</v>
      </c>
      <c r="BC402" s="257"/>
      <c r="BD402" s="257"/>
      <c r="BE402" s="257"/>
      <c r="BF402" s="257"/>
      <c r="BG402" s="257"/>
      <c r="BH402" s="184">
        <v>600</v>
      </c>
      <c r="BI402" s="298" t="s">
        <v>1309</v>
      </c>
      <c r="BJ402" s="337"/>
      <c r="BK402" s="184" t="s">
        <v>1315</v>
      </c>
      <c r="BL402" s="184"/>
      <c r="BP402" s="183">
        <f t="shared" si="17"/>
        <v>0</v>
      </c>
    </row>
    <row r="403" spans="1:68" s="178" customFormat="1" ht="20.100000000000001" hidden="1" customHeight="1">
      <c r="A403" s="191"/>
      <c r="B403" s="191"/>
      <c r="C403" s="191">
        <v>1</v>
      </c>
      <c r="D403" s="191"/>
      <c r="E403" s="209" t="s">
        <v>2257</v>
      </c>
      <c r="F403" s="298">
        <v>22468</v>
      </c>
      <c r="G403" s="298">
        <v>22468</v>
      </c>
      <c r="H403" s="298"/>
      <c r="I403" s="298"/>
      <c r="J403" s="298">
        <v>33087</v>
      </c>
      <c r="K403" s="306">
        <v>37398</v>
      </c>
      <c r="L403" s="298"/>
      <c r="M403" s="298"/>
      <c r="N403" s="298"/>
      <c r="O403" s="200"/>
      <c r="P403" s="200">
        <v>4311</v>
      </c>
      <c r="Q403" s="237"/>
      <c r="R403" s="200"/>
      <c r="S403" s="200"/>
      <c r="T403" s="298">
        <v>33087</v>
      </c>
      <c r="U403" s="200">
        <v>-4311</v>
      </c>
      <c r="V403" s="298">
        <v>33087</v>
      </c>
      <c r="W403" s="298">
        <v>0</v>
      </c>
      <c r="X403" s="298"/>
      <c r="Y403" s="298"/>
      <c r="Z403" s="298"/>
      <c r="AA403" s="298"/>
      <c r="AB403" s="298">
        <v>0</v>
      </c>
      <c r="AC403" s="298"/>
      <c r="AD403" s="298"/>
      <c r="AE403" s="298"/>
      <c r="AF403" s="298"/>
      <c r="AG403" s="298">
        <v>0</v>
      </c>
      <c r="AH403" s="298"/>
      <c r="AI403" s="298">
        <v>33087</v>
      </c>
      <c r="AJ403" s="298"/>
      <c r="AK403" s="298" t="s">
        <v>2258</v>
      </c>
      <c r="AL403" s="298" t="s">
        <v>1958</v>
      </c>
      <c r="AM403" s="200"/>
      <c r="AN403" s="200">
        <v>1</v>
      </c>
      <c r="AO403" s="200"/>
      <c r="AP403" s="200">
        <v>-4311</v>
      </c>
      <c r="AQ403" s="241">
        <v>-0.115</v>
      </c>
      <c r="AR403" s="247"/>
      <c r="AS403" s="298" t="s">
        <v>1309</v>
      </c>
      <c r="AT403" s="194">
        <v>-33087</v>
      </c>
      <c r="AU403" s="200">
        <v>-33087</v>
      </c>
      <c r="AV403" s="246">
        <v>-100</v>
      </c>
      <c r="AW403" s="324"/>
      <c r="AX403" s="325"/>
      <c r="AY403" s="256"/>
      <c r="AZ403" s="256"/>
      <c r="BA403" s="256"/>
      <c r="BB403" s="257" t="s">
        <v>2257</v>
      </c>
      <c r="BC403" s="257"/>
      <c r="BD403" s="257"/>
      <c r="BE403" s="257"/>
      <c r="BF403" s="257">
        <v>37398</v>
      </c>
      <c r="BG403" s="257"/>
      <c r="BH403" s="184">
        <v>70485</v>
      </c>
      <c r="BI403" s="298" t="s">
        <v>1309</v>
      </c>
      <c r="BJ403" s="337"/>
      <c r="BK403" s="184" t="s">
        <v>1315</v>
      </c>
      <c r="BL403" s="184"/>
      <c r="BP403" s="183">
        <f t="shared" si="17"/>
        <v>0</v>
      </c>
    </row>
    <row r="404" spans="1:68" s="178" customFormat="1" ht="20.100000000000001" hidden="1" customHeight="1">
      <c r="A404" s="191"/>
      <c r="B404" s="191"/>
      <c r="C404" s="191">
        <v>1</v>
      </c>
      <c r="D404" s="191"/>
      <c r="E404" s="209" t="s">
        <v>2259</v>
      </c>
      <c r="F404" s="298">
        <v>86882</v>
      </c>
      <c r="G404" s="298">
        <v>86882</v>
      </c>
      <c r="H404" s="298"/>
      <c r="I404" s="298"/>
      <c r="J404" s="298">
        <v>118284</v>
      </c>
      <c r="K404" s="306">
        <v>100304</v>
      </c>
      <c r="L404" s="298"/>
      <c r="M404" s="298"/>
      <c r="N404" s="298"/>
      <c r="O404" s="200"/>
      <c r="P404" s="200">
        <v>-17980</v>
      </c>
      <c r="Q404" s="237"/>
      <c r="R404" s="200"/>
      <c r="S404" s="200"/>
      <c r="T404" s="298">
        <v>118284</v>
      </c>
      <c r="U404" s="200">
        <v>17980</v>
      </c>
      <c r="V404" s="298">
        <v>118284</v>
      </c>
      <c r="W404" s="298">
        <v>0</v>
      </c>
      <c r="X404" s="298"/>
      <c r="Y404" s="298"/>
      <c r="Z404" s="298"/>
      <c r="AA404" s="298"/>
      <c r="AB404" s="298">
        <v>0</v>
      </c>
      <c r="AC404" s="298"/>
      <c r="AD404" s="298"/>
      <c r="AE404" s="298"/>
      <c r="AF404" s="298"/>
      <c r="AG404" s="298">
        <v>0</v>
      </c>
      <c r="AH404" s="298"/>
      <c r="AI404" s="298">
        <v>118284</v>
      </c>
      <c r="AJ404" s="298"/>
      <c r="AK404" s="298" t="s">
        <v>2260</v>
      </c>
      <c r="AL404" s="298" t="s">
        <v>1975</v>
      </c>
      <c r="AM404" s="200"/>
      <c r="AN404" s="200">
        <v>1</v>
      </c>
      <c r="AO404" s="200"/>
      <c r="AP404" s="200">
        <v>17980</v>
      </c>
      <c r="AQ404" s="241">
        <v>0.17899999999999999</v>
      </c>
      <c r="AR404" s="247"/>
      <c r="AS404" s="203" t="s">
        <v>1327</v>
      </c>
      <c r="AT404" s="194">
        <v>-118284</v>
      </c>
      <c r="AU404" s="200">
        <v>-118284</v>
      </c>
      <c r="AV404" s="246">
        <v>-100</v>
      </c>
      <c r="AW404" s="324"/>
      <c r="AX404" s="325"/>
      <c r="AY404" s="256"/>
      <c r="AZ404" s="256"/>
      <c r="BA404" s="256"/>
      <c r="BB404" s="257" t="s">
        <v>2259</v>
      </c>
      <c r="BC404" s="257"/>
      <c r="BD404" s="257"/>
      <c r="BE404" s="257"/>
      <c r="BF404" s="257">
        <v>100304</v>
      </c>
      <c r="BG404" s="257"/>
      <c r="BH404" s="184">
        <v>218588</v>
      </c>
      <c r="BI404" s="203" t="s">
        <v>1327</v>
      </c>
      <c r="BJ404" s="270"/>
      <c r="BK404" s="184" t="s">
        <v>1315</v>
      </c>
      <c r="BL404" s="184"/>
      <c r="BP404" s="183">
        <f t="shared" si="17"/>
        <v>0</v>
      </c>
    </row>
    <row r="405" spans="1:68" s="178" customFormat="1" ht="20.100000000000001" hidden="1" customHeight="1">
      <c r="A405" s="191"/>
      <c r="B405" s="191"/>
      <c r="C405" s="191">
        <v>1</v>
      </c>
      <c r="D405" s="191"/>
      <c r="E405" s="209" t="s">
        <v>2261</v>
      </c>
      <c r="F405" s="298">
        <v>67824</v>
      </c>
      <c r="G405" s="298">
        <v>67824</v>
      </c>
      <c r="H405" s="298"/>
      <c r="I405" s="298"/>
      <c r="J405" s="298">
        <v>1405</v>
      </c>
      <c r="K405" s="306">
        <v>72195</v>
      </c>
      <c r="L405" s="298"/>
      <c r="M405" s="298"/>
      <c r="N405" s="298"/>
      <c r="O405" s="200"/>
      <c r="P405" s="200">
        <v>70790</v>
      </c>
      <c r="Q405" s="237"/>
      <c r="R405" s="200"/>
      <c r="S405" s="200"/>
      <c r="T405" s="298">
        <v>1405</v>
      </c>
      <c r="U405" s="200">
        <v>-70790</v>
      </c>
      <c r="V405" s="298">
        <v>1405</v>
      </c>
      <c r="W405" s="298">
        <v>0</v>
      </c>
      <c r="X405" s="298"/>
      <c r="Y405" s="298"/>
      <c r="Z405" s="298"/>
      <c r="AA405" s="298"/>
      <c r="AB405" s="298">
        <v>0</v>
      </c>
      <c r="AC405" s="298"/>
      <c r="AD405" s="298"/>
      <c r="AE405" s="298"/>
      <c r="AF405" s="298"/>
      <c r="AG405" s="298">
        <v>0</v>
      </c>
      <c r="AH405" s="298"/>
      <c r="AI405" s="298">
        <v>1405</v>
      </c>
      <c r="AJ405" s="298"/>
      <c r="AK405" s="298" t="s">
        <v>1649</v>
      </c>
      <c r="AL405" s="298" t="s">
        <v>1982</v>
      </c>
      <c r="AM405" s="200"/>
      <c r="AN405" s="200">
        <v>1</v>
      </c>
      <c r="AO405" s="200"/>
      <c r="AP405" s="200">
        <v>-70790</v>
      </c>
      <c r="AQ405" s="241">
        <v>-0.98099999999999998</v>
      </c>
      <c r="AR405" s="247"/>
      <c r="AS405" s="203" t="s">
        <v>1327</v>
      </c>
      <c r="AT405" s="194">
        <v>-1405</v>
      </c>
      <c r="AU405" s="200">
        <v>-1405</v>
      </c>
      <c r="AV405" s="246">
        <v>-100</v>
      </c>
      <c r="AW405" s="324"/>
      <c r="AX405" s="325"/>
      <c r="AY405" s="256"/>
      <c r="AZ405" s="256"/>
      <c r="BA405" s="256"/>
      <c r="BB405" s="257" t="s">
        <v>2261</v>
      </c>
      <c r="BC405" s="257"/>
      <c r="BD405" s="257"/>
      <c r="BE405" s="257"/>
      <c r="BF405" s="257">
        <v>72195</v>
      </c>
      <c r="BG405" s="257"/>
      <c r="BH405" s="184">
        <v>73600</v>
      </c>
      <c r="BI405" s="203" t="s">
        <v>1327</v>
      </c>
      <c r="BJ405" s="270"/>
      <c r="BK405" s="184" t="s">
        <v>1315</v>
      </c>
      <c r="BL405" s="184"/>
      <c r="BP405" s="183">
        <f t="shared" si="17"/>
        <v>0</v>
      </c>
    </row>
    <row r="406" spans="1:68" s="178" customFormat="1" ht="20.100000000000001" hidden="1" customHeight="1">
      <c r="A406" s="191"/>
      <c r="B406" s="191"/>
      <c r="C406" s="191">
        <v>1</v>
      </c>
      <c r="D406" s="191"/>
      <c r="E406" s="209" t="s">
        <v>2262</v>
      </c>
      <c r="F406" s="298">
        <v>57074</v>
      </c>
      <c r="G406" s="298">
        <v>57074</v>
      </c>
      <c r="H406" s="298"/>
      <c r="I406" s="298"/>
      <c r="J406" s="298">
        <v>40834</v>
      </c>
      <c r="K406" s="306">
        <v>92343</v>
      </c>
      <c r="L406" s="298"/>
      <c r="M406" s="298"/>
      <c r="N406" s="298"/>
      <c r="O406" s="200"/>
      <c r="P406" s="200">
        <v>51509</v>
      </c>
      <c r="Q406" s="237"/>
      <c r="R406" s="200"/>
      <c r="S406" s="200"/>
      <c r="T406" s="298">
        <v>40834</v>
      </c>
      <c r="U406" s="200">
        <v>-51509</v>
      </c>
      <c r="V406" s="298">
        <v>40834</v>
      </c>
      <c r="W406" s="298">
        <v>24816</v>
      </c>
      <c r="X406" s="298"/>
      <c r="Y406" s="298"/>
      <c r="Z406" s="298"/>
      <c r="AA406" s="298"/>
      <c r="AB406" s="298">
        <v>24816</v>
      </c>
      <c r="AC406" s="298"/>
      <c r="AD406" s="298"/>
      <c r="AE406" s="298"/>
      <c r="AF406" s="298"/>
      <c r="AG406" s="298">
        <v>0</v>
      </c>
      <c r="AH406" s="298"/>
      <c r="AI406" s="298">
        <v>40834</v>
      </c>
      <c r="AJ406" s="298"/>
      <c r="AK406" s="298" t="s">
        <v>1653</v>
      </c>
      <c r="AL406" s="298" t="s">
        <v>1845</v>
      </c>
      <c r="AM406" s="200"/>
      <c r="AN406" s="200">
        <v>1</v>
      </c>
      <c r="AO406" s="200"/>
      <c r="AP406" s="200">
        <v>-51509</v>
      </c>
      <c r="AQ406" s="241">
        <v>-0.55800000000000005</v>
      </c>
      <c r="AR406" s="247"/>
      <c r="AS406" s="203" t="s">
        <v>1317</v>
      </c>
      <c r="AT406" s="194">
        <v>-16018</v>
      </c>
      <c r="AU406" s="200">
        <v>-16018</v>
      </c>
      <c r="AV406" s="246">
        <v>-39.200000000000003</v>
      </c>
      <c r="AW406" s="324"/>
      <c r="AX406" s="325"/>
      <c r="AY406" s="256"/>
      <c r="AZ406" s="256"/>
      <c r="BA406" s="256"/>
      <c r="BB406" s="257" t="s">
        <v>2262</v>
      </c>
      <c r="BC406" s="257"/>
      <c r="BD406" s="257"/>
      <c r="BE406" s="257"/>
      <c r="BF406" s="257">
        <v>92343</v>
      </c>
      <c r="BG406" s="257"/>
      <c r="BH406" s="184">
        <v>133177</v>
      </c>
      <c r="BI406" s="203" t="s">
        <v>1851</v>
      </c>
      <c r="BJ406" s="270"/>
      <c r="BK406" s="184" t="s">
        <v>1315</v>
      </c>
      <c r="BL406" s="184"/>
      <c r="BP406" s="183">
        <f t="shared" si="17"/>
        <v>0</v>
      </c>
    </row>
    <row r="407" spans="1:68" s="178" customFormat="1" ht="20.100000000000001" hidden="1" customHeight="1">
      <c r="A407" s="191"/>
      <c r="B407" s="191"/>
      <c r="C407" s="191">
        <v>1</v>
      </c>
      <c r="D407" s="191"/>
      <c r="E407" s="209" t="s">
        <v>2263</v>
      </c>
      <c r="F407" s="298">
        <v>219740</v>
      </c>
      <c r="G407" s="298">
        <v>219740</v>
      </c>
      <c r="H407" s="298"/>
      <c r="I407" s="298"/>
      <c r="J407" s="298">
        <v>665122</v>
      </c>
      <c r="K407" s="306">
        <v>288518</v>
      </c>
      <c r="L407" s="298"/>
      <c r="M407" s="298"/>
      <c r="N407" s="298"/>
      <c r="O407" s="200"/>
      <c r="P407" s="200">
        <v>-376604</v>
      </c>
      <c r="Q407" s="237"/>
      <c r="R407" s="200"/>
      <c r="S407" s="200"/>
      <c r="T407" s="298">
        <v>665122</v>
      </c>
      <c r="U407" s="200">
        <v>376604</v>
      </c>
      <c r="V407" s="298">
        <v>665122</v>
      </c>
      <c r="W407" s="298">
        <v>85811</v>
      </c>
      <c r="X407" s="298"/>
      <c r="Y407" s="298"/>
      <c r="Z407" s="298"/>
      <c r="AA407" s="298"/>
      <c r="AB407" s="298">
        <v>85811</v>
      </c>
      <c r="AC407" s="298"/>
      <c r="AD407" s="298"/>
      <c r="AE407" s="298"/>
      <c r="AF407" s="298"/>
      <c r="AG407" s="298">
        <v>0</v>
      </c>
      <c r="AH407" s="298"/>
      <c r="AI407" s="298">
        <v>665122</v>
      </c>
      <c r="AJ407" s="298"/>
      <c r="AK407" s="298" t="s">
        <v>1655</v>
      </c>
      <c r="AL407" s="298" t="s">
        <v>1801</v>
      </c>
      <c r="AM407" s="200"/>
      <c r="AN407" s="200">
        <v>1</v>
      </c>
      <c r="AO407" s="200"/>
      <c r="AP407" s="200">
        <v>376604</v>
      </c>
      <c r="AQ407" s="241">
        <v>1.3049999999999999</v>
      </c>
      <c r="AR407" s="247"/>
      <c r="AS407" s="298" t="s">
        <v>1331</v>
      </c>
      <c r="AT407" s="194">
        <v>-579311</v>
      </c>
      <c r="AU407" s="200">
        <v>-579311</v>
      </c>
      <c r="AV407" s="246">
        <v>-87.1</v>
      </c>
      <c r="AW407" s="324"/>
      <c r="AX407" s="325"/>
      <c r="AY407" s="256"/>
      <c r="AZ407" s="256"/>
      <c r="BA407" s="256"/>
      <c r="BB407" s="257" t="s">
        <v>2263</v>
      </c>
      <c r="BC407" s="257"/>
      <c r="BD407" s="257"/>
      <c r="BE407" s="257"/>
      <c r="BF407" s="257">
        <v>288518</v>
      </c>
      <c r="BG407" s="257"/>
      <c r="BH407" s="184">
        <v>953640</v>
      </c>
      <c r="BI407" s="298" t="s">
        <v>1331</v>
      </c>
      <c r="BJ407" s="337"/>
      <c r="BK407" s="184" t="s">
        <v>1315</v>
      </c>
      <c r="BL407" s="184"/>
      <c r="BP407" s="183">
        <f t="shared" si="17"/>
        <v>0</v>
      </c>
    </row>
    <row r="408" spans="1:68" s="178" customFormat="1" ht="20.100000000000001" hidden="1" customHeight="1">
      <c r="A408" s="191"/>
      <c r="B408" s="191"/>
      <c r="C408" s="191">
        <v>1</v>
      </c>
      <c r="D408" s="191"/>
      <c r="E408" s="209" t="s">
        <v>2264</v>
      </c>
      <c r="F408" s="298">
        <v>485016</v>
      </c>
      <c r="G408" s="298">
        <v>485016</v>
      </c>
      <c r="H408" s="298"/>
      <c r="I408" s="298"/>
      <c r="J408" s="298">
        <v>866468</v>
      </c>
      <c r="K408" s="306">
        <v>604003</v>
      </c>
      <c r="L408" s="298"/>
      <c r="M408" s="298"/>
      <c r="N408" s="298"/>
      <c r="O408" s="200"/>
      <c r="P408" s="200">
        <v>-262465</v>
      </c>
      <c r="Q408" s="237"/>
      <c r="R408" s="200"/>
      <c r="S408" s="200"/>
      <c r="T408" s="298">
        <v>866468</v>
      </c>
      <c r="U408" s="200">
        <v>262465</v>
      </c>
      <c r="V408" s="298">
        <v>866468</v>
      </c>
      <c r="W408" s="298">
        <v>0</v>
      </c>
      <c r="X408" s="298"/>
      <c r="Y408" s="298"/>
      <c r="Z408" s="298"/>
      <c r="AA408" s="298"/>
      <c r="AB408" s="298">
        <v>0</v>
      </c>
      <c r="AC408" s="298"/>
      <c r="AD408" s="298"/>
      <c r="AE408" s="298"/>
      <c r="AF408" s="298"/>
      <c r="AG408" s="298">
        <v>0</v>
      </c>
      <c r="AH408" s="298"/>
      <c r="AI408" s="298">
        <v>866468</v>
      </c>
      <c r="AJ408" s="298"/>
      <c r="AK408" s="203" t="s">
        <v>1657</v>
      </c>
      <c r="AL408" s="298"/>
      <c r="AM408" s="200"/>
      <c r="AN408" s="200">
        <v>1</v>
      </c>
      <c r="AO408" s="200"/>
      <c r="AP408" s="200">
        <v>262465</v>
      </c>
      <c r="AQ408" s="241">
        <v>0.435</v>
      </c>
      <c r="AR408" s="247"/>
      <c r="AS408" s="203" t="s">
        <v>1317</v>
      </c>
      <c r="AT408" s="194">
        <v>-866468</v>
      </c>
      <c r="AU408" s="200">
        <v>-866468</v>
      </c>
      <c r="AV408" s="246">
        <v>-100</v>
      </c>
      <c r="AW408" s="324"/>
      <c r="AX408" s="325"/>
      <c r="AY408" s="256"/>
      <c r="AZ408" s="256"/>
      <c r="BA408" s="256"/>
      <c r="BB408" s="257" t="s">
        <v>2264</v>
      </c>
      <c r="BC408" s="257"/>
      <c r="BD408" s="257"/>
      <c r="BE408" s="257"/>
      <c r="BF408" s="257">
        <v>604003</v>
      </c>
      <c r="BG408" s="257"/>
      <c r="BH408" s="184">
        <v>1470471</v>
      </c>
      <c r="BI408" s="203" t="s">
        <v>1317</v>
      </c>
      <c r="BJ408" s="270"/>
      <c r="BK408" s="184" t="s">
        <v>1315</v>
      </c>
      <c r="BL408" s="271"/>
      <c r="BM408" s="183"/>
      <c r="BP408" s="183">
        <f t="shared" si="17"/>
        <v>0</v>
      </c>
    </row>
    <row r="409" spans="1:68" s="178" customFormat="1" ht="20.100000000000001" hidden="1" customHeight="1">
      <c r="A409" s="191"/>
      <c r="B409" s="191"/>
      <c r="C409" s="191">
        <v>1</v>
      </c>
      <c r="D409" s="191"/>
      <c r="E409" s="209" t="s">
        <v>2265</v>
      </c>
      <c r="F409" s="298">
        <v>6000</v>
      </c>
      <c r="G409" s="298">
        <v>6000</v>
      </c>
      <c r="H409" s="298"/>
      <c r="I409" s="298"/>
      <c r="J409" s="298">
        <v>3000</v>
      </c>
      <c r="K409" s="306">
        <v>0</v>
      </c>
      <c r="L409" s="298"/>
      <c r="M409" s="298"/>
      <c r="N409" s="298"/>
      <c r="O409" s="200"/>
      <c r="P409" s="200">
        <v>-3000</v>
      </c>
      <c r="Q409" s="237"/>
      <c r="R409" s="200"/>
      <c r="S409" s="200"/>
      <c r="T409" s="298">
        <v>3000</v>
      </c>
      <c r="U409" s="200">
        <v>3000</v>
      </c>
      <c r="V409" s="298">
        <v>3000</v>
      </c>
      <c r="W409" s="298">
        <v>2000</v>
      </c>
      <c r="X409" s="298"/>
      <c r="Y409" s="298"/>
      <c r="Z409" s="298"/>
      <c r="AA409" s="298"/>
      <c r="AB409" s="298">
        <v>2000</v>
      </c>
      <c r="AC409" s="298"/>
      <c r="AD409" s="298"/>
      <c r="AE409" s="298"/>
      <c r="AF409" s="298"/>
      <c r="AG409" s="298"/>
      <c r="AH409" s="298"/>
      <c r="AI409" s="298">
        <v>3000</v>
      </c>
      <c r="AJ409" s="298"/>
      <c r="AK409" s="298"/>
      <c r="AL409" s="298"/>
      <c r="AM409" s="200"/>
      <c r="AN409" s="200">
        <v>1</v>
      </c>
      <c r="AO409" s="200"/>
      <c r="AP409" s="200">
        <v>3000</v>
      </c>
      <c r="AQ409" s="241">
        <v>0</v>
      </c>
      <c r="AR409" s="247"/>
      <c r="AS409" s="298" t="s">
        <v>1452</v>
      </c>
      <c r="AT409" s="194">
        <v>-1000</v>
      </c>
      <c r="AU409" s="200">
        <v>-1000</v>
      </c>
      <c r="AV409" s="246">
        <v>-33.299999999999997</v>
      </c>
      <c r="AW409" s="324"/>
      <c r="AX409" s="325"/>
      <c r="AY409" s="256"/>
      <c r="AZ409" s="256"/>
      <c r="BA409" s="256"/>
      <c r="BB409" s="257" t="s">
        <v>2265</v>
      </c>
      <c r="BC409" s="257"/>
      <c r="BD409" s="257"/>
      <c r="BE409" s="257"/>
      <c r="BF409" s="257"/>
      <c r="BG409" s="257"/>
      <c r="BH409" s="184">
        <v>3000</v>
      </c>
      <c r="BI409" s="298" t="s">
        <v>1452</v>
      </c>
      <c r="BJ409" s="337"/>
      <c r="BK409" s="184" t="s">
        <v>1315</v>
      </c>
      <c r="BL409" s="271"/>
      <c r="BM409" s="182"/>
      <c r="BN409" s="183"/>
      <c r="BP409" s="183">
        <f t="shared" si="17"/>
        <v>0</v>
      </c>
    </row>
    <row r="410" spans="1:68" s="178" customFormat="1" ht="20.100000000000001" hidden="1" customHeight="1">
      <c r="A410" s="191"/>
      <c r="B410" s="191"/>
      <c r="C410" s="191">
        <v>1</v>
      </c>
      <c r="D410" s="191"/>
      <c r="E410" s="209" t="s">
        <v>2266</v>
      </c>
      <c r="F410" s="298">
        <v>11833</v>
      </c>
      <c r="G410" s="298">
        <v>11833</v>
      </c>
      <c r="H410" s="298"/>
      <c r="I410" s="298"/>
      <c r="J410" s="298">
        <v>18059</v>
      </c>
      <c r="K410" s="306">
        <v>10270</v>
      </c>
      <c r="L410" s="298"/>
      <c r="M410" s="298"/>
      <c r="N410" s="298"/>
      <c r="O410" s="200"/>
      <c r="P410" s="200">
        <v>-7789</v>
      </c>
      <c r="Q410" s="237"/>
      <c r="R410" s="200"/>
      <c r="S410" s="200"/>
      <c r="T410" s="298">
        <v>18059</v>
      </c>
      <c r="U410" s="200">
        <v>7789</v>
      </c>
      <c r="V410" s="298">
        <v>18059</v>
      </c>
      <c r="W410" s="298">
        <v>19348</v>
      </c>
      <c r="X410" s="298"/>
      <c r="Y410" s="298"/>
      <c r="Z410" s="298"/>
      <c r="AA410" s="298"/>
      <c r="AB410" s="298">
        <v>19348</v>
      </c>
      <c r="AC410" s="298"/>
      <c r="AD410" s="298"/>
      <c r="AE410" s="298"/>
      <c r="AF410" s="298"/>
      <c r="AG410" s="298">
        <v>0</v>
      </c>
      <c r="AH410" s="298"/>
      <c r="AI410" s="298">
        <v>18059</v>
      </c>
      <c r="AJ410" s="298"/>
      <c r="AK410" s="298" t="s">
        <v>1660</v>
      </c>
      <c r="AL410" s="298"/>
      <c r="AM410" s="200"/>
      <c r="AN410" s="200">
        <v>1</v>
      </c>
      <c r="AO410" s="200"/>
      <c r="AP410" s="200">
        <v>7789</v>
      </c>
      <c r="AQ410" s="241">
        <v>0.75800000000000001</v>
      </c>
      <c r="AR410" s="247"/>
      <c r="AS410" s="298" t="s">
        <v>1691</v>
      </c>
      <c r="AT410" s="194">
        <v>1289</v>
      </c>
      <c r="AU410" s="200">
        <v>1289</v>
      </c>
      <c r="AV410" s="246">
        <v>7.1</v>
      </c>
      <c r="AW410" s="324"/>
      <c r="AX410" s="325"/>
      <c r="AY410" s="256"/>
      <c r="AZ410" s="256"/>
      <c r="BA410" s="256"/>
      <c r="BB410" s="257" t="s">
        <v>2266</v>
      </c>
      <c r="BC410" s="257"/>
      <c r="BD410" s="257"/>
      <c r="BE410" s="257"/>
      <c r="BF410" s="257">
        <v>10270</v>
      </c>
      <c r="BG410" s="257"/>
      <c r="BH410" s="184">
        <v>28329</v>
      </c>
      <c r="BI410" s="298" t="s">
        <v>1691</v>
      </c>
      <c r="BJ410" s="337"/>
      <c r="BK410" s="184" t="s">
        <v>1315</v>
      </c>
      <c r="BL410" s="184"/>
      <c r="BP410" s="183">
        <f t="shared" si="17"/>
        <v>0</v>
      </c>
    </row>
    <row r="411" spans="1:68" s="178" customFormat="1" ht="20.100000000000001" hidden="1" customHeight="1">
      <c r="A411" s="191"/>
      <c r="B411" s="191"/>
      <c r="C411" s="191">
        <v>1</v>
      </c>
      <c r="D411" s="191"/>
      <c r="E411" s="209" t="s">
        <v>2267</v>
      </c>
      <c r="F411" s="298"/>
      <c r="G411" s="298"/>
      <c r="H411" s="298"/>
      <c r="I411" s="298"/>
      <c r="J411" s="298">
        <v>50000</v>
      </c>
      <c r="K411" s="306">
        <v>14759</v>
      </c>
      <c r="L411" s="298"/>
      <c r="M411" s="298"/>
      <c r="N411" s="298"/>
      <c r="O411" s="200"/>
      <c r="P411" s="200">
        <v>-35241</v>
      </c>
      <c r="Q411" s="237"/>
      <c r="R411" s="200"/>
      <c r="S411" s="200"/>
      <c r="T411" s="298">
        <v>50000</v>
      </c>
      <c r="U411" s="200">
        <v>35241</v>
      </c>
      <c r="V411" s="298">
        <v>50000</v>
      </c>
      <c r="W411" s="298">
        <v>0</v>
      </c>
      <c r="X411" s="298"/>
      <c r="Y411" s="298"/>
      <c r="Z411" s="298"/>
      <c r="AA411" s="298"/>
      <c r="AB411" s="298">
        <v>0</v>
      </c>
      <c r="AC411" s="298"/>
      <c r="AD411" s="298"/>
      <c r="AE411" s="298"/>
      <c r="AF411" s="298"/>
      <c r="AG411" s="298"/>
      <c r="AH411" s="298"/>
      <c r="AI411" s="298">
        <v>50000</v>
      </c>
      <c r="AJ411" s="298"/>
      <c r="AK411" s="298"/>
      <c r="AL411" s="298"/>
      <c r="AM411" s="200"/>
      <c r="AN411" s="200"/>
      <c r="AO411" s="200"/>
      <c r="AP411" s="200">
        <v>35241</v>
      </c>
      <c r="AQ411" s="241">
        <v>2.3879999999999999</v>
      </c>
      <c r="AR411" s="247"/>
      <c r="AS411" s="203" t="s">
        <v>1317</v>
      </c>
      <c r="AT411" s="194">
        <v>-50000</v>
      </c>
      <c r="AU411" s="200">
        <v>-50000</v>
      </c>
      <c r="AV411" s="246">
        <v>-100</v>
      </c>
      <c r="AW411" s="324"/>
      <c r="AX411" s="325"/>
      <c r="AY411" s="256"/>
      <c r="AZ411" s="256"/>
      <c r="BA411" s="256"/>
      <c r="BB411" s="257" t="s">
        <v>2268</v>
      </c>
      <c r="BC411" s="257"/>
      <c r="BD411" s="257"/>
      <c r="BE411" s="257"/>
      <c r="BF411" s="257">
        <v>14759</v>
      </c>
      <c r="BG411" s="257"/>
      <c r="BH411" s="184">
        <v>64759</v>
      </c>
      <c r="BI411" s="203" t="s">
        <v>1851</v>
      </c>
      <c r="BJ411" s="270"/>
      <c r="BK411" s="184" t="s">
        <v>1315</v>
      </c>
      <c r="BL411" s="184"/>
      <c r="BP411" s="183">
        <f t="shared" si="17"/>
        <v>0</v>
      </c>
    </row>
    <row r="412" spans="1:68" s="178" customFormat="1" ht="20.100000000000001" hidden="1" customHeight="1">
      <c r="A412" s="191"/>
      <c r="B412" s="191"/>
      <c r="C412" s="191">
        <v>1</v>
      </c>
      <c r="D412" s="191"/>
      <c r="E412" s="209" t="s">
        <v>2269</v>
      </c>
      <c r="F412" s="298">
        <v>55156</v>
      </c>
      <c r="G412" s="298">
        <v>55156</v>
      </c>
      <c r="H412" s="298"/>
      <c r="I412" s="298"/>
      <c r="J412" s="298">
        <v>0</v>
      </c>
      <c r="K412" s="306">
        <v>39550</v>
      </c>
      <c r="L412" s="298"/>
      <c r="M412" s="298"/>
      <c r="N412" s="298"/>
      <c r="O412" s="200"/>
      <c r="P412" s="200">
        <v>39550</v>
      </c>
      <c r="Q412" s="237"/>
      <c r="R412" s="200"/>
      <c r="S412" s="200"/>
      <c r="T412" s="298">
        <v>0</v>
      </c>
      <c r="U412" s="200">
        <v>-39550</v>
      </c>
      <c r="V412" s="298">
        <v>0</v>
      </c>
      <c r="W412" s="298"/>
      <c r="X412" s="298"/>
      <c r="Y412" s="298"/>
      <c r="Z412" s="298"/>
      <c r="AA412" s="298"/>
      <c r="AB412" s="298">
        <v>0</v>
      </c>
      <c r="AC412" s="298"/>
      <c r="AD412" s="298"/>
      <c r="AE412" s="298"/>
      <c r="AF412" s="298"/>
      <c r="AG412" s="298"/>
      <c r="AH412" s="298"/>
      <c r="AI412" s="298"/>
      <c r="AJ412" s="298"/>
      <c r="AK412" s="298"/>
      <c r="AL412" s="298" t="s">
        <v>2270</v>
      </c>
      <c r="AM412" s="200"/>
      <c r="AN412" s="200">
        <v>1</v>
      </c>
      <c r="AO412" s="200"/>
      <c r="AP412" s="200">
        <v>-39550</v>
      </c>
      <c r="AQ412" s="241">
        <v>-1</v>
      </c>
      <c r="AR412" s="247"/>
      <c r="AS412" s="298" t="s">
        <v>1379</v>
      </c>
      <c r="AT412" s="194">
        <v>0</v>
      </c>
      <c r="AU412" s="200">
        <v>0</v>
      </c>
      <c r="AV412" s="246" t="e">
        <v>#DIV/0!</v>
      </c>
      <c r="AW412" s="324"/>
      <c r="AX412" s="325"/>
      <c r="AY412" s="256"/>
      <c r="AZ412" s="256"/>
      <c r="BA412" s="256"/>
      <c r="BB412" s="257" t="s">
        <v>2269</v>
      </c>
      <c r="BC412" s="257"/>
      <c r="BD412" s="257"/>
      <c r="BE412" s="257"/>
      <c r="BF412" s="257">
        <v>39550</v>
      </c>
      <c r="BG412" s="257"/>
      <c r="BH412" s="184">
        <v>39550</v>
      </c>
      <c r="BI412" s="298" t="s">
        <v>1379</v>
      </c>
      <c r="BJ412" s="337"/>
      <c r="BK412" s="184" t="s">
        <v>1315</v>
      </c>
      <c r="BL412" s="184"/>
      <c r="BP412" s="183">
        <f t="shared" si="17"/>
        <v>0</v>
      </c>
    </row>
    <row r="413" spans="1:68" ht="20.100000000000001" customHeight="1">
      <c r="A413" s="191"/>
      <c r="B413" s="191"/>
      <c r="C413" s="191"/>
      <c r="D413" s="191"/>
      <c r="E413" s="413" t="s">
        <v>2271</v>
      </c>
      <c r="F413" s="303">
        <v>26000</v>
      </c>
      <c r="G413" s="303">
        <v>26000</v>
      </c>
      <c r="H413" s="303"/>
      <c r="I413" s="303"/>
      <c r="J413" s="303">
        <v>46825</v>
      </c>
      <c r="K413" s="309">
        <v>46825</v>
      </c>
      <c r="L413" s="303"/>
      <c r="M413" s="303"/>
      <c r="N413" s="303"/>
      <c r="O413" s="200"/>
      <c r="P413" s="200">
        <v>0</v>
      </c>
      <c r="Q413" s="237"/>
      <c r="R413" s="200"/>
      <c r="S413" s="200"/>
      <c r="T413" s="362">
        <v>63876</v>
      </c>
      <c r="U413" s="200">
        <v>17051</v>
      </c>
      <c r="V413" s="303">
        <v>63876</v>
      </c>
      <c r="W413" s="362">
        <v>109425</v>
      </c>
      <c r="X413" s="303"/>
      <c r="Y413" s="303"/>
      <c r="Z413" s="303"/>
      <c r="AA413" s="303"/>
      <c r="AB413" s="303"/>
      <c r="AC413" s="303"/>
      <c r="AD413" s="303"/>
      <c r="AE413" s="303"/>
      <c r="AF413" s="303"/>
      <c r="AG413" s="303"/>
      <c r="AH413" s="303"/>
      <c r="AI413" s="303"/>
      <c r="AJ413" s="303"/>
      <c r="AK413" s="303"/>
      <c r="AL413" s="303"/>
      <c r="AM413" s="200"/>
      <c r="AN413" s="200"/>
      <c r="AO413" s="200"/>
      <c r="AP413" s="200">
        <v>17051</v>
      </c>
      <c r="AQ413" s="241">
        <v>0.36399999999999999</v>
      </c>
      <c r="AR413" s="381"/>
      <c r="AS413" s="303" t="s">
        <v>1497</v>
      </c>
      <c r="AT413" s="394">
        <v>45549</v>
      </c>
      <c r="AU413" s="200">
        <v>45549</v>
      </c>
      <c r="AV413" s="397">
        <v>71.3</v>
      </c>
      <c r="AW413" s="324" t="s">
        <v>2272</v>
      </c>
      <c r="AX413" s="333"/>
      <c r="AY413" s="256" t="s">
        <v>2273</v>
      </c>
      <c r="AZ413" s="256"/>
      <c r="BA413" s="256"/>
      <c r="BB413" s="257" t="s">
        <v>2274</v>
      </c>
      <c r="BC413" s="257"/>
      <c r="BD413" s="257"/>
      <c r="BE413" s="257"/>
      <c r="BF413" s="257"/>
      <c r="BG413" s="257"/>
      <c r="BH413" s="184">
        <v>110701</v>
      </c>
      <c r="BI413" s="303" t="s">
        <v>1497</v>
      </c>
      <c r="BJ413" s="230"/>
      <c r="BM413" s="178"/>
      <c r="BN413" s="178"/>
      <c r="BP413" s="183">
        <f t="shared" si="17"/>
        <v>0</v>
      </c>
    </row>
    <row r="414" spans="1:68" s="182" customFormat="1" ht="20.100000000000001" hidden="1" customHeight="1">
      <c r="A414" s="191"/>
      <c r="B414" s="191"/>
      <c r="C414" s="191"/>
      <c r="D414" s="191"/>
      <c r="E414" s="380" t="s">
        <v>2275</v>
      </c>
      <c r="F414" s="303"/>
      <c r="G414" s="303">
        <v>4489100</v>
      </c>
      <c r="H414" s="303"/>
      <c r="I414" s="303"/>
      <c r="J414" s="303"/>
      <c r="K414" s="309">
        <v>1516700</v>
      </c>
      <c r="L414" s="303"/>
      <c r="M414" s="303"/>
      <c r="N414" s="303"/>
      <c r="O414" s="200"/>
      <c r="P414" s="200">
        <v>1516700</v>
      </c>
      <c r="Q414" s="237"/>
      <c r="R414" s="200"/>
      <c r="S414" s="200"/>
      <c r="T414" s="303"/>
      <c r="U414" s="200">
        <v>-1516700</v>
      </c>
      <c r="V414" s="303">
        <v>1701600</v>
      </c>
      <c r="W414" s="303"/>
      <c r="X414" s="303"/>
      <c r="Y414" s="303"/>
      <c r="Z414" s="303"/>
      <c r="AA414" s="303"/>
      <c r="AB414" s="303"/>
      <c r="AC414" s="303"/>
      <c r="AD414" s="303"/>
      <c r="AE414" s="303"/>
      <c r="AF414" s="303"/>
      <c r="AG414" s="303"/>
      <c r="AH414" s="303"/>
      <c r="AI414" s="303"/>
      <c r="AJ414" s="303"/>
      <c r="AK414" s="303"/>
      <c r="AL414" s="303"/>
      <c r="AM414" s="303">
        <v>1</v>
      </c>
      <c r="AN414" s="303">
        <v>1</v>
      </c>
      <c r="AO414" s="303"/>
      <c r="AP414" s="200">
        <v>-1516700</v>
      </c>
      <c r="AQ414" s="241">
        <v>-1</v>
      </c>
      <c r="AR414" s="303" t="s">
        <v>1743</v>
      </c>
      <c r="AS414" s="303" t="s">
        <v>1497</v>
      </c>
      <c r="AT414" s="194">
        <v>0</v>
      </c>
      <c r="AU414" s="200">
        <v>0</v>
      </c>
      <c r="AV414" s="246" t="e">
        <v>#DIV/0!</v>
      </c>
      <c r="AW414" s="335"/>
      <c r="AX414" s="333"/>
      <c r="AY414" s="256"/>
      <c r="AZ414" s="256"/>
      <c r="BA414" s="256"/>
      <c r="BB414" s="257" t="s">
        <v>2275</v>
      </c>
      <c r="BC414" s="257"/>
      <c r="BD414" s="257"/>
      <c r="BE414" s="257"/>
      <c r="BF414" s="257"/>
      <c r="BG414" s="257"/>
      <c r="BH414" s="184">
        <v>1516700</v>
      </c>
      <c r="BI414" s="303" t="s">
        <v>1497</v>
      </c>
      <c r="BJ414" s="338"/>
      <c r="BK414" s="184" t="s">
        <v>2276</v>
      </c>
      <c r="BL414" s="184"/>
      <c r="BM414" s="178"/>
      <c r="BN414" s="178"/>
      <c r="BP414" s="183">
        <f t="shared" si="17"/>
        <v>0</v>
      </c>
    </row>
    <row r="415" spans="1:68" s="178" customFormat="1" hidden="1">
      <c r="E415" s="184"/>
      <c r="F415" s="184"/>
      <c r="G415" s="184"/>
      <c r="H415" s="184"/>
      <c r="I415" s="184"/>
      <c r="J415" s="184"/>
      <c r="L415" s="184"/>
      <c r="M415" s="184"/>
      <c r="N415" s="184"/>
      <c r="O415" s="184"/>
      <c r="P415" s="184"/>
      <c r="Q415" s="180"/>
      <c r="R415" s="184"/>
      <c r="S415" s="184"/>
      <c r="T415" s="180">
        <v>6225000</v>
      </c>
      <c r="U415" s="184"/>
      <c r="V415" s="184"/>
      <c r="W415" s="184">
        <v>2.2000000000000002</v>
      </c>
      <c r="X415" s="184"/>
      <c r="Y415" s="184"/>
      <c r="Z415" s="184"/>
      <c r="AA415" s="184"/>
      <c r="AB415" s="184"/>
      <c r="AC415" s="184"/>
      <c r="AD415" s="184"/>
      <c r="AE415" s="184"/>
      <c r="AF415" s="184"/>
      <c r="AG415" s="184"/>
      <c r="AH415" s="184"/>
      <c r="AI415" s="184"/>
      <c r="AJ415" s="184"/>
      <c r="AK415" s="184"/>
      <c r="AL415" s="184"/>
      <c r="AM415" s="184"/>
      <c r="AN415" s="184"/>
      <c r="AO415" s="184"/>
      <c r="AP415" s="184"/>
      <c r="AQ415" s="184"/>
      <c r="AR415" s="184"/>
      <c r="AS415" s="184"/>
      <c r="AT415" s="184">
        <v>8.6</v>
      </c>
      <c r="AU415" s="184">
        <v>8.6</v>
      </c>
      <c r="AV415" s="246">
        <v>0</v>
      </c>
      <c r="AW415" s="184"/>
      <c r="AX415" s="184"/>
      <c r="AY415" s="184"/>
      <c r="AZ415" s="184"/>
      <c r="BA415" s="184"/>
      <c r="BB415" s="184"/>
      <c r="BC415" s="184"/>
      <c r="BD415" s="184"/>
      <c r="BE415" s="184"/>
      <c r="BF415" s="184"/>
      <c r="BG415" s="184"/>
      <c r="BH415" s="184"/>
      <c r="BI415" s="184"/>
      <c r="BJ415" s="184"/>
      <c r="BK415" s="184">
        <v>2.2000000000000002</v>
      </c>
      <c r="BL415" s="184"/>
      <c r="BP415" s="183">
        <f t="shared" si="17"/>
        <v>0</v>
      </c>
    </row>
    <row r="416" spans="1:68" s="178" customFormat="1" hidden="1">
      <c r="E416" s="184"/>
      <c r="F416" s="184"/>
      <c r="G416" s="184"/>
      <c r="H416" s="184"/>
      <c r="I416" s="184"/>
      <c r="J416" s="184"/>
      <c r="K416" s="306" t="e">
        <v>#REF!</v>
      </c>
      <c r="L416" s="184"/>
      <c r="M416" s="184"/>
      <c r="N416" s="184"/>
      <c r="O416" s="184"/>
      <c r="P416" s="184"/>
      <c r="Q416" s="180"/>
      <c r="R416" s="184"/>
      <c r="S416" s="184"/>
      <c r="T416" s="184"/>
      <c r="U416" s="184"/>
      <c r="V416" s="184"/>
      <c r="W416" s="184">
        <v>6361800</v>
      </c>
      <c r="X416" s="184"/>
      <c r="Y416" s="184"/>
      <c r="Z416" s="184"/>
      <c r="AA416" s="184"/>
      <c r="AB416" s="184"/>
      <c r="AC416" s="184"/>
      <c r="AD416" s="184"/>
      <c r="AE416" s="184"/>
      <c r="AF416" s="184"/>
      <c r="AG416" s="184"/>
      <c r="AH416" s="184"/>
      <c r="AI416" s="184"/>
      <c r="AJ416" s="184"/>
      <c r="AK416" s="184"/>
      <c r="AL416" s="184"/>
      <c r="AM416" s="184"/>
      <c r="AN416" s="184"/>
      <c r="AO416" s="184"/>
      <c r="AP416" s="184"/>
      <c r="AQ416" s="184"/>
      <c r="AR416" s="184"/>
      <c r="AS416" s="184"/>
      <c r="AT416" s="184"/>
      <c r="AU416" s="184"/>
      <c r="AV416" s="246" t="e">
        <v>#DIV/0!</v>
      </c>
      <c r="AW416" s="184"/>
      <c r="AX416" s="184"/>
      <c r="AY416" s="184"/>
      <c r="AZ416" s="184"/>
      <c r="BA416" s="184"/>
      <c r="BB416" s="184"/>
      <c r="BC416" s="184"/>
      <c r="BD416" s="184"/>
      <c r="BE416" s="184"/>
      <c r="BF416" s="184"/>
      <c r="BG416" s="184"/>
      <c r="BH416" s="184"/>
      <c r="BI416" s="184"/>
      <c r="BJ416" s="184"/>
      <c r="BK416" s="184">
        <v>6361800</v>
      </c>
      <c r="BL416" s="184"/>
      <c r="BM416" s="183"/>
      <c r="BP416" s="183">
        <f t="shared" si="17"/>
        <v>0</v>
      </c>
    </row>
    <row r="417" spans="5:68" s="178" customFormat="1" hidden="1">
      <c r="E417" s="184"/>
      <c r="F417" s="184"/>
      <c r="G417" s="184"/>
      <c r="H417" s="184"/>
      <c r="I417" s="184"/>
      <c r="J417" s="184"/>
      <c r="K417" s="306"/>
      <c r="L417" s="184"/>
      <c r="M417" s="184"/>
      <c r="N417" s="184"/>
      <c r="O417" s="184"/>
      <c r="P417" s="184"/>
      <c r="Q417" s="180"/>
      <c r="R417" s="184"/>
      <c r="S417" s="184"/>
      <c r="T417" s="184"/>
      <c r="U417" s="184"/>
      <c r="V417" s="184">
        <v>6312000</v>
      </c>
      <c r="W417" s="184">
        <v>0.8</v>
      </c>
      <c r="X417" s="184"/>
      <c r="Y417" s="184"/>
      <c r="Z417" s="184"/>
      <c r="AA417" s="184"/>
      <c r="AB417" s="184"/>
      <c r="AC417" s="184"/>
      <c r="AD417" s="184"/>
      <c r="AE417" s="184"/>
      <c r="AF417" s="184"/>
      <c r="AG417" s="184"/>
      <c r="AH417" s="184"/>
      <c r="AI417" s="184"/>
      <c r="AJ417" s="184"/>
      <c r="AK417" s="184"/>
      <c r="AL417" s="184"/>
      <c r="AM417" s="184"/>
      <c r="AN417" s="184"/>
      <c r="AO417" s="184"/>
      <c r="AP417" s="184"/>
      <c r="AQ417" s="184"/>
      <c r="AR417" s="184"/>
      <c r="AS417" s="184"/>
      <c r="AT417" s="184"/>
      <c r="AU417" s="184"/>
      <c r="AV417" s="246" t="e">
        <v>#DIV/0!</v>
      </c>
      <c r="AW417" s="184"/>
      <c r="AX417" s="184"/>
      <c r="AY417" s="184"/>
      <c r="AZ417" s="184"/>
      <c r="BA417" s="184"/>
      <c r="BB417" s="184"/>
      <c r="BC417" s="184"/>
      <c r="BD417" s="184"/>
      <c r="BE417" s="184"/>
      <c r="BF417" s="184"/>
      <c r="BG417" s="184"/>
      <c r="BH417" s="184"/>
      <c r="BI417" s="184"/>
      <c r="BJ417" s="184"/>
      <c r="BK417" s="184">
        <v>6312000.7999999998</v>
      </c>
      <c r="BL417" s="184"/>
      <c r="BN417" s="183"/>
      <c r="BP417" s="183">
        <f t="shared" si="17"/>
        <v>0</v>
      </c>
    </row>
    <row r="418" spans="5:68" s="178" customFormat="1" hidden="1">
      <c r="E418" s="184"/>
      <c r="F418" s="184"/>
      <c r="G418" s="184"/>
      <c r="H418" s="184"/>
      <c r="I418" s="184"/>
      <c r="J418" s="184"/>
      <c r="K418" s="306" t="e">
        <v>#REF!</v>
      </c>
      <c r="L418" s="184"/>
      <c r="M418" s="184"/>
      <c r="N418" s="184"/>
      <c r="O418" s="184"/>
      <c r="P418" s="184"/>
      <c r="Q418" s="180"/>
      <c r="R418" s="184"/>
      <c r="S418" s="184"/>
      <c r="T418" s="184"/>
      <c r="U418" s="184"/>
      <c r="V418" s="184">
        <v>49800</v>
      </c>
      <c r="W418" s="184">
        <v>17068870</v>
      </c>
      <c r="X418" s="184"/>
      <c r="Y418" s="184"/>
      <c r="Z418" s="184"/>
      <c r="AA418" s="184"/>
      <c r="AB418" s="184"/>
      <c r="AC418" s="184"/>
      <c r="AD418" s="184"/>
      <c r="AE418" s="184"/>
      <c r="AF418" s="184"/>
      <c r="AG418" s="184"/>
      <c r="AH418" s="184"/>
      <c r="AI418" s="184"/>
      <c r="AJ418" s="184"/>
      <c r="AK418" s="184"/>
      <c r="AL418" s="184"/>
      <c r="AM418" s="184"/>
      <c r="AN418" s="184"/>
      <c r="AO418" s="184"/>
      <c r="AP418" s="184"/>
      <c r="AQ418" s="184"/>
      <c r="AR418" s="184"/>
      <c r="AS418" s="184"/>
      <c r="AT418" s="184"/>
      <c r="AU418" s="184"/>
      <c r="AV418" s="246" t="e">
        <v>#DIV/0!</v>
      </c>
      <c r="AW418" s="184"/>
      <c r="AX418" s="184"/>
      <c r="AY418" s="184"/>
      <c r="AZ418" s="184"/>
      <c r="BA418" s="184"/>
      <c r="BB418" s="184"/>
      <c r="BC418" s="184"/>
      <c r="BD418" s="184"/>
      <c r="BE418" s="184"/>
      <c r="BF418" s="184"/>
      <c r="BG418" s="184"/>
      <c r="BH418" s="184"/>
      <c r="BI418" s="184"/>
      <c r="BJ418" s="184"/>
      <c r="BK418" s="184">
        <v>17118670</v>
      </c>
      <c r="BL418" s="184"/>
      <c r="BP418" s="183">
        <f t="shared" si="17"/>
        <v>0</v>
      </c>
    </row>
    <row r="419" spans="5:68" s="178" customFormat="1" hidden="1">
      <c r="E419" s="184"/>
      <c r="F419" s="184"/>
      <c r="G419" s="184"/>
      <c r="H419" s="184"/>
      <c r="I419" s="184"/>
      <c r="J419" s="184"/>
      <c r="L419" s="184"/>
      <c r="M419" s="184"/>
      <c r="N419" s="184"/>
      <c r="O419" s="184"/>
      <c r="P419" s="184"/>
      <c r="Q419" s="180"/>
      <c r="R419" s="184"/>
      <c r="S419" s="184"/>
      <c r="T419" s="184">
        <v>16820701</v>
      </c>
      <c r="U419" s="184"/>
      <c r="V419" s="184"/>
      <c r="W419" s="184">
        <v>95200</v>
      </c>
      <c r="X419" s="184"/>
      <c r="Y419" s="184"/>
      <c r="Z419" s="184"/>
      <c r="AA419" s="184"/>
      <c r="AB419" s="184"/>
      <c r="AC419" s="184"/>
      <c r="AD419" s="184"/>
      <c r="AE419" s="184"/>
      <c r="AF419" s="184"/>
      <c r="AG419" s="184"/>
      <c r="AH419" s="184"/>
      <c r="AI419" s="184"/>
      <c r="AJ419" s="184"/>
      <c r="AK419" s="184"/>
      <c r="AL419" s="184"/>
      <c r="AM419" s="184"/>
      <c r="AN419" s="184"/>
      <c r="AO419" s="184"/>
      <c r="AP419" s="184"/>
      <c r="AQ419" s="184"/>
      <c r="AR419" s="184"/>
      <c r="AS419" s="184"/>
      <c r="AT419" s="184">
        <v>1682</v>
      </c>
      <c r="AU419" s="184"/>
      <c r="AV419" s="246">
        <v>0</v>
      </c>
      <c r="AW419" s="184"/>
      <c r="AX419" s="184"/>
      <c r="AY419" s="184"/>
      <c r="AZ419" s="184"/>
      <c r="BA419" s="184"/>
      <c r="BB419" s="271"/>
      <c r="BC419" s="271"/>
      <c r="BD419" s="271"/>
      <c r="BE419" s="271"/>
      <c r="BF419" s="271"/>
      <c r="BG419" s="271"/>
      <c r="BH419" s="383">
        <v>16820701</v>
      </c>
      <c r="BI419" s="184"/>
      <c r="BJ419" s="184"/>
      <c r="BK419" s="184">
        <v>95200</v>
      </c>
      <c r="BL419" s="184"/>
      <c r="BP419" s="183">
        <f t="shared" si="17"/>
        <v>0</v>
      </c>
    </row>
    <row r="420" spans="5:68" s="178" customFormat="1" ht="20.25">
      <c r="E420" s="184"/>
      <c r="F420" s="184"/>
      <c r="G420" s="184"/>
      <c r="H420" s="184"/>
      <c r="I420" s="184"/>
      <c r="J420" s="184"/>
      <c r="L420" s="184"/>
      <c r="M420" s="184"/>
      <c r="N420" s="184"/>
      <c r="O420" s="184"/>
      <c r="P420" s="184"/>
      <c r="Q420" s="180"/>
      <c r="R420" s="184"/>
      <c r="S420" s="184"/>
      <c r="T420" s="421">
        <v>16552063</v>
      </c>
      <c r="U420" s="337"/>
      <c r="V420" s="337"/>
      <c r="W420" s="422"/>
      <c r="X420" s="184"/>
      <c r="Y420" s="184"/>
      <c r="Z420" s="184"/>
      <c r="AA420" s="184"/>
      <c r="AB420" s="184"/>
      <c r="AC420" s="184"/>
      <c r="AD420" s="184"/>
      <c r="AE420" s="184"/>
      <c r="AF420" s="184"/>
      <c r="AG420" s="184"/>
      <c r="AH420" s="184"/>
      <c r="AI420" s="184"/>
      <c r="AJ420" s="184"/>
      <c r="AK420" s="184"/>
      <c r="AL420" s="184"/>
      <c r="AM420" s="184"/>
      <c r="AN420" s="184"/>
      <c r="AO420" s="184"/>
      <c r="AP420" s="184"/>
      <c r="AQ420" s="184"/>
      <c r="AR420" s="184"/>
      <c r="AS420" s="184"/>
      <c r="AT420" s="423"/>
      <c r="AU420" s="184"/>
      <c r="AV420" s="424">
        <v>0</v>
      </c>
      <c r="AW420" s="184"/>
      <c r="AX420" s="184"/>
      <c r="AY420" s="184"/>
      <c r="AZ420" s="184"/>
      <c r="BA420" s="184"/>
      <c r="BB420" s="271"/>
      <c r="BC420" s="271"/>
      <c r="BD420" s="271"/>
      <c r="BE420" s="271"/>
      <c r="BF420" s="271"/>
      <c r="BG420" s="271"/>
      <c r="BH420" s="383">
        <v>16311834.720000001</v>
      </c>
      <c r="BI420" s="184"/>
      <c r="BJ420" s="184"/>
      <c r="BK420" s="184">
        <v>0</v>
      </c>
      <c r="BL420" s="184"/>
      <c r="BP420" s="183">
        <f t="shared" si="17"/>
        <v>0</v>
      </c>
    </row>
    <row r="421" spans="5:68" ht="38.25" customHeight="1">
      <c r="E421" s="977" t="s">
        <v>2277</v>
      </c>
      <c r="F421" s="978"/>
      <c r="G421" s="978"/>
      <c r="H421" s="978"/>
      <c r="I421" s="978"/>
      <c r="J421" s="978"/>
      <c r="K421" s="978"/>
      <c r="L421" s="978"/>
      <c r="M421" s="978"/>
      <c r="N421" s="978"/>
      <c r="O421" s="978"/>
      <c r="P421" s="978"/>
      <c r="Q421" s="978"/>
      <c r="R421" s="978"/>
      <c r="S421" s="978"/>
      <c r="T421" s="977"/>
      <c r="U421" s="978"/>
      <c r="V421" s="978"/>
      <c r="W421" s="977"/>
      <c r="X421" s="978"/>
      <c r="Y421" s="978"/>
      <c r="Z421" s="978"/>
      <c r="AA421" s="978"/>
      <c r="AB421" s="978"/>
      <c r="AC421" s="978"/>
      <c r="AD421" s="978"/>
      <c r="AE421" s="978"/>
      <c r="AF421" s="978"/>
      <c r="AG421" s="978"/>
      <c r="AH421" s="978"/>
      <c r="AI421" s="978"/>
      <c r="AJ421" s="978"/>
      <c r="AK421" s="978"/>
      <c r="AL421" s="978"/>
      <c r="AM421" s="978"/>
      <c r="AN421" s="978"/>
      <c r="AO421" s="978"/>
      <c r="AP421" s="978"/>
      <c r="AQ421" s="978"/>
      <c r="AR421" s="978"/>
      <c r="AS421" s="978"/>
      <c r="AT421" s="977"/>
      <c r="AU421" s="978"/>
      <c r="AV421" s="977"/>
      <c r="BM421" s="178"/>
      <c r="BN421" s="178"/>
    </row>
    <row r="422" spans="5:68" s="178" customFormat="1" hidden="1">
      <c r="E422" s="184"/>
      <c r="F422" s="184"/>
      <c r="G422" s="184"/>
      <c r="H422" s="184"/>
      <c r="I422" s="184"/>
      <c r="J422" s="184"/>
      <c r="L422" s="184"/>
      <c r="M422" s="184"/>
      <c r="N422" s="184"/>
      <c r="O422" s="184"/>
      <c r="P422" s="184"/>
      <c r="Q422" s="180"/>
      <c r="R422" s="184"/>
      <c r="S422" s="184"/>
      <c r="T422" s="184"/>
      <c r="U422" s="184"/>
      <c r="V422" s="184"/>
      <c r="W422" s="184"/>
      <c r="X422" s="184"/>
      <c r="Y422" s="184"/>
      <c r="Z422" s="184"/>
      <c r="AA422" s="184"/>
      <c r="AB422" s="184"/>
      <c r="AC422" s="184"/>
      <c r="AD422" s="184"/>
      <c r="AE422" s="184"/>
      <c r="AF422" s="184"/>
      <c r="AG422" s="184"/>
      <c r="AH422" s="184"/>
      <c r="AI422" s="184"/>
      <c r="AJ422" s="184"/>
      <c r="AK422" s="184"/>
      <c r="AL422" s="184"/>
      <c r="AM422" s="184"/>
      <c r="AN422" s="184"/>
      <c r="AO422" s="184"/>
      <c r="AP422" s="184"/>
      <c r="AQ422" s="184"/>
      <c r="AR422" s="184"/>
      <c r="AS422" s="184"/>
      <c r="AT422" s="184"/>
      <c r="AU422" s="184"/>
      <c r="AV422" s="184"/>
      <c r="AW422" s="184"/>
      <c r="AX422" s="184"/>
      <c r="AY422" s="184"/>
      <c r="AZ422" s="184"/>
      <c r="BA422" s="184"/>
      <c r="BB422" s="184"/>
      <c r="BC422" s="184"/>
      <c r="BD422" s="184"/>
      <c r="BE422" s="184"/>
      <c r="BF422" s="184"/>
      <c r="BG422" s="184"/>
      <c r="BH422" s="184"/>
      <c r="BI422" s="184"/>
      <c r="BJ422" s="184"/>
      <c r="BK422" s="184"/>
      <c r="BL422" s="184"/>
    </row>
    <row r="423" spans="5:68" s="178" customFormat="1" hidden="1">
      <c r="E423" s="184"/>
      <c r="F423" s="184"/>
      <c r="G423" s="184"/>
      <c r="H423" s="184"/>
      <c r="I423" s="184"/>
      <c r="J423" s="184"/>
      <c r="L423" s="184"/>
      <c r="M423" s="184"/>
      <c r="N423" s="184"/>
      <c r="O423" s="184"/>
      <c r="P423" s="184"/>
      <c r="Q423" s="180"/>
      <c r="R423" s="184"/>
      <c r="S423" s="184"/>
      <c r="T423" s="184"/>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c r="AP423" s="184"/>
      <c r="AQ423" s="184"/>
      <c r="AR423" s="184"/>
      <c r="AS423" s="184"/>
      <c r="AT423" s="184"/>
      <c r="AU423" s="184"/>
      <c r="AV423" s="184"/>
      <c r="AW423" s="184"/>
      <c r="AX423" s="184"/>
      <c r="AY423" s="184"/>
      <c r="AZ423" s="184"/>
      <c r="BA423" s="184"/>
      <c r="BB423" s="184"/>
      <c r="BC423" s="184"/>
      <c r="BD423" s="184"/>
      <c r="BE423" s="184"/>
      <c r="BF423" s="184"/>
      <c r="BG423" s="184"/>
      <c r="BH423" s="184"/>
      <c r="BI423" s="184"/>
      <c r="BJ423" s="184"/>
      <c r="BK423" s="184"/>
      <c r="BL423" s="184"/>
    </row>
    <row r="424" spans="5:68" s="178" customFormat="1" hidden="1">
      <c r="E424" s="184"/>
      <c r="F424" s="184"/>
      <c r="G424" s="184"/>
      <c r="H424" s="184"/>
      <c r="I424" s="184"/>
      <c r="J424" s="184"/>
      <c r="L424" s="184"/>
      <c r="M424" s="184"/>
      <c r="N424" s="184"/>
      <c r="O424" s="184"/>
      <c r="P424" s="184"/>
      <c r="Q424" s="180"/>
      <c r="R424" s="184"/>
      <c r="S424" s="184"/>
      <c r="T424" s="184"/>
      <c r="U424" s="184"/>
      <c r="V424" s="184"/>
      <c r="W424" s="184"/>
      <c r="X424" s="184"/>
      <c r="Y424" s="184"/>
      <c r="Z424" s="184"/>
      <c r="AA424" s="184"/>
      <c r="AB424" s="184"/>
      <c r="AC424" s="184"/>
      <c r="AD424" s="184"/>
      <c r="AE424" s="184"/>
      <c r="AF424" s="184"/>
      <c r="AG424" s="184"/>
      <c r="AH424" s="184"/>
      <c r="AI424" s="184"/>
      <c r="AJ424" s="184"/>
      <c r="AK424" s="184"/>
      <c r="AL424" s="184"/>
      <c r="AM424" s="184"/>
      <c r="AN424" s="184"/>
      <c r="AO424" s="184"/>
      <c r="AP424" s="184"/>
      <c r="AQ424" s="184"/>
      <c r="AR424" s="184"/>
      <c r="AS424" s="184"/>
      <c r="AT424" s="184"/>
      <c r="AU424" s="184"/>
      <c r="AV424" s="184"/>
      <c r="AW424" s="184"/>
      <c r="AX424" s="184"/>
      <c r="AY424" s="184"/>
      <c r="AZ424" s="184"/>
      <c r="BA424" s="184"/>
      <c r="BB424" s="184"/>
      <c r="BC424" s="184"/>
      <c r="BD424" s="184"/>
      <c r="BE424" s="184"/>
      <c r="BF424" s="184"/>
      <c r="BG424" s="184"/>
      <c r="BH424" s="184"/>
      <c r="BI424" s="184"/>
      <c r="BJ424" s="184"/>
      <c r="BK424" s="184"/>
      <c r="BL424" s="184"/>
      <c r="BM424" s="183"/>
    </row>
    <row r="425" spans="5:68" s="178" customFormat="1" hidden="1">
      <c r="E425" s="184"/>
      <c r="F425" s="184"/>
      <c r="G425" s="184"/>
      <c r="H425" s="184"/>
      <c r="I425" s="184"/>
      <c r="J425" s="184"/>
      <c r="L425" s="184"/>
      <c r="M425" s="184"/>
      <c r="N425" s="184"/>
      <c r="O425" s="184"/>
      <c r="P425" s="184"/>
      <c r="Q425" s="180"/>
      <c r="R425" s="184"/>
      <c r="S425" s="184"/>
      <c r="T425" s="184"/>
      <c r="U425" s="184"/>
      <c r="V425" s="184"/>
      <c r="W425" s="184"/>
      <c r="X425" s="184"/>
      <c r="Y425" s="184"/>
      <c r="Z425" s="184"/>
      <c r="AA425" s="184"/>
      <c r="AB425" s="184"/>
      <c r="AC425" s="184"/>
      <c r="AD425" s="184"/>
      <c r="AE425" s="184"/>
      <c r="AF425" s="184"/>
      <c r="AG425" s="184"/>
      <c r="AH425" s="184"/>
      <c r="AI425" s="184"/>
      <c r="AJ425" s="184"/>
      <c r="AK425" s="184"/>
      <c r="AL425" s="184"/>
      <c r="AM425" s="184"/>
      <c r="AN425" s="184"/>
      <c r="AO425" s="184"/>
      <c r="AP425" s="184"/>
      <c r="AQ425" s="184"/>
      <c r="AR425" s="184"/>
      <c r="AS425" s="184"/>
      <c r="AT425" s="184"/>
      <c r="AU425" s="184"/>
      <c r="AV425" s="184"/>
      <c r="AW425" s="184"/>
      <c r="AX425" s="184"/>
      <c r="AY425" s="184"/>
      <c r="AZ425" s="184"/>
      <c r="BA425" s="184"/>
      <c r="BB425" s="184"/>
      <c r="BC425" s="184"/>
      <c r="BD425" s="184"/>
      <c r="BE425" s="184"/>
      <c r="BF425" s="184"/>
      <c r="BG425" s="184"/>
      <c r="BH425" s="184"/>
      <c r="BI425" s="184"/>
      <c r="BJ425" s="184"/>
      <c r="BK425" s="184"/>
      <c r="BL425" s="184"/>
      <c r="BM425" s="183"/>
      <c r="BN425" s="183"/>
    </row>
    <row r="426" spans="5:68" s="178" customFormat="1" hidden="1">
      <c r="E426" s="184"/>
      <c r="F426" s="184"/>
      <c r="G426" s="184"/>
      <c r="H426" s="184"/>
      <c r="I426" s="184"/>
      <c r="J426" s="184"/>
      <c r="L426" s="184"/>
      <c r="M426" s="184"/>
      <c r="N426" s="184"/>
      <c r="O426" s="184"/>
      <c r="P426" s="184"/>
      <c r="Q426" s="180"/>
      <c r="R426" s="184"/>
      <c r="S426" s="184"/>
      <c r="T426" s="184"/>
      <c r="U426" s="184"/>
      <c r="V426" s="184"/>
      <c r="W426" s="184">
        <v>56030</v>
      </c>
      <c r="X426" s="184"/>
      <c r="Y426" s="184"/>
      <c r="Z426" s="184"/>
      <c r="AA426" s="184"/>
      <c r="AB426" s="184"/>
      <c r="AC426" s="184"/>
      <c r="AD426" s="184"/>
      <c r="AE426" s="184"/>
      <c r="AF426" s="184"/>
      <c r="AG426" s="184"/>
      <c r="AH426" s="184"/>
      <c r="AI426" s="184"/>
      <c r="AJ426" s="184"/>
      <c r="AK426" s="184"/>
      <c r="AL426" s="184"/>
      <c r="AM426" s="184"/>
      <c r="AN426" s="184"/>
      <c r="AO426" s="184"/>
      <c r="AP426" s="184"/>
      <c r="AQ426" s="184"/>
      <c r="AR426" s="184"/>
      <c r="AS426" s="184"/>
      <c r="AT426" s="184"/>
      <c r="AU426" s="184"/>
      <c r="AV426" s="184"/>
      <c r="AW426" s="184"/>
      <c r="AX426" s="184"/>
      <c r="AY426" s="184"/>
      <c r="AZ426" s="184"/>
      <c r="BA426" s="184"/>
      <c r="BB426" s="184"/>
      <c r="BC426" s="184"/>
      <c r="BD426" s="184"/>
      <c r="BE426" s="184"/>
      <c r="BF426" s="184"/>
      <c r="BG426" s="184"/>
      <c r="BH426" s="184"/>
      <c r="BI426" s="184"/>
      <c r="BJ426" s="184"/>
      <c r="BK426" s="184"/>
      <c r="BL426" s="184"/>
      <c r="BM426" s="183"/>
      <c r="BN426" s="183"/>
    </row>
    <row r="427" spans="5:68" s="178" customFormat="1" hidden="1">
      <c r="E427" s="184"/>
      <c r="F427" s="184"/>
      <c r="G427" s="184"/>
      <c r="H427" s="184"/>
      <c r="I427" s="184"/>
      <c r="J427" s="184"/>
      <c r="L427" s="184"/>
      <c r="M427" s="184"/>
      <c r="N427" s="184"/>
      <c r="O427" s="184"/>
      <c r="P427" s="184"/>
      <c r="Q427" s="180"/>
      <c r="R427" s="184"/>
      <c r="S427" s="184"/>
      <c r="T427" s="184"/>
      <c r="U427" s="184"/>
      <c r="V427" s="184"/>
      <c r="W427" s="184">
        <v>0</v>
      </c>
      <c r="X427" s="184"/>
      <c r="Y427" s="184"/>
      <c r="Z427" s="184"/>
      <c r="AA427" s="184"/>
      <c r="AB427" s="184"/>
      <c r="AC427" s="184"/>
      <c r="AD427" s="184"/>
      <c r="AE427" s="184"/>
      <c r="AF427" s="184"/>
      <c r="AG427" s="184"/>
      <c r="AH427" s="184"/>
      <c r="AI427" s="184"/>
      <c r="AJ427" s="184"/>
      <c r="AK427" s="184"/>
      <c r="AL427" s="184"/>
      <c r="AM427" s="184"/>
      <c r="AN427" s="184"/>
      <c r="AO427" s="184"/>
      <c r="AP427" s="184"/>
      <c r="AQ427" s="184"/>
      <c r="AR427" s="184"/>
      <c r="AS427" s="184"/>
      <c r="AT427" s="184"/>
      <c r="AU427" s="184"/>
      <c r="AV427" s="184"/>
      <c r="AW427" s="184"/>
      <c r="AX427" s="184"/>
      <c r="AY427" s="184"/>
      <c r="AZ427" s="184"/>
      <c r="BA427" s="184"/>
      <c r="BB427" s="184"/>
      <c r="BC427" s="184"/>
      <c r="BD427" s="184"/>
      <c r="BE427" s="184"/>
      <c r="BF427" s="184"/>
      <c r="BG427" s="184"/>
      <c r="BH427" s="184"/>
      <c r="BI427" s="184"/>
      <c r="BJ427" s="184"/>
      <c r="BK427" s="184"/>
      <c r="BL427" s="184"/>
      <c r="BM427" s="183"/>
      <c r="BN427" s="183"/>
    </row>
    <row r="428" spans="5:68" s="178" customFormat="1" hidden="1">
      <c r="E428" s="184"/>
      <c r="F428" s="184"/>
      <c r="G428" s="184"/>
      <c r="H428" s="184"/>
      <c r="I428" s="184"/>
      <c r="J428" s="184"/>
      <c r="L428" s="184"/>
      <c r="M428" s="184"/>
      <c r="N428" s="184"/>
      <c r="O428" s="184"/>
      <c r="P428" s="184"/>
      <c r="Q428" s="180"/>
      <c r="R428" s="184"/>
      <c r="S428" s="184"/>
      <c r="T428" s="184"/>
      <c r="U428" s="184"/>
      <c r="V428" s="184"/>
      <c r="W428" s="184"/>
      <c r="X428" s="184"/>
      <c r="Y428" s="184"/>
      <c r="Z428" s="184"/>
      <c r="AA428" s="184"/>
      <c r="AB428" s="184"/>
      <c r="AC428" s="184"/>
      <c r="AD428" s="184"/>
      <c r="AE428" s="184"/>
      <c r="AF428" s="184"/>
      <c r="AG428" s="184"/>
      <c r="AH428" s="184"/>
      <c r="AI428" s="184"/>
      <c r="AJ428" s="184"/>
      <c r="AK428" s="184"/>
      <c r="AL428" s="184"/>
      <c r="AM428" s="184"/>
      <c r="AN428" s="184"/>
      <c r="AO428" s="184"/>
      <c r="AP428" s="184"/>
      <c r="AQ428" s="184"/>
      <c r="AR428" s="184"/>
      <c r="AS428" s="184"/>
      <c r="AT428" s="184"/>
      <c r="AU428" s="184"/>
      <c r="AV428" s="184"/>
      <c r="AW428" s="184"/>
      <c r="AX428" s="184"/>
      <c r="AY428" s="184"/>
      <c r="AZ428" s="184"/>
      <c r="BA428" s="184"/>
      <c r="BB428" s="184"/>
      <c r="BC428" s="184"/>
      <c r="BD428" s="184"/>
      <c r="BE428" s="184"/>
      <c r="BF428" s="184"/>
      <c r="BG428" s="184"/>
      <c r="BH428" s="184"/>
      <c r="BI428" s="184"/>
      <c r="BJ428" s="184"/>
      <c r="BK428" s="184"/>
      <c r="BL428" s="184"/>
      <c r="BM428" s="183"/>
      <c r="BN428" s="183"/>
    </row>
    <row r="429" spans="5:68" ht="18.75" customHeight="1">
      <c r="E429" s="977" t="s">
        <v>2278</v>
      </c>
      <c r="F429" s="978"/>
      <c r="G429" s="978"/>
      <c r="H429" s="978"/>
      <c r="I429" s="978"/>
      <c r="J429" s="978"/>
      <c r="K429" s="978"/>
      <c r="L429" s="978"/>
      <c r="M429" s="978"/>
      <c r="N429" s="978"/>
      <c r="O429" s="978"/>
      <c r="P429" s="978"/>
      <c r="Q429" s="978"/>
      <c r="R429" s="978"/>
      <c r="S429" s="978"/>
      <c r="T429" s="977"/>
      <c r="U429" s="978"/>
      <c r="V429" s="978"/>
      <c r="W429" s="977"/>
      <c r="X429" s="978"/>
      <c r="Y429" s="978"/>
      <c r="Z429" s="978"/>
      <c r="AA429" s="978"/>
      <c r="AB429" s="978"/>
      <c r="AC429" s="978"/>
      <c r="AD429" s="978"/>
      <c r="AE429" s="978"/>
      <c r="AF429" s="978"/>
      <c r="AG429" s="978"/>
      <c r="AH429" s="978"/>
      <c r="AI429" s="978"/>
      <c r="AJ429" s="978"/>
      <c r="AK429" s="978"/>
      <c r="AL429" s="978"/>
      <c r="AM429" s="978"/>
      <c r="AN429" s="978"/>
      <c r="AO429" s="978"/>
      <c r="AP429" s="978"/>
      <c r="AQ429" s="978"/>
      <c r="AR429" s="978"/>
      <c r="AS429" s="978"/>
      <c r="AT429" s="977"/>
      <c r="AU429" s="978"/>
      <c r="AV429" s="977"/>
    </row>
    <row r="430" spans="5:68" ht="18" customHeight="1">
      <c r="E430" s="977" t="s">
        <v>2279</v>
      </c>
      <c r="F430" s="978"/>
      <c r="G430" s="978"/>
      <c r="H430" s="978"/>
      <c r="I430" s="978"/>
      <c r="J430" s="978"/>
      <c r="K430" s="978"/>
      <c r="L430" s="978"/>
      <c r="M430" s="978"/>
      <c r="N430" s="978"/>
      <c r="O430" s="978"/>
      <c r="P430" s="978"/>
      <c r="Q430" s="978"/>
      <c r="R430" s="978"/>
      <c r="S430" s="978"/>
      <c r="T430" s="977"/>
      <c r="U430" s="978"/>
      <c r="V430" s="978"/>
      <c r="W430" s="977"/>
      <c r="X430" s="978"/>
      <c r="Y430" s="978"/>
      <c r="Z430" s="978"/>
      <c r="AA430" s="978"/>
      <c r="AB430" s="978"/>
      <c r="AC430" s="978"/>
      <c r="AD430" s="978"/>
      <c r="AE430" s="978"/>
      <c r="AF430" s="978"/>
      <c r="AG430" s="978"/>
      <c r="AH430" s="978"/>
      <c r="AI430" s="978"/>
      <c r="AJ430" s="978"/>
      <c r="AK430" s="978"/>
      <c r="AL430" s="978"/>
      <c r="AM430" s="978"/>
      <c r="AN430" s="978"/>
      <c r="AO430" s="978"/>
      <c r="AP430" s="978"/>
      <c r="AQ430" s="978"/>
      <c r="AR430" s="978"/>
      <c r="AS430" s="978"/>
      <c r="AT430" s="977"/>
      <c r="AU430" s="978"/>
      <c r="AV430" s="977"/>
      <c r="BK430" s="184" t="s">
        <v>538</v>
      </c>
    </row>
  </sheetData>
  <autoFilter ref="A4:BW421">
    <filterColumn colId="62">
      <filters blank="1"/>
    </filterColumn>
  </autoFilter>
  <mergeCells count="52">
    <mergeCell ref="E1:BJ1"/>
    <mergeCell ref="E421:AV421"/>
    <mergeCell ref="E429:AV429"/>
    <mergeCell ref="E430:AV430"/>
    <mergeCell ref="E3:E4"/>
    <mergeCell ref="F3:F4"/>
    <mergeCell ref="G3:G4"/>
    <mergeCell ref="H3:H4"/>
    <mergeCell ref="I3:I4"/>
    <mergeCell ref="J3:J4"/>
    <mergeCell ref="K3:K4"/>
    <mergeCell ref="L3:L4"/>
    <mergeCell ref="M3:M4"/>
    <mergeCell ref="N3:N4"/>
    <mergeCell ref="O3:O4"/>
    <mergeCell ref="P3:P4"/>
    <mergeCell ref="Q3:Q4"/>
    <mergeCell ref="R3:R4"/>
    <mergeCell ref="S3:S4"/>
    <mergeCell ref="T3:T4"/>
    <mergeCell ref="U3:U4"/>
    <mergeCell ref="V3:V4"/>
    <mergeCell ref="W3:W4"/>
    <mergeCell ref="X3:X4"/>
    <mergeCell ref="Z3:Z4"/>
    <mergeCell ref="AA3:AA4"/>
    <mergeCell ref="AB3:AB4"/>
    <mergeCell ref="AC3:AC4"/>
    <mergeCell ref="AF3:AF4"/>
    <mergeCell ref="AG3:AG4"/>
    <mergeCell ref="AH3:AH4"/>
    <mergeCell ref="AI3:AI4"/>
    <mergeCell ref="AJ3:AJ4"/>
    <mergeCell ref="AK3:AK4"/>
    <mergeCell ref="AL3:AL4"/>
    <mergeCell ref="AM3:AM4"/>
    <mergeCell ref="AN3:AN4"/>
    <mergeCell ref="AO3:AO4"/>
    <mergeCell ref="AP3:AP4"/>
    <mergeCell ref="AQ3:AQ4"/>
    <mergeCell ref="AR3:AR4"/>
    <mergeCell ref="AS3:AS4"/>
    <mergeCell ref="AT3:AT4"/>
    <mergeCell ref="AU3:AU4"/>
    <mergeCell ref="AV3:AV4"/>
    <mergeCell ref="AW3:AW4"/>
    <mergeCell ref="BK3:BK4"/>
    <mergeCell ref="AX3:AX4"/>
    <mergeCell ref="AY3:AY4"/>
    <mergeCell ref="AZ3:AZ4"/>
    <mergeCell ref="BI3:BI4"/>
    <mergeCell ref="BJ3:BJ4"/>
  </mergeCells>
  <phoneticPr fontId="132" type="noConversion"/>
  <printOptions horizontalCentered="1" verticalCentered="1"/>
  <pageMargins left="0.118055555555556" right="0.118055555555556" top="0.196527777777778" bottom="0" header="0.196527777777778" footer="0"/>
  <pageSetup paperSize="9" scale="42" orientation="portrait" blackAndWhite="1" useFirstPageNumber="1" r:id="rId1"/>
  <headerFooter alignWithMargins="0">
    <oddHeader>&amp;L&amp;"-,常规"&amp;14附表1-1</oddHeader>
  </headerFooter>
  <rowBreaks count="1" manualBreakCount="1">
    <brk id="19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pageSetUpPr fitToPage="1"/>
  </sheetPr>
  <dimension ref="A1:WXQ434"/>
  <sheetViews>
    <sheetView showZeros="0" view="pageBreakPreview" topLeftCell="E1" zoomScaleNormal="85" zoomScaleSheetLayoutView="100" workbookViewId="0">
      <pane xSplit="15" ySplit="4" topLeftCell="T200" activePane="bottomRight" state="frozen"/>
      <selection pane="topRight"/>
      <selection pane="bottomLeft"/>
      <selection pane="bottomRight" activeCell="A187" sqref="A5:XFD187"/>
    </sheetView>
  </sheetViews>
  <sheetFormatPr defaultColWidth="9" defaultRowHeight="18.75"/>
  <cols>
    <col min="1" max="4" width="14.25" style="178" hidden="1" customWidth="1"/>
    <col min="5" max="5" width="42.5" style="183" customWidth="1"/>
    <col min="6" max="6" width="15.25" style="184" hidden="1" customWidth="1"/>
    <col min="7" max="7" width="11.625" style="184" hidden="1" customWidth="1"/>
    <col min="8" max="8" width="13.125" style="184" hidden="1" customWidth="1"/>
    <col min="9" max="9" width="11.625" style="184" hidden="1" customWidth="1"/>
    <col min="10" max="10" width="12.5" style="184" hidden="1" customWidth="1"/>
    <col min="11" max="11" width="11.625" style="178" hidden="1" customWidth="1"/>
    <col min="12" max="16" width="12.5" style="184" hidden="1" customWidth="1"/>
    <col min="17" max="17" width="12.5" style="180" hidden="1" customWidth="1"/>
    <col min="18" max="18" width="12.5" style="184" hidden="1" customWidth="1"/>
    <col min="19" max="19" width="11.625" style="184" hidden="1" customWidth="1"/>
    <col min="20" max="20" width="12.5" style="183" customWidth="1"/>
    <col min="21" max="22" width="16.625" style="184" hidden="1" customWidth="1"/>
    <col min="23" max="23" width="12.5" style="183" customWidth="1"/>
    <col min="24" max="31" width="14.5" style="184" hidden="1" customWidth="1"/>
    <col min="32" max="32" width="14" style="184" hidden="1" customWidth="1"/>
    <col min="33" max="33" width="9.875" style="184" hidden="1" customWidth="1"/>
    <col min="34" max="34" width="16.5" style="184" hidden="1" customWidth="1"/>
    <col min="35" max="36" width="13.875" style="184" hidden="1" customWidth="1"/>
    <col min="37" max="37" width="49" style="184" hidden="1" customWidth="1"/>
    <col min="38" max="38" width="23.25" style="184" hidden="1" customWidth="1"/>
    <col min="39" max="41" width="11.5" style="184" hidden="1" customWidth="1"/>
    <col min="42" max="42" width="11.625" style="184" hidden="1" customWidth="1"/>
    <col min="43" max="44" width="11.5" style="184" hidden="1" customWidth="1"/>
    <col min="45" max="45" width="25" style="184" hidden="1" customWidth="1"/>
    <col min="46" max="46" width="11.125" style="183" customWidth="1"/>
    <col min="47" max="47" width="17" style="184" hidden="1" customWidth="1"/>
    <col min="48" max="48" width="9.25" style="183" customWidth="1"/>
    <col min="49" max="50" width="250.625" style="184" hidden="1" customWidth="1"/>
    <col min="51" max="51" width="40.125" style="184" hidden="1" customWidth="1"/>
    <col min="52" max="52" width="55.25" style="184" hidden="1" customWidth="1"/>
    <col min="53" max="53" width="29.5" style="184" hidden="1" customWidth="1"/>
    <col min="54" max="54" width="18.125" style="184" hidden="1" customWidth="1"/>
    <col min="55" max="55" width="16.625" style="184" hidden="1" customWidth="1"/>
    <col min="56" max="56" width="15.125" style="184" hidden="1" customWidth="1"/>
    <col min="57" max="57" width="14.25" style="184" hidden="1" customWidth="1"/>
    <col min="58" max="58" width="23" style="184" hidden="1" customWidth="1"/>
    <col min="59" max="59" width="15" style="184" hidden="1" customWidth="1"/>
    <col min="60" max="60" width="17.375" style="184" hidden="1" customWidth="1"/>
    <col min="61" max="61" width="25" style="184" hidden="1" customWidth="1"/>
    <col min="62" max="62" width="26" style="183" hidden="1" customWidth="1"/>
    <col min="63" max="63" width="39.25" style="184" customWidth="1"/>
    <col min="64" max="64" width="46.375" style="184" customWidth="1"/>
    <col min="65" max="65" width="22.125" style="183" customWidth="1"/>
    <col min="66" max="66" width="30.25" style="183" customWidth="1"/>
    <col min="67" max="67" width="24" style="183" customWidth="1"/>
    <col min="68" max="68" width="9" style="183" customWidth="1"/>
    <col min="69" max="256" width="9" style="183"/>
    <col min="257" max="260" width="9" style="183" hidden="1" customWidth="1"/>
    <col min="261" max="261" width="48.75" style="183" customWidth="1"/>
    <col min="262" max="275" width="9" style="183" hidden="1" customWidth="1"/>
    <col min="276" max="276" width="13.375" style="183" customWidth="1"/>
    <col min="277" max="278" width="9" style="183" hidden="1" customWidth="1"/>
    <col min="279" max="279" width="12.25" style="183" customWidth="1"/>
    <col min="280" max="301" width="9" style="183" hidden="1" customWidth="1"/>
    <col min="302" max="302" width="14.25" style="183" customWidth="1"/>
    <col min="303" max="303" width="9" style="183" hidden="1" customWidth="1"/>
    <col min="304" max="304" width="13.5" style="183" customWidth="1"/>
    <col min="305" max="317" width="9" style="183" hidden="1" customWidth="1"/>
    <col min="318" max="318" width="27.625" style="183" customWidth="1"/>
    <col min="319" max="319" width="39.25" style="183" customWidth="1"/>
    <col min="320" max="320" width="13" style="183" customWidth="1"/>
    <col min="321" max="321" width="9" style="183" customWidth="1"/>
    <col min="322" max="322" width="30.25" style="183" customWidth="1"/>
    <col min="323" max="323" width="24" style="183" customWidth="1"/>
    <col min="324" max="324" width="9" style="183" customWidth="1"/>
    <col min="325" max="512" width="9" style="183"/>
    <col min="513" max="516" width="9" style="183" hidden="1" customWidth="1"/>
    <col min="517" max="517" width="48.75" style="183" customWidth="1"/>
    <col min="518" max="531" width="9" style="183" hidden="1" customWidth="1"/>
    <col min="532" max="532" width="13.375" style="183" customWidth="1"/>
    <col min="533" max="534" width="9" style="183" hidden="1" customWidth="1"/>
    <col min="535" max="535" width="12.25" style="183" customWidth="1"/>
    <col min="536" max="557" width="9" style="183" hidden="1" customWidth="1"/>
    <col min="558" max="558" width="14.25" style="183" customWidth="1"/>
    <col min="559" max="559" width="9" style="183" hidden="1" customWidth="1"/>
    <col min="560" max="560" width="13.5" style="183" customWidth="1"/>
    <col min="561" max="573" width="9" style="183" hidden="1" customWidth="1"/>
    <col min="574" max="574" width="27.625" style="183" customWidth="1"/>
    <col min="575" max="575" width="39.25" style="183" customWidth="1"/>
    <col min="576" max="576" width="13" style="183" customWidth="1"/>
    <col min="577" max="577" width="9" style="183" customWidth="1"/>
    <col min="578" max="578" width="30.25" style="183" customWidth="1"/>
    <col min="579" max="579" width="24" style="183" customWidth="1"/>
    <col min="580" max="580" width="9" style="183" customWidth="1"/>
    <col min="581" max="768" width="9" style="183"/>
    <col min="769" max="772" width="9" style="183" hidden="1" customWidth="1"/>
    <col min="773" max="773" width="48.75" style="183" customWidth="1"/>
    <col min="774" max="787" width="9" style="183" hidden="1" customWidth="1"/>
    <col min="788" max="788" width="13.375" style="183" customWidth="1"/>
    <col min="789" max="790" width="9" style="183" hidden="1" customWidth="1"/>
    <col min="791" max="791" width="12.25" style="183" customWidth="1"/>
    <col min="792" max="813" width="9" style="183" hidden="1" customWidth="1"/>
    <col min="814" max="814" width="14.25" style="183" customWidth="1"/>
    <col min="815" max="815" width="9" style="183" hidden="1" customWidth="1"/>
    <col min="816" max="816" width="13.5" style="183" customWidth="1"/>
    <col min="817" max="829" width="9" style="183" hidden="1" customWidth="1"/>
    <col min="830" max="830" width="27.625" style="183" customWidth="1"/>
    <col min="831" max="831" width="39.25" style="183" customWidth="1"/>
    <col min="832" max="832" width="13" style="183" customWidth="1"/>
    <col min="833" max="833" width="9" style="183" customWidth="1"/>
    <col min="834" max="834" width="30.25" style="183" customWidth="1"/>
    <col min="835" max="835" width="24" style="183" customWidth="1"/>
    <col min="836" max="836" width="9" style="183" customWidth="1"/>
    <col min="837" max="1024" width="9" style="183"/>
    <col min="1025" max="1028" width="9" style="183" hidden="1" customWidth="1"/>
    <col min="1029" max="1029" width="48.75" style="183" customWidth="1"/>
    <col min="1030" max="1043" width="9" style="183" hidden="1" customWidth="1"/>
    <col min="1044" max="1044" width="13.375" style="183" customWidth="1"/>
    <col min="1045" max="1046" width="9" style="183" hidden="1" customWidth="1"/>
    <col min="1047" max="1047" width="12.25" style="183" customWidth="1"/>
    <col min="1048" max="1069" width="9" style="183" hidden="1" customWidth="1"/>
    <col min="1070" max="1070" width="14.25" style="183" customWidth="1"/>
    <col min="1071" max="1071" width="9" style="183" hidden="1" customWidth="1"/>
    <col min="1072" max="1072" width="13.5" style="183" customWidth="1"/>
    <col min="1073" max="1085" width="9" style="183" hidden="1" customWidth="1"/>
    <col min="1086" max="1086" width="27.625" style="183" customWidth="1"/>
    <col min="1087" max="1087" width="39.25" style="183" customWidth="1"/>
    <col min="1088" max="1088" width="13" style="183" customWidth="1"/>
    <col min="1089" max="1089" width="9" style="183" customWidth="1"/>
    <col min="1090" max="1090" width="30.25" style="183" customWidth="1"/>
    <col min="1091" max="1091" width="24" style="183" customWidth="1"/>
    <col min="1092" max="1092" width="9" style="183" customWidth="1"/>
    <col min="1093" max="1280" width="9" style="183"/>
    <col min="1281" max="1284" width="9" style="183" hidden="1" customWidth="1"/>
    <col min="1285" max="1285" width="48.75" style="183" customWidth="1"/>
    <col min="1286" max="1299" width="9" style="183" hidden="1" customWidth="1"/>
    <col min="1300" max="1300" width="13.375" style="183" customWidth="1"/>
    <col min="1301" max="1302" width="9" style="183" hidden="1" customWidth="1"/>
    <col min="1303" max="1303" width="12.25" style="183" customWidth="1"/>
    <col min="1304" max="1325" width="9" style="183" hidden="1" customWidth="1"/>
    <col min="1326" max="1326" width="14.25" style="183" customWidth="1"/>
    <col min="1327" max="1327" width="9" style="183" hidden="1" customWidth="1"/>
    <col min="1328" max="1328" width="13.5" style="183" customWidth="1"/>
    <col min="1329" max="1341" width="9" style="183" hidden="1" customWidth="1"/>
    <col min="1342" max="1342" width="27.625" style="183" customWidth="1"/>
    <col min="1343" max="1343" width="39.25" style="183" customWidth="1"/>
    <col min="1344" max="1344" width="13" style="183" customWidth="1"/>
    <col min="1345" max="1345" width="9" style="183" customWidth="1"/>
    <col min="1346" max="1346" width="30.25" style="183" customWidth="1"/>
    <col min="1347" max="1347" width="24" style="183" customWidth="1"/>
    <col min="1348" max="1348" width="9" style="183" customWidth="1"/>
    <col min="1349" max="1536" width="9" style="183"/>
    <col min="1537" max="1540" width="9" style="183" hidden="1" customWidth="1"/>
    <col min="1541" max="1541" width="48.75" style="183" customWidth="1"/>
    <col min="1542" max="1555" width="9" style="183" hidden="1" customWidth="1"/>
    <col min="1556" max="1556" width="13.375" style="183" customWidth="1"/>
    <col min="1557" max="1558" width="9" style="183" hidden="1" customWidth="1"/>
    <col min="1559" max="1559" width="12.25" style="183" customWidth="1"/>
    <col min="1560" max="1581" width="9" style="183" hidden="1" customWidth="1"/>
    <col min="1582" max="1582" width="14.25" style="183" customWidth="1"/>
    <col min="1583" max="1583" width="9" style="183" hidden="1" customWidth="1"/>
    <col min="1584" max="1584" width="13.5" style="183" customWidth="1"/>
    <col min="1585" max="1597" width="9" style="183" hidden="1" customWidth="1"/>
    <col min="1598" max="1598" width="27.625" style="183" customWidth="1"/>
    <col min="1599" max="1599" width="39.25" style="183" customWidth="1"/>
    <col min="1600" max="1600" width="13" style="183" customWidth="1"/>
    <col min="1601" max="1601" width="9" style="183" customWidth="1"/>
    <col min="1602" max="1602" width="30.25" style="183" customWidth="1"/>
    <col min="1603" max="1603" width="24" style="183" customWidth="1"/>
    <col min="1604" max="1604" width="9" style="183" customWidth="1"/>
    <col min="1605" max="1792" width="9" style="183"/>
    <col min="1793" max="1796" width="9" style="183" hidden="1" customWidth="1"/>
    <col min="1797" max="1797" width="48.75" style="183" customWidth="1"/>
    <col min="1798" max="1811" width="9" style="183" hidden="1" customWidth="1"/>
    <col min="1812" max="1812" width="13.375" style="183" customWidth="1"/>
    <col min="1813" max="1814" width="9" style="183" hidden="1" customWidth="1"/>
    <col min="1815" max="1815" width="12.25" style="183" customWidth="1"/>
    <col min="1816" max="1837" width="9" style="183" hidden="1" customWidth="1"/>
    <col min="1838" max="1838" width="14.25" style="183" customWidth="1"/>
    <col min="1839" max="1839" width="9" style="183" hidden="1" customWidth="1"/>
    <col min="1840" max="1840" width="13.5" style="183" customWidth="1"/>
    <col min="1841" max="1853" width="9" style="183" hidden="1" customWidth="1"/>
    <col min="1854" max="1854" width="27.625" style="183" customWidth="1"/>
    <col min="1855" max="1855" width="39.25" style="183" customWidth="1"/>
    <col min="1856" max="1856" width="13" style="183" customWidth="1"/>
    <col min="1857" max="1857" width="9" style="183" customWidth="1"/>
    <col min="1858" max="1858" width="30.25" style="183" customWidth="1"/>
    <col min="1859" max="1859" width="24" style="183" customWidth="1"/>
    <col min="1860" max="1860" width="9" style="183" customWidth="1"/>
    <col min="1861" max="2048" width="9" style="183"/>
    <col min="2049" max="2052" width="9" style="183" hidden="1" customWidth="1"/>
    <col min="2053" max="2053" width="48.75" style="183" customWidth="1"/>
    <col min="2054" max="2067" width="9" style="183" hidden="1" customWidth="1"/>
    <col min="2068" max="2068" width="13.375" style="183" customWidth="1"/>
    <col min="2069" max="2070" width="9" style="183" hidden="1" customWidth="1"/>
    <col min="2071" max="2071" width="12.25" style="183" customWidth="1"/>
    <col min="2072" max="2093" width="9" style="183" hidden="1" customWidth="1"/>
    <col min="2094" max="2094" width="14.25" style="183" customWidth="1"/>
    <col min="2095" max="2095" width="9" style="183" hidden="1" customWidth="1"/>
    <col min="2096" max="2096" width="13.5" style="183" customWidth="1"/>
    <col min="2097" max="2109" width="9" style="183" hidden="1" customWidth="1"/>
    <col min="2110" max="2110" width="27.625" style="183" customWidth="1"/>
    <col min="2111" max="2111" width="39.25" style="183" customWidth="1"/>
    <col min="2112" max="2112" width="13" style="183" customWidth="1"/>
    <col min="2113" max="2113" width="9" style="183" customWidth="1"/>
    <col min="2114" max="2114" width="30.25" style="183" customWidth="1"/>
    <col min="2115" max="2115" width="24" style="183" customWidth="1"/>
    <col min="2116" max="2116" width="9" style="183" customWidth="1"/>
    <col min="2117" max="2304" width="9" style="183"/>
    <col min="2305" max="2308" width="9" style="183" hidden="1" customWidth="1"/>
    <col min="2309" max="2309" width="48.75" style="183" customWidth="1"/>
    <col min="2310" max="2323" width="9" style="183" hidden="1" customWidth="1"/>
    <col min="2324" max="2324" width="13.375" style="183" customWidth="1"/>
    <col min="2325" max="2326" width="9" style="183" hidden="1" customWidth="1"/>
    <col min="2327" max="2327" width="12.25" style="183" customWidth="1"/>
    <col min="2328" max="2349" width="9" style="183" hidden="1" customWidth="1"/>
    <col min="2350" max="2350" width="14.25" style="183" customWidth="1"/>
    <col min="2351" max="2351" width="9" style="183" hidden="1" customWidth="1"/>
    <col min="2352" max="2352" width="13.5" style="183" customWidth="1"/>
    <col min="2353" max="2365" width="9" style="183" hidden="1" customWidth="1"/>
    <col min="2366" max="2366" width="27.625" style="183" customWidth="1"/>
    <col min="2367" max="2367" width="39.25" style="183" customWidth="1"/>
    <col min="2368" max="2368" width="13" style="183" customWidth="1"/>
    <col min="2369" max="2369" width="9" style="183" customWidth="1"/>
    <col min="2370" max="2370" width="30.25" style="183" customWidth="1"/>
    <col min="2371" max="2371" width="24" style="183" customWidth="1"/>
    <col min="2372" max="2372" width="9" style="183" customWidth="1"/>
    <col min="2373" max="2560" width="9" style="183"/>
    <col min="2561" max="2564" width="9" style="183" hidden="1" customWidth="1"/>
    <col min="2565" max="2565" width="48.75" style="183" customWidth="1"/>
    <col min="2566" max="2579" width="9" style="183" hidden="1" customWidth="1"/>
    <col min="2580" max="2580" width="13.375" style="183" customWidth="1"/>
    <col min="2581" max="2582" width="9" style="183" hidden="1" customWidth="1"/>
    <col min="2583" max="2583" width="12.25" style="183" customWidth="1"/>
    <col min="2584" max="2605" width="9" style="183" hidden="1" customWidth="1"/>
    <col min="2606" max="2606" width="14.25" style="183" customWidth="1"/>
    <col min="2607" max="2607" width="9" style="183" hidden="1" customWidth="1"/>
    <col min="2608" max="2608" width="13.5" style="183" customWidth="1"/>
    <col min="2609" max="2621" width="9" style="183" hidden="1" customWidth="1"/>
    <col min="2622" max="2622" width="27.625" style="183" customWidth="1"/>
    <col min="2623" max="2623" width="39.25" style="183" customWidth="1"/>
    <col min="2624" max="2624" width="13" style="183" customWidth="1"/>
    <col min="2625" max="2625" width="9" style="183" customWidth="1"/>
    <col min="2626" max="2626" width="30.25" style="183" customWidth="1"/>
    <col min="2627" max="2627" width="24" style="183" customWidth="1"/>
    <col min="2628" max="2628" width="9" style="183" customWidth="1"/>
    <col min="2629" max="2816" width="9" style="183"/>
    <col min="2817" max="2820" width="9" style="183" hidden="1" customWidth="1"/>
    <col min="2821" max="2821" width="48.75" style="183" customWidth="1"/>
    <col min="2822" max="2835" width="9" style="183" hidden="1" customWidth="1"/>
    <col min="2836" max="2836" width="13.375" style="183" customWidth="1"/>
    <col min="2837" max="2838" width="9" style="183" hidden="1" customWidth="1"/>
    <col min="2839" max="2839" width="12.25" style="183" customWidth="1"/>
    <col min="2840" max="2861" width="9" style="183" hidden="1" customWidth="1"/>
    <col min="2862" max="2862" width="14.25" style="183" customWidth="1"/>
    <col min="2863" max="2863" width="9" style="183" hidden="1" customWidth="1"/>
    <col min="2864" max="2864" width="13.5" style="183" customWidth="1"/>
    <col min="2865" max="2877" width="9" style="183" hidden="1" customWidth="1"/>
    <col min="2878" max="2878" width="27.625" style="183" customWidth="1"/>
    <col min="2879" max="2879" width="39.25" style="183" customWidth="1"/>
    <col min="2880" max="2880" width="13" style="183" customWidth="1"/>
    <col min="2881" max="2881" width="9" style="183" customWidth="1"/>
    <col min="2882" max="2882" width="30.25" style="183" customWidth="1"/>
    <col min="2883" max="2883" width="24" style="183" customWidth="1"/>
    <col min="2884" max="2884" width="9" style="183" customWidth="1"/>
    <col min="2885" max="3072" width="9" style="183"/>
    <col min="3073" max="3076" width="9" style="183" hidden="1" customWidth="1"/>
    <col min="3077" max="3077" width="48.75" style="183" customWidth="1"/>
    <col min="3078" max="3091" width="9" style="183" hidden="1" customWidth="1"/>
    <col min="3092" max="3092" width="13.375" style="183" customWidth="1"/>
    <col min="3093" max="3094" width="9" style="183" hidden="1" customWidth="1"/>
    <col min="3095" max="3095" width="12.25" style="183" customWidth="1"/>
    <col min="3096" max="3117" width="9" style="183" hidden="1" customWidth="1"/>
    <col min="3118" max="3118" width="14.25" style="183" customWidth="1"/>
    <col min="3119" max="3119" width="9" style="183" hidden="1" customWidth="1"/>
    <col min="3120" max="3120" width="13.5" style="183" customWidth="1"/>
    <col min="3121" max="3133" width="9" style="183" hidden="1" customWidth="1"/>
    <col min="3134" max="3134" width="27.625" style="183" customWidth="1"/>
    <col min="3135" max="3135" width="39.25" style="183" customWidth="1"/>
    <col min="3136" max="3136" width="13" style="183" customWidth="1"/>
    <col min="3137" max="3137" width="9" style="183" customWidth="1"/>
    <col min="3138" max="3138" width="30.25" style="183" customWidth="1"/>
    <col min="3139" max="3139" width="24" style="183" customWidth="1"/>
    <col min="3140" max="3140" width="9" style="183" customWidth="1"/>
    <col min="3141" max="3328" width="9" style="183"/>
    <col min="3329" max="3332" width="9" style="183" hidden="1" customWidth="1"/>
    <col min="3333" max="3333" width="48.75" style="183" customWidth="1"/>
    <col min="3334" max="3347" width="9" style="183" hidden="1" customWidth="1"/>
    <col min="3348" max="3348" width="13.375" style="183" customWidth="1"/>
    <col min="3349" max="3350" width="9" style="183" hidden="1" customWidth="1"/>
    <col min="3351" max="3351" width="12.25" style="183" customWidth="1"/>
    <col min="3352" max="3373" width="9" style="183" hidden="1" customWidth="1"/>
    <col min="3374" max="3374" width="14.25" style="183" customWidth="1"/>
    <col min="3375" max="3375" width="9" style="183" hidden="1" customWidth="1"/>
    <col min="3376" max="3376" width="13.5" style="183" customWidth="1"/>
    <col min="3377" max="3389" width="9" style="183" hidden="1" customWidth="1"/>
    <col min="3390" max="3390" width="27.625" style="183" customWidth="1"/>
    <col min="3391" max="3391" width="39.25" style="183" customWidth="1"/>
    <col min="3392" max="3392" width="13" style="183" customWidth="1"/>
    <col min="3393" max="3393" width="9" style="183" customWidth="1"/>
    <col min="3394" max="3394" width="30.25" style="183" customWidth="1"/>
    <col min="3395" max="3395" width="24" style="183" customWidth="1"/>
    <col min="3396" max="3396" width="9" style="183" customWidth="1"/>
    <col min="3397" max="3584" width="9" style="183"/>
    <col min="3585" max="3588" width="9" style="183" hidden="1" customWidth="1"/>
    <col min="3589" max="3589" width="48.75" style="183" customWidth="1"/>
    <col min="3590" max="3603" width="9" style="183" hidden="1" customWidth="1"/>
    <col min="3604" max="3604" width="13.375" style="183" customWidth="1"/>
    <col min="3605" max="3606" width="9" style="183" hidden="1" customWidth="1"/>
    <col min="3607" max="3607" width="12.25" style="183" customWidth="1"/>
    <col min="3608" max="3629" width="9" style="183" hidden="1" customWidth="1"/>
    <col min="3630" max="3630" width="14.25" style="183" customWidth="1"/>
    <col min="3631" max="3631" width="9" style="183" hidden="1" customWidth="1"/>
    <col min="3632" max="3632" width="13.5" style="183" customWidth="1"/>
    <col min="3633" max="3645" width="9" style="183" hidden="1" customWidth="1"/>
    <col min="3646" max="3646" width="27.625" style="183" customWidth="1"/>
    <col min="3647" max="3647" width="39.25" style="183" customWidth="1"/>
    <col min="3648" max="3648" width="13" style="183" customWidth="1"/>
    <col min="3649" max="3649" width="9" style="183" customWidth="1"/>
    <col min="3650" max="3650" width="30.25" style="183" customWidth="1"/>
    <col min="3651" max="3651" width="24" style="183" customWidth="1"/>
    <col min="3652" max="3652" width="9" style="183" customWidth="1"/>
    <col min="3653" max="3840" width="9" style="183"/>
    <col min="3841" max="3844" width="9" style="183" hidden="1" customWidth="1"/>
    <col min="3845" max="3845" width="48.75" style="183" customWidth="1"/>
    <col min="3846" max="3859" width="9" style="183" hidden="1" customWidth="1"/>
    <col min="3860" max="3860" width="13.375" style="183" customWidth="1"/>
    <col min="3861" max="3862" width="9" style="183" hidden="1" customWidth="1"/>
    <col min="3863" max="3863" width="12.25" style="183" customWidth="1"/>
    <col min="3864" max="3885" width="9" style="183" hidden="1" customWidth="1"/>
    <col min="3886" max="3886" width="14.25" style="183" customWidth="1"/>
    <col min="3887" max="3887" width="9" style="183" hidden="1" customWidth="1"/>
    <col min="3888" max="3888" width="13.5" style="183" customWidth="1"/>
    <col min="3889" max="3901" width="9" style="183" hidden="1" customWidth="1"/>
    <col min="3902" max="3902" width="27.625" style="183" customWidth="1"/>
    <col min="3903" max="3903" width="39.25" style="183" customWidth="1"/>
    <col min="3904" max="3904" width="13" style="183" customWidth="1"/>
    <col min="3905" max="3905" width="9" style="183" customWidth="1"/>
    <col min="3906" max="3906" width="30.25" style="183" customWidth="1"/>
    <col min="3907" max="3907" width="24" style="183" customWidth="1"/>
    <col min="3908" max="3908" width="9" style="183" customWidth="1"/>
    <col min="3909" max="4096" width="9" style="183"/>
    <col min="4097" max="4100" width="9" style="183" hidden="1" customWidth="1"/>
    <col min="4101" max="4101" width="48.75" style="183" customWidth="1"/>
    <col min="4102" max="4115" width="9" style="183" hidden="1" customWidth="1"/>
    <col min="4116" max="4116" width="13.375" style="183" customWidth="1"/>
    <col min="4117" max="4118" width="9" style="183" hidden="1" customWidth="1"/>
    <col min="4119" max="4119" width="12.25" style="183" customWidth="1"/>
    <col min="4120" max="4141" width="9" style="183" hidden="1" customWidth="1"/>
    <col min="4142" max="4142" width="14.25" style="183" customWidth="1"/>
    <col min="4143" max="4143" width="9" style="183" hidden="1" customWidth="1"/>
    <col min="4144" max="4144" width="13.5" style="183" customWidth="1"/>
    <col min="4145" max="4157" width="9" style="183" hidden="1" customWidth="1"/>
    <col min="4158" max="4158" width="27.625" style="183" customWidth="1"/>
    <col min="4159" max="4159" width="39.25" style="183" customWidth="1"/>
    <col min="4160" max="4160" width="13" style="183" customWidth="1"/>
    <col min="4161" max="4161" width="9" style="183" customWidth="1"/>
    <col min="4162" max="4162" width="30.25" style="183" customWidth="1"/>
    <col min="4163" max="4163" width="24" style="183" customWidth="1"/>
    <col min="4164" max="4164" width="9" style="183" customWidth="1"/>
    <col min="4165" max="4352" width="9" style="183"/>
    <col min="4353" max="4356" width="9" style="183" hidden="1" customWidth="1"/>
    <col min="4357" max="4357" width="48.75" style="183" customWidth="1"/>
    <col min="4358" max="4371" width="9" style="183" hidden="1" customWidth="1"/>
    <col min="4372" max="4372" width="13.375" style="183" customWidth="1"/>
    <col min="4373" max="4374" width="9" style="183" hidden="1" customWidth="1"/>
    <col min="4375" max="4375" width="12.25" style="183" customWidth="1"/>
    <col min="4376" max="4397" width="9" style="183" hidden="1" customWidth="1"/>
    <col min="4398" max="4398" width="14.25" style="183" customWidth="1"/>
    <col min="4399" max="4399" width="9" style="183" hidden="1" customWidth="1"/>
    <col min="4400" max="4400" width="13.5" style="183" customWidth="1"/>
    <col min="4401" max="4413" width="9" style="183" hidden="1" customWidth="1"/>
    <col min="4414" max="4414" width="27.625" style="183" customWidth="1"/>
    <col min="4415" max="4415" width="39.25" style="183" customWidth="1"/>
    <col min="4416" max="4416" width="13" style="183" customWidth="1"/>
    <col min="4417" max="4417" width="9" style="183" customWidth="1"/>
    <col min="4418" max="4418" width="30.25" style="183" customWidth="1"/>
    <col min="4419" max="4419" width="24" style="183" customWidth="1"/>
    <col min="4420" max="4420" width="9" style="183" customWidth="1"/>
    <col min="4421" max="4608" width="9" style="183"/>
    <col min="4609" max="4612" width="9" style="183" hidden="1" customWidth="1"/>
    <col min="4613" max="4613" width="48.75" style="183" customWidth="1"/>
    <col min="4614" max="4627" width="9" style="183" hidden="1" customWidth="1"/>
    <col min="4628" max="4628" width="13.375" style="183" customWidth="1"/>
    <col min="4629" max="4630" width="9" style="183" hidden="1" customWidth="1"/>
    <col min="4631" max="4631" width="12.25" style="183" customWidth="1"/>
    <col min="4632" max="4653" width="9" style="183" hidden="1" customWidth="1"/>
    <col min="4654" max="4654" width="14.25" style="183" customWidth="1"/>
    <col min="4655" max="4655" width="9" style="183" hidden="1" customWidth="1"/>
    <col min="4656" max="4656" width="13.5" style="183" customWidth="1"/>
    <col min="4657" max="4669" width="9" style="183" hidden="1" customWidth="1"/>
    <col min="4670" max="4670" width="27.625" style="183" customWidth="1"/>
    <col min="4671" max="4671" width="39.25" style="183" customWidth="1"/>
    <col min="4672" max="4672" width="13" style="183" customWidth="1"/>
    <col min="4673" max="4673" width="9" style="183" customWidth="1"/>
    <col min="4674" max="4674" width="30.25" style="183" customWidth="1"/>
    <col min="4675" max="4675" width="24" style="183" customWidth="1"/>
    <col min="4676" max="4676" width="9" style="183" customWidth="1"/>
    <col min="4677" max="4864" width="9" style="183"/>
    <col min="4865" max="4868" width="9" style="183" hidden="1" customWidth="1"/>
    <col min="4869" max="4869" width="48.75" style="183" customWidth="1"/>
    <col min="4870" max="4883" width="9" style="183" hidden="1" customWidth="1"/>
    <col min="4884" max="4884" width="13.375" style="183" customWidth="1"/>
    <col min="4885" max="4886" width="9" style="183" hidden="1" customWidth="1"/>
    <col min="4887" max="4887" width="12.25" style="183" customWidth="1"/>
    <col min="4888" max="4909" width="9" style="183" hidden="1" customWidth="1"/>
    <col min="4910" max="4910" width="14.25" style="183" customWidth="1"/>
    <col min="4911" max="4911" width="9" style="183" hidden="1" customWidth="1"/>
    <col min="4912" max="4912" width="13.5" style="183" customWidth="1"/>
    <col min="4913" max="4925" width="9" style="183" hidden="1" customWidth="1"/>
    <col min="4926" max="4926" width="27.625" style="183" customWidth="1"/>
    <col min="4927" max="4927" width="39.25" style="183" customWidth="1"/>
    <col min="4928" max="4928" width="13" style="183" customWidth="1"/>
    <col min="4929" max="4929" width="9" style="183" customWidth="1"/>
    <col min="4930" max="4930" width="30.25" style="183" customWidth="1"/>
    <col min="4931" max="4931" width="24" style="183" customWidth="1"/>
    <col min="4932" max="4932" width="9" style="183" customWidth="1"/>
    <col min="4933" max="5120" width="9" style="183"/>
    <col min="5121" max="5124" width="9" style="183" hidden="1" customWidth="1"/>
    <col min="5125" max="5125" width="48.75" style="183" customWidth="1"/>
    <col min="5126" max="5139" width="9" style="183" hidden="1" customWidth="1"/>
    <col min="5140" max="5140" width="13.375" style="183" customWidth="1"/>
    <col min="5141" max="5142" width="9" style="183" hidden="1" customWidth="1"/>
    <col min="5143" max="5143" width="12.25" style="183" customWidth="1"/>
    <col min="5144" max="5165" width="9" style="183" hidden="1" customWidth="1"/>
    <col min="5166" max="5166" width="14.25" style="183" customWidth="1"/>
    <col min="5167" max="5167" width="9" style="183" hidden="1" customWidth="1"/>
    <col min="5168" max="5168" width="13.5" style="183" customWidth="1"/>
    <col min="5169" max="5181" width="9" style="183" hidden="1" customWidth="1"/>
    <col min="5182" max="5182" width="27.625" style="183" customWidth="1"/>
    <col min="5183" max="5183" width="39.25" style="183" customWidth="1"/>
    <col min="5184" max="5184" width="13" style="183" customWidth="1"/>
    <col min="5185" max="5185" width="9" style="183" customWidth="1"/>
    <col min="5186" max="5186" width="30.25" style="183" customWidth="1"/>
    <col min="5187" max="5187" width="24" style="183" customWidth="1"/>
    <col min="5188" max="5188" width="9" style="183" customWidth="1"/>
    <col min="5189" max="5376" width="9" style="183"/>
    <col min="5377" max="5380" width="9" style="183" hidden="1" customWidth="1"/>
    <col min="5381" max="5381" width="48.75" style="183" customWidth="1"/>
    <col min="5382" max="5395" width="9" style="183" hidden="1" customWidth="1"/>
    <col min="5396" max="5396" width="13.375" style="183" customWidth="1"/>
    <col min="5397" max="5398" width="9" style="183" hidden="1" customWidth="1"/>
    <col min="5399" max="5399" width="12.25" style="183" customWidth="1"/>
    <col min="5400" max="5421" width="9" style="183" hidden="1" customWidth="1"/>
    <col min="5422" max="5422" width="14.25" style="183" customWidth="1"/>
    <col min="5423" max="5423" width="9" style="183" hidden="1" customWidth="1"/>
    <col min="5424" max="5424" width="13.5" style="183" customWidth="1"/>
    <col min="5425" max="5437" width="9" style="183" hidden="1" customWidth="1"/>
    <col min="5438" max="5438" width="27.625" style="183" customWidth="1"/>
    <col min="5439" max="5439" width="39.25" style="183" customWidth="1"/>
    <col min="5440" max="5440" width="13" style="183" customWidth="1"/>
    <col min="5441" max="5441" width="9" style="183" customWidth="1"/>
    <col min="5442" max="5442" width="30.25" style="183" customWidth="1"/>
    <col min="5443" max="5443" width="24" style="183" customWidth="1"/>
    <col min="5444" max="5444" width="9" style="183" customWidth="1"/>
    <col min="5445" max="5632" width="9" style="183"/>
    <col min="5633" max="5636" width="9" style="183" hidden="1" customWidth="1"/>
    <col min="5637" max="5637" width="48.75" style="183" customWidth="1"/>
    <col min="5638" max="5651" width="9" style="183" hidden="1" customWidth="1"/>
    <col min="5652" max="5652" width="13.375" style="183" customWidth="1"/>
    <col min="5653" max="5654" width="9" style="183" hidden="1" customWidth="1"/>
    <col min="5655" max="5655" width="12.25" style="183" customWidth="1"/>
    <col min="5656" max="5677" width="9" style="183" hidden="1" customWidth="1"/>
    <col min="5678" max="5678" width="14.25" style="183" customWidth="1"/>
    <col min="5679" max="5679" width="9" style="183" hidden="1" customWidth="1"/>
    <col min="5680" max="5680" width="13.5" style="183" customWidth="1"/>
    <col min="5681" max="5693" width="9" style="183" hidden="1" customWidth="1"/>
    <col min="5694" max="5694" width="27.625" style="183" customWidth="1"/>
    <col min="5695" max="5695" width="39.25" style="183" customWidth="1"/>
    <col min="5696" max="5696" width="13" style="183" customWidth="1"/>
    <col min="5697" max="5697" width="9" style="183" customWidth="1"/>
    <col min="5698" max="5698" width="30.25" style="183" customWidth="1"/>
    <col min="5699" max="5699" width="24" style="183" customWidth="1"/>
    <col min="5700" max="5700" width="9" style="183" customWidth="1"/>
    <col min="5701" max="5888" width="9" style="183"/>
    <col min="5889" max="5892" width="9" style="183" hidden="1" customWidth="1"/>
    <col min="5893" max="5893" width="48.75" style="183" customWidth="1"/>
    <col min="5894" max="5907" width="9" style="183" hidden="1" customWidth="1"/>
    <col min="5908" max="5908" width="13.375" style="183" customWidth="1"/>
    <col min="5909" max="5910" width="9" style="183" hidden="1" customWidth="1"/>
    <col min="5911" max="5911" width="12.25" style="183" customWidth="1"/>
    <col min="5912" max="5933" width="9" style="183" hidden="1" customWidth="1"/>
    <col min="5934" max="5934" width="14.25" style="183" customWidth="1"/>
    <col min="5935" max="5935" width="9" style="183" hidden="1" customWidth="1"/>
    <col min="5936" max="5936" width="13.5" style="183" customWidth="1"/>
    <col min="5937" max="5949" width="9" style="183" hidden="1" customWidth="1"/>
    <col min="5950" max="5950" width="27.625" style="183" customWidth="1"/>
    <col min="5951" max="5951" width="39.25" style="183" customWidth="1"/>
    <col min="5952" max="5952" width="13" style="183" customWidth="1"/>
    <col min="5953" max="5953" width="9" style="183" customWidth="1"/>
    <col min="5954" max="5954" width="30.25" style="183" customWidth="1"/>
    <col min="5955" max="5955" width="24" style="183" customWidth="1"/>
    <col min="5956" max="5956" width="9" style="183" customWidth="1"/>
    <col min="5957" max="6144" width="9" style="183"/>
    <col min="6145" max="6148" width="9" style="183" hidden="1" customWidth="1"/>
    <col min="6149" max="6149" width="48.75" style="183" customWidth="1"/>
    <col min="6150" max="6163" width="9" style="183" hidden="1" customWidth="1"/>
    <col min="6164" max="6164" width="13.375" style="183" customWidth="1"/>
    <col min="6165" max="6166" width="9" style="183" hidden="1" customWidth="1"/>
    <col min="6167" max="6167" width="12.25" style="183" customWidth="1"/>
    <col min="6168" max="6189" width="9" style="183" hidden="1" customWidth="1"/>
    <col min="6190" max="6190" width="14.25" style="183" customWidth="1"/>
    <col min="6191" max="6191" width="9" style="183" hidden="1" customWidth="1"/>
    <col min="6192" max="6192" width="13.5" style="183" customWidth="1"/>
    <col min="6193" max="6205" width="9" style="183" hidden="1" customWidth="1"/>
    <col min="6206" max="6206" width="27.625" style="183" customWidth="1"/>
    <col min="6207" max="6207" width="39.25" style="183" customWidth="1"/>
    <col min="6208" max="6208" width="13" style="183" customWidth="1"/>
    <col min="6209" max="6209" width="9" style="183" customWidth="1"/>
    <col min="6210" max="6210" width="30.25" style="183" customWidth="1"/>
    <col min="6211" max="6211" width="24" style="183" customWidth="1"/>
    <col min="6212" max="6212" width="9" style="183" customWidth="1"/>
    <col min="6213" max="6400" width="9" style="183"/>
    <col min="6401" max="6404" width="9" style="183" hidden="1" customWidth="1"/>
    <col min="6405" max="6405" width="48.75" style="183" customWidth="1"/>
    <col min="6406" max="6419" width="9" style="183" hidden="1" customWidth="1"/>
    <col min="6420" max="6420" width="13.375" style="183" customWidth="1"/>
    <col min="6421" max="6422" width="9" style="183" hidden="1" customWidth="1"/>
    <col min="6423" max="6423" width="12.25" style="183" customWidth="1"/>
    <col min="6424" max="6445" width="9" style="183" hidden="1" customWidth="1"/>
    <col min="6446" max="6446" width="14.25" style="183" customWidth="1"/>
    <col min="6447" max="6447" width="9" style="183" hidden="1" customWidth="1"/>
    <col min="6448" max="6448" width="13.5" style="183" customWidth="1"/>
    <col min="6449" max="6461" width="9" style="183" hidden="1" customWidth="1"/>
    <col min="6462" max="6462" width="27.625" style="183" customWidth="1"/>
    <col min="6463" max="6463" width="39.25" style="183" customWidth="1"/>
    <col min="6464" max="6464" width="13" style="183" customWidth="1"/>
    <col min="6465" max="6465" width="9" style="183" customWidth="1"/>
    <col min="6466" max="6466" width="30.25" style="183" customWidth="1"/>
    <col min="6467" max="6467" width="24" style="183" customWidth="1"/>
    <col min="6468" max="6468" width="9" style="183" customWidth="1"/>
    <col min="6469" max="6656" width="9" style="183"/>
    <col min="6657" max="6660" width="9" style="183" hidden="1" customWidth="1"/>
    <col min="6661" max="6661" width="48.75" style="183" customWidth="1"/>
    <col min="6662" max="6675" width="9" style="183" hidden="1" customWidth="1"/>
    <col min="6676" max="6676" width="13.375" style="183" customWidth="1"/>
    <col min="6677" max="6678" width="9" style="183" hidden="1" customWidth="1"/>
    <col min="6679" max="6679" width="12.25" style="183" customWidth="1"/>
    <col min="6680" max="6701" width="9" style="183" hidden="1" customWidth="1"/>
    <col min="6702" max="6702" width="14.25" style="183" customWidth="1"/>
    <col min="6703" max="6703" width="9" style="183" hidden="1" customWidth="1"/>
    <col min="6704" max="6704" width="13.5" style="183" customWidth="1"/>
    <col min="6705" max="6717" width="9" style="183" hidden="1" customWidth="1"/>
    <col min="6718" max="6718" width="27.625" style="183" customWidth="1"/>
    <col min="6719" max="6719" width="39.25" style="183" customWidth="1"/>
    <col min="6720" max="6720" width="13" style="183" customWidth="1"/>
    <col min="6721" max="6721" width="9" style="183" customWidth="1"/>
    <col min="6722" max="6722" width="30.25" style="183" customWidth="1"/>
    <col min="6723" max="6723" width="24" style="183" customWidth="1"/>
    <col min="6724" max="6724" width="9" style="183" customWidth="1"/>
    <col min="6725" max="6912" width="9" style="183"/>
    <col min="6913" max="6916" width="9" style="183" hidden="1" customWidth="1"/>
    <col min="6917" max="6917" width="48.75" style="183" customWidth="1"/>
    <col min="6918" max="6931" width="9" style="183" hidden="1" customWidth="1"/>
    <col min="6932" max="6932" width="13.375" style="183" customWidth="1"/>
    <col min="6933" max="6934" width="9" style="183" hidden="1" customWidth="1"/>
    <col min="6935" max="6935" width="12.25" style="183" customWidth="1"/>
    <col min="6936" max="6957" width="9" style="183" hidden="1" customWidth="1"/>
    <col min="6958" max="6958" width="14.25" style="183" customWidth="1"/>
    <col min="6959" max="6959" width="9" style="183" hidden="1" customWidth="1"/>
    <col min="6960" max="6960" width="13.5" style="183" customWidth="1"/>
    <col min="6961" max="6973" width="9" style="183" hidden="1" customWidth="1"/>
    <col min="6974" max="6974" width="27.625" style="183" customWidth="1"/>
    <col min="6975" max="6975" width="39.25" style="183" customWidth="1"/>
    <col min="6976" max="6976" width="13" style="183" customWidth="1"/>
    <col min="6977" max="6977" width="9" style="183" customWidth="1"/>
    <col min="6978" max="6978" width="30.25" style="183" customWidth="1"/>
    <col min="6979" max="6979" width="24" style="183" customWidth="1"/>
    <col min="6980" max="6980" width="9" style="183" customWidth="1"/>
    <col min="6981" max="7168" width="9" style="183"/>
    <col min="7169" max="7172" width="9" style="183" hidden="1" customWidth="1"/>
    <col min="7173" max="7173" width="48.75" style="183" customWidth="1"/>
    <col min="7174" max="7187" width="9" style="183" hidden="1" customWidth="1"/>
    <col min="7188" max="7188" width="13.375" style="183" customWidth="1"/>
    <col min="7189" max="7190" width="9" style="183" hidden="1" customWidth="1"/>
    <col min="7191" max="7191" width="12.25" style="183" customWidth="1"/>
    <col min="7192" max="7213" width="9" style="183" hidden="1" customWidth="1"/>
    <col min="7214" max="7214" width="14.25" style="183" customWidth="1"/>
    <col min="7215" max="7215" width="9" style="183" hidden="1" customWidth="1"/>
    <col min="7216" max="7216" width="13.5" style="183" customWidth="1"/>
    <col min="7217" max="7229" width="9" style="183" hidden="1" customWidth="1"/>
    <col min="7230" max="7230" width="27.625" style="183" customWidth="1"/>
    <col min="7231" max="7231" width="39.25" style="183" customWidth="1"/>
    <col min="7232" max="7232" width="13" style="183" customWidth="1"/>
    <col min="7233" max="7233" width="9" style="183" customWidth="1"/>
    <col min="7234" max="7234" width="30.25" style="183" customWidth="1"/>
    <col min="7235" max="7235" width="24" style="183" customWidth="1"/>
    <col min="7236" max="7236" width="9" style="183" customWidth="1"/>
    <col min="7237" max="7424" width="9" style="183"/>
    <col min="7425" max="7428" width="9" style="183" hidden="1" customWidth="1"/>
    <col min="7429" max="7429" width="48.75" style="183" customWidth="1"/>
    <col min="7430" max="7443" width="9" style="183" hidden="1" customWidth="1"/>
    <col min="7444" max="7444" width="13.375" style="183" customWidth="1"/>
    <col min="7445" max="7446" width="9" style="183" hidden="1" customWidth="1"/>
    <col min="7447" max="7447" width="12.25" style="183" customWidth="1"/>
    <col min="7448" max="7469" width="9" style="183" hidden="1" customWidth="1"/>
    <col min="7470" max="7470" width="14.25" style="183" customWidth="1"/>
    <col min="7471" max="7471" width="9" style="183" hidden="1" customWidth="1"/>
    <col min="7472" max="7472" width="13.5" style="183" customWidth="1"/>
    <col min="7473" max="7485" width="9" style="183" hidden="1" customWidth="1"/>
    <col min="7486" max="7486" width="27.625" style="183" customWidth="1"/>
    <col min="7487" max="7487" width="39.25" style="183" customWidth="1"/>
    <col min="7488" max="7488" width="13" style="183" customWidth="1"/>
    <col min="7489" max="7489" width="9" style="183" customWidth="1"/>
    <col min="7490" max="7490" width="30.25" style="183" customWidth="1"/>
    <col min="7491" max="7491" width="24" style="183" customWidth="1"/>
    <col min="7492" max="7492" width="9" style="183" customWidth="1"/>
    <col min="7493" max="7680" width="9" style="183"/>
    <col min="7681" max="7684" width="9" style="183" hidden="1" customWidth="1"/>
    <col min="7685" max="7685" width="48.75" style="183" customWidth="1"/>
    <col min="7686" max="7699" width="9" style="183" hidden="1" customWidth="1"/>
    <col min="7700" max="7700" width="13.375" style="183" customWidth="1"/>
    <col min="7701" max="7702" width="9" style="183" hidden="1" customWidth="1"/>
    <col min="7703" max="7703" width="12.25" style="183" customWidth="1"/>
    <col min="7704" max="7725" width="9" style="183" hidden="1" customWidth="1"/>
    <col min="7726" max="7726" width="14.25" style="183" customWidth="1"/>
    <col min="7727" max="7727" width="9" style="183" hidden="1" customWidth="1"/>
    <col min="7728" max="7728" width="13.5" style="183" customWidth="1"/>
    <col min="7729" max="7741" width="9" style="183" hidden="1" customWidth="1"/>
    <col min="7742" max="7742" width="27.625" style="183" customWidth="1"/>
    <col min="7743" max="7743" width="39.25" style="183" customWidth="1"/>
    <col min="7744" max="7744" width="13" style="183" customWidth="1"/>
    <col min="7745" max="7745" width="9" style="183" customWidth="1"/>
    <col min="7746" max="7746" width="30.25" style="183" customWidth="1"/>
    <col min="7747" max="7747" width="24" style="183" customWidth="1"/>
    <col min="7748" max="7748" width="9" style="183" customWidth="1"/>
    <col min="7749" max="7936" width="9" style="183"/>
    <col min="7937" max="7940" width="9" style="183" hidden="1" customWidth="1"/>
    <col min="7941" max="7941" width="48.75" style="183" customWidth="1"/>
    <col min="7942" max="7955" width="9" style="183" hidden="1" customWidth="1"/>
    <col min="7956" max="7956" width="13.375" style="183" customWidth="1"/>
    <col min="7957" max="7958" width="9" style="183" hidden="1" customWidth="1"/>
    <col min="7959" max="7959" width="12.25" style="183" customWidth="1"/>
    <col min="7960" max="7981" width="9" style="183" hidden="1" customWidth="1"/>
    <col min="7982" max="7982" width="14.25" style="183" customWidth="1"/>
    <col min="7983" max="7983" width="9" style="183" hidden="1" customWidth="1"/>
    <col min="7984" max="7984" width="13.5" style="183" customWidth="1"/>
    <col min="7985" max="7997" width="9" style="183" hidden="1" customWidth="1"/>
    <col min="7998" max="7998" width="27.625" style="183" customWidth="1"/>
    <col min="7999" max="7999" width="39.25" style="183" customWidth="1"/>
    <col min="8000" max="8000" width="13" style="183" customWidth="1"/>
    <col min="8001" max="8001" width="9" style="183" customWidth="1"/>
    <col min="8002" max="8002" width="30.25" style="183" customWidth="1"/>
    <col min="8003" max="8003" width="24" style="183" customWidth="1"/>
    <col min="8004" max="8004" width="9" style="183" customWidth="1"/>
    <col min="8005" max="8192" width="9" style="183"/>
    <col min="8193" max="8196" width="9" style="183" hidden="1" customWidth="1"/>
    <col min="8197" max="8197" width="48.75" style="183" customWidth="1"/>
    <col min="8198" max="8211" width="9" style="183" hidden="1" customWidth="1"/>
    <col min="8212" max="8212" width="13.375" style="183" customWidth="1"/>
    <col min="8213" max="8214" width="9" style="183" hidden="1" customWidth="1"/>
    <col min="8215" max="8215" width="12.25" style="183" customWidth="1"/>
    <col min="8216" max="8237" width="9" style="183" hidden="1" customWidth="1"/>
    <col min="8238" max="8238" width="14.25" style="183" customWidth="1"/>
    <col min="8239" max="8239" width="9" style="183" hidden="1" customWidth="1"/>
    <col min="8240" max="8240" width="13.5" style="183" customWidth="1"/>
    <col min="8241" max="8253" width="9" style="183" hidden="1" customWidth="1"/>
    <col min="8254" max="8254" width="27.625" style="183" customWidth="1"/>
    <col min="8255" max="8255" width="39.25" style="183" customWidth="1"/>
    <col min="8256" max="8256" width="13" style="183" customWidth="1"/>
    <col min="8257" max="8257" width="9" style="183" customWidth="1"/>
    <col min="8258" max="8258" width="30.25" style="183" customWidth="1"/>
    <col min="8259" max="8259" width="24" style="183" customWidth="1"/>
    <col min="8260" max="8260" width="9" style="183" customWidth="1"/>
    <col min="8261" max="8448" width="9" style="183"/>
    <col min="8449" max="8452" width="9" style="183" hidden="1" customWidth="1"/>
    <col min="8453" max="8453" width="48.75" style="183" customWidth="1"/>
    <col min="8454" max="8467" width="9" style="183" hidden="1" customWidth="1"/>
    <col min="8468" max="8468" width="13.375" style="183" customWidth="1"/>
    <col min="8469" max="8470" width="9" style="183" hidden="1" customWidth="1"/>
    <col min="8471" max="8471" width="12.25" style="183" customWidth="1"/>
    <col min="8472" max="8493" width="9" style="183" hidden="1" customWidth="1"/>
    <col min="8494" max="8494" width="14.25" style="183" customWidth="1"/>
    <col min="8495" max="8495" width="9" style="183" hidden="1" customWidth="1"/>
    <col min="8496" max="8496" width="13.5" style="183" customWidth="1"/>
    <col min="8497" max="8509" width="9" style="183" hidden="1" customWidth="1"/>
    <col min="8510" max="8510" width="27.625" style="183" customWidth="1"/>
    <col min="8511" max="8511" width="39.25" style="183" customWidth="1"/>
    <col min="8512" max="8512" width="13" style="183" customWidth="1"/>
    <col min="8513" max="8513" width="9" style="183" customWidth="1"/>
    <col min="8514" max="8514" width="30.25" style="183" customWidth="1"/>
    <col min="8515" max="8515" width="24" style="183" customWidth="1"/>
    <col min="8516" max="8516" width="9" style="183" customWidth="1"/>
    <col min="8517" max="8704" width="9" style="183"/>
    <col min="8705" max="8708" width="9" style="183" hidden="1" customWidth="1"/>
    <col min="8709" max="8709" width="48.75" style="183" customWidth="1"/>
    <col min="8710" max="8723" width="9" style="183" hidden="1" customWidth="1"/>
    <col min="8724" max="8724" width="13.375" style="183" customWidth="1"/>
    <col min="8725" max="8726" width="9" style="183" hidden="1" customWidth="1"/>
    <col min="8727" max="8727" width="12.25" style="183" customWidth="1"/>
    <col min="8728" max="8749" width="9" style="183" hidden="1" customWidth="1"/>
    <col min="8750" max="8750" width="14.25" style="183" customWidth="1"/>
    <col min="8751" max="8751" width="9" style="183" hidden="1" customWidth="1"/>
    <col min="8752" max="8752" width="13.5" style="183" customWidth="1"/>
    <col min="8753" max="8765" width="9" style="183" hidden="1" customWidth="1"/>
    <col min="8766" max="8766" width="27.625" style="183" customWidth="1"/>
    <col min="8767" max="8767" width="39.25" style="183" customWidth="1"/>
    <col min="8768" max="8768" width="13" style="183" customWidth="1"/>
    <col min="8769" max="8769" width="9" style="183" customWidth="1"/>
    <col min="8770" max="8770" width="30.25" style="183" customWidth="1"/>
    <col min="8771" max="8771" width="24" style="183" customWidth="1"/>
    <col min="8772" max="8772" width="9" style="183" customWidth="1"/>
    <col min="8773" max="8960" width="9" style="183"/>
    <col min="8961" max="8964" width="9" style="183" hidden="1" customWidth="1"/>
    <col min="8965" max="8965" width="48.75" style="183" customWidth="1"/>
    <col min="8966" max="8979" width="9" style="183" hidden="1" customWidth="1"/>
    <col min="8980" max="8980" width="13.375" style="183" customWidth="1"/>
    <col min="8981" max="8982" width="9" style="183" hidden="1" customWidth="1"/>
    <col min="8983" max="8983" width="12.25" style="183" customWidth="1"/>
    <col min="8984" max="9005" width="9" style="183" hidden="1" customWidth="1"/>
    <col min="9006" max="9006" width="14.25" style="183" customWidth="1"/>
    <col min="9007" max="9007" width="9" style="183" hidden="1" customWidth="1"/>
    <col min="9008" max="9008" width="13.5" style="183" customWidth="1"/>
    <col min="9009" max="9021" width="9" style="183" hidden="1" customWidth="1"/>
    <col min="9022" max="9022" width="27.625" style="183" customWidth="1"/>
    <col min="9023" max="9023" width="39.25" style="183" customWidth="1"/>
    <col min="9024" max="9024" width="13" style="183" customWidth="1"/>
    <col min="9025" max="9025" width="9" style="183" customWidth="1"/>
    <col min="9026" max="9026" width="30.25" style="183" customWidth="1"/>
    <col min="9027" max="9027" width="24" style="183" customWidth="1"/>
    <col min="9028" max="9028" width="9" style="183" customWidth="1"/>
    <col min="9029" max="9216" width="9" style="183"/>
    <col min="9217" max="9220" width="9" style="183" hidden="1" customWidth="1"/>
    <col min="9221" max="9221" width="48.75" style="183" customWidth="1"/>
    <col min="9222" max="9235" width="9" style="183" hidden="1" customWidth="1"/>
    <col min="9236" max="9236" width="13.375" style="183" customWidth="1"/>
    <col min="9237" max="9238" width="9" style="183" hidden="1" customWidth="1"/>
    <col min="9239" max="9239" width="12.25" style="183" customWidth="1"/>
    <col min="9240" max="9261" width="9" style="183" hidden="1" customWidth="1"/>
    <col min="9262" max="9262" width="14.25" style="183" customWidth="1"/>
    <col min="9263" max="9263" width="9" style="183" hidden="1" customWidth="1"/>
    <col min="9264" max="9264" width="13.5" style="183" customWidth="1"/>
    <col min="9265" max="9277" width="9" style="183" hidden="1" customWidth="1"/>
    <col min="9278" max="9278" width="27.625" style="183" customWidth="1"/>
    <col min="9279" max="9279" width="39.25" style="183" customWidth="1"/>
    <col min="9280" max="9280" width="13" style="183" customWidth="1"/>
    <col min="9281" max="9281" width="9" style="183" customWidth="1"/>
    <col min="9282" max="9282" width="30.25" style="183" customWidth="1"/>
    <col min="9283" max="9283" width="24" style="183" customWidth="1"/>
    <col min="9284" max="9284" width="9" style="183" customWidth="1"/>
    <col min="9285" max="9472" width="9" style="183"/>
    <col min="9473" max="9476" width="9" style="183" hidden="1" customWidth="1"/>
    <col min="9477" max="9477" width="48.75" style="183" customWidth="1"/>
    <col min="9478" max="9491" width="9" style="183" hidden="1" customWidth="1"/>
    <col min="9492" max="9492" width="13.375" style="183" customWidth="1"/>
    <col min="9493" max="9494" width="9" style="183" hidden="1" customWidth="1"/>
    <col min="9495" max="9495" width="12.25" style="183" customWidth="1"/>
    <col min="9496" max="9517" width="9" style="183" hidden="1" customWidth="1"/>
    <col min="9518" max="9518" width="14.25" style="183" customWidth="1"/>
    <col min="9519" max="9519" width="9" style="183" hidden="1" customWidth="1"/>
    <col min="9520" max="9520" width="13.5" style="183" customWidth="1"/>
    <col min="9521" max="9533" width="9" style="183" hidden="1" customWidth="1"/>
    <col min="9534" max="9534" width="27.625" style="183" customWidth="1"/>
    <col min="9535" max="9535" width="39.25" style="183" customWidth="1"/>
    <col min="9536" max="9536" width="13" style="183" customWidth="1"/>
    <col min="9537" max="9537" width="9" style="183" customWidth="1"/>
    <col min="9538" max="9538" width="30.25" style="183" customWidth="1"/>
    <col min="9539" max="9539" width="24" style="183" customWidth="1"/>
    <col min="9540" max="9540" width="9" style="183" customWidth="1"/>
    <col min="9541" max="9728" width="9" style="183"/>
    <col min="9729" max="9732" width="9" style="183" hidden="1" customWidth="1"/>
    <col min="9733" max="9733" width="48.75" style="183" customWidth="1"/>
    <col min="9734" max="9747" width="9" style="183" hidden="1" customWidth="1"/>
    <col min="9748" max="9748" width="13.375" style="183" customWidth="1"/>
    <col min="9749" max="9750" width="9" style="183" hidden="1" customWidth="1"/>
    <col min="9751" max="9751" width="12.25" style="183" customWidth="1"/>
    <col min="9752" max="9773" width="9" style="183" hidden="1" customWidth="1"/>
    <col min="9774" max="9774" width="14.25" style="183" customWidth="1"/>
    <col min="9775" max="9775" width="9" style="183" hidden="1" customWidth="1"/>
    <col min="9776" max="9776" width="13.5" style="183" customWidth="1"/>
    <col min="9777" max="9789" width="9" style="183" hidden="1" customWidth="1"/>
    <col min="9790" max="9790" width="27.625" style="183" customWidth="1"/>
    <col min="9791" max="9791" width="39.25" style="183" customWidth="1"/>
    <col min="9792" max="9792" width="13" style="183" customWidth="1"/>
    <col min="9793" max="9793" width="9" style="183" customWidth="1"/>
    <col min="9794" max="9794" width="30.25" style="183" customWidth="1"/>
    <col min="9795" max="9795" width="24" style="183" customWidth="1"/>
    <col min="9796" max="9796" width="9" style="183" customWidth="1"/>
    <col min="9797" max="9984" width="9" style="183"/>
    <col min="9985" max="9988" width="9" style="183" hidden="1" customWidth="1"/>
    <col min="9989" max="9989" width="48.75" style="183" customWidth="1"/>
    <col min="9990" max="10003" width="9" style="183" hidden="1" customWidth="1"/>
    <col min="10004" max="10004" width="13.375" style="183" customWidth="1"/>
    <col min="10005" max="10006" width="9" style="183" hidden="1" customWidth="1"/>
    <col min="10007" max="10007" width="12.25" style="183" customWidth="1"/>
    <col min="10008" max="10029" width="9" style="183" hidden="1" customWidth="1"/>
    <col min="10030" max="10030" width="14.25" style="183" customWidth="1"/>
    <col min="10031" max="10031" width="9" style="183" hidden="1" customWidth="1"/>
    <col min="10032" max="10032" width="13.5" style="183" customWidth="1"/>
    <col min="10033" max="10045" width="9" style="183" hidden="1" customWidth="1"/>
    <col min="10046" max="10046" width="27.625" style="183" customWidth="1"/>
    <col min="10047" max="10047" width="39.25" style="183" customWidth="1"/>
    <col min="10048" max="10048" width="13" style="183" customWidth="1"/>
    <col min="10049" max="10049" width="9" style="183" customWidth="1"/>
    <col min="10050" max="10050" width="30.25" style="183" customWidth="1"/>
    <col min="10051" max="10051" width="24" style="183" customWidth="1"/>
    <col min="10052" max="10052" width="9" style="183" customWidth="1"/>
    <col min="10053" max="10240" width="9" style="183"/>
    <col min="10241" max="10244" width="9" style="183" hidden="1" customWidth="1"/>
    <col min="10245" max="10245" width="48.75" style="183" customWidth="1"/>
    <col min="10246" max="10259" width="9" style="183" hidden="1" customWidth="1"/>
    <col min="10260" max="10260" width="13.375" style="183" customWidth="1"/>
    <col min="10261" max="10262" width="9" style="183" hidden="1" customWidth="1"/>
    <col min="10263" max="10263" width="12.25" style="183" customWidth="1"/>
    <col min="10264" max="10285" width="9" style="183" hidden="1" customWidth="1"/>
    <col min="10286" max="10286" width="14.25" style="183" customWidth="1"/>
    <col min="10287" max="10287" width="9" style="183" hidden="1" customWidth="1"/>
    <col min="10288" max="10288" width="13.5" style="183" customWidth="1"/>
    <col min="10289" max="10301" width="9" style="183" hidden="1" customWidth="1"/>
    <col min="10302" max="10302" width="27.625" style="183" customWidth="1"/>
    <col min="10303" max="10303" width="39.25" style="183" customWidth="1"/>
    <col min="10304" max="10304" width="13" style="183" customWidth="1"/>
    <col min="10305" max="10305" width="9" style="183" customWidth="1"/>
    <col min="10306" max="10306" width="30.25" style="183" customWidth="1"/>
    <col min="10307" max="10307" width="24" style="183" customWidth="1"/>
    <col min="10308" max="10308" width="9" style="183" customWidth="1"/>
    <col min="10309" max="10496" width="9" style="183"/>
    <col min="10497" max="10500" width="9" style="183" hidden="1" customWidth="1"/>
    <col min="10501" max="10501" width="48.75" style="183" customWidth="1"/>
    <col min="10502" max="10515" width="9" style="183" hidden="1" customWidth="1"/>
    <col min="10516" max="10516" width="13.375" style="183" customWidth="1"/>
    <col min="10517" max="10518" width="9" style="183" hidden="1" customWidth="1"/>
    <col min="10519" max="10519" width="12.25" style="183" customWidth="1"/>
    <col min="10520" max="10541" width="9" style="183" hidden="1" customWidth="1"/>
    <col min="10542" max="10542" width="14.25" style="183" customWidth="1"/>
    <col min="10543" max="10543" width="9" style="183" hidden="1" customWidth="1"/>
    <col min="10544" max="10544" width="13.5" style="183" customWidth="1"/>
    <col min="10545" max="10557" width="9" style="183" hidden="1" customWidth="1"/>
    <col min="10558" max="10558" width="27.625" style="183" customWidth="1"/>
    <col min="10559" max="10559" width="39.25" style="183" customWidth="1"/>
    <col min="10560" max="10560" width="13" style="183" customWidth="1"/>
    <col min="10561" max="10561" width="9" style="183" customWidth="1"/>
    <col min="10562" max="10562" width="30.25" style="183" customWidth="1"/>
    <col min="10563" max="10563" width="24" style="183" customWidth="1"/>
    <col min="10564" max="10564" width="9" style="183" customWidth="1"/>
    <col min="10565" max="10752" width="9" style="183"/>
    <col min="10753" max="10756" width="9" style="183" hidden="1" customWidth="1"/>
    <col min="10757" max="10757" width="48.75" style="183" customWidth="1"/>
    <col min="10758" max="10771" width="9" style="183" hidden="1" customWidth="1"/>
    <col min="10772" max="10772" width="13.375" style="183" customWidth="1"/>
    <col min="10773" max="10774" width="9" style="183" hidden="1" customWidth="1"/>
    <col min="10775" max="10775" width="12.25" style="183" customWidth="1"/>
    <col min="10776" max="10797" width="9" style="183" hidden="1" customWidth="1"/>
    <col min="10798" max="10798" width="14.25" style="183" customWidth="1"/>
    <col min="10799" max="10799" width="9" style="183" hidden="1" customWidth="1"/>
    <col min="10800" max="10800" width="13.5" style="183" customWidth="1"/>
    <col min="10801" max="10813" width="9" style="183" hidden="1" customWidth="1"/>
    <col min="10814" max="10814" width="27.625" style="183" customWidth="1"/>
    <col min="10815" max="10815" width="39.25" style="183" customWidth="1"/>
    <col min="10816" max="10816" width="13" style="183" customWidth="1"/>
    <col min="10817" max="10817" width="9" style="183" customWidth="1"/>
    <col min="10818" max="10818" width="30.25" style="183" customWidth="1"/>
    <col min="10819" max="10819" width="24" style="183" customWidth="1"/>
    <col min="10820" max="10820" width="9" style="183" customWidth="1"/>
    <col min="10821" max="11008" width="9" style="183"/>
    <col min="11009" max="11012" width="9" style="183" hidden="1" customWidth="1"/>
    <col min="11013" max="11013" width="48.75" style="183" customWidth="1"/>
    <col min="11014" max="11027" width="9" style="183" hidden="1" customWidth="1"/>
    <col min="11028" max="11028" width="13.375" style="183" customWidth="1"/>
    <col min="11029" max="11030" width="9" style="183" hidden="1" customWidth="1"/>
    <col min="11031" max="11031" width="12.25" style="183" customWidth="1"/>
    <col min="11032" max="11053" width="9" style="183" hidden="1" customWidth="1"/>
    <col min="11054" max="11054" width="14.25" style="183" customWidth="1"/>
    <col min="11055" max="11055" width="9" style="183" hidden="1" customWidth="1"/>
    <col min="11056" max="11056" width="13.5" style="183" customWidth="1"/>
    <col min="11057" max="11069" width="9" style="183" hidden="1" customWidth="1"/>
    <col min="11070" max="11070" width="27.625" style="183" customWidth="1"/>
    <col min="11071" max="11071" width="39.25" style="183" customWidth="1"/>
    <col min="11072" max="11072" width="13" style="183" customWidth="1"/>
    <col min="11073" max="11073" width="9" style="183" customWidth="1"/>
    <col min="11074" max="11074" width="30.25" style="183" customWidth="1"/>
    <col min="11075" max="11075" width="24" style="183" customWidth="1"/>
    <col min="11076" max="11076" width="9" style="183" customWidth="1"/>
    <col min="11077" max="11264" width="9" style="183"/>
    <col min="11265" max="11268" width="9" style="183" hidden="1" customWidth="1"/>
    <col min="11269" max="11269" width="48.75" style="183" customWidth="1"/>
    <col min="11270" max="11283" width="9" style="183" hidden="1" customWidth="1"/>
    <col min="11284" max="11284" width="13.375" style="183" customWidth="1"/>
    <col min="11285" max="11286" width="9" style="183" hidden="1" customWidth="1"/>
    <col min="11287" max="11287" width="12.25" style="183" customWidth="1"/>
    <col min="11288" max="11309" width="9" style="183" hidden="1" customWidth="1"/>
    <col min="11310" max="11310" width="14.25" style="183" customWidth="1"/>
    <col min="11311" max="11311" width="9" style="183" hidden="1" customWidth="1"/>
    <col min="11312" max="11312" width="13.5" style="183" customWidth="1"/>
    <col min="11313" max="11325" width="9" style="183" hidden="1" customWidth="1"/>
    <col min="11326" max="11326" width="27.625" style="183" customWidth="1"/>
    <col min="11327" max="11327" width="39.25" style="183" customWidth="1"/>
    <col min="11328" max="11328" width="13" style="183" customWidth="1"/>
    <col min="11329" max="11329" width="9" style="183" customWidth="1"/>
    <col min="11330" max="11330" width="30.25" style="183" customWidth="1"/>
    <col min="11331" max="11331" width="24" style="183" customWidth="1"/>
    <col min="11332" max="11332" width="9" style="183" customWidth="1"/>
    <col min="11333" max="11520" width="9" style="183"/>
    <col min="11521" max="11524" width="9" style="183" hidden="1" customWidth="1"/>
    <col min="11525" max="11525" width="48.75" style="183" customWidth="1"/>
    <col min="11526" max="11539" width="9" style="183" hidden="1" customWidth="1"/>
    <col min="11540" max="11540" width="13.375" style="183" customWidth="1"/>
    <col min="11541" max="11542" width="9" style="183" hidden="1" customWidth="1"/>
    <col min="11543" max="11543" width="12.25" style="183" customWidth="1"/>
    <col min="11544" max="11565" width="9" style="183" hidden="1" customWidth="1"/>
    <col min="11566" max="11566" width="14.25" style="183" customWidth="1"/>
    <col min="11567" max="11567" width="9" style="183" hidden="1" customWidth="1"/>
    <col min="11568" max="11568" width="13.5" style="183" customWidth="1"/>
    <col min="11569" max="11581" width="9" style="183" hidden="1" customWidth="1"/>
    <col min="11582" max="11582" width="27.625" style="183" customWidth="1"/>
    <col min="11583" max="11583" width="39.25" style="183" customWidth="1"/>
    <col min="11584" max="11584" width="13" style="183" customWidth="1"/>
    <col min="11585" max="11585" width="9" style="183" customWidth="1"/>
    <col min="11586" max="11586" width="30.25" style="183" customWidth="1"/>
    <col min="11587" max="11587" width="24" style="183" customWidth="1"/>
    <col min="11588" max="11588" width="9" style="183" customWidth="1"/>
    <col min="11589" max="11776" width="9" style="183"/>
    <col min="11777" max="11780" width="9" style="183" hidden="1" customWidth="1"/>
    <col min="11781" max="11781" width="48.75" style="183" customWidth="1"/>
    <col min="11782" max="11795" width="9" style="183" hidden="1" customWidth="1"/>
    <col min="11796" max="11796" width="13.375" style="183" customWidth="1"/>
    <col min="11797" max="11798" width="9" style="183" hidden="1" customWidth="1"/>
    <col min="11799" max="11799" width="12.25" style="183" customWidth="1"/>
    <col min="11800" max="11821" width="9" style="183" hidden="1" customWidth="1"/>
    <col min="11822" max="11822" width="14.25" style="183" customWidth="1"/>
    <col min="11823" max="11823" width="9" style="183" hidden="1" customWidth="1"/>
    <col min="11824" max="11824" width="13.5" style="183" customWidth="1"/>
    <col min="11825" max="11837" width="9" style="183" hidden="1" customWidth="1"/>
    <col min="11838" max="11838" width="27.625" style="183" customWidth="1"/>
    <col min="11839" max="11839" width="39.25" style="183" customWidth="1"/>
    <col min="11840" max="11840" width="13" style="183" customWidth="1"/>
    <col min="11841" max="11841" width="9" style="183" customWidth="1"/>
    <col min="11842" max="11842" width="30.25" style="183" customWidth="1"/>
    <col min="11843" max="11843" width="24" style="183" customWidth="1"/>
    <col min="11844" max="11844" width="9" style="183" customWidth="1"/>
    <col min="11845" max="12032" width="9" style="183"/>
    <col min="12033" max="12036" width="9" style="183" hidden="1" customWidth="1"/>
    <col min="12037" max="12037" width="48.75" style="183" customWidth="1"/>
    <col min="12038" max="12051" width="9" style="183" hidden="1" customWidth="1"/>
    <col min="12052" max="12052" width="13.375" style="183" customWidth="1"/>
    <col min="12053" max="12054" width="9" style="183" hidden="1" customWidth="1"/>
    <col min="12055" max="12055" width="12.25" style="183" customWidth="1"/>
    <col min="12056" max="12077" width="9" style="183" hidden="1" customWidth="1"/>
    <col min="12078" max="12078" width="14.25" style="183" customWidth="1"/>
    <col min="12079" max="12079" width="9" style="183" hidden="1" customWidth="1"/>
    <col min="12080" max="12080" width="13.5" style="183" customWidth="1"/>
    <col min="12081" max="12093" width="9" style="183" hidden="1" customWidth="1"/>
    <col min="12094" max="12094" width="27.625" style="183" customWidth="1"/>
    <col min="12095" max="12095" width="39.25" style="183" customWidth="1"/>
    <col min="12096" max="12096" width="13" style="183" customWidth="1"/>
    <col min="12097" max="12097" width="9" style="183" customWidth="1"/>
    <col min="12098" max="12098" width="30.25" style="183" customWidth="1"/>
    <col min="12099" max="12099" width="24" style="183" customWidth="1"/>
    <col min="12100" max="12100" width="9" style="183" customWidth="1"/>
    <col min="12101" max="12288" width="9" style="183"/>
    <col min="12289" max="12292" width="9" style="183" hidden="1" customWidth="1"/>
    <col min="12293" max="12293" width="48.75" style="183" customWidth="1"/>
    <col min="12294" max="12307" width="9" style="183" hidden="1" customWidth="1"/>
    <col min="12308" max="12308" width="13.375" style="183" customWidth="1"/>
    <col min="12309" max="12310" width="9" style="183" hidden="1" customWidth="1"/>
    <col min="12311" max="12311" width="12.25" style="183" customWidth="1"/>
    <col min="12312" max="12333" width="9" style="183" hidden="1" customWidth="1"/>
    <col min="12334" max="12334" width="14.25" style="183" customWidth="1"/>
    <col min="12335" max="12335" width="9" style="183" hidden="1" customWidth="1"/>
    <col min="12336" max="12336" width="13.5" style="183" customWidth="1"/>
    <col min="12337" max="12349" width="9" style="183" hidden="1" customWidth="1"/>
    <col min="12350" max="12350" width="27.625" style="183" customWidth="1"/>
    <col min="12351" max="12351" width="39.25" style="183" customWidth="1"/>
    <col min="12352" max="12352" width="13" style="183" customWidth="1"/>
    <col min="12353" max="12353" width="9" style="183" customWidth="1"/>
    <col min="12354" max="12354" width="30.25" style="183" customWidth="1"/>
    <col min="12355" max="12355" width="24" style="183" customWidth="1"/>
    <col min="12356" max="12356" width="9" style="183" customWidth="1"/>
    <col min="12357" max="12544" width="9" style="183"/>
    <col min="12545" max="12548" width="9" style="183" hidden="1" customWidth="1"/>
    <col min="12549" max="12549" width="48.75" style="183" customWidth="1"/>
    <col min="12550" max="12563" width="9" style="183" hidden="1" customWidth="1"/>
    <col min="12564" max="12564" width="13.375" style="183" customWidth="1"/>
    <col min="12565" max="12566" width="9" style="183" hidden="1" customWidth="1"/>
    <col min="12567" max="12567" width="12.25" style="183" customWidth="1"/>
    <col min="12568" max="12589" width="9" style="183" hidden="1" customWidth="1"/>
    <col min="12590" max="12590" width="14.25" style="183" customWidth="1"/>
    <col min="12591" max="12591" width="9" style="183" hidden="1" customWidth="1"/>
    <col min="12592" max="12592" width="13.5" style="183" customWidth="1"/>
    <col min="12593" max="12605" width="9" style="183" hidden="1" customWidth="1"/>
    <col min="12606" max="12606" width="27.625" style="183" customWidth="1"/>
    <col min="12607" max="12607" width="39.25" style="183" customWidth="1"/>
    <col min="12608" max="12608" width="13" style="183" customWidth="1"/>
    <col min="12609" max="12609" width="9" style="183" customWidth="1"/>
    <col min="12610" max="12610" width="30.25" style="183" customWidth="1"/>
    <col min="12611" max="12611" width="24" style="183" customWidth="1"/>
    <col min="12612" max="12612" width="9" style="183" customWidth="1"/>
    <col min="12613" max="12800" width="9" style="183"/>
    <col min="12801" max="12804" width="9" style="183" hidden="1" customWidth="1"/>
    <col min="12805" max="12805" width="48.75" style="183" customWidth="1"/>
    <col min="12806" max="12819" width="9" style="183" hidden="1" customWidth="1"/>
    <col min="12820" max="12820" width="13.375" style="183" customWidth="1"/>
    <col min="12821" max="12822" width="9" style="183" hidden="1" customWidth="1"/>
    <col min="12823" max="12823" width="12.25" style="183" customWidth="1"/>
    <col min="12824" max="12845" width="9" style="183" hidden="1" customWidth="1"/>
    <col min="12846" max="12846" width="14.25" style="183" customWidth="1"/>
    <col min="12847" max="12847" width="9" style="183" hidden="1" customWidth="1"/>
    <col min="12848" max="12848" width="13.5" style="183" customWidth="1"/>
    <col min="12849" max="12861" width="9" style="183" hidden="1" customWidth="1"/>
    <col min="12862" max="12862" width="27.625" style="183" customWidth="1"/>
    <col min="12863" max="12863" width="39.25" style="183" customWidth="1"/>
    <col min="12864" max="12864" width="13" style="183" customWidth="1"/>
    <col min="12865" max="12865" width="9" style="183" customWidth="1"/>
    <col min="12866" max="12866" width="30.25" style="183" customWidth="1"/>
    <col min="12867" max="12867" width="24" style="183" customWidth="1"/>
    <col min="12868" max="12868" width="9" style="183" customWidth="1"/>
    <col min="12869" max="13056" width="9" style="183"/>
    <col min="13057" max="13060" width="9" style="183" hidden="1" customWidth="1"/>
    <col min="13061" max="13061" width="48.75" style="183" customWidth="1"/>
    <col min="13062" max="13075" width="9" style="183" hidden="1" customWidth="1"/>
    <col min="13076" max="13076" width="13.375" style="183" customWidth="1"/>
    <col min="13077" max="13078" width="9" style="183" hidden="1" customWidth="1"/>
    <col min="13079" max="13079" width="12.25" style="183" customWidth="1"/>
    <col min="13080" max="13101" width="9" style="183" hidden="1" customWidth="1"/>
    <col min="13102" max="13102" width="14.25" style="183" customWidth="1"/>
    <col min="13103" max="13103" width="9" style="183" hidden="1" customWidth="1"/>
    <col min="13104" max="13104" width="13.5" style="183" customWidth="1"/>
    <col min="13105" max="13117" width="9" style="183" hidden="1" customWidth="1"/>
    <col min="13118" max="13118" width="27.625" style="183" customWidth="1"/>
    <col min="13119" max="13119" width="39.25" style="183" customWidth="1"/>
    <col min="13120" max="13120" width="13" style="183" customWidth="1"/>
    <col min="13121" max="13121" width="9" style="183" customWidth="1"/>
    <col min="13122" max="13122" width="30.25" style="183" customWidth="1"/>
    <col min="13123" max="13123" width="24" style="183" customWidth="1"/>
    <col min="13124" max="13124" width="9" style="183" customWidth="1"/>
    <col min="13125" max="13312" width="9" style="183"/>
    <col min="13313" max="13316" width="9" style="183" hidden="1" customWidth="1"/>
    <col min="13317" max="13317" width="48.75" style="183" customWidth="1"/>
    <col min="13318" max="13331" width="9" style="183" hidden="1" customWidth="1"/>
    <col min="13332" max="13332" width="13.375" style="183" customWidth="1"/>
    <col min="13333" max="13334" width="9" style="183" hidden="1" customWidth="1"/>
    <col min="13335" max="13335" width="12.25" style="183" customWidth="1"/>
    <col min="13336" max="13357" width="9" style="183" hidden="1" customWidth="1"/>
    <col min="13358" max="13358" width="14.25" style="183" customWidth="1"/>
    <col min="13359" max="13359" width="9" style="183" hidden="1" customWidth="1"/>
    <col min="13360" max="13360" width="13.5" style="183" customWidth="1"/>
    <col min="13361" max="13373" width="9" style="183" hidden="1" customWidth="1"/>
    <col min="13374" max="13374" width="27.625" style="183" customWidth="1"/>
    <col min="13375" max="13375" width="39.25" style="183" customWidth="1"/>
    <col min="13376" max="13376" width="13" style="183" customWidth="1"/>
    <col min="13377" max="13377" width="9" style="183" customWidth="1"/>
    <col min="13378" max="13378" width="30.25" style="183" customWidth="1"/>
    <col min="13379" max="13379" width="24" style="183" customWidth="1"/>
    <col min="13380" max="13380" width="9" style="183" customWidth="1"/>
    <col min="13381" max="13568" width="9" style="183"/>
    <col min="13569" max="13572" width="9" style="183" hidden="1" customWidth="1"/>
    <col min="13573" max="13573" width="48.75" style="183" customWidth="1"/>
    <col min="13574" max="13587" width="9" style="183" hidden="1" customWidth="1"/>
    <col min="13588" max="13588" width="13.375" style="183" customWidth="1"/>
    <col min="13589" max="13590" width="9" style="183" hidden="1" customWidth="1"/>
    <col min="13591" max="13591" width="12.25" style="183" customWidth="1"/>
    <col min="13592" max="13613" width="9" style="183" hidden="1" customWidth="1"/>
    <col min="13614" max="13614" width="14.25" style="183" customWidth="1"/>
    <col min="13615" max="13615" width="9" style="183" hidden="1" customWidth="1"/>
    <col min="13616" max="13616" width="13.5" style="183" customWidth="1"/>
    <col min="13617" max="13629" width="9" style="183" hidden="1" customWidth="1"/>
    <col min="13630" max="13630" width="27.625" style="183" customWidth="1"/>
    <col min="13631" max="13631" width="39.25" style="183" customWidth="1"/>
    <col min="13632" max="13632" width="13" style="183" customWidth="1"/>
    <col min="13633" max="13633" width="9" style="183" customWidth="1"/>
    <col min="13634" max="13634" width="30.25" style="183" customWidth="1"/>
    <col min="13635" max="13635" width="24" style="183" customWidth="1"/>
    <col min="13636" max="13636" width="9" style="183" customWidth="1"/>
    <col min="13637" max="13824" width="9" style="183"/>
    <col min="13825" max="13828" width="9" style="183" hidden="1" customWidth="1"/>
    <col min="13829" max="13829" width="48.75" style="183" customWidth="1"/>
    <col min="13830" max="13843" width="9" style="183" hidden="1" customWidth="1"/>
    <col min="13844" max="13844" width="13.375" style="183" customWidth="1"/>
    <col min="13845" max="13846" width="9" style="183" hidden="1" customWidth="1"/>
    <col min="13847" max="13847" width="12.25" style="183" customWidth="1"/>
    <col min="13848" max="13869" width="9" style="183" hidden="1" customWidth="1"/>
    <col min="13870" max="13870" width="14.25" style="183" customWidth="1"/>
    <col min="13871" max="13871" width="9" style="183" hidden="1" customWidth="1"/>
    <col min="13872" max="13872" width="13.5" style="183" customWidth="1"/>
    <col min="13873" max="13885" width="9" style="183" hidden="1" customWidth="1"/>
    <col min="13886" max="13886" width="27.625" style="183" customWidth="1"/>
    <col min="13887" max="13887" width="39.25" style="183" customWidth="1"/>
    <col min="13888" max="13888" width="13" style="183" customWidth="1"/>
    <col min="13889" max="13889" width="9" style="183" customWidth="1"/>
    <col min="13890" max="13890" width="30.25" style="183" customWidth="1"/>
    <col min="13891" max="13891" width="24" style="183" customWidth="1"/>
    <col min="13892" max="13892" width="9" style="183" customWidth="1"/>
    <col min="13893" max="14080" width="9" style="183"/>
    <col min="14081" max="14084" width="9" style="183" hidden="1" customWidth="1"/>
    <col min="14085" max="14085" width="48.75" style="183" customWidth="1"/>
    <col min="14086" max="14099" width="9" style="183" hidden="1" customWidth="1"/>
    <col min="14100" max="14100" width="13.375" style="183" customWidth="1"/>
    <col min="14101" max="14102" width="9" style="183" hidden="1" customWidth="1"/>
    <col min="14103" max="14103" width="12.25" style="183" customWidth="1"/>
    <col min="14104" max="14125" width="9" style="183" hidden="1" customWidth="1"/>
    <col min="14126" max="14126" width="14.25" style="183" customWidth="1"/>
    <col min="14127" max="14127" width="9" style="183" hidden="1" customWidth="1"/>
    <col min="14128" max="14128" width="13.5" style="183" customWidth="1"/>
    <col min="14129" max="14141" width="9" style="183" hidden="1" customWidth="1"/>
    <col min="14142" max="14142" width="27.625" style="183" customWidth="1"/>
    <col min="14143" max="14143" width="39.25" style="183" customWidth="1"/>
    <col min="14144" max="14144" width="13" style="183" customWidth="1"/>
    <col min="14145" max="14145" width="9" style="183" customWidth="1"/>
    <col min="14146" max="14146" width="30.25" style="183" customWidth="1"/>
    <col min="14147" max="14147" width="24" style="183" customWidth="1"/>
    <col min="14148" max="14148" width="9" style="183" customWidth="1"/>
    <col min="14149" max="14336" width="9" style="183"/>
    <col min="14337" max="14340" width="9" style="183" hidden="1" customWidth="1"/>
    <col min="14341" max="14341" width="48.75" style="183" customWidth="1"/>
    <col min="14342" max="14355" width="9" style="183" hidden="1" customWidth="1"/>
    <col min="14356" max="14356" width="13.375" style="183" customWidth="1"/>
    <col min="14357" max="14358" width="9" style="183" hidden="1" customWidth="1"/>
    <col min="14359" max="14359" width="12.25" style="183" customWidth="1"/>
    <col min="14360" max="14381" width="9" style="183" hidden="1" customWidth="1"/>
    <col min="14382" max="14382" width="14.25" style="183" customWidth="1"/>
    <col min="14383" max="14383" width="9" style="183" hidden="1" customWidth="1"/>
    <col min="14384" max="14384" width="13.5" style="183" customWidth="1"/>
    <col min="14385" max="14397" width="9" style="183" hidden="1" customWidth="1"/>
    <col min="14398" max="14398" width="27.625" style="183" customWidth="1"/>
    <col min="14399" max="14399" width="39.25" style="183" customWidth="1"/>
    <col min="14400" max="14400" width="13" style="183" customWidth="1"/>
    <col min="14401" max="14401" width="9" style="183" customWidth="1"/>
    <col min="14402" max="14402" width="30.25" style="183" customWidth="1"/>
    <col min="14403" max="14403" width="24" style="183" customWidth="1"/>
    <col min="14404" max="14404" width="9" style="183" customWidth="1"/>
    <col min="14405" max="14592" width="9" style="183"/>
    <col min="14593" max="14596" width="9" style="183" hidden="1" customWidth="1"/>
    <col min="14597" max="14597" width="48.75" style="183" customWidth="1"/>
    <col min="14598" max="14611" width="9" style="183" hidden="1" customWidth="1"/>
    <col min="14612" max="14612" width="13.375" style="183" customWidth="1"/>
    <col min="14613" max="14614" width="9" style="183" hidden="1" customWidth="1"/>
    <col min="14615" max="14615" width="12.25" style="183" customWidth="1"/>
    <col min="14616" max="14637" width="9" style="183" hidden="1" customWidth="1"/>
    <col min="14638" max="14638" width="14.25" style="183" customWidth="1"/>
    <col min="14639" max="14639" width="9" style="183" hidden="1" customWidth="1"/>
    <col min="14640" max="14640" width="13.5" style="183" customWidth="1"/>
    <col min="14641" max="14653" width="9" style="183" hidden="1" customWidth="1"/>
    <col min="14654" max="14654" width="27.625" style="183" customWidth="1"/>
    <col min="14655" max="14655" width="39.25" style="183" customWidth="1"/>
    <col min="14656" max="14656" width="13" style="183" customWidth="1"/>
    <col min="14657" max="14657" width="9" style="183" customWidth="1"/>
    <col min="14658" max="14658" width="30.25" style="183" customWidth="1"/>
    <col min="14659" max="14659" width="24" style="183" customWidth="1"/>
    <col min="14660" max="14660" width="9" style="183" customWidth="1"/>
    <col min="14661" max="14848" width="9" style="183"/>
    <col min="14849" max="14852" width="9" style="183" hidden="1" customWidth="1"/>
    <col min="14853" max="14853" width="48.75" style="183" customWidth="1"/>
    <col min="14854" max="14867" width="9" style="183" hidden="1" customWidth="1"/>
    <col min="14868" max="14868" width="13.375" style="183" customWidth="1"/>
    <col min="14869" max="14870" width="9" style="183" hidden="1" customWidth="1"/>
    <col min="14871" max="14871" width="12.25" style="183" customWidth="1"/>
    <col min="14872" max="14893" width="9" style="183" hidden="1" customWidth="1"/>
    <col min="14894" max="14894" width="14.25" style="183" customWidth="1"/>
    <col min="14895" max="14895" width="9" style="183" hidden="1" customWidth="1"/>
    <col min="14896" max="14896" width="13.5" style="183" customWidth="1"/>
    <col min="14897" max="14909" width="9" style="183" hidden="1" customWidth="1"/>
    <col min="14910" max="14910" width="27.625" style="183" customWidth="1"/>
    <col min="14911" max="14911" width="39.25" style="183" customWidth="1"/>
    <col min="14912" max="14912" width="13" style="183" customWidth="1"/>
    <col min="14913" max="14913" width="9" style="183" customWidth="1"/>
    <col min="14914" max="14914" width="30.25" style="183" customWidth="1"/>
    <col min="14915" max="14915" width="24" style="183" customWidth="1"/>
    <col min="14916" max="14916" width="9" style="183" customWidth="1"/>
    <col min="14917" max="15104" width="9" style="183"/>
    <col min="15105" max="15108" width="9" style="183" hidden="1" customWidth="1"/>
    <col min="15109" max="15109" width="48.75" style="183" customWidth="1"/>
    <col min="15110" max="15123" width="9" style="183" hidden="1" customWidth="1"/>
    <col min="15124" max="15124" width="13.375" style="183" customWidth="1"/>
    <col min="15125" max="15126" width="9" style="183" hidden="1" customWidth="1"/>
    <col min="15127" max="15127" width="12.25" style="183" customWidth="1"/>
    <col min="15128" max="15149" width="9" style="183" hidden="1" customWidth="1"/>
    <col min="15150" max="15150" width="14.25" style="183" customWidth="1"/>
    <col min="15151" max="15151" width="9" style="183" hidden="1" customWidth="1"/>
    <col min="15152" max="15152" width="13.5" style="183" customWidth="1"/>
    <col min="15153" max="15165" width="9" style="183" hidden="1" customWidth="1"/>
    <col min="15166" max="15166" width="27.625" style="183" customWidth="1"/>
    <col min="15167" max="15167" width="39.25" style="183" customWidth="1"/>
    <col min="15168" max="15168" width="13" style="183" customWidth="1"/>
    <col min="15169" max="15169" width="9" style="183" customWidth="1"/>
    <col min="15170" max="15170" width="30.25" style="183" customWidth="1"/>
    <col min="15171" max="15171" width="24" style="183" customWidth="1"/>
    <col min="15172" max="15172" width="9" style="183" customWidth="1"/>
    <col min="15173" max="15360" width="9" style="183"/>
    <col min="15361" max="15364" width="9" style="183" hidden="1" customWidth="1"/>
    <col min="15365" max="15365" width="48.75" style="183" customWidth="1"/>
    <col min="15366" max="15379" width="9" style="183" hidden="1" customWidth="1"/>
    <col min="15380" max="15380" width="13.375" style="183" customWidth="1"/>
    <col min="15381" max="15382" width="9" style="183" hidden="1" customWidth="1"/>
    <col min="15383" max="15383" width="12.25" style="183" customWidth="1"/>
    <col min="15384" max="15405" width="9" style="183" hidden="1" customWidth="1"/>
    <col min="15406" max="15406" width="14.25" style="183" customWidth="1"/>
    <col min="15407" max="15407" width="9" style="183" hidden="1" customWidth="1"/>
    <col min="15408" max="15408" width="13.5" style="183" customWidth="1"/>
    <col min="15409" max="15421" width="9" style="183" hidden="1" customWidth="1"/>
    <col min="15422" max="15422" width="27.625" style="183" customWidth="1"/>
    <col min="15423" max="15423" width="39.25" style="183" customWidth="1"/>
    <col min="15424" max="15424" width="13" style="183" customWidth="1"/>
    <col min="15425" max="15425" width="9" style="183" customWidth="1"/>
    <col min="15426" max="15426" width="30.25" style="183" customWidth="1"/>
    <col min="15427" max="15427" width="24" style="183" customWidth="1"/>
    <col min="15428" max="15428" width="9" style="183" customWidth="1"/>
    <col min="15429" max="15616" width="9" style="183"/>
    <col min="15617" max="15620" width="9" style="183" hidden="1" customWidth="1"/>
    <col min="15621" max="15621" width="48.75" style="183" customWidth="1"/>
    <col min="15622" max="15635" width="9" style="183" hidden="1" customWidth="1"/>
    <col min="15636" max="15636" width="13.375" style="183" customWidth="1"/>
    <col min="15637" max="15638" width="9" style="183" hidden="1" customWidth="1"/>
    <col min="15639" max="15639" width="12.25" style="183" customWidth="1"/>
    <col min="15640" max="15661" width="9" style="183" hidden="1" customWidth="1"/>
    <col min="15662" max="15662" width="14.25" style="183" customWidth="1"/>
    <col min="15663" max="15663" width="9" style="183" hidden="1" customWidth="1"/>
    <col min="15664" max="15664" width="13.5" style="183" customWidth="1"/>
    <col min="15665" max="15677" width="9" style="183" hidden="1" customWidth="1"/>
    <col min="15678" max="15678" width="27.625" style="183" customWidth="1"/>
    <col min="15679" max="15679" width="39.25" style="183" customWidth="1"/>
    <col min="15680" max="15680" width="13" style="183" customWidth="1"/>
    <col min="15681" max="15681" width="9" style="183" customWidth="1"/>
    <col min="15682" max="15682" width="30.25" style="183" customWidth="1"/>
    <col min="15683" max="15683" width="24" style="183" customWidth="1"/>
    <col min="15684" max="15684" width="9" style="183" customWidth="1"/>
    <col min="15685" max="15872" width="9" style="183"/>
    <col min="15873" max="15876" width="9" style="183" hidden="1" customWidth="1"/>
    <col min="15877" max="15877" width="48.75" style="183" customWidth="1"/>
    <col min="15878" max="15891" width="9" style="183" hidden="1" customWidth="1"/>
    <col min="15892" max="15892" width="13.375" style="183" customWidth="1"/>
    <col min="15893" max="15894" width="9" style="183" hidden="1" customWidth="1"/>
    <col min="15895" max="15895" width="12.25" style="183" customWidth="1"/>
    <col min="15896" max="15917" width="9" style="183" hidden="1" customWidth="1"/>
    <col min="15918" max="15918" width="14.25" style="183" customWidth="1"/>
    <col min="15919" max="15919" width="9" style="183" hidden="1" customWidth="1"/>
    <col min="15920" max="15920" width="13.5" style="183" customWidth="1"/>
    <col min="15921" max="15933" width="9" style="183" hidden="1" customWidth="1"/>
    <col min="15934" max="15934" width="27.625" style="183" customWidth="1"/>
    <col min="15935" max="15935" width="39.25" style="183" customWidth="1"/>
    <col min="15936" max="15936" width="13" style="183" customWidth="1"/>
    <col min="15937" max="15937" width="9" style="183" customWidth="1"/>
    <col min="15938" max="15938" width="30.25" style="183" customWidth="1"/>
    <col min="15939" max="15939" width="24" style="183" customWidth="1"/>
    <col min="15940" max="15940" width="9" style="183" customWidth="1"/>
    <col min="15941" max="16128" width="9" style="183"/>
    <col min="16129" max="16132" width="9" style="183" hidden="1" customWidth="1"/>
    <col min="16133" max="16133" width="48.75" style="183" customWidth="1"/>
    <col min="16134" max="16147" width="9" style="183" hidden="1" customWidth="1"/>
    <col min="16148" max="16148" width="13.375" style="183" customWidth="1"/>
    <col min="16149" max="16150" width="9" style="183" hidden="1" customWidth="1"/>
    <col min="16151" max="16151" width="12.25" style="183" customWidth="1"/>
    <col min="16152" max="16173" width="9" style="183" hidden="1" customWidth="1"/>
    <col min="16174" max="16174" width="14.25" style="183" customWidth="1"/>
    <col min="16175" max="16175" width="9" style="183" hidden="1" customWidth="1"/>
    <col min="16176" max="16176" width="13.5" style="183" customWidth="1"/>
    <col min="16177" max="16189" width="9" style="183" hidden="1" customWidth="1"/>
    <col min="16190" max="16190" width="27.625" style="183" customWidth="1"/>
    <col min="16191" max="16191" width="39.25" style="183" customWidth="1"/>
    <col min="16192" max="16192" width="13" style="183" customWidth="1"/>
    <col min="16193" max="16193" width="9" style="183" customWidth="1"/>
    <col min="16194" max="16194" width="30.25" style="183" customWidth="1"/>
    <col min="16195" max="16195" width="24" style="183" customWidth="1"/>
    <col min="16196" max="16196" width="9" style="183" customWidth="1"/>
    <col min="16197" max="16384" width="9" style="183"/>
  </cols>
  <sheetData>
    <row r="1" spans="1:64" s="176" customFormat="1" ht="38.25" customHeight="1">
      <c r="A1" s="185"/>
      <c r="B1" s="185"/>
      <c r="C1" s="185"/>
      <c r="D1" s="185"/>
      <c r="E1" s="986" t="s">
        <v>2280</v>
      </c>
      <c r="F1" s="975"/>
      <c r="G1" s="975"/>
      <c r="H1" s="975"/>
      <c r="I1" s="975"/>
      <c r="J1" s="975"/>
      <c r="K1" s="975"/>
      <c r="L1" s="975"/>
      <c r="M1" s="975"/>
      <c r="N1" s="975"/>
      <c r="O1" s="975"/>
      <c r="P1" s="975"/>
      <c r="Q1" s="975"/>
      <c r="R1" s="975"/>
      <c r="S1" s="975"/>
      <c r="T1" s="986"/>
      <c r="U1" s="975"/>
      <c r="V1" s="975"/>
      <c r="W1" s="986"/>
      <c r="X1" s="975"/>
      <c r="Y1" s="975"/>
      <c r="Z1" s="975"/>
      <c r="AA1" s="975"/>
      <c r="AB1" s="975"/>
      <c r="AC1" s="975"/>
      <c r="AD1" s="975"/>
      <c r="AE1" s="975"/>
      <c r="AF1" s="975"/>
      <c r="AG1" s="975"/>
      <c r="AH1" s="975"/>
      <c r="AI1" s="975"/>
      <c r="AJ1" s="975"/>
      <c r="AK1" s="975"/>
      <c r="AL1" s="975"/>
      <c r="AM1" s="975"/>
      <c r="AN1" s="975"/>
      <c r="AO1" s="975"/>
      <c r="AP1" s="975"/>
      <c r="AQ1" s="975"/>
      <c r="AR1" s="975"/>
      <c r="AS1" s="975"/>
      <c r="AT1" s="986"/>
      <c r="AU1" s="975"/>
      <c r="AV1" s="986"/>
      <c r="AW1" s="975"/>
      <c r="AX1" s="975"/>
      <c r="AY1" s="975"/>
      <c r="AZ1" s="975"/>
      <c r="BA1" s="975"/>
      <c r="BB1" s="975"/>
      <c r="BC1" s="975"/>
      <c r="BD1" s="975"/>
      <c r="BE1" s="975"/>
      <c r="BF1" s="975"/>
      <c r="BG1" s="975"/>
      <c r="BH1" s="975"/>
      <c r="BI1" s="975"/>
      <c r="BJ1" s="987"/>
      <c r="BK1" s="252"/>
      <c r="BL1" s="266">
        <f>622.5-611.66</f>
        <v>10.84</v>
      </c>
    </row>
    <row r="2" spans="1:64" ht="17.25" customHeight="1">
      <c r="E2" s="186"/>
      <c r="F2" s="187"/>
      <c r="G2" s="187"/>
      <c r="H2" s="187"/>
      <c r="I2" s="187"/>
      <c r="J2" s="187"/>
      <c r="K2" s="218"/>
      <c r="L2" s="187"/>
      <c r="M2" s="187"/>
      <c r="N2" s="187"/>
      <c r="O2" s="187"/>
      <c r="P2" s="187"/>
      <c r="Q2" s="225"/>
      <c r="R2" s="187"/>
      <c r="S2" s="187"/>
      <c r="T2" s="226"/>
      <c r="U2" s="187"/>
      <c r="V2" s="187"/>
      <c r="W2" s="227"/>
      <c r="X2" s="187"/>
      <c r="Y2" s="187"/>
      <c r="Z2" s="187"/>
      <c r="AA2" s="187"/>
      <c r="AB2" s="187">
        <v>0</v>
      </c>
      <c r="AC2" s="187"/>
      <c r="AD2" s="187"/>
      <c r="AE2" s="187"/>
      <c r="AF2" s="187"/>
      <c r="AG2" s="187"/>
      <c r="AH2" s="187"/>
      <c r="AI2" s="187"/>
      <c r="AJ2" s="187"/>
      <c r="AK2" s="187"/>
      <c r="AL2" s="187"/>
      <c r="AM2" s="187"/>
      <c r="AN2" s="187"/>
      <c r="AO2" s="187"/>
      <c r="AP2" s="187"/>
      <c r="AQ2" s="187"/>
      <c r="AR2" s="187"/>
      <c r="AS2" s="187"/>
      <c r="AT2" s="227"/>
      <c r="AU2" s="187">
        <v>2689740</v>
      </c>
      <c r="AV2" s="240" t="s">
        <v>2</v>
      </c>
      <c r="AW2" s="187"/>
      <c r="AX2" s="248" t="s">
        <v>2</v>
      </c>
      <c r="AY2" s="249" t="s">
        <v>2</v>
      </c>
      <c r="AZ2" s="249"/>
      <c r="BA2" s="249"/>
      <c r="BI2" s="187"/>
      <c r="BJ2" s="267" t="s">
        <v>2</v>
      </c>
    </row>
    <row r="3" spans="1:64" s="176" customFormat="1" ht="15.75" customHeight="1">
      <c r="A3" s="185"/>
      <c r="B3" s="185"/>
      <c r="C3" s="185"/>
      <c r="D3" s="185"/>
      <c r="E3" s="982" t="s">
        <v>1235</v>
      </c>
      <c r="F3" s="984" t="s">
        <v>1236</v>
      </c>
      <c r="G3" s="965" t="s">
        <v>1237</v>
      </c>
      <c r="H3" s="965" t="s">
        <v>1238</v>
      </c>
      <c r="I3" s="965" t="s">
        <v>436</v>
      </c>
      <c r="J3" s="965" t="s">
        <v>1239</v>
      </c>
      <c r="K3" s="979" t="s">
        <v>1240</v>
      </c>
      <c r="L3" s="965" t="s">
        <v>1241</v>
      </c>
      <c r="M3" s="965" t="s">
        <v>1242</v>
      </c>
      <c r="N3" s="965" t="s">
        <v>1243</v>
      </c>
      <c r="O3" s="965" t="s">
        <v>1244</v>
      </c>
      <c r="P3" s="965" t="s">
        <v>1245</v>
      </c>
      <c r="Q3" s="972" t="s">
        <v>1246</v>
      </c>
      <c r="R3" s="965" t="s">
        <v>1247</v>
      </c>
      <c r="S3" s="965" t="s">
        <v>1248</v>
      </c>
      <c r="T3" s="982" t="s">
        <v>669</v>
      </c>
      <c r="U3" s="984" t="s">
        <v>1250</v>
      </c>
      <c r="V3" s="972" t="s">
        <v>1251</v>
      </c>
      <c r="W3" s="982" t="s">
        <v>599</v>
      </c>
      <c r="X3" s="984" t="s">
        <v>1253</v>
      </c>
      <c r="Y3" s="188"/>
      <c r="Z3" s="965" t="s">
        <v>1254</v>
      </c>
      <c r="AA3" s="965" t="s">
        <v>1255</v>
      </c>
      <c r="AB3" s="965" t="s">
        <v>1256</v>
      </c>
      <c r="AC3" s="965" t="s">
        <v>1257</v>
      </c>
      <c r="AD3" s="188"/>
      <c r="AE3" s="188"/>
      <c r="AF3" s="965" t="s">
        <v>1258</v>
      </c>
      <c r="AG3" s="965" t="s">
        <v>1254</v>
      </c>
      <c r="AH3" s="965" t="s">
        <v>1255</v>
      </c>
      <c r="AI3" s="965" t="s">
        <v>1256</v>
      </c>
      <c r="AJ3" s="965" t="s">
        <v>1257</v>
      </c>
      <c r="AK3" s="965" t="s">
        <v>1259</v>
      </c>
      <c r="AL3" s="965" t="s">
        <v>1260</v>
      </c>
      <c r="AM3" s="965" t="s">
        <v>1261</v>
      </c>
      <c r="AN3" s="965" t="s">
        <v>1262</v>
      </c>
      <c r="AO3" s="965" t="s">
        <v>1263</v>
      </c>
      <c r="AP3" s="965" t="s">
        <v>1264</v>
      </c>
      <c r="AQ3" s="965" t="s">
        <v>1265</v>
      </c>
      <c r="AR3" s="965" t="s">
        <v>1266</v>
      </c>
      <c r="AS3" s="969" t="s">
        <v>1267</v>
      </c>
      <c r="AT3" s="982" t="s">
        <v>2281</v>
      </c>
      <c r="AU3" s="984" t="s">
        <v>1269</v>
      </c>
      <c r="AV3" s="982" t="s">
        <v>566</v>
      </c>
      <c r="AW3" s="984" t="s">
        <v>1270</v>
      </c>
      <c r="AX3" s="965" t="s">
        <v>1271</v>
      </c>
      <c r="AY3" s="967" t="s">
        <v>1272</v>
      </c>
      <c r="AZ3" s="967" t="s">
        <v>1273</v>
      </c>
      <c r="BA3" s="251"/>
      <c r="BB3" s="252"/>
      <c r="BC3" s="252"/>
      <c r="BD3" s="252"/>
      <c r="BE3" s="252"/>
      <c r="BF3" s="252"/>
      <c r="BG3" s="252"/>
      <c r="BH3" s="252"/>
      <c r="BI3" s="967" t="s">
        <v>1267</v>
      </c>
      <c r="BJ3" s="981" t="s">
        <v>1274</v>
      </c>
      <c r="BK3" s="964" t="s">
        <v>440</v>
      </c>
      <c r="BL3" s="252"/>
    </row>
    <row r="4" spans="1:64" s="177" customFormat="1" ht="15.75" customHeight="1">
      <c r="A4" s="189"/>
      <c r="B4" s="189"/>
      <c r="C4" s="189" t="s">
        <v>1275</v>
      </c>
      <c r="D4" s="189" t="s">
        <v>1276</v>
      </c>
      <c r="E4" s="983"/>
      <c r="F4" s="985"/>
      <c r="G4" s="966"/>
      <c r="H4" s="966"/>
      <c r="I4" s="966"/>
      <c r="J4" s="966"/>
      <c r="K4" s="980"/>
      <c r="L4" s="966"/>
      <c r="M4" s="966"/>
      <c r="N4" s="966"/>
      <c r="O4" s="966"/>
      <c r="P4" s="966"/>
      <c r="Q4" s="973"/>
      <c r="R4" s="966"/>
      <c r="S4" s="966"/>
      <c r="T4" s="983"/>
      <c r="U4" s="985"/>
      <c r="V4" s="973"/>
      <c r="W4" s="983"/>
      <c r="X4" s="985"/>
      <c r="Y4" s="190" t="s">
        <v>1277</v>
      </c>
      <c r="Z4" s="966"/>
      <c r="AA4" s="966"/>
      <c r="AB4" s="966"/>
      <c r="AC4" s="966"/>
      <c r="AD4" s="190"/>
      <c r="AE4" s="190"/>
      <c r="AF4" s="966"/>
      <c r="AG4" s="966"/>
      <c r="AH4" s="966"/>
      <c r="AI4" s="966"/>
      <c r="AJ4" s="966"/>
      <c r="AK4" s="966"/>
      <c r="AL4" s="966"/>
      <c r="AM4" s="966"/>
      <c r="AN4" s="966"/>
      <c r="AO4" s="966"/>
      <c r="AP4" s="966"/>
      <c r="AQ4" s="966"/>
      <c r="AR4" s="966"/>
      <c r="AS4" s="966"/>
      <c r="AT4" s="983"/>
      <c r="AU4" s="985"/>
      <c r="AV4" s="983"/>
      <c r="AW4" s="985"/>
      <c r="AX4" s="966"/>
      <c r="AY4" s="967"/>
      <c r="AZ4" s="967"/>
      <c r="BA4" s="253" t="s">
        <v>1278</v>
      </c>
      <c r="BB4" s="253" t="s">
        <v>1279</v>
      </c>
      <c r="BC4" s="250" t="s">
        <v>1280</v>
      </c>
      <c r="BD4" s="250" t="s">
        <v>1254</v>
      </c>
      <c r="BE4" s="250" t="s">
        <v>1255</v>
      </c>
      <c r="BF4" s="250" t="s">
        <v>1256</v>
      </c>
      <c r="BG4" s="250" t="s">
        <v>1257</v>
      </c>
      <c r="BH4" s="268"/>
      <c r="BI4" s="967"/>
      <c r="BJ4" s="981"/>
      <c r="BK4" s="964"/>
      <c r="BL4" s="268"/>
    </row>
    <row r="5" spans="1:64" ht="20.100000000000001" customHeight="1">
      <c r="A5" s="191"/>
      <c r="B5" s="191"/>
      <c r="C5" s="191"/>
      <c r="D5" s="191"/>
      <c r="E5" s="192" t="s">
        <v>1281</v>
      </c>
      <c r="F5" s="193">
        <v>14576194</v>
      </c>
      <c r="G5" s="194" t="e">
        <v>#REF!</v>
      </c>
      <c r="H5" s="194"/>
      <c r="I5" s="194"/>
      <c r="J5" s="194" t="e">
        <v>#REF!</v>
      </c>
      <c r="K5" s="219" t="e">
        <v>#REF!</v>
      </c>
      <c r="L5" s="194"/>
      <c r="M5" s="194"/>
      <c r="N5" s="194"/>
      <c r="O5" s="194"/>
      <c r="P5" s="194"/>
      <c r="Q5" s="228"/>
      <c r="R5" s="194"/>
      <c r="S5" s="194"/>
      <c r="T5" s="229">
        <v>16820701</v>
      </c>
      <c r="U5" s="193" t="e">
        <v>#REF!</v>
      </c>
      <c r="V5" s="194">
        <v>17207701</v>
      </c>
      <c r="W5" s="229">
        <f>W6+W40+W164+W186+W187</f>
        <v>18268870</v>
      </c>
      <c r="X5" s="193" t="e">
        <v>#REF!</v>
      </c>
      <c r="Y5" s="194"/>
      <c r="Z5" s="194"/>
      <c r="AA5" s="194"/>
      <c r="AB5" s="194"/>
      <c r="AC5" s="194"/>
      <c r="AD5" s="194"/>
      <c r="AE5" s="194"/>
      <c r="AF5" s="194"/>
      <c r="AG5" s="194"/>
      <c r="AH5" s="194"/>
      <c r="AI5" s="194"/>
      <c r="AJ5" s="194"/>
      <c r="AK5" s="194"/>
      <c r="AL5" s="194"/>
      <c r="AM5" s="194">
        <v>1</v>
      </c>
      <c r="AN5" s="194">
        <v>1</v>
      </c>
      <c r="AO5" s="194"/>
      <c r="AP5" s="200" t="e">
        <v>#REF!</v>
      </c>
      <c r="AQ5" s="241" t="e">
        <v>#REF!</v>
      </c>
      <c r="AR5" s="194"/>
      <c r="AS5" s="194"/>
      <c r="AT5" s="229">
        <v>1448169</v>
      </c>
      <c r="AU5" s="199">
        <v>1448169</v>
      </c>
      <c r="AV5" s="242">
        <v>8.6</v>
      </c>
      <c r="AW5" s="254"/>
      <c r="AX5" s="255"/>
      <c r="AY5" s="256"/>
      <c r="AZ5" s="256"/>
      <c r="BA5" s="256"/>
      <c r="BB5" s="257" t="s">
        <v>1282</v>
      </c>
      <c r="BC5" s="257"/>
      <c r="BD5" s="257"/>
      <c r="BE5" s="257"/>
      <c r="BF5" s="257"/>
      <c r="BG5" s="257"/>
      <c r="BI5" s="194"/>
      <c r="BJ5" s="229"/>
    </row>
    <row r="6" spans="1:64" ht="84" customHeight="1">
      <c r="A6" s="191"/>
      <c r="B6" s="191">
        <v>1</v>
      </c>
      <c r="C6" s="191"/>
      <c r="D6" s="191"/>
      <c r="E6" s="195" t="s">
        <v>1283</v>
      </c>
      <c r="F6" s="196">
        <v>2591000</v>
      </c>
      <c r="G6" s="197" t="e">
        <v>#REF!</v>
      </c>
      <c r="H6" s="197" t="e">
        <v>#REF!</v>
      </c>
      <c r="I6" s="197" t="e">
        <v>#REF!</v>
      </c>
      <c r="J6" s="197" t="e">
        <v>#REF!</v>
      </c>
      <c r="K6" s="220" t="e">
        <v>#REF!</v>
      </c>
      <c r="L6" s="194" t="e">
        <v>#REF!</v>
      </c>
      <c r="M6" s="221" t="e">
        <v>#REF!</v>
      </c>
      <c r="N6" s="221" t="e">
        <v>#REF!</v>
      </c>
      <c r="O6" s="194" t="e">
        <v>#REF!</v>
      </c>
      <c r="P6" s="194" t="e">
        <v>#REF!</v>
      </c>
      <c r="Q6" s="228">
        <v>2137367</v>
      </c>
      <c r="R6" s="221">
        <v>2416577</v>
      </c>
      <c r="S6" s="200" t="e">
        <v>#REF!</v>
      </c>
      <c r="T6" s="230">
        <v>2550000</v>
      </c>
      <c r="U6" s="196" t="e">
        <v>#REF!</v>
      </c>
      <c r="V6" s="197">
        <v>2937000</v>
      </c>
      <c r="W6" s="230">
        <v>2690000</v>
      </c>
      <c r="X6" s="196">
        <v>0</v>
      </c>
      <c r="Y6" s="197"/>
      <c r="Z6" s="197"/>
      <c r="AA6" s="197"/>
      <c r="AB6" s="197"/>
      <c r="AC6" s="197"/>
      <c r="AD6" s="197"/>
      <c r="AE6" s="197"/>
      <c r="AF6" s="197"/>
      <c r="AG6" s="197"/>
      <c r="AH6" s="197"/>
      <c r="AI6" s="197"/>
      <c r="AJ6" s="197"/>
      <c r="AK6" s="197"/>
      <c r="AL6" s="197"/>
      <c r="AM6" s="200">
        <v>1</v>
      </c>
      <c r="AN6" s="200">
        <v>1</v>
      </c>
      <c r="AO6" s="200"/>
      <c r="AP6" s="200" t="e">
        <v>#REF!</v>
      </c>
      <c r="AQ6" s="241" t="e">
        <v>#REF!</v>
      </c>
      <c r="AR6" s="200"/>
      <c r="AS6" s="197"/>
      <c r="AT6" s="229">
        <v>140000</v>
      </c>
      <c r="AU6" s="199">
        <v>140000</v>
      </c>
      <c r="AV6" s="242">
        <v>5.5</v>
      </c>
      <c r="AW6" s="258"/>
      <c r="AX6" s="259" t="s">
        <v>1284</v>
      </c>
      <c r="AY6" s="256"/>
      <c r="AZ6" s="256"/>
      <c r="BA6" s="256"/>
      <c r="BB6" s="260" t="s">
        <v>1285</v>
      </c>
      <c r="BC6" s="260"/>
      <c r="BD6" s="260"/>
      <c r="BE6" s="260"/>
      <c r="BF6" s="260"/>
      <c r="BG6" s="260"/>
      <c r="BH6" s="184" t="e">
        <v>#REF!</v>
      </c>
      <c r="BI6" s="197"/>
      <c r="BJ6" s="269" t="s">
        <v>1286</v>
      </c>
    </row>
    <row r="7" spans="1:64" ht="20.100000000000001" customHeight="1">
      <c r="A7" s="191"/>
      <c r="B7" s="191">
        <v>2</v>
      </c>
      <c r="C7" s="191"/>
      <c r="D7" s="191"/>
      <c r="E7" s="198" t="s">
        <v>1287</v>
      </c>
      <c r="F7" s="199">
        <v>1460000</v>
      </c>
      <c r="G7" s="200">
        <v>1256500</v>
      </c>
      <c r="H7" s="200">
        <v>-203800</v>
      </c>
      <c r="I7" s="200">
        <v>1259062</v>
      </c>
      <c r="J7" s="200">
        <v>1390000</v>
      </c>
      <c r="K7" s="222">
        <v>1456981</v>
      </c>
      <c r="L7" s="194">
        <v>66981</v>
      </c>
      <c r="M7" s="194">
        <v>365096</v>
      </c>
      <c r="N7" s="194">
        <v>866540</v>
      </c>
      <c r="O7" s="194">
        <v>1143883</v>
      </c>
      <c r="P7" s="194">
        <v>1226361</v>
      </c>
      <c r="Q7" s="228">
        <v>1236528</v>
      </c>
      <c r="R7" s="194">
        <v>1371582</v>
      </c>
      <c r="S7" s="200">
        <v>85399</v>
      </c>
      <c r="T7" s="229">
        <v>1420000</v>
      </c>
      <c r="U7" s="199">
        <v>-36981</v>
      </c>
      <c r="V7" s="200">
        <v>1607000</v>
      </c>
      <c r="W7" s="229">
        <v>1556000</v>
      </c>
      <c r="X7" s="199">
        <v>0</v>
      </c>
      <c r="Y7" s="200"/>
      <c r="Z7" s="200"/>
      <c r="AA7" s="200"/>
      <c r="AB7" s="200"/>
      <c r="AC7" s="200"/>
      <c r="AD7" s="200"/>
      <c r="AE7" s="200"/>
      <c r="AF7" s="200"/>
      <c r="AG7" s="200"/>
      <c r="AH7" s="200"/>
      <c r="AI7" s="200"/>
      <c r="AJ7" s="200"/>
      <c r="AK7" s="200"/>
      <c r="AL7" s="200"/>
      <c r="AM7" s="200">
        <v>1</v>
      </c>
      <c r="AN7" s="200">
        <v>1</v>
      </c>
      <c r="AO7" s="200"/>
      <c r="AP7" s="200">
        <v>-36981</v>
      </c>
      <c r="AQ7" s="241">
        <v>-2.5000000000000001E-2</v>
      </c>
      <c r="AR7" s="200"/>
      <c r="AS7" s="200"/>
      <c r="AT7" s="229">
        <v>136000</v>
      </c>
      <c r="AU7" s="199">
        <v>136000</v>
      </c>
      <c r="AV7" s="242">
        <v>9.6</v>
      </c>
      <c r="AW7" s="261"/>
      <c r="AX7" s="255" t="s">
        <v>1288</v>
      </c>
      <c r="AY7" s="257"/>
      <c r="AZ7" s="257"/>
      <c r="BA7" s="257"/>
      <c r="BB7" s="257" t="s">
        <v>1287</v>
      </c>
      <c r="BC7" s="257"/>
      <c r="BD7" s="257"/>
      <c r="BE7" s="257"/>
      <c r="BF7" s="257"/>
      <c r="BG7" s="257"/>
      <c r="BH7" s="184">
        <v>2876981</v>
      </c>
      <c r="BI7" s="200"/>
      <c r="BJ7" s="229"/>
    </row>
    <row r="8" spans="1:64" ht="20.100000000000001" customHeight="1">
      <c r="A8" s="191"/>
      <c r="B8" s="191"/>
      <c r="C8" s="191"/>
      <c r="D8" s="191"/>
      <c r="E8" s="201" t="s">
        <v>1289</v>
      </c>
      <c r="F8" s="193">
        <v>850000</v>
      </c>
      <c r="G8" s="194">
        <v>417200</v>
      </c>
      <c r="H8" s="194">
        <v>-432800</v>
      </c>
      <c r="I8" s="194">
        <v>417262</v>
      </c>
      <c r="J8" s="194">
        <v>550000</v>
      </c>
      <c r="K8" s="219">
        <v>504746</v>
      </c>
      <c r="L8" s="194">
        <v>-45254</v>
      </c>
      <c r="M8" s="194">
        <v>121318</v>
      </c>
      <c r="N8" s="194">
        <v>264161</v>
      </c>
      <c r="O8" s="194">
        <v>387614</v>
      </c>
      <c r="P8" s="194">
        <v>397848</v>
      </c>
      <c r="Q8" s="228">
        <v>408445</v>
      </c>
      <c r="R8" s="194">
        <v>483027</v>
      </c>
      <c r="S8" s="194">
        <v>21719</v>
      </c>
      <c r="T8" s="231">
        <v>550000</v>
      </c>
      <c r="U8" s="199">
        <v>45254</v>
      </c>
      <c r="V8" s="194">
        <v>680000</v>
      </c>
      <c r="W8" s="231">
        <v>680000</v>
      </c>
      <c r="X8" s="193"/>
      <c r="Y8" s="194"/>
      <c r="Z8" s="194"/>
      <c r="AA8" s="194"/>
      <c r="AB8" s="194"/>
      <c r="AC8" s="194"/>
      <c r="AD8" s="194"/>
      <c r="AE8" s="194"/>
      <c r="AF8" s="194"/>
      <c r="AG8" s="194"/>
      <c r="AH8" s="194"/>
      <c r="AI8" s="194"/>
      <c r="AJ8" s="194"/>
      <c r="AK8" s="194"/>
      <c r="AL8" s="194"/>
      <c r="AM8" s="200">
        <v>1</v>
      </c>
      <c r="AN8" s="200">
        <v>1</v>
      </c>
      <c r="AO8" s="200" t="s">
        <v>1290</v>
      </c>
      <c r="AP8" s="200">
        <v>45254</v>
      </c>
      <c r="AQ8" s="241">
        <v>0.09</v>
      </c>
      <c r="AR8" s="200" t="s">
        <v>1290</v>
      </c>
      <c r="AS8" s="194"/>
      <c r="AT8" s="231">
        <v>130000</v>
      </c>
      <c r="AU8" s="199">
        <v>130000</v>
      </c>
      <c r="AV8" s="243">
        <v>23.6</v>
      </c>
      <c r="AW8" s="254" t="s">
        <v>1291</v>
      </c>
      <c r="AX8" s="255" t="s">
        <v>1292</v>
      </c>
      <c r="AY8" s="256" t="s">
        <v>1293</v>
      </c>
      <c r="AZ8" s="256" t="s">
        <v>1294</v>
      </c>
      <c r="BA8" s="256"/>
      <c r="BB8" s="257" t="s">
        <v>1289</v>
      </c>
      <c r="BC8" s="257"/>
      <c r="BD8" s="257"/>
      <c r="BE8" s="257"/>
      <c r="BF8" s="257"/>
      <c r="BG8" s="257"/>
      <c r="BH8" s="184">
        <v>1054746</v>
      </c>
      <c r="BI8" s="194"/>
      <c r="BJ8" s="231"/>
    </row>
    <row r="9" spans="1:64" ht="20.100000000000001" customHeight="1">
      <c r="A9" s="191"/>
      <c r="B9" s="191"/>
      <c r="C9" s="191"/>
      <c r="D9" s="191"/>
      <c r="E9" s="201" t="s">
        <v>1295</v>
      </c>
      <c r="F9" s="202">
        <v>430000</v>
      </c>
      <c r="G9" s="203">
        <v>471900</v>
      </c>
      <c r="H9" s="203">
        <v>41900</v>
      </c>
      <c r="I9" s="203">
        <v>474370</v>
      </c>
      <c r="J9" s="203">
        <v>580000</v>
      </c>
      <c r="K9" s="223">
        <v>383106</v>
      </c>
      <c r="L9" s="194">
        <v>-196894</v>
      </c>
      <c r="M9" s="203">
        <v>68073</v>
      </c>
      <c r="N9" s="203">
        <v>278789</v>
      </c>
      <c r="O9" s="194">
        <v>376416</v>
      </c>
      <c r="P9" s="194">
        <v>395752</v>
      </c>
      <c r="Q9" s="228">
        <v>346340</v>
      </c>
      <c r="R9" s="194">
        <v>367519</v>
      </c>
      <c r="S9" s="194">
        <v>15587</v>
      </c>
      <c r="T9" s="232">
        <v>520000</v>
      </c>
      <c r="U9" s="199">
        <v>136894</v>
      </c>
      <c r="V9" s="203">
        <v>360000</v>
      </c>
      <c r="W9" s="231">
        <v>380000</v>
      </c>
      <c r="X9" s="202"/>
      <c r="Y9" s="203"/>
      <c r="Z9" s="203"/>
      <c r="AA9" s="203"/>
      <c r="AB9" s="203"/>
      <c r="AC9" s="203"/>
      <c r="AD9" s="203"/>
      <c r="AE9" s="203"/>
      <c r="AF9" s="203"/>
      <c r="AG9" s="203"/>
      <c r="AH9" s="203"/>
      <c r="AI9" s="203"/>
      <c r="AJ9" s="203"/>
      <c r="AK9" s="203"/>
      <c r="AL9" s="203"/>
      <c r="AM9" s="200">
        <v>1</v>
      </c>
      <c r="AN9" s="200">
        <v>1</v>
      </c>
      <c r="AO9" s="200" t="s">
        <v>1290</v>
      </c>
      <c r="AP9" s="200">
        <v>136894</v>
      </c>
      <c r="AQ9" s="241">
        <v>0.35699999999999998</v>
      </c>
      <c r="AR9" s="200" t="s">
        <v>1290</v>
      </c>
      <c r="AS9" s="203"/>
      <c r="AT9" s="231">
        <v>-140000</v>
      </c>
      <c r="AU9" s="199">
        <v>-140000</v>
      </c>
      <c r="AV9" s="243">
        <v>-26.9</v>
      </c>
      <c r="AW9" s="254" t="s">
        <v>1296</v>
      </c>
      <c r="AX9" s="255" t="s">
        <v>1297</v>
      </c>
      <c r="AY9" s="256" t="s">
        <v>1298</v>
      </c>
      <c r="AZ9" s="256" t="s">
        <v>1299</v>
      </c>
      <c r="BA9" s="256"/>
      <c r="BB9" s="257" t="s">
        <v>1295</v>
      </c>
      <c r="BC9" s="257"/>
      <c r="BD9" s="257"/>
      <c r="BE9" s="257"/>
      <c r="BF9" s="257"/>
      <c r="BG9" s="257"/>
      <c r="BH9" s="184">
        <v>903106</v>
      </c>
      <c r="BI9" s="203"/>
      <c r="BJ9" s="232"/>
    </row>
    <row r="10" spans="1:64" ht="20.100000000000001" customHeight="1">
      <c r="A10" s="191"/>
      <c r="B10" s="191"/>
      <c r="C10" s="191"/>
      <c r="D10" s="191"/>
      <c r="E10" s="201" t="s">
        <v>1300</v>
      </c>
      <c r="F10" s="202">
        <v>180000</v>
      </c>
      <c r="G10" s="203">
        <v>367100</v>
      </c>
      <c r="H10" s="203">
        <v>187100</v>
      </c>
      <c r="I10" s="203">
        <v>367139</v>
      </c>
      <c r="J10" s="203">
        <v>260000</v>
      </c>
      <c r="K10" s="223">
        <v>564402</v>
      </c>
      <c r="L10" s="194">
        <v>304402</v>
      </c>
      <c r="M10" s="203">
        <v>175705</v>
      </c>
      <c r="N10" s="203">
        <v>322192</v>
      </c>
      <c r="O10" s="194">
        <v>377103</v>
      </c>
      <c r="P10" s="194">
        <v>429940</v>
      </c>
      <c r="Q10" s="228">
        <v>478900</v>
      </c>
      <c r="R10" s="194">
        <v>516707</v>
      </c>
      <c r="S10" s="194">
        <v>47695</v>
      </c>
      <c r="T10" s="232">
        <v>344000</v>
      </c>
      <c r="U10" s="199">
        <v>-220402</v>
      </c>
      <c r="V10" s="203">
        <v>560000</v>
      </c>
      <c r="W10" s="231">
        <v>490000</v>
      </c>
      <c r="X10" s="202"/>
      <c r="Y10" s="203"/>
      <c r="Z10" s="203"/>
      <c r="AA10" s="203"/>
      <c r="AB10" s="203"/>
      <c r="AC10" s="203"/>
      <c r="AD10" s="203"/>
      <c r="AE10" s="203"/>
      <c r="AF10" s="203"/>
      <c r="AG10" s="203"/>
      <c r="AH10" s="203"/>
      <c r="AI10" s="203"/>
      <c r="AJ10" s="203"/>
      <c r="AK10" s="203"/>
      <c r="AL10" s="203"/>
      <c r="AM10" s="200">
        <v>1</v>
      </c>
      <c r="AN10" s="200">
        <v>1</v>
      </c>
      <c r="AO10" s="200" t="s">
        <v>1290</v>
      </c>
      <c r="AP10" s="200">
        <v>-220402</v>
      </c>
      <c r="AQ10" s="241">
        <v>-0.39100000000000001</v>
      </c>
      <c r="AR10" s="200" t="s">
        <v>1290</v>
      </c>
      <c r="AS10" s="203"/>
      <c r="AT10" s="231">
        <v>146000</v>
      </c>
      <c r="AU10" s="199">
        <v>146000</v>
      </c>
      <c r="AV10" s="243">
        <v>42.4</v>
      </c>
      <c r="AW10" s="254" t="s">
        <v>1301</v>
      </c>
      <c r="AX10" s="255" t="s">
        <v>1302</v>
      </c>
      <c r="AY10" s="256" t="s">
        <v>1303</v>
      </c>
      <c r="AZ10" s="256"/>
      <c r="BA10" s="256"/>
      <c r="BB10" s="257" t="s">
        <v>1300</v>
      </c>
      <c r="BC10" s="257"/>
      <c r="BD10" s="257"/>
      <c r="BE10" s="257"/>
      <c r="BF10" s="257"/>
      <c r="BG10" s="257"/>
      <c r="BH10" s="184">
        <v>908402</v>
      </c>
      <c r="BI10" s="203"/>
      <c r="BJ10" s="232"/>
    </row>
    <row r="11" spans="1:64" ht="20.100000000000001" customHeight="1">
      <c r="A11" s="191"/>
      <c r="B11" s="191"/>
      <c r="C11" s="191"/>
      <c r="D11" s="191"/>
      <c r="E11" s="201" t="s">
        <v>1304</v>
      </c>
      <c r="F11" s="202"/>
      <c r="G11" s="203"/>
      <c r="H11" s="203"/>
      <c r="I11" s="203"/>
      <c r="J11" s="203"/>
      <c r="K11" s="223">
        <v>4433</v>
      </c>
      <c r="L11" s="194">
        <v>4433</v>
      </c>
      <c r="M11" s="203"/>
      <c r="N11" s="203">
        <v>1394</v>
      </c>
      <c r="O11" s="194">
        <v>2746</v>
      </c>
      <c r="P11" s="194">
        <v>2816</v>
      </c>
      <c r="Q11" s="228">
        <v>2838</v>
      </c>
      <c r="R11" s="194">
        <v>4323</v>
      </c>
      <c r="S11" s="194">
        <v>110</v>
      </c>
      <c r="T11" s="232">
        <v>6000</v>
      </c>
      <c r="U11" s="199">
        <v>1567</v>
      </c>
      <c r="V11" s="203">
        <v>6000</v>
      </c>
      <c r="W11" s="231">
        <v>6000</v>
      </c>
      <c r="X11" s="202"/>
      <c r="Y11" s="203"/>
      <c r="Z11" s="203"/>
      <c r="AA11" s="203"/>
      <c r="AB11" s="203"/>
      <c r="AC11" s="203"/>
      <c r="AD11" s="203"/>
      <c r="AE11" s="203"/>
      <c r="AF11" s="203"/>
      <c r="AG11" s="203"/>
      <c r="AH11" s="203"/>
      <c r="AI11" s="203"/>
      <c r="AJ11" s="203"/>
      <c r="AK11" s="203"/>
      <c r="AL11" s="203"/>
      <c r="AM11" s="200"/>
      <c r="AN11" s="200"/>
      <c r="AO11" s="200"/>
      <c r="AP11" s="200">
        <v>1567</v>
      </c>
      <c r="AQ11" s="241">
        <v>0.35299999999999998</v>
      </c>
      <c r="AR11" s="200"/>
      <c r="AS11" s="203"/>
      <c r="AT11" s="231">
        <v>0</v>
      </c>
      <c r="AU11" s="199">
        <v>0</v>
      </c>
      <c r="AV11" s="243">
        <v>0</v>
      </c>
      <c r="AW11" s="254"/>
      <c r="AX11" s="255"/>
      <c r="AY11" s="256"/>
      <c r="AZ11" s="256"/>
      <c r="BA11" s="256"/>
      <c r="BB11" s="257" t="s">
        <v>1304</v>
      </c>
      <c r="BC11" s="257"/>
      <c r="BD11" s="257"/>
      <c r="BE11" s="257"/>
      <c r="BF11" s="257"/>
      <c r="BG11" s="257"/>
      <c r="BH11" s="184">
        <v>10433</v>
      </c>
      <c r="BI11" s="203"/>
      <c r="BJ11" s="232"/>
    </row>
    <row r="12" spans="1:64" s="178" customFormat="1" ht="20.100000000000001" hidden="1" customHeight="1">
      <c r="A12" s="191"/>
      <c r="B12" s="191"/>
      <c r="C12" s="191"/>
      <c r="D12" s="191"/>
      <c r="E12" s="204" t="s">
        <v>1305</v>
      </c>
      <c r="F12" s="203"/>
      <c r="G12" s="203">
        <v>300</v>
      </c>
      <c r="H12" s="203"/>
      <c r="I12" s="203">
        <v>291</v>
      </c>
      <c r="J12" s="203"/>
      <c r="K12" s="223">
        <v>294</v>
      </c>
      <c r="L12" s="194">
        <v>294</v>
      </c>
      <c r="M12" s="203"/>
      <c r="N12" s="203">
        <v>4</v>
      </c>
      <c r="O12" s="194">
        <v>4</v>
      </c>
      <c r="P12" s="194">
        <v>5</v>
      </c>
      <c r="Q12" s="228">
        <v>5</v>
      </c>
      <c r="R12" s="194">
        <v>6</v>
      </c>
      <c r="S12" s="194">
        <v>288</v>
      </c>
      <c r="T12" s="233"/>
      <c r="U12" s="200">
        <v>-294</v>
      </c>
      <c r="V12" s="203">
        <v>1000</v>
      </c>
      <c r="W12" s="234">
        <v>0</v>
      </c>
      <c r="X12" s="203"/>
      <c r="Y12" s="203"/>
      <c r="Z12" s="203"/>
      <c r="AA12" s="203"/>
      <c r="AB12" s="203"/>
      <c r="AC12" s="203"/>
      <c r="AD12" s="203"/>
      <c r="AE12" s="203"/>
      <c r="AF12" s="203"/>
      <c r="AG12" s="203"/>
      <c r="AH12" s="203"/>
      <c r="AI12" s="203"/>
      <c r="AJ12" s="203"/>
      <c r="AK12" s="203"/>
      <c r="AL12" s="203"/>
      <c r="AM12" s="200"/>
      <c r="AN12" s="200"/>
      <c r="AO12" s="200"/>
      <c r="AP12" s="200">
        <v>-294</v>
      </c>
      <c r="AQ12" s="241">
        <v>-1</v>
      </c>
      <c r="AR12" s="200"/>
      <c r="AS12" s="203"/>
      <c r="AT12" s="244">
        <v>0</v>
      </c>
      <c r="AU12" s="200">
        <v>0</v>
      </c>
      <c r="AV12" s="245" t="e">
        <v>#DIV/0!</v>
      </c>
      <c r="AW12" s="262"/>
      <c r="AX12" s="255"/>
      <c r="AY12" s="256"/>
      <c r="AZ12" s="256"/>
      <c r="BA12" s="256"/>
      <c r="BB12" s="257" t="s">
        <v>1305</v>
      </c>
      <c r="BC12" s="257"/>
      <c r="BD12" s="257"/>
      <c r="BE12" s="257"/>
      <c r="BF12" s="257"/>
      <c r="BG12" s="257"/>
      <c r="BH12" s="184">
        <v>294</v>
      </c>
      <c r="BI12" s="203"/>
      <c r="BJ12" s="270"/>
      <c r="BK12" s="184" t="s">
        <v>1315</v>
      </c>
      <c r="BL12" s="184"/>
    </row>
    <row r="13" spans="1:64" ht="20.100000000000001" customHeight="1">
      <c r="A13" s="191"/>
      <c r="B13" s="191">
        <v>2</v>
      </c>
      <c r="C13" s="191"/>
      <c r="D13" s="191"/>
      <c r="E13" s="205" t="s">
        <v>1306</v>
      </c>
      <c r="F13" s="199">
        <v>1131000</v>
      </c>
      <c r="G13" s="200" t="e">
        <v>#REF!</v>
      </c>
      <c r="H13" s="200" t="e">
        <v>#REF!</v>
      </c>
      <c r="I13" s="200" t="e">
        <v>#REF!</v>
      </c>
      <c r="J13" s="200" t="e">
        <v>#REF!</v>
      </c>
      <c r="K13" s="222" t="e">
        <v>#REF!</v>
      </c>
      <c r="L13" s="194" t="e">
        <v>#REF!</v>
      </c>
      <c r="M13" s="194" t="e">
        <v>#REF!</v>
      </c>
      <c r="N13" s="194" t="e">
        <v>#REF!</v>
      </c>
      <c r="O13" s="194" t="e">
        <v>#REF!</v>
      </c>
      <c r="P13" s="194" t="e">
        <v>#REF!</v>
      </c>
      <c r="Q13" s="228">
        <v>900839</v>
      </c>
      <c r="R13" s="194">
        <v>1044995</v>
      </c>
      <c r="S13" s="200" t="e">
        <v>#REF!</v>
      </c>
      <c r="T13" s="229">
        <v>1130000</v>
      </c>
      <c r="U13" s="199" t="e">
        <v>#REF!</v>
      </c>
      <c r="V13" s="200">
        <v>1330000</v>
      </c>
      <c r="W13" s="229">
        <v>1134000</v>
      </c>
      <c r="X13" s="199">
        <v>0</v>
      </c>
      <c r="Y13" s="200"/>
      <c r="Z13" s="200"/>
      <c r="AA13" s="200"/>
      <c r="AB13" s="200"/>
      <c r="AC13" s="200"/>
      <c r="AD13" s="200"/>
      <c r="AE13" s="200"/>
      <c r="AF13" s="200"/>
      <c r="AG13" s="200"/>
      <c r="AH13" s="200"/>
      <c r="AI13" s="200"/>
      <c r="AJ13" s="200"/>
      <c r="AK13" s="200"/>
      <c r="AL13" s="200"/>
      <c r="AM13" s="200">
        <v>1</v>
      </c>
      <c r="AN13" s="200">
        <v>1</v>
      </c>
      <c r="AO13" s="200"/>
      <c r="AP13" s="200" t="e">
        <v>#REF!</v>
      </c>
      <c r="AQ13" s="241" t="e">
        <v>#REF!</v>
      </c>
      <c r="AR13" s="200"/>
      <c r="AS13" s="200"/>
      <c r="AT13" s="229">
        <v>4000</v>
      </c>
      <c r="AU13" s="199">
        <v>4000</v>
      </c>
      <c r="AV13" s="242">
        <v>0.4</v>
      </c>
      <c r="AW13" s="263"/>
      <c r="AX13" s="264"/>
      <c r="AY13" s="256"/>
      <c r="AZ13" s="256"/>
      <c r="BA13" s="256"/>
      <c r="BB13" s="257" t="s">
        <v>1306</v>
      </c>
      <c r="BC13" s="257"/>
      <c r="BD13" s="257"/>
      <c r="BE13" s="257"/>
      <c r="BF13" s="257"/>
      <c r="BG13" s="257"/>
      <c r="BH13" s="184" t="e">
        <v>#REF!</v>
      </c>
      <c r="BI13" s="200"/>
      <c r="BJ13" s="229"/>
    </row>
    <row r="14" spans="1:64" ht="20.100000000000001" customHeight="1">
      <c r="A14" s="191"/>
      <c r="B14" s="191"/>
      <c r="C14" s="191"/>
      <c r="D14" s="191"/>
      <c r="E14" s="201" t="s">
        <v>1307</v>
      </c>
      <c r="F14" s="202">
        <v>460700</v>
      </c>
      <c r="G14" s="203">
        <v>419800</v>
      </c>
      <c r="H14" s="203">
        <v>-40900</v>
      </c>
      <c r="I14" s="203">
        <v>419818</v>
      </c>
      <c r="J14" s="203">
        <v>442600</v>
      </c>
      <c r="K14" s="223">
        <v>508647</v>
      </c>
      <c r="L14" s="194">
        <v>66047</v>
      </c>
      <c r="M14" s="203">
        <v>105167</v>
      </c>
      <c r="N14" s="203">
        <v>230589</v>
      </c>
      <c r="O14" s="194">
        <v>272675</v>
      </c>
      <c r="P14" s="194">
        <v>310606</v>
      </c>
      <c r="Q14" s="228">
        <v>364330</v>
      </c>
      <c r="R14" s="194">
        <v>458630</v>
      </c>
      <c r="S14" s="194">
        <v>50017</v>
      </c>
      <c r="T14" s="232">
        <v>289600</v>
      </c>
      <c r="U14" s="199">
        <v>-219047</v>
      </c>
      <c r="V14" s="203">
        <v>392700</v>
      </c>
      <c r="W14" s="232">
        <v>398700</v>
      </c>
      <c r="X14" s="202">
        <v>0</v>
      </c>
      <c r="Y14" s="203"/>
      <c r="Z14" s="203"/>
      <c r="AA14" s="203"/>
      <c r="AB14" s="203"/>
      <c r="AC14" s="203"/>
      <c r="AD14" s="203"/>
      <c r="AE14" s="203"/>
      <c r="AF14" s="203"/>
      <c r="AG14" s="203"/>
      <c r="AH14" s="203"/>
      <c r="AI14" s="203"/>
      <c r="AJ14" s="203"/>
      <c r="AK14" s="203"/>
      <c r="AL14" s="203"/>
      <c r="AM14" s="200">
        <v>1</v>
      </c>
      <c r="AN14" s="200">
        <v>1</v>
      </c>
      <c r="AO14" s="200"/>
      <c r="AP14" s="200">
        <v>-219047</v>
      </c>
      <c r="AQ14" s="241">
        <v>-0.43099999999999999</v>
      </c>
      <c r="AR14" s="200"/>
      <c r="AS14" s="203"/>
      <c r="AT14" s="231">
        <v>109100</v>
      </c>
      <c r="AU14" s="199">
        <v>109100</v>
      </c>
      <c r="AV14" s="243">
        <v>37.700000000000003</v>
      </c>
      <c r="AW14" s="254"/>
      <c r="AX14" s="255"/>
      <c r="AY14" s="256"/>
      <c r="AZ14" s="256"/>
      <c r="BA14" s="256"/>
      <c r="BB14" s="257" t="s">
        <v>1307</v>
      </c>
      <c r="BC14" s="257"/>
      <c r="BD14" s="257"/>
      <c r="BE14" s="257"/>
      <c r="BF14" s="257"/>
      <c r="BG14" s="257"/>
      <c r="BH14" s="184">
        <v>798247</v>
      </c>
      <c r="BI14" s="203"/>
      <c r="BJ14" s="232"/>
    </row>
    <row r="15" spans="1:64" s="178" customFormat="1" ht="37.5" hidden="1">
      <c r="A15" s="191"/>
      <c r="B15" s="191"/>
      <c r="C15" s="191"/>
      <c r="D15" s="191"/>
      <c r="E15" s="206" t="s">
        <v>1308</v>
      </c>
      <c r="F15" s="203">
        <v>54000</v>
      </c>
      <c r="G15" s="203">
        <v>33800</v>
      </c>
      <c r="H15" s="203">
        <v>-20200</v>
      </c>
      <c r="I15" s="203">
        <v>33763</v>
      </c>
      <c r="J15" s="203">
        <v>34000</v>
      </c>
      <c r="K15" s="223">
        <v>37962</v>
      </c>
      <c r="L15" s="194">
        <v>3962</v>
      </c>
      <c r="M15" s="203">
        <v>7340</v>
      </c>
      <c r="N15" s="203">
        <v>17134</v>
      </c>
      <c r="O15" s="194">
        <v>21867</v>
      </c>
      <c r="P15" s="194">
        <v>24641</v>
      </c>
      <c r="Q15" s="228">
        <v>27269</v>
      </c>
      <c r="R15" s="194">
        <v>31823</v>
      </c>
      <c r="S15" s="194">
        <v>6139</v>
      </c>
      <c r="T15" s="203">
        <v>27000</v>
      </c>
      <c r="U15" s="200">
        <v>-10962</v>
      </c>
      <c r="V15" s="203">
        <v>38000</v>
      </c>
      <c r="W15" s="203">
        <v>38000</v>
      </c>
      <c r="X15" s="203"/>
      <c r="Y15" s="203"/>
      <c r="Z15" s="203"/>
      <c r="AA15" s="203"/>
      <c r="AB15" s="203"/>
      <c r="AC15" s="203"/>
      <c r="AD15" s="203"/>
      <c r="AE15" s="203"/>
      <c r="AF15" s="203"/>
      <c r="AG15" s="203"/>
      <c r="AH15" s="203"/>
      <c r="AI15" s="203"/>
      <c r="AJ15" s="203"/>
      <c r="AK15" s="203"/>
      <c r="AL15" s="203"/>
      <c r="AM15" s="200">
        <v>1</v>
      </c>
      <c r="AN15" s="200">
        <v>1</v>
      </c>
      <c r="AO15" s="200"/>
      <c r="AP15" s="200">
        <v>-10962</v>
      </c>
      <c r="AQ15" s="241">
        <v>-0.28899999999999998</v>
      </c>
      <c r="AR15" s="200" t="s">
        <v>1290</v>
      </c>
      <c r="AS15" s="203" t="s">
        <v>1309</v>
      </c>
      <c r="AT15" s="194">
        <v>11000</v>
      </c>
      <c r="AU15" s="200">
        <v>11000</v>
      </c>
      <c r="AV15" s="246">
        <v>40.700000000000003</v>
      </c>
      <c r="AW15" s="262" t="s">
        <v>1310</v>
      </c>
      <c r="AX15" s="265" t="s">
        <v>1311</v>
      </c>
      <c r="AY15" s="256" t="s">
        <v>1312</v>
      </c>
      <c r="AZ15" s="256" t="s">
        <v>1313</v>
      </c>
      <c r="BA15" s="256"/>
      <c r="BB15" s="257" t="s">
        <v>1314</v>
      </c>
      <c r="BC15" s="257"/>
      <c r="BD15" s="257"/>
      <c r="BE15" s="257"/>
      <c r="BF15" s="257"/>
      <c r="BG15" s="257"/>
      <c r="BH15" s="184">
        <v>64962</v>
      </c>
      <c r="BI15" s="203" t="s">
        <v>1309</v>
      </c>
      <c r="BJ15" s="270"/>
      <c r="BK15" s="184" t="s">
        <v>1315</v>
      </c>
      <c r="BL15" s="184"/>
    </row>
    <row r="16" spans="1:64" s="178" customFormat="1" ht="20.100000000000001" hidden="1" customHeight="1">
      <c r="A16" s="191"/>
      <c r="B16" s="191"/>
      <c r="C16" s="191"/>
      <c r="D16" s="191"/>
      <c r="E16" s="206" t="s">
        <v>1316</v>
      </c>
      <c r="F16" s="203">
        <v>700</v>
      </c>
      <c r="G16" s="203">
        <v>600</v>
      </c>
      <c r="H16" s="203">
        <v>-100</v>
      </c>
      <c r="I16" s="203">
        <v>600</v>
      </c>
      <c r="J16" s="203">
        <v>600</v>
      </c>
      <c r="K16" s="223">
        <v>574</v>
      </c>
      <c r="L16" s="194">
        <v>-26</v>
      </c>
      <c r="M16" s="203"/>
      <c r="N16" s="203">
        <v>574</v>
      </c>
      <c r="O16" s="194">
        <v>574</v>
      </c>
      <c r="P16" s="194">
        <v>574</v>
      </c>
      <c r="Q16" s="228">
        <v>574</v>
      </c>
      <c r="R16" s="194">
        <v>574</v>
      </c>
      <c r="S16" s="194">
        <v>0</v>
      </c>
      <c r="T16" s="203">
        <v>600</v>
      </c>
      <c r="U16" s="200">
        <v>26</v>
      </c>
      <c r="V16" s="203">
        <v>700</v>
      </c>
      <c r="W16" s="203">
        <v>700</v>
      </c>
      <c r="X16" s="203"/>
      <c r="Y16" s="203"/>
      <c r="Z16" s="203"/>
      <c r="AA16" s="203"/>
      <c r="AB16" s="203"/>
      <c r="AC16" s="203"/>
      <c r="AD16" s="203"/>
      <c r="AE16" s="203"/>
      <c r="AF16" s="203"/>
      <c r="AG16" s="203"/>
      <c r="AH16" s="203"/>
      <c r="AI16" s="203"/>
      <c r="AJ16" s="203"/>
      <c r="AK16" s="203"/>
      <c r="AL16" s="203"/>
      <c r="AM16" s="200">
        <v>1</v>
      </c>
      <c r="AN16" s="200">
        <v>1</v>
      </c>
      <c r="AO16" s="200"/>
      <c r="AP16" s="200">
        <v>26</v>
      </c>
      <c r="AQ16" s="241">
        <v>4.4999999999999998E-2</v>
      </c>
      <c r="AR16" s="200" t="s">
        <v>1290</v>
      </c>
      <c r="AS16" s="203" t="s">
        <v>1317</v>
      </c>
      <c r="AT16" s="194">
        <v>100</v>
      </c>
      <c r="AU16" s="200">
        <v>100</v>
      </c>
      <c r="AV16" s="246">
        <v>16.7</v>
      </c>
      <c r="AW16" s="262"/>
      <c r="AX16" s="255" t="s">
        <v>1318</v>
      </c>
      <c r="AY16" s="256"/>
      <c r="AZ16" s="256"/>
      <c r="BA16" s="256"/>
      <c r="BB16" s="257" t="s">
        <v>1319</v>
      </c>
      <c r="BC16" s="257"/>
      <c r="BD16" s="257"/>
      <c r="BE16" s="257"/>
      <c r="BF16" s="257"/>
      <c r="BG16" s="257"/>
      <c r="BH16" s="184">
        <v>1174</v>
      </c>
      <c r="BI16" s="203" t="s">
        <v>1317</v>
      </c>
      <c r="BJ16" s="270"/>
      <c r="BK16" s="184" t="s">
        <v>1315</v>
      </c>
      <c r="BL16" s="184"/>
    </row>
    <row r="17" spans="1:64" s="178" customFormat="1" ht="37.5" hidden="1">
      <c r="A17" s="191"/>
      <c r="B17" s="191"/>
      <c r="C17" s="191"/>
      <c r="D17" s="191"/>
      <c r="E17" s="206" t="s">
        <v>1320</v>
      </c>
      <c r="F17" s="203">
        <v>295000</v>
      </c>
      <c r="G17" s="203">
        <v>277300</v>
      </c>
      <c r="H17" s="203">
        <v>-17700</v>
      </c>
      <c r="I17" s="203">
        <v>277285</v>
      </c>
      <c r="J17" s="203">
        <v>300000</v>
      </c>
      <c r="K17" s="223">
        <v>315978</v>
      </c>
      <c r="L17" s="194">
        <v>15978</v>
      </c>
      <c r="M17" s="203">
        <v>81530</v>
      </c>
      <c r="N17" s="203">
        <v>155197</v>
      </c>
      <c r="O17" s="194">
        <v>185388</v>
      </c>
      <c r="P17" s="194">
        <v>208008</v>
      </c>
      <c r="Q17" s="228">
        <v>232072</v>
      </c>
      <c r="R17" s="194">
        <v>264216</v>
      </c>
      <c r="S17" s="194">
        <v>51762</v>
      </c>
      <c r="T17" s="203">
        <v>140000</v>
      </c>
      <c r="U17" s="200">
        <v>-175978</v>
      </c>
      <c r="V17" s="203">
        <v>270000</v>
      </c>
      <c r="W17" s="203">
        <v>270000</v>
      </c>
      <c r="X17" s="203"/>
      <c r="Y17" s="203"/>
      <c r="Z17" s="203"/>
      <c r="AA17" s="203"/>
      <c r="AB17" s="203"/>
      <c r="AC17" s="203"/>
      <c r="AD17" s="203"/>
      <c r="AE17" s="203"/>
      <c r="AF17" s="203"/>
      <c r="AG17" s="203"/>
      <c r="AH17" s="203"/>
      <c r="AI17" s="203"/>
      <c r="AJ17" s="203"/>
      <c r="AK17" s="203"/>
      <c r="AL17" s="203"/>
      <c r="AM17" s="200">
        <v>1</v>
      </c>
      <c r="AN17" s="200">
        <v>1</v>
      </c>
      <c r="AO17" s="200"/>
      <c r="AP17" s="200">
        <v>-175978</v>
      </c>
      <c r="AQ17" s="241">
        <v>-0.55700000000000005</v>
      </c>
      <c r="AR17" s="200" t="s">
        <v>1290</v>
      </c>
      <c r="AS17" s="203" t="s">
        <v>1309</v>
      </c>
      <c r="AT17" s="194">
        <v>130000</v>
      </c>
      <c r="AU17" s="200">
        <v>130000</v>
      </c>
      <c r="AV17" s="246">
        <v>92.9</v>
      </c>
      <c r="AW17" s="262" t="s">
        <v>1310</v>
      </c>
      <c r="AX17" s="265" t="s">
        <v>1321</v>
      </c>
      <c r="AY17" s="256" t="s">
        <v>1312</v>
      </c>
      <c r="AZ17" s="256" t="s">
        <v>1313</v>
      </c>
      <c r="BA17" s="256"/>
      <c r="BB17" s="257" t="s">
        <v>1322</v>
      </c>
      <c r="BC17" s="257"/>
      <c r="BD17" s="257"/>
      <c r="BE17" s="257"/>
      <c r="BF17" s="257"/>
      <c r="BG17" s="257"/>
      <c r="BH17" s="184">
        <v>455978</v>
      </c>
      <c r="BI17" s="203" t="s">
        <v>1309</v>
      </c>
      <c r="BJ17" s="270"/>
      <c r="BK17" s="184" t="s">
        <v>1315</v>
      </c>
      <c r="BL17" s="184"/>
    </row>
    <row r="18" spans="1:64" s="178" customFormat="1" ht="20.100000000000001" hidden="1" customHeight="1">
      <c r="A18" s="191"/>
      <c r="B18" s="191"/>
      <c r="C18" s="191"/>
      <c r="D18" s="191"/>
      <c r="E18" s="206" t="s">
        <v>1323</v>
      </c>
      <c r="F18" s="203">
        <v>16000</v>
      </c>
      <c r="G18" s="203">
        <v>15400</v>
      </c>
      <c r="H18" s="203">
        <v>-600</v>
      </c>
      <c r="I18" s="203">
        <v>15379</v>
      </c>
      <c r="J18" s="203">
        <v>18000</v>
      </c>
      <c r="K18" s="223">
        <v>16069</v>
      </c>
      <c r="L18" s="194">
        <v>-1931</v>
      </c>
      <c r="M18" s="203">
        <v>4386</v>
      </c>
      <c r="N18" s="203">
        <v>8107</v>
      </c>
      <c r="O18" s="194">
        <v>10279</v>
      </c>
      <c r="P18" s="194">
        <v>11081</v>
      </c>
      <c r="Q18" s="228">
        <v>11837</v>
      </c>
      <c r="R18" s="194">
        <v>14318</v>
      </c>
      <c r="S18" s="194">
        <v>1751</v>
      </c>
      <c r="T18" s="203">
        <v>17000</v>
      </c>
      <c r="U18" s="200">
        <v>931</v>
      </c>
      <c r="V18" s="203">
        <v>18000</v>
      </c>
      <c r="W18" s="203">
        <v>19000</v>
      </c>
      <c r="X18" s="203"/>
      <c r="Y18" s="203"/>
      <c r="Z18" s="203"/>
      <c r="AA18" s="203"/>
      <c r="AB18" s="203"/>
      <c r="AC18" s="203"/>
      <c r="AD18" s="203"/>
      <c r="AE18" s="203"/>
      <c r="AF18" s="203"/>
      <c r="AG18" s="203"/>
      <c r="AH18" s="203"/>
      <c r="AI18" s="203"/>
      <c r="AJ18" s="203"/>
      <c r="AK18" s="203"/>
      <c r="AL18" s="203"/>
      <c r="AM18" s="200">
        <v>1</v>
      </c>
      <c r="AN18" s="200">
        <v>1</v>
      </c>
      <c r="AO18" s="200"/>
      <c r="AP18" s="200">
        <v>931</v>
      </c>
      <c r="AQ18" s="241">
        <v>5.8000000000000003E-2</v>
      </c>
      <c r="AR18" s="200" t="s">
        <v>1290</v>
      </c>
      <c r="AS18" s="203" t="s">
        <v>1309</v>
      </c>
      <c r="AT18" s="194">
        <v>2000</v>
      </c>
      <c r="AU18" s="200">
        <v>2000</v>
      </c>
      <c r="AV18" s="246">
        <v>11.8</v>
      </c>
      <c r="AW18" s="262"/>
      <c r="AX18" s="265" t="s">
        <v>1324</v>
      </c>
      <c r="AY18" s="256"/>
      <c r="AZ18" s="256"/>
      <c r="BA18" s="256"/>
      <c r="BB18" s="257" t="s">
        <v>1325</v>
      </c>
      <c r="BC18" s="257"/>
      <c r="BD18" s="257"/>
      <c r="BE18" s="257"/>
      <c r="BF18" s="257"/>
      <c r="BG18" s="257"/>
      <c r="BH18" s="184">
        <v>33069</v>
      </c>
      <c r="BI18" s="203" t="s">
        <v>1309</v>
      </c>
      <c r="BJ18" s="270"/>
      <c r="BK18" s="184" t="s">
        <v>1315</v>
      </c>
      <c r="BL18" s="184"/>
    </row>
    <row r="19" spans="1:64" s="178" customFormat="1" ht="20.100000000000001" hidden="1" customHeight="1">
      <c r="A19" s="191"/>
      <c r="B19" s="191"/>
      <c r="C19" s="191"/>
      <c r="D19" s="191"/>
      <c r="E19" s="206" t="s">
        <v>1326</v>
      </c>
      <c r="F19" s="203">
        <v>20000</v>
      </c>
      <c r="G19" s="203">
        <v>25800</v>
      </c>
      <c r="H19" s="203">
        <v>5800</v>
      </c>
      <c r="I19" s="203">
        <v>25822</v>
      </c>
      <c r="J19" s="203">
        <v>30000</v>
      </c>
      <c r="K19" s="223">
        <v>26075</v>
      </c>
      <c r="L19" s="194">
        <v>-3925</v>
      </c>
      <c r="M19" s="203">
        <v>567</v>
      </c>
      <c r="N19" s="203">
        <v>21066</v>
      </c>
      <c r="O19" s="194">
        <v>22129</v>
      </c>
      <c r="P19" s="194">
        <v>22913</v>
      </c>
      <c r="Q19" s="228">
        <v>23508</v>
      </c>
      <c r="R19" s="194">
        <v>23952</v>
      </c>
      <c r="S19" s="194">
        <v>2123</v>
      </c>
      <c r="T19" s="203">
        <v>25000</v>
      </c>
      <c r="U19" s="200">
        <v>-1075</v>
      </c>
      <c r="V19" s="203">
        <v>21000</v>
      </c>
      <c r="W19" s="203">
        <v>21000</v>
      </c>
      <c r="X19" s="203"/>
      <c r="Y19" s="203"/>
      <c r="Z19" s="203"/>
      <c r="AA19" s="203"/>
      <c r="AB19" s="203"/>
      <c r="AC19" s="203"/>
      <c r="AD19" s="203"/>
      <c r="AE19" s="203"/>
      <c r="AF19" s="203"/>
      <c r="AG19" s="203"/>
      <c r="AH19" s="203"/>
      <c r="AI19" s="203"/>
      <c r="AJ19" s="203"/>
      <c r="AK19" s="203"/>
      <c r="AL19" s="203"/>
      <c r="AM19" s="200">
        <v>1</v>
      </c>
      <c r="AN19" s="200">
        <v>1</v>
      </c>
      <c r="AO19" s="200"/>
      <c r="AP19" s="200">
        <v>-1075</v>
      </c>
      <c r="AQ19" s="241">
        <v>-4.1000000000000002E-2</v>
      </c>
      <c r="AR19" s="200" t="s">
        <v>1290</v>
      </c>
      <c r="AS19" s="203" t="s">
        <v>1327</v>
      </c>
      <c r="AT19" s="194">
        <v>-4000</v>
      </c>
      <c r="AU19" s="200">
        <v>-4000</v>
      </c>
      <c r="AV19" s="246">
        <v>-16</v>
      </c>
      <c r="AW19" s="262"/>
      <c r="AX19" s="265" t="s">
        <v>1328</v>
      </c>
      <c r="AY19" s="256"/>
      <c r="AZ19" s="256"/>
      <c r="BA19" s="256"/>
      <c r="BB19" s="257" t="s">
        <v>1329</v>
      </c>
      <c r="BC19" s="257"/>
      <c r="BD19" s="257"/>
      <c r="BE19" s="257"/>
      <c r="BF19" s="257"/>
      <c r="BG19" s="257"/>
      <c r="BH19" s="184">
        <v>51075</v>
      </c>
      <c r="BI19" s="203" t="s">
        <v>1327</v>
      </c>
      <c r="BJ19" s="270"/>
      <c r="BK19" s="184" t="s">
        <v>1315</v>
      </c>
      <c r="BL19" s="184"/>
    </row>
    <row r="20" spans="1:64" s="178" customFormat="1" ht="37.5" hidden="1">
      <c r="A20" s="191"/>
      <c r="B20" s="191"/>
      <c r="C20" s="191"/>
      <c r="D20" s="191"/>
      <c r="E20" s="207" t="s">
        <v>1330</v>
      </c>
      <c r="F20" s="203">
        <v>60000</v>
      </c>
      <c r="G20" s="203">
        <v>66900</v>
      </c>
      <c r="H20" s="203">
        <v>6900</v>
      </c>
      <c r="I20" s="203">
        <v>66969</v>
      </c>
      <c r="J20" s="203">
        <v>60000</v>
      </c>
      <c r="K20" s="223">
        <v>111989</v>
      </c>
      <c r="L20" s="194">
        <v>51989</v>
      </c>
      <c r="M20" s="203">
        <v>11344</v>
      </c>
      <c r="N20" s="203">
        <v>28511</v>
      </c>
      <c r="O20" s="194">
        <v>32438</v>
      </c>
      <c r="P20" s="194">
        <v>43389</v>
      </c>
      <c r="Q20" s="228">
        <v>49973</v>
      </c>
      <c r="R20" s="194">
        <v>104650</v>
      </c>
      <c r="S20" s="194">
        <v>7339</v>
      </c>
      <c r="T20" s="233">
        <v>80000</v>
      </c>
      <c r="U20" s="200">
        <v>-31989</v>
      </c>
      <c r="V20" s="203">
        <v>45000</v>
      </c>
      <c r="W20" s="233">
        <v>50000</v>
      </c>
      <c r="X20" s="203"/>
      <c r="Y20" s="203"/>
      <c r="Z20" s="203"/>
      <c r="AA20" s="203"/>
      <c r="AB20" s="203"/>
      <c r="AC20" s="203"/>
      <c r="AD20" s="203"/>
      <c r="AE20" s="203"/>
      <c r="AF20" s="203"/>
      <c r="AG20" s="203"/>
      <c r="AH20" s="203"/>
      <c r="AI20" s="203"/>
      <c r="AJ20" s="203"/>
      <c r="AK20" s="203"/>
      <c r="AL20" s="203"/>
      <c r="AM20" s="200">
        <v>1</v>
      </c>
      <c r="AN20" s="200">
        <v>1</v>
      </c>
      <c r="AO20" s="200"/>
      <c r="AP20" s="200">
        <v>-31989</v>
      </c>
      <c r="AQ20" s="241">
        <v>-0.28599999999999998</v>
      </c>
      <c r="AR20" s="200" t="s">
        <v>1290</v>
      </c>
      <c r="AS20" s="203" t="s">
        <v>1331</v>
      </c>
      <c r="AT20" s="244">
        <v>-30000</v>
      </c>
      <c r="AU20" s="200">
        <v>-30000</v>
      </c>
      <c r="AV20" s="245">
        <v>-37.5</v>
      </c>
      <c r="AW20" s="262"/>
      <c r="AX20" s="255" t="s">
        <v>1332</v>
      </c>
      <c r="AY20" s="256" t="s">
        <v>1333</v>
      </c>
      <c r="AZ20" s="256" t="s">
        <v>1334</v>
      </c>
      <c r="BA20" s="256"/>
      <c r="BB20" s="257" t="s">
        <v>1335</v>
      </c>
      <c r="BC20" s="257"/>
      <c r="BD20" s="257"/>
      <c r="BE20" s="257"/>
      <c r="BF20" s="257"/>
      <c r="BG20" s="257"/>
      <c r="BH20" s="184">
        <v>191989</v>
      </c>
      <c r="BI20" s="203" t="s">
        <v>1331</v>
      </c>
      <c r="BJ20" s="270"/>
      <c r="BK20" s="184" t="s">
        <v>1315</v>
      </c>
      <c r="BL20" s="184"/>
    </row>
    <row r="21" spans="1:64" ht="20.100000000000001" customHeight="1">
      <c r="A21" s="191"/>
      <c r="B21" s="191"/>
      <c r="C21" s="191"/>
      <c r="D21" s="191"/>
      <c r="E21" s="201" t="s">
        <v>1336</v>
      </c>
      <c r="F21" s="202">
        <v>282000</v>
      </c>
      <c r="G21" s="203">
        <v>382400</v>
      </c>
      <c r="H21" s="203">
        <v>100400</v>
      </c>
      <c r="I21" s="203">
        <v>382384</v>
      </c>
      <c r="J21" s="203">
        <v>370000</v>
      </c>
      <c r="K21" s="223">
        <v>275843</v>
      </c>
      <c r="L21" s="194">
        <v>-94157</v>
      </c>
      <c r="M21" s="203">
        <v>75595</v>
      </c>
      <c r="N21" s="203">
        <v>173654</v>
      </c>
      <c r="O21" s="194">
        <v>213506</v>
      </c>
      <c r="P21" s="194">
        <v>252337</v>
      </c>
      <c r="Q21" s="228">
        <v>293381</v>
      </c>
      <c r="R21" s="194">
        <v>299226</v>
      </c>
      <c r="S21" s="194">
        <v>-23383</v>
      </c>
      <c r="T21" s="232">
        <v>258000</v>
      </c>
      <c r="U21" s="199">
        <v>-17843</v>
      </c>
      <c r="V21" s="203">
        <v>265000</v>
      </c>
      <c r="W21" s="232">
        <v>335000</v>
      </c>
      <c r="X21" s="202">
        <v>0</v>
      </c>
      <c r="Y21" s="203"/>
      <c r="Z21" s="203"/>
      <c r="AA21" s="203"/>
      <c r="AB21" s="203"/>
      <c r="AC21" s="203"/>
      <c r="AD21" s="203"/>
      <c r="AE21" s="203"/>
      <c r="AF21" s="203"/>
      <c r="AG21" s="203"/>
      <c r="AH21" s="203"/>
      <c r="AI21" s="203"/>
      <c r="AJ21" s="203"/>
      <c r="AK21" s="203"/>
      <c r="AL21" s="203"/>
      <c r="AM21" s="200">
        <v>1</v>
      </c>
      <c r="AN21" s="200">
        <v>1</v>
      </c>
      <c r="AO21" s="200"/>
      <c r="AP21" s="200">
        <v>-17843</v>
      </c>
      <c r="AQ21" s="241">
        <v>-6.5000000000000002E-2</v>
      </c>
      <c r="AR21" s="200"/>
      <c r="AS21" s="203"/>
      <c r="AT21" s="231">
        <v>77000</v>
      </c>
      <c r="AU21" s="199">
        <v>77000</v>
      </c>
      <c r="AV21" s="243">
        <v>29.8</v>
      </c>
      <c r="AW21" s="254"/>
      <c r="AX21" s="255"/>
      <c r="AY21" s="256"/>
      <c r="AZ21" s="256"/>
      <c r="BA21" s="256"/>
      <c r="BB21" s="257" t="s">
        <v>1336</v>
      </c>
      <c r="BC21" s="257"/>
      <c r="BD21" s="257"/>
      <c r="BE21" s="257"/>
      <c r="BF21" s="257"/>
      <c r="BG21" s="257"/>
      <c r="BH21" s="184">
        <v>533843</v>
      </c>
      <c r="BI21" s="203"/>
      <c r="BJ21" s="232"/>
    </row>
    <row r="22" spans="1:64" s="178" customFormat="1" ht="20.100000000000001" hidden="1" customHeight="1">
      <c r="A22" s="191"/>
      <c r="B22" s="191"/>
      <c r="C22" s="191"/>
      <c r="D22" s="191"/>
      <c r="E22" s="208" t="s">
        <v>1337</v>
      </c>
      <c r="F22" s="203">
        <v>47000</v>
      </c>
      <c r="G22" s="203">
        <v>26200</v>
      </c>
      <c r="H22" s="203">
        <v>-20800</v>
      </c>
      <c r="I22" s="203">
        <v>26150</v>
      </c>
      <c r="J22" s="203">
        <v>32000</v>
      </c>
      <c r="K22" s="223">
        <v>25350</v>
      </c>
      <c r="L22" s="194">
        <v>-6650</v>
      </c>
      <c r="M22" s="203">
        <v>3893</v>
      </c>
      <c r="N22" s="203">
        <v>12068</v>
      </c>
      <c r="O22" s="194">
        <v>14758</v>
      </c>
      <c r="P22" s="194">
        <v>16629</v>
      </c>
      <c r="Q22" s="228">
        <v>18519</v>
      </c>
      <c r="R22" s="194">
        <v>19808</v>
      </c>
      <c r="S22" s="194">
        <v>5542</v>
      </c>
      <c r="T22" s="203">
        <v>25000</v>
      </c>
      <c r="U22" s="200">
        <v>-350</v>
      </c>
      <c r="V22" s="203">
        <v>35000</v>
      </c>
      <c r="W22" s="203">
        <v>35000</v>
      </c>
      <c r="X22" s="203"/>
      <c r="Y22" s="203"/>
      <c r="Z22" s="203"/>
      <c r="AA22" s="203"/>
      <c r="AB22" s="203"/>
      <c r="AC22" s="203"/>
      <c r="AD22" s="203"/>
      <c r="AE22" s="203"/>
      <c r="AF22" s="203"/>
      <c r="AG22" s="203"/>
      <c r="AH22" s="203"/>
      <c r="AI22" s="203"/>
      <c r="AJ22" s="203"/>
      <c r="AK22" s="203"/>
      <c r="AL22" s="203"/>
      <c r="AM22" s="200">
        <v>1</v>
      </c>
      <c r="AN22" s="200">
        <v>1</v>
      </c>
      <c r="AO22" s="200"/>
      <c r="AP22" s="200">
        <v>-350</v>
      </c>
      <c r="AQ22" s="241">
        <v>-1.4E-2</v>
      </c>
      <c r="AR22" s="200" t="s">
        <v>1290</v>
      </c>
      <c r="AS22" s="203" t="s">
        <v>1317</v>
      </c>
      <c r="AT22" s="194">
        <v>10000</v>
      </c>
      <c r="AU22" s="200">
        <v>10000</v>
      </c>
      <c r="AV22" s="246">
        <v>40</v>
      </c>
      <c r="AW22" s="262"/>
      <c r="AX22" s="255" t="s">
        <v>1338</v>
      </c>
      <c r="AY22" s="256"/>
      <c r="AZ22" s="256"/>
      <c r="BA22" s="256"/>
      <c r="BB22" s="257" t="s">
        <v>1337</v>
      </c>
      <c r="BC22" s="257"/>
      <c r="BD22" s="257"/>
      <c r="BE22" s="257"/>
      <c r="BF22" s="257"/>
      <c r="BG22" s="257"/>
      <c r="BH22" s="184">
        <v>50350</v>
      </c>
      <c r="BI22" s="203" t="s">
        <v>1317</v>
      </c>
      <c r="BJ22" s="270"/>
      <c r="BK22" s="184" t="s">
        <v>1315</v>
      </c>
      <c r="BL22" s="184"/>
    </row>
    <row r="23" spans="1:64" s="178" customFormat="1" ht="40.5" hidden="1">
      <c r="A23" s="191"/>
      <c r="B23" s="191"/>
      <c r="C23" s="191"/>
      <c r="D23" s="191"/>
      <c r="E23" s="209" t="s">
        <v>1339</v>
      </c>
      <c r="F23" s="203">
        <v>115000</v>
      </c>
      <c r="G23" s="203">
        <v>254700</v>
      </c>
      <c r="H23" s="203">
        <v>139700</v>
      </c>
      <c r="I23" s="203">
        <v>254724</v>
      </c>
      <c r="J23" s="203">
        <v>240000</v>
      </c>
      <c r="K23" s="223">
        <v>146499</v>
      </c>
      <c r="L23" s="194">
        <v>-93501</v>
      </c>
      <c r="M23" s="203">
        <v>53419</v>
      </c>
      <c r="N23" s="203">
        <v>120137</v>
      </c>
      <c r="O23" s="194">
        <v>149576</v>
      </c>
      <c r="P23" s="194">
        <v>176116</v>
      </c>
      <c r="Q23" s="228">
        <v>200698</v>
      </c>
      <c r="R23" s="194">
        <v>196526</v>
      </c>
      <c r="S23" s="194">
        <v>-50027</v>
      </c>
      <c r="T23" s="203">
        <v>150000</v>
      </c>
      <c r="U23" s="200">
        <v>3501</v>
      </c>
      <c r="V23" s="235">
        <v>130000</v>
      </c>
      <c r="W23" s="236">
        <v>200000</v>
      </c>
      <c r="X23" s="203"/>
      <c r="Y23" s="203"/>
      <c r="Z23" s="203"/>
      <c r="AA23" s="203"/>
      <c r="AB23" s="203"/>
      <c r="AC23" s="203"/>
      <c r="AD23" s="203"/>
      <c r="AE23" s="203"/>
      <c r="AF23" s="203"/>
      <c r="AG23" s="203"/>
      <c r="AH23" s="203"/>
      <c r="AI23" s="203"/>
      <c r="AJ23" s="203"/>
      <c r="AK23" s="203"/>
      <c r="AL23" s="203"/>
      <c r="AM23" s="200">
        <v>1</v>
      </c>
      <c r="AN23" s="200">
        <v>1</v>
      </c>
      <c r="AO23" s="200" t="s">
        <v>1290</v>
      </c>
      <c r="AP23" s="200">
        <v>3501</v>
      </c>
      <c r="AQ23" s="241">
        <v>2.4E-2</v>
      </c>
      <c r="AR23" s="200" t="s">
        <v>1290</v>
      </c>
      <c r="AS23" s="203" t="s">
        <v>1340</v>
      </c>
      <c r="AT23" s="194">
        <v>50000</v>
      </c>
      <c r="AU23" s="200">
        <v>50000</v>
      </c>
      <c r="AV23" s="246">
        <v>33.299999999999997</v>
      </c>
      <c r="AW23" s="262"/>
      <c r="AX23" s="255" t="s">
        <v>1341</v>
      </c>
      <c r="AY23" s="256" t="s">
        <v>1342</v>
      </c>
      <c r="AZ23" s="256"/>
      <c r="BA23" s="256"/>
      <c r="BB23" s="257" t="s">
        <v>1339</v>
      </c>
      <c r="BC23" s="257"/>
      <c r="BD23" s="257"/>
      <c r="BE23" s="257"/>
      <c r="BF23" s="257"/>
      <c r="BG23" s="257"/>
      <c r="BH23" s="184">
        <v>296499</v>
      </c>
      <c r="BI23" s="203" t="s">
        <v>1340</v>
      </c>
      <c r="BJ23" s="270"/>
      <c r="BK23" s="184" t="s">
        <v>1315</v>
      </c>
      <c r="BL23" s="184"/>
    </row>
    <row r="24" spans="1:64" s="178" customFormat="1" ht="20.100000000000001" hidden="1" customHeight="1">
      <c r="A24" s="191"/>
      <c r="B24" s="191"/>
      <c r="C24" s="191"/>
      <c r="D24" s="191"/>
      <c r="E24" s="204" t="s">
        <v>1343</v>
      </c>
      <c r="F24" s="203">
        <v>120000</v>
      </c>
      <c r="G24" s="203">
        <v>101500</v>
      </c>
      <c r="H24" s="203">
        <v>-18500</v>
      </c>
      <c r="I24" s="203">
        <v>101510</v>
      </c>
      <c r="J24" s="203">
        <v>98000</v>
      </c>
      <c r="K24" s="223">
        <v>103994</v>
      </c>
      <c r="L24" s="194">
        <v>5994</v>
      </c>
      <c r="M24" s="203">
        <v>18283</v>
      </c>
      <c r="N24" s="203">
        <v>41449</v>
      </c>
      <c r="O24" s="194">
        <v>49172</v>
      </c>
      <c r="P24" s="194">
        <v>59592</v>
      </c>
      <c r="Q24" s="228">
        <v>74164</v>
      </c>
      <c r="R24" s="194">
        <v>82892</v>
      </c>
      <c r="S24" s="194">
        <v>21102</v>
      </c>
      <c r="T24" s="233">
        <v>83000</v>
      </c>
      <c r="U24" s="200">
        <v>-20994</v>
      </c>
      <c r="V24" s="203">
        <v>100000</v>
      </c>
      <c r="W24" s="233">
        <v>100000</v>
      </c>
      <c r="X24" s="203"/>
      <c r="Y24" s="203"/>
      <c r="Z24" s="203"/>
      <c r="AA24" s="203"/>
      <c r="AB24" s="203"/>
      <c r="AC24" s="203"/>
      <c r="AD24" s="203"/>
      <c r="AE24" s="203"/>
      <c r="AF24" s="203"/>
      <c r="AG24" s="203"/>
      <c r="AH24" s="203"/>
      <c r="AI24" s="203"/>
      <c r="AJ24" s="203"/>
      <c r="AK24" s="203"/>
      <c r="AL24" s="203"/>
      <c r="AM24" s="200">
        <v>1</v>
      </c>
      <c r="AN24" s="200">
        <v>1</v>
      </c>
      <c r="AO24" s="200" t="s">
        <v>1290</v>
      </c>
      <c r="AP24" s="200">
        <v>-20994</v>
      </c>
      <c r="AQ24" s="241">
        <v>-0.20200000000000001</v>
      </c>
      <c r="AR24" s="200" t="s">
        <v>1290</v>
      </c>
      <c r="AS24" s="203"/>
      <c r="AT24" s="244">
        <v>17000</v>
      </c>
      <c r="AU24" s="200">
        <v>17000</v>
      </c>
      <c r="AV24" s="245">
        <v>20.5</v>
      </c>
      <c r="AW24" s="262" t="s">
        <v>1344</v>
      </c>
      <c r="AX24" s="255" t="s">
        <v>1345</v>
      </c>
      <c r="AY24" s="256"/>
      <c r="AZ24" s="256"/>
      <c r="BA24" s="256"/>
      <c r="BB24" s="257" t="s">
        <v>1343</v>
      </c>
      <c r="BC24" s="257"/>
      <c r="BD24" s="257"/>
      <c r="BE24" s="257"/>
      <c r="BF24" s="257"/>
      <c r="BG24" s="257"/>
      <c r="BH24" s="184">
        <v>186994</v>
      </c>
      <c r="BI24" s="203"/>
      <c r="BJ24" s="270"/>
      <c r="BK24" s="184" t="s">
        <v>1315</v>
      </c>
      <c r="BL24" s="184"/>
    </row>
    <row r="25" spans="1:64" ht="20.100000000000001" customHeight="1">
      <c r="A25" s="191"/>
      <c r="B25" s="191"/>
      <c r="C25" s="191"/>
      <c r="D25" s="191"/>
      <c r="E25" s="201" t="s">
        <v>1346</v>
      </c>
      <c r="F25" s="202">
        <v>91000</v>
      </c>
      <c r="G25" s="203">
        <v>97300</v>
      </c>
      <c r="H25" s="203">
        <v>6300</v>
      </c>
      <c r="I25" s="203">
        <v>97282</v>
      </c>
      <c r="J25" s="203">
        <v>105000</v>
      </c>
      <c r="K25" s="223">
        <v>91451</v>
      </c>
      <c r="L25" s="194">
        <v>-13549</v>
      </c>
      <c r="M25" s="203">
        <v>19428</v>
      </c>
      <c r="N25" s="203">
        <v>39660</v>
      </c>
      <c r="O25" s="194">
        <v>46007</v>
      </c>
      <c r="P25" s="194">
        <v>54542</v>
      </c>
      <c r="Q25" s="228">
        <v>63269</v>
      </c>
      <c r="R25" s="194">
        <v>72296</v>
      </c>
      <c r="S25" s="194">
        <v>19155</v>
      </c>
      <c r="T25" s="232">
        <v>99000</v>
      </c>
      <c r="U25" s="199">
        <v>7549</v>
      </c>
      <c r="V25" s="203">
        <v>215000</v>
      </c>
      <c r="W25" s="232">
        <v>85000</v>
      </c>
      <c r="X25" s="202">
        <v>0</v>
      </c>
      <c r="Y25" s="203"/>
      <c r="Z25" s="203"/>
      <c r="AA25" s="203"/>
      <c r="AB25" s="203"/>
      <c r="AC25" s="203"/>
      <c r="AD25" s="203"/>
      <c r="AE25" s="203"/>
      <c r="AF25" s="203"/>
      <c r="AG25" s="203"/>
      <c r="AH25" s="203"/>
      <c r="AI25" s="203"/>
      <c r="AJ25" s="203"/>
      <c r="AK25" s="203"/>
      <c r="AL25" s="203"/>
      <c r="AM25" s="200">
        <v>1</v>
      </c>
      <c r="AN25" s="200">
        <v>1</v>
      </c>
      <c r="AO25" s="200"/>
      <c r="AP25" s="200">
        <v>7549</v>
      </c>
      <c r="AQ25" s="241">
        <v>8.3000000000000004E-2</v>
      </c>
      <c r="AR25" s="200"/>
      <c r="AS25" s="203"/>
      <c r="AT25" s="231">
        <v>-14000</v>
      </c>
      <c r="AU25" s="199">
        <v>-14000</v>
      </c>
      <c r="AV25" s="243">
        <v>-14.1</v>
      </c>
      <c r="AW25" s="254"/>
      <c r="AX25" s="255"/>
      <c r="AY25" s="256"/>
      <c r="AZ25" s="256"/>
      <c r="BA25" s="256"/>
      <c r="BB25" s="257" t="s">
        <v>1346</v>
      </c>
      <c r="BC25" s="257"/>
      <c r="BD25" s="257"/>
      <c r="BE25" s="257"/>
      <c r="BF25" s="257"/>
      <c r="BG25" s="257"/>
      <c r="BH25" s="184">
        <v>190451</v>
      </c>
      <c r="BI25" s="203"/>
      <c r="BJ25" s="232"/>
    </row>
    <row r="26" spans="1:64" s="178" customFormat="1" ht="20.100000000000001" hidden="1" customHeight="1">
      <c r="A26" s="191"/>
      <c r="B26" s="191"/>
      <c r="C26" s="191"/>
      <c r="D26" s="191"/>
      <c r="E26" s="208" t="s">
        <v>1347</v>
      </c>
      <c r="F26" s="203">
        <v>36000</v>
      </c>
      <c r="G26" s="203">
        <v>32600</v>
      </c>
      <c r="H26" s="203">
        <v>-3400</v>
      </c>
      <c r="I26" s="203">
        <v>32414</v>
      </c>
      <c r="J26" s="203">
        <v>50000</v>
      </c>
      <c r="K26" s="223">
        <v>27136</v>
      </c>
      <c r="L26" s="194">
        <v>-22864</v>
      </c>
      <c r="M26" s="203">
        <v>8440</v>
      </c>
      <c r="N26" s="203">
        <v>17558</v>
      </c>
      <c r="O26" s="194">
        <v>19964</v>
      </c>
      <c r="P26" s="194">
        <v>22912</v>
      </c>
      <c r="Q26" s="228">
        <v>26176</v>
      </c>
      <c r="R26" s="194">
        <v>22291</v>
      </c>
      <c r="S26" s="194">
        <v>4845</v>
      </c>
      <c r="T26" s="203">
        <v>34000</v>
      </c>
      <c r="U26" s="200">
        <v>6864</v>
      </c>
      <c r="V26" s="236">
        <v>15000</v>
      </c>
      <c r="W26" s="203">
        <v>15000</v>
      </c>
      <c r="X26" s="203"/>
      <c r="Y26" s="203"/>
      <c r="Z26" s="203"/>
      <c r="AA26" s="203"/>
      <c r="AB26" s="203"/>
      <c r="AC26" s="203"/>
      <c r="AD26" s="203"/>
      <c r="AE26" s="203"/>
      <c r="AF26" s="203"/>
      <c r="AG26" s="203"/>
      <c r="AH26" s="203"/>
      <c r="AI26" s="203"/>
      <c r="AJ26" s="203"/>
      <c r="AK26" s="203"/>
      <c r="AL26" s="203"/>
      <c r="AM26" s="200"/>
      <c r="AN26" s="200">
        <v>1</v>
      </c>
      <c r="AO26" s="200" t="s">
        <v>1290</v>
      </c>
      <c r="AP26" s="200">
        <v>6864</v>
      </c>
      <c r="AQ26" s="241">
        <v>0.253</v>
      </c>
      <c r="AR26" s="200" t="s">
        <v>1290</v>
      </c>
      <c r="AS26" s="203"/>
      <c r="AT26" s="194">
        <v>-19000</v>
      </c>
      <c r="AU26" s="200">
        <v>-19000</v>
      </c>
      <c r="AV26" s="246">
        <v>-55.9</v>
      </c>
      <c r="AW26" s="262"/>
      <c r="AX26" s="255" t="s">
        <v>1348</v>
      </c>
      <c r="AY26" s="256"/>
      <c r="AZ26" s="256"/>
      <c r="BA26" s="256"/>
      <c r="BB26" s="257" t="s">
        <v>1347</v>
      </c>
      <c r="BC26" s="257"/>
      <c r="BD26" s="257"/>
      <c r="BE26" s="257"/>
      <c r="BF26" s="257"/>
      <c r="BG26" s="257"/>
      <c r="BH26" s="184">
        <v>61136</v>
      </c>
      <c r="BI26" s="203"/>
      <c r="BJ26" s="270"/>
      <c r="BK26" s="184" t="s">
        <v>1315</v>
      </c>
      <c r="BL26" s="184"/>
    </row>
    <row r="27" spans="1:64" s="178" customFormat="1" ht="56.25" hidden="1">
      <c r="A27" s="191"/>
      <c r="B27" s="191"/>
      <c r="C27" s="191"/>
      <c r="D27" s="191"/>
      <c r="E27" s="210" t="s">
        <v>1349</v>
      </c>
      <c r="F27" s="203">
        <v>55000</v>
      </c>
      <c r="G27" s="203">
        <v>64700</v>
      </c>
      <c r="H27" s="203">
        <v>9700</v>
      </c>
      <c r="I27" s="203">
        <v>64868</v>
      </c>
      <c r="J27" s="203">
        <v>55000</v>
      </c>
      <c r="K27" s="223">
        <v>64315</v>
      </c>
      <c r="L27" s="194">
        <v>9315</v>
      </c>
      <c r="M27" s="203">
        <v>10988</v>
      </c>
      <c r="N27" s="203">
        <v>22102</v>
      </c>
      <c r="O27" s="194">
        <v>26043</v>
      </c>
      <c r="P27" s="194">
        <v>31630</v>
      </c>
      <c r="Q27" s="228">
        <v>37093</v>
      </c>
      <c r="R27" s="194">
        <v>50005</v>
      </c>
      <c r="S27" s="194">
        <v>14310</v>
      </c>
      <c r="T27" s="233">
        <v>65000</v>
      </c>
      <c r="U27" s="200">
        <v>685</v>
      </c>
      <c r="V27" s="236">
        <v>200000</v>
      </c>
      <c r="W27" s="233">
        <v>70000</v>
      </c>
      <c r="X27" s="203"/>
      <c r="Y27" s="203"/>
      <c r="Z27" s="203"/>
      <c r="AA27" s="203"/>
      <c r="AB27" s="203"/>
      <c r="AC27" s="203"/>
      <c r="AD27" s="203"/>
      <c r="AE27" s="203"/>
      <c r="AF27" s="203"/>
      <c r="AG27" s="203"/>
      <c r="AH27" s="203"/>
      <c r="AI27" s="203"/>
      <c r="AJ27" s="203"/>
      <c r="AK27" s="203"/>
      <c r="AL27" s="203"/>
      <c r="AM27" s="200"/>
      <c r="AN27" s="200">
        <v>1</v>
      </c>
      <c r="AO27" s="200" t="s">
        <v>1290</v>
      </c>
      <c r="AP27" s="200">
        <v>685</v>
      </c>
      <c r="AQ27" s="241">
        <v>1.0999999999999999E-2</v>
      </c>
      <c r="AR27" s="200" t="s">
        <v>1290</v>
      </c>
      <c r="AS27" s="203" t="s">
        <v>1340</v>
      </c>
      <c r="AT27" s="244">
        <v>5000</v>
      </c>
      <c r="AU27" s="200">
        <v>5000</v>
      </c>
      <c r="AV27" s="245">
        <v>7.7</v>
      </c>
      <c r="AW27" s="262" t="s">
        <v>1350</v>
      </c>
      <c r="AX27" s="255" t="s">
        <v>1351</v>
      </c>
      <c r="AY27" s="256" t="s">
        <v>1352</v>
      </c>
      <c r="AZ27" s="256" t="s">
        <v>1353</v>
      </c>
      <c r="BA27" s="256"/>
      <c r="BB27" s="257" t="s">
        <v>1349</v>
      </c>
      <c r="BC27" s="257"/>
      <c r="BD27" s="257"/>
      <c r="BE27" s="257"/>
      <c r="BF27" s="257"/>
      <c r="BG27" s="257"/>
      <c r="BH27" s="184">
        <v>129315</v>
      </c>
      <c r="BI27" s="203" t="s">
        <v>1340</v>
      </c>
      <c r="BJ27" s="270"/>
      <c r="BK27" s="184" t="s">
        <v>1315</v>
      </c>
      <c r="BL27" s="184"/>
    </row>
    <row r="28" spans="1:64" ht="20.100000000000001" customHeight="1">
      <c r="A28" s="191"/>
      <c r="B28" s="191"/>
      <c r="C28" s="191"/>
      <c r="D28" s="191"/>
      <c r="E28" s="201" t="s">
        <v>1354</v>
      </c>
      <c r="F28" s="202">
        <v>247000</v>
      </c>
      <c r="G28" s="203">
        <v>297300</v>
      </c>
      <c r="H28" s="203">
        <v>50300</v>
      </c>
      <c r="I28" s="203">
        <v>297268</v>
      </c>
      <c r="J28" s="203">
        <v>228000</v>
      </c>
      <c r="K28" s="223">
        <v>266482</v>
      </c>
      <c r="L28" s="194">
        <v>38482</v>
      </c>
      <c r="M28" s="203">
        <v>42559</v>
      </c>
      <c r="N28" s="203">
        <v>104067</v>
      </c>
      <c r="O28" s="203">
        <v>119053</v>
      </c>
      <c r="P28" s="203">
        <v>127623</v>
      </c>
      <c r="Q28" s="236">
        <v>154351</v>
      </c>
      <c r="R28" s="203">
        <v>188998</v>
      </c>
      <c r="S28" s="203">
        <v>77484</v>
      </c>
      <c r="T28" s="232">
        <v>450900</v>
      </c>
      <c r="U28" s="199">
        <v>184418</v>
      </c>
      <c r="V28" s="203">
        <v>411000</v>
      </c>
      <c r="W28" s="232">
        <v>271000</v>
      </c>
      <c r="X28" s="202">
        <v>0</v>
      </c>
      <c r="Y28" s="203"/>
      <c r="Z28" s="203"/>
      <c r="AA28" s="203"/>
      <c r="AB28" s="203"/>
      <c r="AC28" s="203"/>
      <c r="AD28" s="203"/>
      <c r="AE28" s="203"/>
      <c r="AF28" s="203"/>
      <c r="AG28" s="203"/>
      <c r="AH28" s="203"/>
      <c r="AI28" s="203"/>
      <c r="AJ28" s="203"/>
      <c r="AK28" s="203"/>
      <c r="AL28" s="203"/>
      <c r="AM28" s="200">
        <v>1</v>
      </c>
      <c r="AN28" s="200">
        <v>1</v>
      </c>
      <c r="AO28" s="200"/>
      <c r="AP28" s="200">
        <v>184418</v>
      </c>
      <c r="AQ28" s="241">
        <v>0.69199999999999995</v>
      </c>
      <c r="AR28" s="200"/>
      <c r="AS28" s="203"/>
      <c r="AT28" s="231">
        <v>-179900</v>
      </c>
      <c r="AU28" s="199">
        <v>-179900</v>
      </c>
      <c r="AV28" s="243">
        <v>-39.9</v>
      </c>
      <c r="AW28" s="254"/>
      <c r="AX28" s="255"/>
      <c r="AY28" s="256"/>
      <c r="AZ28" s="256"/>
      <c r="BA28" s="256"/>
      <c r="BB28" s="257" t="s">
        <v>1354</v>
      </c>
      <c r="BC28" s="257"/>
      <c r="BD28" s="257"/>
      <c r="BE28" s="257"/>
      <c r="BF28" s="257"/>
      <c r="BG28" s="257"/>
      <c r="BH28" s="184">
        <v>717382</v>
      </c>
      <c r="BI28" s="203"/>
      <c r="BJ28" s="232"/>
    </row>
    <row r="29" spans="1:64" s="178" customFormat="1" ht="37.5" hidden="1">
      <c r="A29" s="191"/>
      <c r="B29" s="191"/>
      <c r="C29" s="191"/>
      <c r="D29" s="191"/>
      <c r="E29" s="208" t="s">
        <v>1355</v>
      </c>
      <c r="F29" s="203">
        <v>11000</v>
      </c>
      <c r="G29" s="203">
        <v>14200</v>
      </c>
      <c r="H29" s="203">
        <v>3200</v>
      </c>
      <c r="I29" s="203">
        <v>14273</v>
      </c>
      <c r="J29" s="203">
        <v>16000</v>
      </c>
      <c r="K29" s="223">
        <v>5206</v>
      </c>
      <c r="L29" s="194">
        <v>-10794</v>
      </c>
      <c r="M29" s="203">
        <v>884</v>
      </c>
      <c r="N29" s="203">
        <v>3504</v>
      </c>
      <c r="O29" s="194">
        <v>4507</v>
      </c>
      <c r="P29" s="194">
        <v>4529</v>
      </c>
      <c r="Q29" s="228">
        <v>4557</v>
      </c>
      <c r="R29" s="194">
        <v>4563</v>
      </c>
      <c r="S29" s="194">
        <v>643</v>
      </c>
      <c r="T29" s="203">
        <v>5000</v>
      </c>
      <c r="U29" s="200">
        <v>-206</v>
      </c>
      <c r="V29" s="203">
        <v>5000</v>
      </c>
      <c r="W29" s="203">
        <v>5000</v>
      </c>
      <c r="X29" s="203"/>
      <c r="Y29" s="203"/>
      <c r="Z29" s="203"/>
      <c r="AA29" s="203"/>
      <c r="AB29" s="203"/>
      <c r="AC29" s="203"/>
      <c r="AD29" s="203"/>
      <c r="AE29" s="203"/>
      <c r="AF29" s="203"/>
      <c r="AG29" s="203"/>
      <c r="AH29" s="203"/>
      <c r="AI29" s="203"/>
      <c r="AJ29" s="203"/>
      <c r="AK29" s="203"/>
      <c r="AL29" s="203"/>
      <c r="AM29" s="200">
        <v>1</v>
      </c>
      <c r="AN29" s="200">
        <v>1</v>
      </c>
      <c r="AO29" s="200"/>
      <c r="AP29" s="200">
        <v>-206</v>
      </c>
      <c r="AQ29" s="241">
        <v>-0.04</v>
      </c>
      <c r="AR29" s="200" t="s">
        <v>1290</v>
      </c>
      <c r="AS29" s="203" t="s">
        <v>1331</v>
      </c>
      <c r="AT29" s="194">
        <v>0</v>
      </c>
      <c r="AU29" s="200">
        <v>0</v>
      </c>
      <c r="AV29" s="246">
        <v>0</v>
      </c>
      <c r="AW29" s="262"/>
      <c r="AX29" s="255" t="s">
        <v>1356</v>
      </c>
      <c r="AY29" s="256" t="s">
        <v>1357</v>
      </c>
      <c r="AZ29" s="256"/>
      <c r="BA29" s="256"/>
      <c r="BB29" s="257" t="s">
        <v>1355</v>
      </c>
      <c r="BC29" s="257"/>
      <c r="BD29" s="257"/>
      <c r="BE29" s="257"/>
      <c r="BF29" s="257"/>
      <c r="BG29" s="257"/>
      <c r="BH29" s="184">
        <v>10206</v>
      </c>
      <c r="BI29" s="203" t="s">
        <v>1331</v>
      </c>
      <c r="BJ29" s="270"/>
      <c r="BK29" s="184" t="s">
        <v>1315</v>
      </c>
      <c r="BL29" s="184"/>
    </row>
    <row r="30" spans="1:64" s="178" customFormat="1" ht="40.5" hidden="1">
      <c r="A30" s="191"/>
      <c r="B30" s="191"/>
      <c r="C30" s="191"/>
      <c r="D30" s="191"/>
      <c r="E30" s="208" t="s">
        <v>1358</v>
      </c>
      <c r="F30" s="203">
        <v>35000</v>
      </c>
      <c r="G30" s="203">
        <v>45200</v>
      </c>
      <c r="H30" s="203">
        <v>10200</v>
      </c>
      <c r="I30" s="203">
        <v>45211</v>
      </c>
      <c r="J30" s="203">
        <v>46000</v>
      </c>
      <c r="K30" s="223">
        <v>51100</v>
      </c>
      <c r="L30" s="194">
        <v>5100</v>
      </c>
      <c r="M30" s="203">
        <v>19204</v>
      </c>
      <c r="N30" s="203">
        <v>21657</v>
      </c>
      <c r="O30" s="194">
        <v>21827</v>
      </c>
      <c r="P30" s="194">
        <v>21859</v>
      </c>
      <c r="Q30" s="228">
        <v>31089</v>
      </c>
      <c r="R30" s="194">
        <v>46420</v>
      </c>
      <c r="S30" s="194">
        <v>4680</v>
      </c>
      <c r="T30" s="203">
        <v>53000</v>
      </c>
      <c r="U30" s="200">
        <v>1900</v>
      </c>
      <c r="V30" s="236">
        <v>36000</v>
      </c>
      <c r="W30" s="236">
        <v>30000</v>
      </c>
      <c r="X30" s="203"/>
      <c r="Y30" s="203"/>
      <c r="Z30" s="203"/>
      <c r="AA30" s="203"/>
      <c r="AB30" s="203"/>
      <c r="AC30" s="203"/>
      <c r="AD30" s="203"/>
      <c r="AE30" s="203"/>
      <c r="AF30" s="203"/>
      <c r="AG30" s="203"/>
      <c r="AH30" s="203"/>
      <c r="AI30" s="203"/>
      <c r="AJ30" s="203"/>
      <c r="AK30" s="203"/>
      <c r="AL30" s="203"/>
      <c r="AM30" s="200">
        <v>1</v>
      </c>
      <c r="AN30" s="200">
        <v>1</v>
      </c>
      <c r="AO30" s="200" t="s">
        <v>1290</v>
      </c>
      <c r="AP30" s="200">
        <v>1900</v>
      </c>
      <c r="AQ30" s="241">
        <v>3.6999999999999998E-2</v>
      </c>
      <c r="AR30" s="200" t="s">
        <v>1290</v>
      </c>
      <c r="AS30" s="203"/>
      <c r="AT30" s="194">
        <v>-23000</v>
      </c>
      <c r="AU30" s="200">
        <v>-23000</v>
      </c>
      <c r="AV30" s="246">
        <v>-43.4</v>
      </c>
      <c r="AW30" s="262" t="s">
        <v>1359</v>
      </c>
      <c r="AX30" s="255" t="s">
        <v>1360</v>
      </c>
      <c r="AY30" s="256" t="s">
        <v>1361</v>
      </c>
      <c r="AZ30" s="256" t="s">
        <v>1362</v>
      </c>
      <c r="BA30" s="256"/>
      <c r="BB30" s="257" t="s">
        <v>1358</v>
      </c>
      <c r="BC30" s="257"/>
      <c r="BD30" s="257"/>
      <c r="BE30" s="257"/>
      <c r="BF30" s="257"/>
      <c r="BG30" s="257"/>
      <c r="BH30" s="184">
        <v>104100</v>
      </c>
      <c r="BI30" s="203"/>
      <c r="BJ30" s="270"/>
      <c r="BK30" s="184" t="s">
        <v>1315</v>
      </c>
      <c r="BL30" s="184"/>
    </row>
    <row r="31" spans="1:64" s="178" customFormat="1" ht="37.5" hidden="1">
      <c r="A31" s="191"/>
      <c r="B31" s="191"/>
      <c r="C31" s="191"/>
      <c r="D31" s="191"/>
      <c r="E31" s="211" t="s">
        <v>1363</v>
      </c>
      <c r="F31" s="203">
        <v>5000</v>
      </c>
      <c r="G31" s="203">
        <v>13300</v>
      </c>
      <c r="H31" s="203">
        <v>8300</v>
      </c>
      <c r="I31" s="203">
        <v>13331</v>
      </c>
      <c r="J31" s="203">
        <v>10000</v>
      </c>
      <c r="K31" s="223">
        <v>17231</v>
      </c>
      <c r="L31" s="194">
        <v>7231</v>
      </c>
      <c r="M31" s="203">
        <v>5008</v>
      </c>
      <c r="N31" s="203">
        <v>8012</v>
      </c>
      <c r="O31" s="194">
        <v>9626</v>
      </c>
      <c r="P31" s="194">
        <v>11438</v>
      </c>
      <c r="Q31" s="228">
        <v>12142</v>
      </c>
      <c r="R31" s="194">
        <v>15070</v>
      </c>
      <c r="S31" s="194">
        <v>2161</v>
      </c>
      <c r="T31" s="203">
        <v>18000</v>
      </c>
      <c r="U31" s="200">
        <v>769</v>
      </c>
      <c r="V31" s="203">
        <v>27000</v>
      </c>
      <c r="W31" s="203">
        <v>22000</v>
      </c>
      <c r="X31" s="203"/>
      <c r="Y31" s="203"/>
      <c r="Z31" s="203"/>
      <c r="AA31" s="203"/>
      <c r="AB31" s="203"/>
      <c r="AC31" s="203"/>
      <c r="AD31" s="203"/>
      <c r="AE31" s="203"/>
      <c r="AF31" s="203"/>
      <c r="AG31" s="203"/>
      <c r="AH31" s="203"/>
      <c r="AI31" s="203"/>
      <c r="AJ31" s="203"/>
      <c r="AK31" s="203"/>
      <c r="AL31" s="203"/>
      <c r="AM31" s="203">
        <v>1</v>
      </c>
      <c r="AN31" s="203">
        <v>1</v>
      </c>
      <c r="AO31" s="203"/>
      <c r="AP31" s="200">
        <v>769</v>
      </c>
      <c r="AQ31" s="241">
        <v>4.4999999999999998E-2</v>
      </c>
      <c r="AR31" s="200" t="s">
        <v>1290</v>
      </c>
      <c r="AS31" s="203"/>
      <c r="AT31" s="194">
        <v>4000</v>
      </c>
      <c r="AU31" s="200">
        <v>4000</v>
      </c>
      <c r="AV31" s="246">
        <v>22.2</v>
      </c>
      <c r="AW31" s="262" t="s">
        <v>1364</v>
      </c>
      <c r="AX31" s="255" t="s">
        <v>1365</v>
      </c>
      <c r="AY31" s="256"/>
      <c r="AZ31" s="256"/>
      <c r="BA31" s="256"/>
      <c r="BB31" s="257" t="s">
        <v>1366</v>
      </c>
      <c r="BC31" s="257"/>
      <c r="BD31" s="257"/>
      <c r="BE31" s="257"/>
      <c r="BF31" s="257"/>
      <c r="BG31" s="257"/>
      <c r="BH31" s="184">
        <v>35231</v>
      </c>
      <c r="BI31" s="203"/>
      <c r="BJ31" s="270"/>
      <c r="BK31" s="184" t="s">
        <v>1315</v>
      </c>
      <c r="BL31" s="184"/>
    </row>
    <row r="32" spans="1:64" s="178" customFormat="1" ht="45" hidden="1" customHeight="1">
      <c r="A32" s="191"/>
      <c r="B32" s="191"/>
      <c r="C32" s="191"/>
      <c r="D32" s="191"/>
      <c r="E32" s="206" t="s">
        <v>1367</v>
      </c>
      <c r="F32" s="203">
        <v>20000</v>
      </c>
      <c r="G32" s="203">
        <v>60800</v>
      </c>
      <c r="H32" s="203">
        <v>40800</v>
      </c>
      <c r="I32" s="203">
        <v>60820</v>
      </c>
      <c r="J32" s="203">
        <v>20000</v>
      </c>
      <c r="K32" s="223">
        <v>46978</v>
      </c>
      <c r="L32" s="194">
        <v>26978</v>
      </c>
      <c r="M32" s="203">
        <v>3828</v>
      </c>
      <c r="N32" s="203">
        <v>6393</v>
      </c>
      <c r="O32" s="194">
        <v>8874</v>
      </c>
      <c r="P32" s="194">
        <v>9834</v>
      </c>
      <c r="Q32" s="228">
        <v>10763</v>
      </c>
      <c r="R32" s="194">
        <v>11683</v>
      </c>
      <c r="S32" s="194">
        <v>35295</v>
      </c>
      <c r="T32" s="203">
        <v>238900</v>
      </c>
      <c r="U32" s="200">
        <v>191922</v>
      </c>
      <c r="V32" s="236">
        <v>220000</v>
      </c>
      <c r="W32" s="203">
        <v>100000</v>
      </c>
      <c r="X32" s="203"/>
      <c r="Y32" s="203"/>
      <c r="Z32" s="203"/>
      <c r="AA32" s="203"/>
      <c r="AB32" s="203"/>
      <c r="AC32" s="203"/>
      <c r="AD32" s="203"/>
      <c r="AE32" s="203"/>
      <c r="AF32" s="203"/>
      <c r="AG32" s="203"/>
      <c r="AH32" s="203"/>
      <c r="AI32" s="203"/>
      <c r="AJ32" s="203"/>
      <c r="AK32" s="203"/>
      <c r="AL32" s="203"/>
      <c r="AM32" s="203">
        <v>1</v>
      </c>
      <c r="AN32" s="203">
        <v>1</v>
      </c>
      <c r="AO32" s="203" t="s">
        <v>1290</v>
      </c>
      <c r="AP32" s="200">
        <v>191922</v>
      </c>
      <c r="AQ32" s="241">
        <v>4.085</v>
      </c>
      <c r="AR32" s="200" t="s">
        <v>1290</v>
      </c>
      <c r="AS32" s="203"/>
      <c r="AT32" s="194">
        <v>-138900</v>
      </c>
      <c r="AU32" s="200">
        <v>-138900</v>
      </c>
      <c r="AV32" s="246">
        <v>-58.1</v>
      </c>
      <c r="AW32" s="262" t="s">
        <v>1368</v>
      </c>
      <c r="AX32" s="194" t="s">
        <v>1369</v>
      </c>
      <c r="AY32" s="256" t="s">
        <v>1370</v>
      </c>
      <c r="AZ32" s="256"/>
      <c r="BA32" s="256"/>
      <c r="BB32" s="257" t="s">
        <v>1367</v>
      </c>
      <c r="BC32" s="257"/>
      <c r="BD32" s="257"/>
      <c r="BE32" s="257"/>
      <c r="BF32" s="257"/>
      <c r="BG32" s="257"/>
      <c r="BH32" s="184">
        <v>285878</v>
      </c>
      <c r="BI32" s="203"/>
      <c r="BJ32" s="270"/>
      <c r="BK32" s="184" t="s">
        <v>1315</v>
      </c>
      <c r="BL32" s="184"/>
    </row>
    <row r="33" spans="1:64" s="178" customFormat="1" ht="46.5" hidden="1" customHeight="1">
      <c r="A33" s="191"/>
      <c r="B33" s="191"/>
      <c r="C33" s="191"/>
      <c r="D33" s="191"/>
      <c r="E33" s="212" t="s">
        <v>1371</v>
      </c>
      <c r="F33" s="203">
        <v>6000</v>
      </c>
      <c r="G33" s="203">
        <v>61400</v>
      </c>
      <c r="H33" s="203">
        <v>55400</v>
      </c>
      <c r="I33" s="203">
        <v>61206</v>
      </c>
      <c r="J33" s="203">
        <v>6000</v>
      </c>
      <c r="K33" s="223">
        <v>19164</v>
      </c>
      <c r="L33" s="194">
        <v>13164</v>
      </c>
      <c r="M33" s="203">
        <v>2067</v>
      </c>
      <c r="N33" s="203">
        <v>4965</v>
      </c>
      <c r="O33" s="194">
        <v>7193</v>
      </c>
      <c r="P33" s="194">
        <v>7482</v>
      </c>
      <c r="Q33" s="228">
        <v>8220</v>
      </c>
      <c r="R33" s="194">
        <v>14119</v>
      </c>
      <c r="S33" s="194">
        <v>5045</v>
      </c>
      <c r="T33" s="203">
        <v>35000</v>
      </c>
      <c r="U33" s="200">
        <v>15836</v>
      </c>
      <c r="V33" s="203">
        <v>15000</v>
      </c>
      <c r="W33" s="203">
        <v>6000</v>
      </c>
      <c r="X33" s="203"/>
      <c r="Y33" s="203"/>
      <c r="Z33" s="203"/>
      <c r="AA33" s="203"/>
      <c r="AB33" s="203"/>
      <c r="AC33" s="203"/>
      <c r="AD33" s="203"/>
      <c r="AE33" s="203"/>
      <c r="AF33" s="203"/>
      <c r="AG33" s="203"/>
      <c r="AH33" s="203"/>
      <c r="AI33" s="203"/>
      <c r="AJ33" s="203"/>
      <c r="AK33" s="203"/>
      <c r="AL33" s="203"/>
      <c r="AM33" s="203">
        <v>1</v>
      </c>
      <c r="AN33" s="203">
        <v>1</v>
      </c>
      <c r="AO33" s="203" t="s">
        <v>1290</v>
      </c>
      <c r="AP33" s="200">
        <v>15836</v>
      </c>
      <c r="AQ33" s="241">
        <v>0.82599999999999996</v>
      </c>
      <c r="AR33" s="200" t="s">
        <v>1290</v>
      </c>
      <c r="AS33" s="203"/>
      <c r="AT33" s="194">
        <v>-29000</v>
      </c>
      <c r="AU33" s="200">
        <v>-29000</v>
      </c>
      <c r="AV33" s="246">
        <v>-82.9</v>
      </c>
      <c r="AW33" s="262"/>
      <c r="AX33" s="255" t="s">
        <v>1372</v>
      </c>
      <c r="AY33" s="256"/>
      <c r="AZ33" s="256"/>
      <c r="BA33" s="256"/>
      <c r="BB33" s="257" t="s">
        <v>1371</v>
      </c>
      <c r="BC33" s="257"/>
      <c r="BD33" s="257"/>
      <c r="BE33" s="257"/>
      <c r="BF33" s="257"/>
      <c r="BG33" s="257"/>
      <c r="BH33" s="184">
        <v>54164</v>
      </c>
      <c r="BI33" s="203"/>
      <c r="BJ33" s="270"/>
      <c r="BK33" s="184" t="s">
        <v>1315</v>
      </c>
      <c r="BL33" s="184"/>
    </row>
    <row r="34" spans="1:64" s="178" customFormat="1" ht="46.5" hidden="1" customHeight="1">
      <c r="A34" s="191"/>
      <c r="B34" s="191"/>
      <c r="C34" s="191"/>
      <c r="D34" s="191"/>
      <c r="E34" s="209" t="s">
        <v>1373</v>
      </c>
      <c r="F34" s="203">
        <v>157000</v>
      </c>
      <c r="G34" s="203">
        <v>89000</v>
      </c>
      <c r="H34" s="203">
        <v>-68000</v>
      </c>
      <c r="I34" s="203">
        <v>88985</v>
      </c>
      <c r="J34" s="203">
        <v>120000</v>
      </c>
      <c r="K34" s="223">
        <v>103067</v>
      </c>
      <c r="L34" s="194">
        <v>-16933</v>
      </c>
      <c r="M34" s="203">
        <v>11463</v>
      </c>
      <c r="N34" s="203">
        <v>43292</v>
      </c>
      <c r="O34" s="194">
        <v>50602</v>
      </c>
      <c r="P34" s="194">
        <v>56057</v>
      </c>
      <c r="Q34" s="228">
        <v>70028</v>
      </c>
      <c r="R34" s="194">
        <v>79130</v>
      </c>
      <c r="S34" s="194">
        <v>23937</v>
      </c>
      <c r="T34" s="203">
        <v>88000</v>
      </c>
      <c r="U34" s="200">
        <v>-15067</v>
      </c>
      <c r="V34" s="203">
        <v>95000</v>
      </c>
      <c r="W34" s="203">
        <v>95000</v>
      </c>
      <c r="X34" s="203"/>
      <c r="Y34" s="203"/>
      <c r="Z34" s="203"/>
      <c r="AA34" s="203"/>
      <c r="AB34" s="203"/>
      <c r="AC34" s="203"/>
      <c r="AD34" s="203"/>
      <c r="AE34" s="203"/>
      <c r="AF34" s="203"/>
      <c r="AG34" s="203"/>
      <c r="AH34" s="203"/>
      <c r="AI34" s="203"/>
      <c r="AJ34" s="203"/>
      <c r="AK34" s="203"/>
      <c r="AL34" s="203"/>
      <c r="AM34" s="203">
        <v>1</v>
      </c>
      <c r="AN34" s="203">
        <v>1</v>
      </c>
      <c r="AO34" s="203"/>
      <c r="AP34" s="200">
        <v>-15067</v>
      </c>
      <c r="AQ34" s="241">
        <v>-0.14599999999999999</v>
      </c>
      <c r="AR34" s="200"/>
      <c r="AS34" s="203"/>
      <c r="AT34" s="194">
        <v>7000</v>
      </c>
      <c r="AU34" s="200">
        <v>7000</v>
      </c>
      <c r="AV34" s="246">
        <v>8</v>
      </c>
      <c r="AW34" s="262"/>
      <c r="AX34" s="255"/>
      <c r="AY34" s="256"/>
      <c r="AZ34" s="256"/>
      <c r="BA34" s="256"/>
      <c r="BB34" s="257" t="s">
        <v>1374</v>
      </c>
      <c r="BC34" s="257"/>
      <c r="BD34" s="257"/>
      <c r="BE34" s="257"/>
      <c r="BF34" s="257"/>
      <c r="BG34" s="257"/>
      <c r="BH34" s="184">
        <v>191067</v>
      </c>
      <c r="BI34" s="203"/>
      <c r="BJ34" s="270"/>
      <c r="BK34" s="184" t="s">
        <v>1315</v>
      </c>
      <c r="BL34" s="184"/>
    </row>
    <row r="35" spans="1:64" s="178" customFormat="1" ht="54" hidden="1">
      <c r="A35" s="191"/>
      <c r="B35" s="191"/>
      <c r="C35" s="191"/>
      <c r="D35" s="191"/>
      <c r="E35" s="204" t="s">
        <v>1375</v>
      </c>
      <c r="F35" s="203">
        <v>13000</v>
      </c>
      <c r="G35" s="203">
        <v>13400</v>
      </c>
      <c r="H35" s="203"/>
      <c r="I35" s="203">
        <v>13442</v>
      </c>
      <c r="J35" s="203">
        <v>10000</v>
      </c>
      <c r="K35" s="223">
        <v>23736</v>
      </c>
      <c r="L35" s="194">
        <v>13736</v>
      </c>
      <c r="M35" s="203">
        <v>105</v>
      </c>
      <c r="N35" s="203">
        <v>16244</v>
      </c>
      <c r="O35" s="194">
        <v>16424</v>
      </c>
      <c r="P35" s="194">
        <v>16424</v>
      </c>
      <c r="Q35" s="228">
        <v>17551</v>
      </c>
      <c r="R35" s="194">
        <v>18012</v>
      </c>
      <c r="S35" s="194">
        <v>5724</v>
      </c>
      <c r="T35" s="233">
        <v>13000</v>
      </c>
      <c r="U35" s="200">
        <v>-10736</v>
      </c>
      <c r="V35" s="203">
        <v>13000</v>
      </c>
      <c r="W35" s="233">
        <v>13000</v>
      </c>
      <c r="X35" s="203"/>
      <c r="Y35" s="203"/>
      <c r="Z35" s="203"/>
      <c r="AA35" s="203"/>
      <c r="AB35" s="203"/>
      <c r="AC35" s="203"/>
      <c r="AD35" s="203"/>
      <c r="AE35" s="203"/>
      <c r="AF35" s="203"/>
      <c r="AG35" s="203"/>
      <c r="AH35" s="203"/>
      <c r="AI35" s="203"/>
      <c r="AJ35" s="203"/>
      <c r="AK35" s="203"/>
      <c r="AL35" s="203"/>
      <c r="AM35" s="203">
        <v>1</v>
      </c>
      <c r="AN35" s="203">
        <v>1</v>
      </c>
      <c r="AO35" s="203"/>
      <c r="AP35" s="200">
        <v>-10736</v>
      </c>
      <c r="AQ35" s="241">
        <v>-0.45200000000000001</v>
      </c>
      <c r="AR35" s="203"/>
      <c r="AS35" s="203"/>
      <c r="AT35" s="244">
        <v>0</v>
      </c>
      <c r="AU35" s="200">
        <v>0</v>
      </c>
      <c r="AV35" s="245">
        <v>0</v>
      </c>
      <c r="AW35" s="262"/>
      <c r="AX35" s="194"/>
      <c r="AY35" s="256" t="s">
        <v>1376</v>
      </c>
      <c r="AZ35" s="256"/>
      <c r="BA35" s="256"/>
      <c r="BB35" s="257" t="s">
        <v>1377</v>
      </c>
      <c r="BC35" s="257"/>
      <c r="BD35" s="257"/>
      <c r="BE35" s="257"/>
      <c r="BF35" s="257"/>
      <c r="BG35" s="257"/>
      <c r="BH35" s="184">
        <v>36736</v>
      </c>
      <c r="BI35" s="203"/>
      <c r="BJ35" s="270"/>
      <c r="BK35" s="184" t="s">
        <v>1315</v>
      </c>
      <c r="BL35" s="184"/>
    </row>
    <row r="36" spans="1:64" ht="20.100000000000001" customHeight="1">
      <c r="A36" s="191"/>
      <c r="B36" s="191"/>
      <c r="C36" s="191"/>
      <c r="D36" s="191"/>
      <c r="E36" s="201" t="s">
        <v>1378</v>
      </c>
      <c r="F36" s="202">
        <v>13500</v>
      </c>
      <c r="G36" s="203">
        <v>19700</v>
      </c>
      <c r="H36" s="203">
        <v>6200</v>
      </c>
      <c r="I36" s="203">
        <v>19662</v>
      </c>
      <c r="J36" s="203">
        <v>10500</v>
      </c>
      <c r="K36" s="223">
        <v>14969</v>
      </c>
      <c r="L36" s="194">
        <v>4469</v>
      </c>
      <c r="M36" s="203">
        <v>246</v>
      </c>
      <c r="N36" s="203">
        <v>14446</v>
      </c>
      <c r="O36" s="194">
        <v>14540</v>
      </c>
      <c r="P36" s="194">
        <v>14618</v>
      </c>
      <c r="Q36" s="228">
        <v>14692</v>
      </c>
      <c r="R36" s="194">
        <v>14769</v>
      </c>
      <c r="S36" s="194">
        <v>200</v>
      </c>
      <c r="T36" s="232">
        <v>15200</v>
      </c>
      <c r="U36" s="202">
        <v>231</v>
      </c>
      <c r="V36" s="203">
        <v>19300</v>
      </c>
      <c r="W36" s="232">
        <v>22800</v>
      </c>
      <c r="X36" s="202">
        <v>0</v>
      </c>
      <c r="Y36" s="203"/>
      <c r="Z36" s="203"/>
      <c r="AA36" s="203"/>
      <c r="AB36" s="203"/>
      <c r="AC36" s="203"/>
      <c r="AD36" s="203"/>
      <c r="AE36" s="203"/>
      <c r="AF36" s="203"/>
      <c r="AG36" s="203"/>
      <c r="AH36" s="203"/>
      <c r="AI36" s="203"/>
      <c r="AJ36" s="203"/>
      <c r="AK36" s="203"/>
      <c r="AL36" s="203"/>
      <c r="AM36" s="200">
        <v>1</v>
      </c>
      <c r="AN36" s="200">
        <v>1</v>
      </c>
      <c r="AO36" s="200"/>
      <c r="AP36" s="200">
        <v>231</v>
      </c>
      <c r="AQ36" s="241">
        <v>1.4999999999999999E-2</v>
      </c>
      <c r="AR36" s="200"/>
      <c r="AS36" s="203" t="s">
        <v>1379</v>
      </c>
      <c r="AT36" s="231">
        <v>7600</v>
      </c>
      <c r="AU36" s="199">
        <v>7600</v>
      </c>
      <c r="AV36" s="243">
        <v>50</v>
      </c>
      <c r="AW36" s="254"/>
      <c r="AX36" s="255" t="s">
        <v>1380</v>
      </c>
      <c r="AY36" s="256"/>
      <c r="AZ36" s="256"/>
      <c r="BA36" s="256"/>
      <c r="BB36" s="257" t="s">
        <v>1378</v>
      </c>
      <c r="BC36" s="257"/>
      <c r="BD36" s="257"/>
      <c r="BE36" s="257"/>
      <c r="BF36" s="257"/>
      <c r="BG36" s="257"/>
      <c r="BH36" s="184">
        <v>30169</v>
      </c>
      <c r="BI36" s="203" t="s">
        <v>1379</v>
      </c>
      <c r="BJ36" s="232"/>
    </row>
    <row r="37" spans="1:64" s="178" customFormat="1" ht="20.100000000000001" hidden="1" customHeight="1">
      <c r="A37" s="191"/>
      <c r="B37" s="191"/>
      <c r="C37" s="191"/>
      <c r="D37" s="191"/>
      <c r="E37" s="206" t="s">
        <v>1381</v>
      </c>
      <c r="F37" s="203">
        <v>500</v>
      </c>
      <c r="G37" s="203">
        <v>2600</v>
      </c>
      <c r="H37" s="203">
        <v>2100</v>
      </c>
      <c r="I37" s="203">
        <v>2550</v>
      </c>
      <c r="J37" s="203">
        <v>500</v>
      </c>
      <c r="K37" s="223">
        <v>700</v>
      </c>
      <c r="L37" s="194">
        <v>200</v>
      </c>
      <c r="M37" s="203"/>
      <c r="N37" s="203">
        <v>700</v>
      </c>
      <c r="O37" s="194">
        <v>700</v>
      </c>
      <c r="P37" s="194">
        <v>700</v>
      </c>
      <c r="Q37" s="228">
        <v>700</v>
      </c>
      <c r="R37" s="194">
        <v>700</v>
      </c>
      <c r="S37" s="194">
        <v>0</v>
      </c>
      <c r="T37" s="203">
        <v>700</v>
      </c>
      <c r="U37" s="200">
        <v>0</v>
      </c>
      <c r="V37" s="203">
        <v>800</v>
      </c>
      <c r="W37" s="203">
        <v>800</v>
      </c>
      <c r="X37" s="203"/>
      <c r="Y37" s="203"/>
      <c r="Z37" s="203"/>
      <c r="AA37" s="203"/>
      <c r="AB37" s="203"/>
      <c r="AC37" s="203"/>
      <c r="AD37" s="203"/>
      <c r="AE37" s="203"/>
      <c r="AF37" s="203"/>
      <c r="AG37" s="203"/>
      <c r="AH37" s="203"/>
      <c r="AI37" s="203"/>
      <c r="AJ37" s="203"/>
      <c r="AK37" s="203"/>
      <c r="AL37" s="203"/>
      <c r="AM37" s="200">
        <v>1</v>
      </c>
      <c r="AN37" s="200">
        <v>1</v>
      </c>
      <c r="AO37" s="200"/>
      <c r="AP37" s="200">
        <v>0</v>
      </c>
      <c r="AQ37" s="241">
        <v>0</v>
      </c>
      <c r="AR37" s="200" t="s">
        <v>1290</v>
      </c>
      <c r="AS37" s="203"/>
      <c r="AT37" s="194">
        <v>100</v>
      </c>
      <c r="AU37" s="200">
        <v>100</v>
      </c>
      <c r="AV37" s="246">
        <v>14.3</v>
      </c>
      <c r="AW37" s="262"/>
      <c r="AX37" s="255" t="s">
        <v>1382</v>
      </c>
      <c r="AY37" s="256"/>
      <c r="AZ37" s="256"/>
      <c r="BA37" s="256"/>
      <c r="BB37" s="257" t="s">
        <v>1381</v>
      </c>
      <c r="BC37" s="257"/>
      <c r="BD37" s="257"/>
      <c r="BE37" s="257"/>
      <c r="BF37" s="257"/>
      <c r="BG37" s="257"/>
      <c r="BH37" s="184">
        <v>1400</v>
      </c>
      <c r="BI37" s="203"/>
      <c r="BJ37" s="270"/>
      <c r="BK37" s="184" t="s">
        <v>1315</v>
      </c>
      <c r="BL37" s="184"/>
    </row>
    <row r="38" spans="1:64" s="178" customFormat="1" ht="56.25" hidden="1">
      <c r="A38" s="191"/>
      <c r="B38" s="191"/>
      <c r="C38" s="191"/>
      <c r="D38" s="191"/>
      <c r="E38" s="207" t="s">
        <v>1383</v>
      </c>
      <c r="F38" s="203">
        <v>13000</v>
      </c>
      <c r="G38" s="203">
        <v>17100</v>
      </c>
      <c r="H38" s="203">
        <v>4100</v>
      </c>
      <c r="I38" s="203">
        <v>17112</v>
      </c>
      <c r="J38" s="203">
        <v>10000</v>
      </c>
      <c r="K38" s="223">
        <v>14269</v>
      </c>
      <c r="L38" s="194">
        <v>4269</v>
      </c>
      <c r="M38" s="203">
        <v>246</v>
      </c>
      <c r="N38" s="203">
        <v>13746</v>
      </c>
      <c r="O38" s="194">
        <v>13840</v>
      </c>
      <c r="P38" s="194">
        <v>13918</v>
      </c>
      <c r="Q38" s="228">
        <v>13992</v>
      </c>
      <c r="R38" s="194">
        <v>14069</v>
      </c>
      <c r="S38" s="194">
        <v>200</v>
      </c>
      <c r="T38" s="233">
        <v>14500</v>
      </c>
      <c r="U38" s="200">
        <v>231</v>
      </c>
      <c r="V38" s="203">
        <v>18500</v>
      </c>
      <c r="W38" s="233">
        <v>22000</v>
      </c>
      <c r="X38" s="203"/>
      <c r="Y38" s="203"/>
      <c r="Z38" s="203"/>
      <c r="AA38" s="203"/>
      <c r="AB38" s="203"/>
      <c r="AC38" s="203"/>
      <c r="AD38" s="203"/>
      <c r="AE38" s="203"/>
      <c r="AF38" s="203"/>
      <c r="AG38" s="203"/>
      <c r="AH38" s="203"/>
      <c r="AI38" s="203"/>
      <c r="AJ38" s="203"/>
      <c r="AK38" s="203"/>
      <c r="AL38" s="203"/>
      <c r="AM38" s="200">
        <v>1</v>
      </c>
      <c r="AN38" s="200">
        <v>1</v>
      </c>
      <c r="AO38" s="200"/>
      <c r="AP38" s="200">
        <v>231</v>
      </c>
      <c r="AQ38" s="241">
        <v>1.6E-2</v>
      </c>
      <c r="AR38" s="200" t="s">
        <v>1290</v>
      </c>
      <c r="AS38" s="203"/>
      <c r="AT38" s="244">
        <v>7500</v>
      </c>
      <c r="AU38" s="200">
        <v>7500</v>
      </c>
      <c r="AV38" s="245">
        <v>51.7</v>
      </c>
      <c r="AW38" s="262"/>
      <c r="AX38" s="255" t="s">
        <v>1384</v>
      </c>
      <c r="AY38" s="256" t="s">
        <v>1385</v>
      </c>
      <c r="AZ38" s="256"/>
      <c r="BA38" s="256"/>
      <c r="BB38" s="257" t="s">
        <v>1383</v>
      </c>
      <c r="BC38" s="257"/>
      <c r="BD38" s="257"/>
      <c r="BE38" s="257"/>
      <c r="BF38" s="257"/>
      <c r="BG38" s="257"/>
      <c r="BH38" s="184">
        <v>28769</v>
      </c>
      <c r="BI38" s="203"/>
      <c r="BJ38" s="270"/>
      <c r="BK38" s="184" t="s">
        <v>1315</v>
      </c>
      <c r="BL38" s="184"/>
    </row>
    <row r="39" spans="1:64" ht="20.100000000000001" customHeight="1">
      <c r="A39" s="191"/>
      <c r="B39" s="191"/>
      <c r="C39" s="191"/>
      <c r="D39" s="191"/>
      <c r="E39" s="201" t="s">
        <v>1386</v>
      </c>
      <c r="F39" s="202">
        <v>36800</v>
      </c>
      <c r="G39" s="203" t="e">
        <v>#REF!</v>
      </c>
      <c r="H39" s="203" t="e">
        <v>#REF!</v>
      </c>
      <c r="I39" s="203" t="e">
        <v>#REF!</v>
      </c>
      <c r="J39" s="203" t="e">
        <v>#REF!</v>
      </c>
      <c r="K39" s="223" t="e">
        <v>#REF!</v>
      </c>
      <c r="L39" s="194" t="e">
        <v>#REF!</v>
      </c>
      <c r="M39" s="203" t="e">
        <v>#REF!</v>
      </c>
      <c r="N39" s="203" t="e">
        <v>#REF!</v>
      </c>
      <c r="O39" s="194" t="e">
        <v>#REF!</v>
      </c>
      <c r="P39" s="194" t="e">
        <v>#REF!</v>
      </c>
      <c r="Q39" s="228">
        <v>10816</v>
      </c>
      <c r="R39" s="194">
        <v>11076</v>
      </c>
      <c r="S39" s="194" t="e">
        <v>#REF!</v>
      </c>
      <c r="T39" s="232">
        <v>17300</v>
      </c>
      <c r="U39" s="202" t="e">
        <v>#REF!</v>
      </c>
      <c r="V39" s="203">
        <v>27000</v>
      </c>
      <c r="W39" s="232">
        <v>21500</v>
      </c>
      <c r="X39" s="202">
        <v>0</v>
      </c>
      <c r="Y39" s="203"/>
      <c r="Z39" s="203"/>
      <c r="AA39" s="203"/>
      <c r="AB39" s="203"/>
      <c r="AC39" s="203"/>
      <c r="AD39" s="203"/>
      <c r="AE39" s="203"/>
      <c r="AF39" s="203"/>
      <c r="AG39" s="203"/>
      <c r="AH39" s="203"/>
      <c r="AI39" s="203"/>
      <c r="AJ39" s="203"/>
      <c r="AK39" s="203"/>
      <c r="AL39" s="203"/>
      <c r="AM39" s="200">
        <v>1</v>
      </c>
      <c r="AN39" s="200">
        <v>1</v>
      </c>
      <c r="AO39" s="200"/>
      <c r="AP39" s="200">
        <v>4094</v>
      </c>
      <c r="AQ39" s="241">
        <v>0.31</v>
      </c>
      <c r="AR39" s="200"/>
      <c r="AS39" s="203"/>
      <c r="AT39" s="231">
        <v>4200</v>
      </c>
      <c r="AU39" s="199">
        <v>4200</v>
      </c>
      <c r="AV39" s="243">
        <v>24.3</v>
      </c>
      <c r="AW39" s="254"/>
      <c r="AX39" s="255"/>
      <c r="AY39" s="256"/>
      <c r="AZ39" s="256"/>
      <c r="BA39" s="256"/>
      <c r="BB39" s="257" t="s">
        <v>1386</v>
      </c>
      <c r="BC39" s="257"/>
      <c r="BD39" s="257"/>
      <c r="BE39" s="257"/>
      <c r="BF39" s="257"/>
      <c r="BG39" s="257"/>
      <c r="BH39" s="184" t="e">
        <v>#REF!</v>
      </c>
      <c r="BI39" s="203"/>
      <c r="BJ39" s="232"/>
    </row>
    <row r="40" spans="1:64" ht="20.100000000000001" customHeight="1">
      <c r="A40" s="191"/>
      <c r="B40" s="191">
        <v>1</v>
      </c>
      <c r="C40" s="191"/>
      <c r="D40" s="191"/>
      <c r="E40" s="195" t="s">
        <v>1387</v>
      </c>
      <c r="F40" s="213">
        <v>8911395</v>
      </c>
      <c r="G40" s="214">
        <v>7611235</v>
      </c>
      <c r="H40" s="214"/>
      <c r="I40" s="214"/>
      <c r="J40" s="214">
        <v>8808399</v>
      </c>
      <c r="K40" s="224">
        <v>8895931</v>
      </c>
      <c r="L40" s="214"/>
      <c r="M40" s="214"/>
      <c r="N40" s="214"/>
      <c r="O40" s="200"/>
      <c r="P40" s="200">
        <v>87532</v>
      </c>
      <c r="Q40" s="237"/>
      <c r="R40" s="200"/>
      <c r="S40" s="200"/>
      <c r="T40" s="238">
        <v>10401108</v>
      </c>
      <c r="U40" s="199">
        <v>1505177</v>
      </c>
      <c r="V40" s="214">
        <v>10401108</v>
      </c>
      <c r="W40" s="238">
        <v>11169461</v>
      </c>
      <c r="X40" s="213" t="e">
        <v>#REF!</v>
      </c>
      <c r="Y40" s="214"/>
      <c r="Z40" s="214"/>
      <c r="AA40" s="214"/>
      <c r="AB40" s="214"/>
      <c r="AC40" s="214"/>
      <c r="AD40" s="214"/>
      <c r="AE40" s="214"/>
      <c r="AF40" s="214"/>
      <c r="AG40" s="214"/>
      <c r="AH40" s="214"/>
      <c r="AI40" s="214"/>
      <c r="AJ40" s="214"/>
      <c r="AK40" s="214"/>
      <c r="AL40" s="214"/>
      <c r="AM40" s="200">
        <v>1</v>
      </c>
      <c r="AN40" s="200">
        <v>1</v>
      </c>
      <c r="AO40" s="200"/>
      <c r="AP40" s="200">
        <v>1505177</v>
      </c>
      <c r="AQ40" s="241">
        <v>0.16900000000000001</v>
      </c>
      <c r="AR40" s="200"/>
      <c r="AS40" s="214"/>
      <c r="AT40" s="229">
        <v>768353</v>
      </c>
      <c r="AU40" s="199">
        <v>768353</v>
      </c>
      <c r="AV40" s="242">
        <v>7.4</v>
      </c>
      <c r="AW40" s="263"/>
      <c r="AX40" s="264"/>
      <c r="AY40" s="256"/>
      <c r="AZ40" s="256"/>
      <c r="BA40" s="256"/>
      <c r="BB40" s="260" t="s">
        <v>1388</v>
      </c>
      <c r="BC40" s="260"/>
      <c r="BD40" s="260"/>
      <c r="BE40" s="260"/>
      <c r="BF40" s="260"/>
      <c r="BG40" s="260"/>
      <c r="BH40" s="184">
        <v>19297039</v>
      </c>
      <c r="BI40" s="214"/>
      <c r="BJ40" s="238"/>
      <c r="BL40" s="271"/>
    </row>
    <row r="41" spans="1:64" ht="20.100000000000001" customHeight="1">
      <c r="A41" s="191">
        <v>11001</v>
      </c>
      <c r="B41" s="191">
        <v>2</v>
      </c>
      <c r="C41" s="191"/>
      <c r="D41" s="191"/>
      <c r="E41" s="205" t="s">
        <v>1389</v>
      </c>
      <c r="F41" s="213">
        <v>2523300</v>
      </c>
      <c r="G41" s="214">
        <v>2523300</v>
      </c>
      <c r="H41" s="214"/>
      <c r="I41" s="214"/>
      <c r="J41" s="214">
        <v>2523300</v>
      </c>
      <c r="K41" s="224">
        <v>2523300</v>
      </c>
      <c r="L41" s="214"/>
      <c r="M41" s="214"/>
      <c r="N41" s="214"/>
      <c r="O41" s="200"/>
      <c r="P41" s="200">
        <v>0</v>
      </c>
      <c r="Q41" s="237"/>
      <c r="R41" s="200"/>
      <c r="S41" s="200"/>
      <c r="T41" s="238">
        <v>2523300</v>
      </c>
      <c r="U41" s="199">
        <v>0</v>
      </c>
      <c r="V41" s="214">
        <v>2523300</v>
      </c>
      <c r="W41" s="238">
        <v>2523300</v>
      </c>
      <c r="X41" s="213">
        <v>0</v>
      </c>
      <c r="Y41" s="214"/>
      <c r="Z41" s="214"/>
      <c r="AA41" s="214"/>
      <c r="AB41" s="214"/>
      <c r="AC41" s="214"/>
      <c r="AD41" s="214"/>
      <c r="AE41" s="214"/>
      <c r="AF41" s="214"/>
      <c r="AG41" s="214"/>
      <c r="AH41" s="214"/>
      <c r="AI41" s="214"/>
      <c r="AJ41" s="214"/>
      <c r="AK41" s="214"/>
      <c r="AL41" s="214"/>
      <c r="AM41" s="200">
        <v>1</v>
      </c>
      <c r="AN41" s="200">
        <v>1</v>
      </c>
      <c r="AO41" s="200"/>
      <c r="AP41" s="200">
        <v>0</v>
      </c>
      <c r="AQ41" s="241">
        <v>0</v>
      </c>
      <c r="AR41" s="200"/>
      <c r="AS41" s="214"/>
      <c r="AT41" s="229">
        <v>0</v>
      </c>
      <c r="AU41" s="199">
        <v>0</v>
      </c>
      <c r="AV41" s="242">
        <v>0</v>
      </c>
      <c r="AW41" s="263"/>
      <c r="AX41" s="264"/>
      <c r="AY41" s="256"/>
      <c r="AZ41" s="256"/>
      <c r="BA41" s="256"/>
      <c r="BB41" s="260" t="s">
        <v>1389</v>
      </c>
      <c r="BC41" s="260"/>
      <c r="BD41" s="260"/>
      <c r="BE41" s="260"/>
      <c r="BF41" s="260"/>
      <c r="BG41" s="260"/>
      <c r="BH41" s="184">
        <v>5046600</v>
      </c>
      <c r="BI41" s="214"/>
      <c r="BJ41" s="238"/>
      <c r="BL41" s="271"/>
    </row>
    <row r="42" spans="1:64" ht="20.100000000000001" customHeight="1">
      <c r="A42" s="191">
        <v>1100102</v>
      </c>
      <c r="B42" s="191"/>
      <c r="C42" s="191"/>
      <c r="D42" s="191"/>
      <c r="E42" s="201" t="s">
        <v>1390</v>
      </c>
      <c r="F42" s="202">
        <v>244000</v>
      </c>
      <c r="G42" s="203">
        <v>244000</v>
      </c>
      <c r="H42" s="203"/>
      <c r="I42" s="203"/>
      <c r="J42" s="203">
        <v>244000</v>
      </c>
      <c r="K42" s="223">
        <v>244000</v>
      </c>
      <c r="L42" s="203"/>
      <c r="M42" s="203"/>
      <c r="N42" s="203"/>
      <c r="O42" s="200"/>
      <c r="P42" s="200">
        <v>0</v>
      </c>
      <c r="Q42" s="237"/>
      <c r="R42" s="200"/>
      <c r="S42" s="200"/>
      <c r="T42" s="232">
        <v>244000</v>
      </c>
      <c r="U42" s="199">
        <v>0</v>
      </c>
      <c r="V42" s="203">
        <v>244000</v>
      </c>
      <c r="W42" s="232">
        <v>244000</v>
      </c>
      <c r="X42" s="202"/>
      <c r="Y42" s="203"/>
      <c r="Z42" s="203"/>
      <c r="AA42" s="203"/>
      <c r="AB42" s="203"/>
      <c r="AC42" s="203"/>
      <c r="AD42" s="203"/>
      <c r="AE42" s="203"/>
      <c r="AF42" s="203"/>
      <c r="AG42" s="203"/>
      <c r="AH42" s="203"/>
      <c r="AI42" s="203"/>
      <c r="AJ42" s="203"/>
      <c r="AK42" s="203"/>
      <c r="AL42" s="203"/>
      <c r="AM42" s="200">
        <v>1</v>
      </c>
      <c r="AN42" s="200">
        <v>1</v>
      </c>
      <c r="AO42" s="200" t="s">
        <v>1391</v>
      </c>
      <c r="AP42" s="200">
        <v>0</v>
      </c>
      <c r="AQ42" s="241">
        <v>0</v>
      </c>
      <c r="AR42" s="247" t="s">
        <v>1290</v>
      </c>
      <c r="AS42" s="203"/>
      <c r="AT42" s="231">
        <v>0</v>
      </c>
      <c r="AU42" s="199">
        <v>0</v>
      </c>
      <c r="AV42" s="243">
        <v>0</v>
      </c>
      <c r="AW42" s="254" t="s">
        <v>1392</v>
      </c>
      <c r="AX42" s="255" t="s">
        <v>1393</v>
      </c>
      <c r="AY42" s="256" t="s">
        <v>1392</v>
      </c>
      <c r="AZ42" s="256"/>
      <c r="BA42" s="256"/>
      <c r="BB42" s="260" t="s">
        <v>1390</v>
      </c>
      <c r="BC42" s="260"/>
      <c r="BD42" s="260"/>
      <c r="BE42" s="260"/>
      <c r="BF42" s="260"/>
      <c r="BG42" s="260"/>
      <c r="BH42" s="184">
        <v>488000</v>
      </c>
      <c r="BI42" s="203"/>
      <c r="BJ42" s="232"/>
      <c r="BL42" s="271"/>
    </row>
    <row r="43" spans="1:64" ht="20.100000000000001" customHeight="1">
      <c r="A43" s="191">
        <v>1100103</v>
      </c>
      <c r="B43" s="191"/>
      <c r="C43" s="191"/>
      <c r="D43" s="191"/>
      <c r="E43" s="201" t="s">
        <v>1394</v>
      </c>
      <c r="F43" s="202">
        <v>445500</v>
      </c>
      <c r="G43" s="203">
        <v>445500</v>
      </c>
      <c r="H43" s="203"/>
      <c r="I43" s="203"/>
      <c r="J43" s="203">
        <v>445500</v>
      </c>
      <c r="K43" s="223">
        <v>445500</v>
      </c>
      <c r="L43" s="203"/>
      <c r="M43" s="203"/>
      <c r="N43" s="203"/>
      <c r="O43" s="200"/>
      <c r="P43" s="200">
        <v>0</v>
      </c>
      <c r="Q43" s="237"/>
      <c r="R43" s="200"/>
      <c r="S43" s="200"/>
      <c r="T43" s="232">
        <v>445500</v>
      </c>
      <c r="U43" s="199">
        <v>0</v>
      </c>
      <c r="V43" s="203">
        <v>445500</v>
      </c>
      <c r="W43" s="232">
        <v>445500</v>
      </c>
      <c r="X43" s="202"/>
      <c r="Y43" s="203"/>
      <c r="Z43" s="203"/>
      <c r="AA43" s="203"/>
      <c r="AB43" s="203"/>
      <c r="AC43" s="203"/>
      <c r="AD43" s="203"/>
      <c r="AE43" s="203"/>
      <c r="AF43" s="203"/>
      <c r="AG43" s="203"/>
      <c r="AH43" s="203"/>
      <c r="AI43" s="203"/>
      <c r="AJ43" s="203"/>
      <c r="AK43" s="203"/>
      <c r="AL43" s="203"/>
      <c r="AM43" s="200">
        <v>1</v>
      </c>
      <c r="AN43" s="200">
        <v>1</v>
      </c>
      <c r="AO43" s="200" t="s">
        <v>1391</v>
      </c>
      <c r="AP43" s="200">
        <v>0</v>
      </c>
      <c r="AQ43" s="241">
        <v>0</v>
      </c>
      <c r="AR43" s="247" t="s">
        <v>1290</v>
      </c>
      <c r="AS43" s="203"/>
      <c r="AT43" s="231">
        <v>0</v>
      </c>
      <c r="AU43" s="199">
        <v>0</v>
      </c>
      <c r="AV43" s="243">
        <v>0</v>
      </c>
      <c r="AW43" s="254" t="s">
        <v>1392</v>
      </c>
      <c r="AX43" s="255" t="s">
        <v>1395</v>
      </c>
      <c r="AY43" s="256" t="s">
        <v>1392</v>
      </c>
      <c r="AZ43" s="256"/>
      <c r="BA43" s="256"/>
      <c r="BB43" s="260" t="s">
        <v>1394</v>
      </c>
      <c r="BC43" s="260"/>
      <c r="BD43" s="260"/>
      <c r="BE43" s="260"/>
      <c r="BF43" s="260"/>
      <c r="BG43" s="260"/>
      <c r="BH43" s="184">
        <v>891000</v>
      </c>
      <c r="BI43" s="203"/>
      <c r="BJ43" s="232"/>
      <c r="BL43" s="271"/>
    </row>
    <row r="44" spans="1:64" ht="20.100000000000001" customHeight="1">
      <c r="A44" s="191">
        <v>1100104</v>
      </c>
      <c r="B44" s="191"/>
      <c r="C44" s="191"/>
      <c r="D44" s="191"/>
      <c r="E44" s="201" t="s">
        <v>1396</v>
      </c>
      <c r="F44" s="202">
        <v>696900</v>
      </c>
      <c r="G44" s="203">
        <v>696900</v>
      </c>
      <c r="H44" s="203"/>
      <c r="I44" s="203"/>
      <c r="J44" s="203">
        <v>696900</v>
      </c>
      <c r="K44" s="223">
        <v>696900</v>
      </c>
      <c r="L44" s="203"/>
      <c r="M44" s="203"/>
      <c r="N44" s="203"/>
      <c r="O44" s="200"/>
      <c r="P44" s="200">
        <v>0</v>
      </c>
      <c r="Q44" s="237"/>
      <c r="R44" s="200"/>
      <c r="S44" s="200"/>
      <c r="T44" s="232">
        <v>696900</v>
      </c>
      <c r="U44" s="199">
        <v>0</v>
      </c>
      <c r="V44" s="203">
        <v>696900</v>
      </c>
      <c r="W44" s="232">
        <v>696900</v>
      </c>
      <c r="X44" s="202"/>
      <c r="Y44" s="203"/>
      <c r="Z44" s="203"/>
      <c r="AA44" s="203"/>
      <c r="AB44" s="203"/>
      <c r="AC44" s="203"/>
      <c r="AD44" s="203"/>
      <c r="AE44" s="203"/>
      <c r="AF44" s="203"/>
      <c r="AG44" s="203"/>
      <c r="AH44" s="203"/>
      <c r="AI44" s="203"/>
      <c r="AJ44" s="203"/>
      <c r="AK44" s="203"/>
      <c r="AL44" s="203"/>
      <c r="AM44" s="200">
        <v>1</v>
      </c>
      <c r="AN44" s="200">
        <v>1</v>
      </c>
      <c r="AO44" s="200" t="s">
        <v>1391</v>
      </c>
      <c r="AP44" s="200">
        <v>0</v>
      </c>
      <c r="AQ44" s="241">
        <v>0</v>
      </c>
      <c r="AR44" s="247" t="s">
        <v>1290</v>
      </c>
      <c r="AS44" s="203"/>
      <c r="AT44" s="231">
        <v>0</v>
      </c>
      <c r="AU44" s="199">
        <v>0</v>
      </c>
      <c r="AV44" s="243">
        <v>0</v>
      </c>
      <c r="AW44" s="254" t="s">
        <v>1392</v>
      </c>
      <c r="AX44" s="255" t="s">
        <v>1397</v>
      </c>
      <c r="AY44" s="256" t="s">
        <v>1392</v>
      </c>
      <c r="AZ44" s="256"/>
      <c r="BA44" s="256"/>
      <c r="BB44" s="260" t="s">
        <v>1396</v>
      </c>
      <c r="BC44" s="260"/>
      <c r="BD44" s="260"/>
      <c r="BE44" s="260"/>
      <c r="BF44" s="260"/>
      <c r="BG44" s="260"/>
      <c r="BH44" s="184">
        <v>1393800</v>
      </c>
      <c r="BI44" s="203"/>
      <c r="BJ44" s="232"/>
      <c r="BL44" s="271"/>
    </row>
    <row r="45" spans="1:64" ht="20.100000000000001" customHeight="1">
      <c r="A45" s="191">
        <v>1100105</v>
      </c>
      <c r="B45" s="191"/>
      <c r="C45" s="191"/>
      <c r="D45" s="191"/>
      <c r="E45" s="201" t="s">
        <v>1398</v>
      </c>
      <c r="F45" s="202">
        <v>176000</v>
      </c>
      <c r="G45" s="203">
        <v>176000</v>
      </c>
      <c r="H45" s="203"/>
      <c r="I45" s="203"/>
      <c r="J45" s="203">
        <v>176000</v>
      </c>
      <c r="K45" s="223">
        <v>176000</v>
      </c>
      <c r="L45" s="203"/>
      <c r="M45" s="203"/>
      <c r="N45" s="203"/>
      <c r="O45" s="200"/>
      <c r="P45" s="200">
        <v>0</v>
      </c>
      <c r="Q45" s="237"/>
      <c r="R45" s="200"/>
      <c r="S45" s="200"/>
      <c r="T45" s="232">
        <v>176000</v>
      </c>
      <c r="U45" s="199">
        <v>0</v>
      </c>
      <c r="V45" s="203">
        <v>176000</v>
      </c>
      <c r="W45" s="232">
        <v>176000</v>
      </c>
      <c r="X45" s="202"/>
      <c r="Y45" s="203"/>
      <c r="Z45" s="203"/>
      <c r="AA45" s="203"/>
      <c r="AB45" s="203"/>
      <c r="AC45" s="203"/>
      <c r="AD45" s="203"/>
      <c r="AE45" s="203"/>
      <c r="AF45" s="203"/>
      <c r="AG45" s="203"/>
      <c r="AH45" s="203"/>
      <c r="AI45" s="203"/>
      <c r="AJ45" s="203"/>
      <c r="AK45" s="203"/>
      <c r="AL45" s="203"/>
      <c r="AM45" s="200">
        <v>1</v>
      </c>
      <c r="AN45" s="200">
        <v>1</v>
      </c>
      <c r="AO45" s="200" t="s">
        <v>1391</v>
      </c>
      <c r="AP45" s="200">
        <v>0</v>
      </c>
      <c r="AQ45" s="241">
        <v>0</v>
      </c>
      <c r="AR45" s="247" t="s">
        <v>1290</v>
      </c>
      <c r="AS45" s="203"/>
      <c r="AT45" s="231">
        <v>0</v>
      </c>
      <c r="AU45" s="199">
        <v>0</v>
      </c>
      <c r="AV45" s="243">
        <v>0</v>
      </c>
      <c r="AW45" s="254" t="s">
        <v>1392</v>
      </c>
      <c r="AX45" s="255" t="s">
        <v>1399</v>
      </c>
      <c r="AY45" s="256" t="s">
        <v>1392</v>
      </c>
      <c r="AZ45" s="256"/>
      <c r="BA45" s="256"/>
      <c r="BB45" s="260" t="s">
        <v>1398</v>
      </c>
      <c r="BC45" s="260"/>
      <c r="BD45" s="260"/>
      <c r="BE45" s="260"/>
      <c r="BF45" s="260"/>
      <c r="BG45" s="260"/>
      <c r="BH45" s="184">
        <v>352000</v>
      </c>
      <c r="BI45" s="203"/>
      <c r="BJ45" s="232"/>
      <c r="BL45" s="271"/>
    </row>
    <row r="46" spans="1:64" ht="20.100000000000001" customHeight="1">
      <c r="A46" s="191">
        <v>1100106</v>
      </c>
      <c r="B46" s="191"/>
      <c r="C46" s="191"/>
      <c r="D46" s="191"/>
      <c r="E46" s="201" t="s">
        <v>1400</v>
      </c>
      <c r="F46" s="202">
        <v>960900</v>
      </c>
      <c r="G46" s="203">
        <v>960900</v>
      </c>
      <c r="H46" s="203"/>
      <c r="I46" s="203"/>
      <c r="J46" s="203">
        <v>960900</v>
      </c>
      <c r="K46" s="223">
        <v>960900</v>
      </c>
      <c r="L46" s="203"/>
      <c r="M46" s="203"/>
      <c r="N46" s="203"/>
      <c r="O46" s="200"/>
      <c r="P46" s="200">
        <v>0</v>
      </c>
      <c r="Q46" s="237"/>
      <c r="R46" s="200"/>
      <c r="S46" s="200"/>
      <c r="T46" s="232">
        <v>960900</v>
      </c>
      <c r="U46" s="199">
        <v>0</v>
      </c>
      <c r="V46" s="203">
        <v>960900</v>
      </c>
      <c r="W46" s="232">
        <v>960900</v>
      </c>
      <c r="X46" s="202"/>
      <c r="Y46" s="203"/>
      <c r="Z46" s="203"/>
      <c r="AA46" s="203"/>
      <c r="AB46" s="203"/>
      <c r="AC46" s="203"/>
      <c r="AD46" s="203"/>
      <c r="AE46" s="203"/>
      <c r="AF46" s="203"/>
      <c r="AG46" s="203"/>
      <c r="AH46" s="203"/>
      <c r="AI46" s="203"/>
      <c r="AJ46" s="203"/>
      <c r="AK46" s="203"/>
      <c r="AL46" s="203"/>
      <c r="AM46" s="200">
        <v>1</v>
      </c>
      <c r="AN46" s="200">
        <v>1</v>
      </c>
      <c r="AO46" s="200" t="s">
        <v>1391</v>
      </c>
      <c r="AP46" s="200">
        <v>0</v>
      </c>
      <c r="AQ46" s="241">
        <v>0</v>
      </c>
      <c r="AR46" s="247" t="s">
        <v>1290</v>
      </c>
      <c r="AS46" s="203"/>
      <c r="AT46" s="231">
        <v>0</v>
      </c>
      <c r="AU46" s="199">
        <v>0</v>
      </c>
      <c r="AV46" s="243">
        <v>0</v>
      </c>
      <c r="AW46" s="254" t="s">
        <v>1392</v>
      </c>
      <c r="AX46" s="255" t="s">
        <v>1401</v>
      </c>
      <c r="AY46" s="256" t="s">
        <v>1392</v>
      </c>
      <c r="AZ46" s="256"/>
      <c r="BA46" s="256"/>
      <c r="BB46" s="260" t="s">
        <v>1402</v>
      </c>
      <c r="BC46" s="260"/>
      <c r="BD46" s="260"/>
      <c r="BE46" s="260"/>
      <c r="BF46" s="260"/>
      <c r="BG46" s="260"/>
      <c r="BH46" s="184">
        <v>1921800</v>
      </c>
      <c r="BI46" s="203"/>
      <c r="BJ46" s="232"/>
      <c r="BL46" s="271"/>
    </row>
    <row r="47" spans="1:64" ht="20.100000000000001" customHeight="1">
      <c r="A47" s="191">
        <v>11002</v>
      </c>
      <c r="B47" s="191">
        <v>2</v>
      </c>
      <c r="C47" s="191"/>
      <c r="D47" s="191"/>
      <c r="E47" s="205" t="s">
        <v>1404</v>
      </c>
      <c r="F47" s="213">
        <v>5008965</v>
      </c>
      <c r="G47" s="214">
        <v>3708805</v>
      </c>
      <c r="H47" s="214" t="e">
        <v>#REF!</v>
      </c>
      <c r="I47" s="214"/>
      <c r="J47" s="214">
        <v>4558330</v>
      </c>
      <c r="K47" s="214">
        <v>4597880</v>
      </c>
      <c r="L47" s="214">
        <v>0</v>
      </c>
      <c r="M47" s="214">
        <v>0</v>
      </c>
      <c r="N47" s="214">
        <v>0</v>
      </c>
      <c r="O47" s="214">
        <v>0</v>
      </c>
      <c r="P47" s="214">
        <v>-21178</v>
      </c>
      <c r="Q47" s="214">
        <v>0</v>
      </c>
      <c r="R47" s="214">
        <v>0</v>
      </c>
      <c r="S47" s="214">
        <v>0</v>
      </c>
      <c r="T47" s="238">
        <v>7877808</v>
      </c>
      <c r="U47" s="213">
        <v>478326</v>
      </c>
      <c r="V47" s="214">
        <v>5797383</v>
      </c>
      <c r="W47" s="238">
        <v>8646161</v>
      </c>
      <c r="X47" s="213" t="e">
        <v>#REF!</v>
      </c>
      <c r="Y47" s="214"/>
      <c r="Z47" s="214"/>
      <c r="AA47" s="214"/>
      <c r="AB47" s="214"/>
      <c r="AC47" s="214"/>
      <c r="AD47" s="214"/>
      <c r="AE47" s="214"/>
      <c r="AF47" s="214"/>
      <c r="AG47" s="214"/>
      <c r="AH47" s="214"/>
      <c r="AI47" s="214"/>
      <c r="AJ47" s="214"/>
      <c r="AK47" s="214"/>
      <c r="AL47" s="214"/>
      <c r="AM47" s="200">
        <v>1</v>
      </c>
      <c r="AN47" s="200">
        <v>1</v>
      </c>
      <c r="AO47" s="200"/>
      <c r="AP47" s="200">
        <v>3279928</v>
      </c>
      <c r="AQ47" s="241">
        <v>0.71299999999999997</v>
      </c>
      <c r="AR47" s="200"/>
      <c r="AS47" s="214"/>
      <c r="AT47" s="229">
        <v>768353</v>
      </c>
      <c r="AU47" s="199">
        <v>768353</v>
      </c>
      <c r="AV47" s="242">
        <v>9.8000000000000007</v>
      </c>
      <c r="AW47" s="263"/>
      <c r="AX47" s="264"/>
      <c r="AY47" s="256"/>
      <c r="AZ47" s="256"/>
      <c r="BA47" s="256"/>
      <c r="BB47" s="257" t="s">
        <v>1404</v>
      </c>
      <c r="BC47" s="257"/>
      <c r="BD47" s="257"/>
      <c r="BE47" s="257"/>
      <c r="BF47" s="257"/>
      <c r="BG47" s="257"/>
      <c r="BH47" s="184">
        <v>12475688</v>
      </c>
      <c r="BI47" s="214"/>
      <c r="BJ47" s="238"/>
      <c r="BL47" s="271"/>
    </row>
    <row r="48" spans="1:64" ht="20.100000000000001" customHeight="1">
      <c r="A48" s="191">
        <v>1100202</v>
      </c>
      <c r="B48" s="191">
        <v>3</v>
      </c>
      <c r="C48" s="191"/>
      <c r="D48" s="191"/>
      <c r="E48" s="201" t="s">
        <v>1405</v>
      </c>
      <c r="F48" s="202">
        <v>2466955</v>
      </c>
      <c r="G48" s="203">
        <v>2466955</v>
      </c>
      <c r="H48" s="203"/>
      <c r="I48" s="203"/>
      <c r="J48" s="203">
        <v>2594282</v>
      </c>
      <c r="K48" s="203">
        <v>2613710</v>
      </c>
      <c r="L48" s="203">
        <v>0</v>
      </c>
      <c r="M48" s="203">
        <v>0</v>
      </c>
      <c r="N48" s="203">
        <v>0</v>
      </c>
      <c r="O48" s="203">
        <v>0</v>
      </c>
      <c r="P48" s="203">
        <v>0</v>
      </c>
      <c r="Q48" s="203">
        <v>0</v>
      </c>
      <c r="R48" s="203">
        <v>0</v>
      </c>
      <c r="S48" s="203">
        <v>0</v>
      </c>
      <c r="T48" s="232">
        <v>2733668</v>
      </c>
      <c r="U48" s="202">
        <v>119958</v>
      </c>
      <c r="V48" s="203">
        <v>2733668</v>
      </c>
      <c r="W48" s="232">
        <v>3114268</v>
      </c>
      <c r="X48" s="202">
        <v>0</v>
      </c>
      <c r="Y48" s="203"/>
      <c r="Z48" s="203"/>
      <c r="AA48" s="203"/>
      <c r="AB48" s="203"/>
      <c r="AC48" s="203"/>
      <c r="AD48" s="203"/>
      <c r="AE48" s="203"/>
      <c r="AF48" s="203"/>
      <c r="AG48" s="203"/>
      <c r="AH48" s="203"/>
      <c r="AI48" s="203"/>
      <c r="AJ48" s="203"/>
      <c r="AK48" s="203"/>
      <c r="AL48" s="203"/>
      <c r="AM48" s="200">
        <v>1</v>
      </c>
      <c r="AN48" s="200">
        <v>1</v>
      </c>
      <c r="AO48" s="200"/>
      <c r="AP48" s="200">
        <v>119958</v>
      </c>
      <c r="AQ48" s="241">
        <v>4.5999999999999999E-2</v>
      </c>
      <c r="AR48" s="200"/>
      <c r="AS48" s="203"/>
      <c r="AT48" s="231">
        <v>380600</v>
      </c>
      <c r="AU48" s="199">
        <v>380600</v>
      </c>
      <c r="AV48" s="243">
        <v>13.9</v>
      </c>
      <c r="AW48" s="254"/>
      <c r="AX48" s="255"/>
      <c r="AY48" s="256"/>
      <c r="AZ48" s="256"/>
      <c r="BA48" s="256"/>
      <c r="BB48" s="257" t="s">
        <v>1405</v>
      </c>
      <c r="BC48" s="257"/>
      <c r="BD48" s="257"/>
      <c r="BE48" s="257"/>
      <c r="BF48" s="257"/>
      <c r="BG48" s="257"/>
      <c r="BH48" s="184">
        <v>5347378</v>
      </c>
      <c r="BI48" s="203"/>
      <c r="BJ48" s="232"/>
    </row>
    <row r="49" spans="1:64" ht="20.100000000000001" customHeight="1">
      <c r="A49" s="191">
        <v>1100202</v>
      </c>
      <c r="B49" s="191"/>
      <c r="C49" s="191"/>
      <c r="D49" s="191"/>
      <c r="E49" s="201" t="s">
        <v>1406</v>
      </c>
      <c r="F49" s="202">
        <v>1683700</v>
      </c>
      <c r="G49" s="203">
        <v>1683700</v>
      </c>
      <c r="H49" s="203"/>
      <c r="I49" s="203"/>
      <c r="J49" s="203">
        <v>1809400</v>
      </c>
      <c r="K49" s="223">
        <v>1809400</v>
      </c>
      <c r="L49" s="203"/>
      <c r="M49" s="203"/>
      <c r="N49" s="203"/>
      <c r="O49" s="200"/>
      <c r="P49" s="200">
        <v>0</v>
      </c>
      <c r="Q49" s="237"/>
      <c r="R49" s="200"/>
      <c r="S49" s="200"/>
      <c r="T49" s="232">
        <v>1923400</v>
      </c>
      <c r="U49" s="199">
        <v>114000</v>
      </c>
      <c r="V49" s="203">
        <v>1923400</v>
      </c>
      <c r="W49" s="232">
        <v>2304000</v>
      </c>
      <c r="X49" s="202"/>
      <c r="Y49" s="203">
        <v>2304000</v>
      </c>
      <c r="Z49" s="203"/>
      <c r="AA49" s="203">
        <v>0</v>
      </c>
      <c r="AB49" s="203">
        <v>1729366</v>
      </c>
      <c r="AC49" s="203">
        <v>574634</v>
      </c>
      <c r="AD49" s="203">
        <v>0</v>
      </c>
      <c r="AE49" s="203"/>
      <c r="AF49" s="203">
        <v>1923400</v>
      </c>
      <c r="AG49" s="203">
        <v>0</v>
      </c>
      <c r="AH49" s="203"/>
      <c r="AI49" s="203"/>
      <c r="AJ49" s="203">
        <v>413467</v>
      </c>
      <c r="AK49" s="203" t="s">
        <v>1407</v>
      </c>
      <c r="AL49" s="203"/>
      <c r="AM49" s="200">
        <v>1</v>
      </c>
      <c r="AN49" s="200">
        <v>1</v>
      </c>
      <c r="AO49" s="200" t="s">
        <v>1391</v>
      </c>
      <c r="AP49" s="200">
        <v>114000</v>
      </c>
      <c r="AQ49" s="241">
        <v>6.3E-2</v>
      </c>
      <c r="AR49" s="247" t="s">
        <v>1290</v>
      </c>
      <c r="AS49" s="203"/>
      <c r="AT49" s="231">
        <v>380600</v>
      </c>
      <c r="AU49" s="199">
        <v>380600</v>
      </c>
      <c r="AV49" s="243">
        <v>19.8</v>
      </c>
      <c r="AW49" s="254" t="s">
        <v>1408</v>
      </c>
      <c r="AX49" s="255" t="s">
        <v>1409</v>
      </c>
      <c r="AY49" s="256" t="s">
        <v>1410</v>
      </c>
      <c r="AZ49" s="256" t="s">
        <v>1411</v>
      </c>
      <c r="BA49" s="256"/>
      <c r="BB49" s="257" t="s">
        <v>1406</v>
      </c>
      <c r="BC49" s="257">
        <v>1809400</v>
      </c>
      <c r="BD49" s="257"/>
      <c r="BE49" s="257"/>
      <c r="BF49" s="257"/>
      <c r="BG49" s="257">
        <v>1524400</v>
      </c>
      <c r="BH49" s="184">
        <v>3732800</v>
      </c>
      <c r="BI49" s="203"/>
      <c r="BJ49" s="232"/>
    </row>
    <row r="50" spans="1:64" ht="56.25">
      <c r="A50" s="191">
        <v>1100202</v>
      </c>
      <c r="B50" s="191"/>
      <c r="C50" s="191"/>
      <c r="D50" s="191"/>
      <c r="E50" s="215" t="s">
        <v>1412</v>
      </c>
      <c r="F50" s="202">
        <v>783255</v>
      </c>
      <c r="G50" s="203">
        <v>783255</v>
      </c>
      <c r="H50" s="203"/>
      <c r="I50" s="203"/>
      <c r="J50" s="203">
        <v>784882</v>
      </c>
      <c r="K50" s="223">
        <v>804310</v>
      </c>
      <c r="L50" s="223">
        <v>0</v>
      </c>
      <c r="M50" s="223">
        <v>0</v>
      </c>
      <c r="N50" s="223">
        <v>0</v>
      </c>
      <c r="O50" s="223">
        <v>0</v>
      </c>
      <c r="P50" s="223">
        <v>0</v>
      </c>
      <c r="Q50" s="223">
        <v>0</v>
      </c>
      <c r="R50" s="223">
        <v>0</v>
      </c>
      <c r="S50" s="223">
        <v>0</v>
      </c>
      <c r="T50" s="232">
        <v>810268</v>
      </c>
      <c r="U50" s="239">
        <v>5958</v>
      </c>
      <c r="V50" s="223">
        <v>810268</v>
      </c>
      <c r="W50" s="232">
        <v>810268</v>
      </c>
      <c r="X50" s="202">
        <v>0</v>
      </c>
      <c r="Y50" s="203"/>
      <c r="Z50" s="203"/>
      <c r="AA50" s="203"/>
      <c r="AB50" s="203"/>
      <c r="AC50" s="203"/>
      <c r="AD50" s="203"/>
      <c r="AE50" s="203"/>
      <c r="AF50" s="203">
        <v>810268</v>
      </c>
      <c r="AG50" s="203"/>
      <c r="AH50" s="203"/>
      <c r="AI50" s="203"/>
      <c r="AJ50" s="203"/>
      <c r="AK50" s="203"/>
      <c r="AL50" s="203"/>
      <c r="AM50" s="200">
        <v>1</v>
      </c>
      <c r="AN50" s="200">
        <v>1</v>
      </c>
      <c r="AO50" s="200"/>
      <c r="AP50" s="200">
        <v>5958</v>
      </c>
      <c r="AQ50" s="241">
        <v>7.0000000000000001E-3</v>
      </c>
      <c r="AR50" s="200"/>
      <c r="AS50" s="203"/>
      <c r="AT50" s="231">
        <v>0</v>
      </c>
      <c r="AU50" s="199">
        <v>0</v>
      </c>
      <c r="AV50" s="243">
        <v>0</v>
      </c>
      <c r="AW50" s="254" t="s">
        <v>1413</v>
      </c>
      <c r="AX50" s="255"/>
      <c r="AY50" s="256"/>
      <c r="AZ50" s="256"/>
      <c r="BA50" s="256"/>
      <c r="BB50" s="257" t="s">
        <v>1412</v>
      </c>
      <c r="BC50" s="257"/>
      <c r="BD50" s="257"/>
      <c r="BE50" s="257"/>
      <c r="BF50" s="257"/>
      <c r="BG50" s="257"/>
      <c r="BH50" s="184">
        <v>1614578</v>
      </c>
      <c r="BI50" s="203"/>
      <c r="BJ50" s="232"/>
    </row>
    <row r="51" spans="1:64" s="178" customFormat="1" ht="20.100000000000001" hidden="1" customHeight="1">
      <c r="A51" s="191">
        <v>1100202</v>
      </c>
      <c r="B51" s="191"/>
      <c r="C51" s="191"/>
      <c r="D51" s="191"/>
      <c r="E51" s="216" t="s">
        <v>1414</v>
      </c>
      <c r="F51" s="203">
        <v>147926</v>
      </c>
      <c r="G51" s="203">
        <v>147926</v>
      </c>
      <c r="H51" s="203"/>
      <c r="I51" s="203"/>
      <c r="J51" s="203">
        <v>147926</v>
      </c>
      <c r="K51" s="223">
        <v>133658</v>
      </c>
      <c r="L51" s="203"/>
      <c r="M51" s="203"/>
      <c r="N51" s="203"/>
      <c r="O51" s="200"/>
      <c r="P51" s="200">
        <v>-14268</v>
      </c>
      <c r="Q51" s="237"/>
      <c r="R51" s="200"/>
      <c r="S51" s="200"/>
      <c r="T51" s="203">
        <v>133658</v>
      </c>
      <c r="U51" s="200">
        <v>0</v>
      </c>
      <c r="V51" s="203">
        <v>133658</v>
      </c>
      <c r="W51" s="203">
        <v>133658</v>
      </c>
      <c r="X51" s="203"/>
      <c r="Y51" s="203">
        <v>133658</v>
      </c>
      <c r="Z51" s="203"/>
      <c r="AA51" s="203"/>
      <c r="AB51" s="203"/>
      <c r="AC51" s="203">
        <v>133658</v>
      </c>
      <c r="AD51" s="203">
        <v>0</v>
      </c>
      <c r="AE51" s="203"/>
      <c r="AF51" s="203">
        <v>133658</v>
      </c>
      <c r="AG51" s="203">
        <v>0</v>
      </c>
      <c r="AH51" s="203"/>
      <c r="AI51" s="203"/>
      <c r="AJ51" s="203">
        <v>133658</v>
      </c>
      <c r="AK51" s="203"/>
      <c r="AL51" s="203"/>
      <c r="AM51" s="200"/>
      <c r="AN51" s="200">
        <v>1</v>
      </c>
      <c r="AO51" s="200" t="s">
        <v>1391</v>
      </c>
      <c r="AP51" s="200">
        <v>0</v>
      </c>
      <c r="AQ51" s="241">
        <v>0</v>
      </c>
      <c r="AR51" s="247" t="s">
        <v>1290</v>
      </c>
      <c r="AS51" s="203"/>
      <c r="AT51" s="194">
        <v>0</v>
      </c>
      <c r="AU51" s="200">
        <v>0</v>
      </c>
      <c r="AV51" s="246">
        <v>0</v>
      </c>
      <c r="AW51" s="262"/>
      <c r="AX51" s="255" t="s">
        <v>1415</v>
      </c>
      <c r="AY51" s="256"/>
      <c r="AZ51" s="256"/>
      <c r="BA51" s="256"/>
      <c r="BB51" s="257" t="s">
        <v>1414</v>
      </c>
      <c r="BC51" s="257"/>
      <c r="BD51" s="257"/>
      <c r="BE51" s="257"/>
      <c r="BF51" s="257"/>
      <c r="BG51" s="257"/>
      <c r="BH51" s="184">
        <v>267316</v>
      </c>
      <c r="BI51" s="203"/>
      <c r="BJ51" s="270"/>
      <c r="BK51" s="184" t="s">
        <v>1315</v>
      </c>
      <c r="BL51" s="184"/>
    </row>
    <row r="52" spans="1:64" s="178" customFormat="1" ht="20.100000000000001" hidden="1" customHeight="1">
      <c r="A52" s="191">
        <v>1100202</v>
      </c>
      <c r="B52" s="191"/>
      <c r="C52" s="191"/>
      <c r="D52" s="191"/>
      <c r="E52" s="216" t="s">
        <v>1416</v>
      </c>
      <c r="F52" s="203">
        <v>137636</v>
      </c>
      <c r="G52" s="203">
        <v>137636</v>
      </c>
      <c r="H52" s="203"/>
      <c r="I52" s="203"/>
      <c r="J52" s="203">
        <v>123368</v>
      </c>
      <c r="K52" s="223">
        <v>137636</v>
      </c>
      <c r="L52" s="203"/>
      <c r="M52" s="203"/>
      <c r="N52" s="203"/>
      <c r="O52" s="200"/>
      <c r="P52" s="200">
        <v>14268</v>
      </c>
      <c r="Q52" s="237"/>
      <c r="R52" s="200"/>
      <c r="S52" s="200"/>
      <c r="T52" s="203">
        <v>137636</v>
      </c>
      <c r="U52" s="200">
        <v>0</v>
      </c>
      <c r="V52" s="203">
        <v>137636</v>
      </c>
      <c r="W52" s="203">
        <v>137636</v>
      </c>
      <c r="X52" s="203"/>
      <c r="Y52" s="203">
        <v>137636</v>
      </c>
      <c r="Z52" s="203"/>
      <c r="AA52" s="203"/>
      <c r="AB52" s="203"/>
      <c r="AC52" s="203">
        <v>137636</v>
      </c>
      <c r="AD52" s="203">
        <v>0</v>
      </c>
      <c r="AE52" s="203"/>
      <c r="AF52" s="203">
        <v>137636</v>
      </c>
      <c r="AG52" s="203">
        <v>0</v>
      </c>
      <c r="AH52" s="203"/>
      <c r="AI52" s="203"/>
      <c r="AJ52" s="203">
        <v>137636</v>
      </c>
      <c r="AK52" s="203"/>
      <c r="AL52" s="203"/>
      <c r="AM52" s="200"/>
      <c r="AN52" s="200">
        <v>1</v>
      </c>
      <c r="AO52" s="200" t="s">
        <v>1391</v>
      </c>
      <c r="AP52" s="200">
        <v>0</v>
      </c>
      <c r="AQ52" s="241">
        <v>0</v>
      </c>
      <c r="AR52" s="247" t="s">
        <v>1290</v>
      </c>
      <c r="AS52" s="203"/>
      <c r="AT52" s="194">
        <v>0</v>
      </c>
      <c r="AU52" s="200">
        <v>0</v>
      </c>
      <c r="AV52" s="246">
        <v>0</v>
      </c>
      <c r="AW52" s="262"/>
      <c r="AX52" s="255" t="s">
        <v>1417</v>
      </c>
      <c r="AY52" s="256"/>
      <c r="AZ52" s="256"/>
      <c r="BA52" s="256"/>
      <c r="BB52" s="257" t="s">
        <v>1416</v>
      </c>
      <c r="BC52" s="257"/>
      <c r="BD52" s="257"/>
      <c r="BE52" s="257"/>
      <c r="BF52" s="257"/>
      <c r="BG52" s="257"/>
      <c r="BH52" s="184">
        <v>275272</v>
      </c>
      <c r="BI52" s="203"/>
      <c r="BJ52" s="270"/>
      <c r="BK52" s="184" t="s">
        <v>1315</v>
      </c>
      <c r="BL52" s="184"/>
    </row>
    <row r="53" spans="1:64" s="178" customFormat="1" ht="20.100000000000001" hidden="1" customHeight="1">
      <c r="A53" s="191">
        <v>1100202</v>
      </c>
      <c r="B53" s="191"/>
      <c r="C53" s="191"/>
      <c r="D53" s="191"/>
      <c r="E53" s="216" t="s">
        <v>1418</v>
      </c>
      <c r="F53" s="203">
        <v>80000</v>
      </c>
      <c r="G53" s="203">
        <v>80000</v>
      </c>
      <c r="H53" s="203"/>
      <c r="I53" s="203"/>
      <c r="J53" s="203">
        <v>80000</v>
      </c>
      <c r="K53" s="223">
        <v>80000</v>
      </c>
      <c r="L53" s="203"/>
      <c r="M53" s="203"/>
      <c r="N53" s="203"/>
      <c r="O53" s="200"/>
      <c r="P53" s="200">
        <v>0</v>
      </c>
      <c r="Q53" s="237"/>
      <c r="R53" s="200"/>
      <c r="S53" s="200"/>
      <c r="T53" s="203">
        <v>80000</v>
      </c>
      <c r="U53" s="200">
        <v>0</v>
      </c>
      <c r="V53" s="203">
        <v>80000</v>
      </c>
      <c r="W53" s="203">
        <v>80000</v>
      </c>
      <c r="X53" s="203"/>
      <c r="Y53" s="203">
        <v>80000</v>
      </c>
      <c r="Z53" s="203"/>
      <c r="AA53" s="203"/>
      <c r="AB53" s="203"/>
      <c r="AC53" s="203">
        <v>80000</v>
      </c>
      <c r="AD53" s="203">
        <v>0</v>
      </c>
      <c r="AE53" s="203"/>
      <c r="AF53" s="203">
        <v>80000</v>
      </c>
      <c r="AG53" s="203">
        <v>0</v>
      </c>
      <c r="AH53" s="203"/>
      <c r="AI53" s="203"/>
      <c r="AJ53" s="203">
        <v>80000</v>
      </c>
      <c r="AK53" s="203"/>
      <c r="AL53" s="203"/>
      <c r="AM53" s="200"/>
      <c r="AN53" s="200">
        <v>1</v>
      </c>
      <c r="AO53" s="200" t="s">
        <v>1391</v>
      </c>
      <c r="AP53" s="200">
        <v>0</v>
      </c>
      <c r="AQ53" s="241">
        <v>0</v>
      </c>
      <c r="AR53" s="247" t="s">
        <v>1290</v>
      </c>
      <c r="AS53" s="203"/>
      <c r="AT53" s="194">
        <v>0</v>
      </c>
      <c r="AU53" s="200">
        <v>0</v>
      </c>
      <c r="AV53" s="246">
        <v>0</v>
      </c>
      <c r="AW53" s="262"/>
      <c r="AX53" s="255" t="s">
        <v>1419</v>
      </c>
      <c r="AY53" s="256"/>
      <c r="AZ53" s="256"/>
      <c r="BA53" s="256"/>
      <c r="BB53" s="257" t="s">
        <v>1418</v>
      </c>
      <c r="BC53" s="257"/>
      <c r="BD53" s="257"/>
      <c r="BE53" s="257"/>
      <c r="BF53" s="257"/>
      <c r="BG53" s="257"/>
      <c r="BH53" s="184">
        <v>160000</v>
      </c>
      <c r="BI53" s="203"/>
      <c r="BJ53" s="270"/>
      <c r="BK53" s="184" t="s">
        <v>1315</v>
      </c>
      <c r="BL53" s="184"/>
    </row>
    <row r="54" spans="1:64" s="178" customFormat="1" ht="20.100000000000001" hidden="1" customHeight="1">
      <c r="A54" s="191">
        <v>1100202</v>
      </c>
      <c r="B54" s="191"/>
      <c r="C54" s="191"/>
      <c r="D54" s="191"/>
      <c r="E54" s="216" t="s">
        <v>1420</v>
      </c>
      <c r="F54" s="203">
        <v>54178</v>
      </c>
      <c r="G54" s="203">
        <v>54178</v>
      </c>
      <c r="H54" s="203"/>
      <c r="I54" s="203"/>
      <c r="J54" s="203">
        <v>54178</v>
      </c>
      <c r="K54" s="223">
        <v>54178</v>
      </c>
      <c r="L54" s="203"/>
      <c r="M54" s="203"/>
      <c r="N54" s="203"/>
      <c r="O54" s="200"/>
      <c r="P54" s="200">
        <v>0</v>
      </c>
      <c r="Q54" s="237"/>
      <c r="R54" s="200"/>
      <c r="S54" s="200"/>
      <c r="T54" s="203">
        <v>54178</v>
      </c>
      <c r="U54" s="200">
        <v>0</v>
      </c>
      <c r="V54" s="203">
        <v>54178</v>
      </c>
      <c r="W54" s="203">
        <v>54178</v>
      </c>
      <c r="X54" s="203"/>
      <c r="Y54" s="203">
        <v>54178</v>
      </c>
      <c r="Z54" s="203"/>
      <c r="AA54" s="203"/>
      <c r="AB54" s="203"/>
      <c r="AC54" s="203">
        <v>54178</v>
      </c>
      <c r="AD54" s="203">
        <v>0</v>
      </c>
      <c r="AE54" s="203"/>
      <c r="AF54" s="203">
        <v>54178</v>
      </c>
      <c r="AG54" s="203">
        <v>0</v>
      </c>
      <c r="AH54" s="203"/>
      <c r="AI54" s="203"/>
      <c r="AJ54" s="203">
        <v>54178</v>
      </c>
      <c r="AK54" s="203"/>
      <c r="AL54" s="203"/>
      <c r="AM54" s="200"/>
      <c r="AN54" s="200">
        <v>1</v>
      </c>
      <c r="AO54" s="200" t="s">
        <v>1391</v>
      </c>
      <c r="AP54" s="200">
        <v>0</v>
      </c>
      <c r="AQ54" s="241">
        <v>0</v>
      </c>
      <c r="AR54" s="247" t="s">
        <v>1290</v>
      </c>
      <c r="AS54" s="203"/>
      <c r="AT54" s="194">
        <v>0</v>
      </c>
      <c r="AU54" s="200">
        <v>0</v>
      </c>
      <c r="AV54" s="246">
        <v>0</v>
      </c>
      <c r="AW54" s="262"/>
      <c r="AX54" s="255" t="s">
        <v>1421</v>
      </c>
      <c r="AY54" s="256"/>
      <c r="AZ54" s="256"/>
      <c r="BA54" s="256"/>
      <c r="BB54" s="257" t="s">
        <v>1420</v>
      </c>
      <c r="BC54" s="257"/>
      <c r="BD54" s="257"/>
      <c r="BE54" s="257"/>
      <c r="BF54" s="257"/>
      <c r="BG54" s="257"/>
      <c r="BH54" s="184">
        <v>108356</v>
      </c>
      <c r="BI54" s="203"/>
      <c r="BJ54" s="270"/>
      <c r="BK54" s="184" t="s">
        <v>1315</v>
      </c>
      <c r="BL54" s="184"/>
    </row>
    <row r="55" spans="1:64" s="178" customFormat="1" ht="20.100000000000001" hidden="1" customHeight="1">
      <c r="A55" s="191">
        <v>1100202</v>
      </c>
      <c r="B55" s="191"/>
      <c r="C55" s="191"/>
      <c r="D55" s="191"/>
      <c r="E55" s="217" t="s">
        <v>1422</v>
      </c>
      <c r="F55" s="203">
        <v>28420</v>
      </c>
      <c r="G55" s="203">
        <v>28420</v>
      </c>
      <c r="H55" s="203"/>
      <c r="I55" s="203"/>
      <c r="J55" s="203">
        <v>28420</v>
      </c>
      <c r="K55" s="223">
        <v>28420</v>
      </c>
      <c r="L55" s="203"/>
      <c r="M55" s="203"/>
      <c r="N55" s="203"/>
      <c r="O55" s="200"/>
      <c r="P55" s="200">
        <v>0</v>
      </c>
      <c r="Q55" s="237"/>
      <c r="R55" s="200"/>
      <c r="S55" s="200"/>
      <c r="T55" s="203">
        <v>28420</v>
      </c>
      <c r="U55" s="200">
        <v>0</v>
      </c>
      <c r="V55" s="203">
        <v>28420</v>
      </c>
      <c r="W55" s="203">
        <v>28420</v>
      </c>
      <c r="X55" s="203"/>
      <c r="Y55" s="203">
        <v>28420</v>
      </c>
      <c r="Z55" s="203"/>
      <c r="AA55" s="203"/>
      <c r="AB55" s="203"/>
      <c r="AC55" s="203">
        <v>28420</v>
      </c>
      <c r="AD55" s="203">
        <v>0</v>
      </c>
      <c r="AE55" s="203"/>
      <c r="AF55" s="203">
        <v>28420</v>
      </c>
      <c r="AG55" s="203">
        <v>0</v>
      </c>
      <c r="AH55" s="203"/>
      <c r="AI55" s="203"/>
      <c r="AJ55" s="203">
        <v>28420</v>
      </c>
      <c r="AK55" s="203"/>
      <c r="AL55" s="203"/>
      <c r="AM55" s="200"/>
      <c r="AN55" s="200">
        <v>1</v>
      </c>
      <c r="AO55" s="200" t="s">
        <v>1391</v>
      </c>
      <c r="AP55" s="200">
        <v>0</v>
      </c>
      <c r="AQ55" s="241">
        <v>0</v>
      </c>
      <c r="AR55" s="247" t="s">
        <v>1290</v>
      </c>
      <c r="AS55" s="203"/>
      <c r="AT55" s="194">
        <v>0</v>
      </c>
      <c r="AU55" s="200">
        <v>0</v>
      </c>
      <c r="AV55" s="246">
        <v>0</v>
      </c>
      <c r="AW55" s="262"/>
      <c r="AX55" s="255" t="s">
        <v>1423</v>
      </c>
      <c r="AY55" s="256"/>
      <c r="AZ55" s="256"/>
      <c r="BA55" s="256"/>
      <c r="BB55" s="257" t="s">
        <v>1422</v>
      </c>
      <c r="BC55" s="257"/>
      <c r="BD55" s="257"/>
      <c r="BE55" s="257"/>
      <c r="BF55" s="257"/>
      <c r="BG55" s="257"/>
      <c r="BH55" s="184">
        <v>56840</v>
      </c>
      <c r="BI55" s="203"/>
      <c r="BJ55" s="270"/>
      <c r="BK55" s="184" t="s">
        <v>1315</v>
      </c>
      <c r="BL55" s="184"/>
    </row>
    <row r="56" spans="1:64" s="178" customFormat="1" ht="20.100000000000001" hidden="1" customHeight="1">
      <c r="A56" s="191">
        <v>1100202</v>
      </c>
      <c r="B56" s="191"/>
      <c r="C56" s="191"/>
      <c r="D56" s="191"/>
      <c r="E56" s="216" t="s">
        <v>1424</v>
      </c>
      <c r="F56" s="203">
        <v>10600</v>
      </c>
      <c r="G56" s="203">
        <v>10600</v>
      </c>
      <c r="H56" s="203"/>
      <c r="I56" s="203"/>
      <c r="J56" s="203">
        <v>10600</v>
      </c>
      <c r="K56" s="223">
        <v>10600</v>
      </c>
      <c r="L56" s="203"/>
      <c r="M56" s="203"/>
      <c r="N56" s="203"/>
      <c r="O56" s="200"/>
      <c r="P56" s="200">
        <v>0</v>
      </c>
      <c r="Q56" s="237"/>
      <c r="R56" s="200"/>
      <c r="S56" s="200"/>
      <c r="T56" s="203">
        <v>10600</v>
      </c>
      <c r="U56" s="200">
        <v>0</v>
      </c>
      <c r="V56" s="203">
        <v>10600</v>
      </c>
      <c r="W56" s="203">
        <v>10600</v>
      </c>
      <c r="X56" s="203"/>
      <c r="Y56" s="203">
        <v>10600</v>
      </c>
      <c r="Z56" s="203"/>
      <c r="AA56" s="203"/>
      <c r="AB56" s="203"/>
      <c r="AC56" s="203">
        <v>10600</v>
      </c>
      <c r="AD56" s="203">
        <v>0</v>
      </c>
      <c r="AE56" s="203"/>
      <c r="AF56" s="203">
        <v>10600</v>
      </c>
      <c r="AG56" s="203">
        <v>0</v>
      </c>
      <c r="AH56" s="203"/>
      <c r="AI56" s="203"/>
      <c r="AJ56" s="203">
        <v>10600</v>
      </c>
      <c r="AK56" s="203"/>
      <c r="AL56" s="203"/>
      <c r="AM56" s="200"/>
      <c r="AN56" s="200">
        <v>1</v>
      </c>
      <c r="AO56" s="200" t="s">
        <v>1391</v>
      </c>
      <c r="AP56" s="200">
        <v>0</v>
      </c>
      <c r="AQ56" s="241">
        <v>0</v>
      </c>
      <c r="AR56" s="247" t="s">
        <v>1290</v>
      </c>
      <c r="AS56" s="203"/>
      <c r="AT56" s="194">
        <v>0</v>
      </c>
      <c r="AU56" s="200">
        <v>0</v>
      </c>
      <c r="AV56" s="246">
        <v>0</v>
      </c>
      <c r="AW56" s="262"/>
      <c r="AX56" s="255" t="s">
        <v>1425</v>
      </c>
      <c r="AY56" s="256"/>
      <c r="AZ56" s="256"/>
      <c r="BA56" s="256"/>
      <c r="BB56" s="257" t="s">
        <v>1424</v>
      </c>
      <c r="BC56" s="257"/>
      <c r="BD56" s="257"/>
      <c r="BE56" s="257"/>
      <c r="BF56" s="257"/>
      <c r="BG56" s="257"/>
      <c r="BH56" s="184">
        <v>21200</v>
      </c>
      <c r="BI56" s="203"/>
      <c r="BJ56" s="270"/>
      <c r="BK56" s="184" t="s">
        <v>1315</v>
      </c>
      <c r="BL56" s="184"/>
    </row>
    <row r="57" spans="1:64" s="178" customFormat="1" ht="20.100000000000001" hidden="1" customHeight="1">
      <c r="A57" s="191">
        <v>1100202</v>
      </c>
      <c r="B57" s="191"/>
      <c r="C57" s="191"/>
      <c r="D57" s="191"/>
      <c r="E57" s="216" t="s">
        <v>1426</v>
      </c>
      <c r="F57" s="203">
        <v>30000</v>
      </c>
      <c r="G57" s="203">
        <v>30000</v>
      </c>
      <c r="H57" s="203"/>
      <c r="I57" s="203"/>
      <c r="J57" s="203">
        <v>30000</v>
      </c>
      <c r="K57" s="223">
        <v>30000</v>
      </c>
      <c r="L57" s="203"/>
      <c r="M57" s="203"/>
      <c r="N57" s="203"/>
      <c r="O57" s="200"/>
      <c r="P57" s="200">
        <v>0</v>
      </c>
      <c r="Q57" s="237"/>
      <c r="R57" s="200"/>
      <c r="S57" s="200"/>
      <c r="T57" s="203">
        <v>30000</v>
      </c>
      <c r="U57" s="200">
        <v>0</v>
      </c>
      <c r="V57" s="203">
        <v>30000</v>
      </c>
      <c r="W57" s="203">
        <v>30000</v>
      </c>
      <c r="X57" s="203"/>
      <c r="Y57" s="203">
        <v>30000</v>
      </c>
      <c r="Z57" s="203"/>
      <c r="AA57" s="203"/>
      <c r="AB57" s="203"/>
      <c r="AC57" s="203">
        <v>30000</v>
      </c>
      <c r="AD57" s="203">
        <v>0</v>
      </c>
      <c r="AE57" s="203"/>
      <c r="AF57" s="203">
        <v>30000</v>
      </c>
      <c r="AG57" s="203">
        <v>0</v>
      </c>
      <c r="AH57" s="203"/>
      <c r="AI57" s="203"/>
      <c r="AJ57" s="203">
        <v>30000</v>
      </c>
      <c r="AK57" s="203"/>
      <c r="AL57" s="203"/>
      <c r="AM57" s="200"/>
      <c r="AN57" s="200">
        <v>1</v>
      </c>
      <c r="AO57" s="200" t="s">
        <v>1391</v>
      </c>
      <c r="AP57" s="200">
        <v>0</v>
      </c>
      <c r="AQ57" s="241">
        <v>0</v>
      </c>
      <c r="AR57" s="247" t="s">
        <v>1290</v>
      </c>
      <c r="AS57" s="203"/>
      <c r="AT57" s="194">
        <v>0</v>
      </c>
      <c r="AU57" s="200">
        <v>0</v>
      </c>
      <c r="AV57" s="246">
        <v>0</v>
      </c>
      <c r="AW57" s="262"/>
      <c r="AX57" s="255" t="s">
        <v>1427</v>
      </c>
      <c r="AY57" s="256"/>
      <c r="AZ57" s="256"/>
      <c r="BA57" s="256"/>
      <c r="BB57" s="257" t="s">
        <v>1426</v>
      </c>
      <c r="BC57" s="257"/>
      <c r="BD57" s="257"/>
      <c r="BE57" s="257"/>
      <c r="BF57" s="257"/>
      <c r="BG57" s="257"/>
      <c r="BH57" s="184">
        <v>60000</v>
      </c>
      <c r="BI57" s="203"/>
      <c r="BJ57" s="270"/>
      <c r="BK57" s="184" t="s">
        <v>1315</v>
      </c>
      <c r="BL57" s="184"/>
    </row>
    <row r="58" spans="1:64" s="178" customFormat="1" ht="20.100000000000001" hidden="1" customHeight="1">
      <c r="A58" s="191">
        <v>1100202</v>
      </c>
      <c r="B58" s="191"/>
      <c r="C58" s="191"/>
      <c r="D58" s="191"/>
      <c r="E58" s="216" t="s">
        <v>1428</v>
      </c>
      <c r="F58" s="203">
        <v>20522</v>
      </c>
      <c r="G58" s="203">
        <v>20522</v>
      </c>
      <c r="H58" s="203"/>
      <c r="I58" s="203"/>
      <c r="J58" s="203">
        <v>20522</v>
      </c>
      <c r="K58" s="223">
        <v>20522</v>
      </c>
      <c r="L58" s="203"/>
      <c r="M58" s="203"/>
      <c r="N58" s="203"/>
      <c r="O58" s="200"/>
      <c r="P58" s="200">
        <v>0</v>
      </c>
      <c r="Q58" s="237"/>
      <c r="R58" s="200"/>
      <c r="S58" s="200"/>
      <c r="T58" s="203">
        <v>20522</v>
      </c>
      <c r="U58" s="200">
        <v>0</v>
      </c>
      <c r="V58" s="203">
        <v>20522</v>
      </c>
      <c r="W58" s="203">
        <v>20522</v>
      </c>
      <c r="X58" s="203"/>
      <c r="Y58" s="203">
        <v>20522</v>
      </c>
      <c r="Z58" s="203"/>
      <c r="AA58" s="203"/>
      <c r="AB58" s="203"/>
      <c r="AC58" s="203">
        <v>20522</v>
      </c>
      <c r="AD58" s="203">
        <v>0</v>
      </c>
      <c r="AE58" s="203"/>
      <c r="AF58" s="203">
        <v>20522</v>
      </c>
      <c r="AG58" s="203">
        <v>0</v>
      </c>
      <c r="AH58" s="203"/>
      <c r="AI58" s="203"/>
      <c r="AJ58" s="203">
        <v>20522</v>
      </c>
      <c r="AK58" s="203"/>
      <c r="AL58" s="203"/>
      <c r="AM58" s="200"/>
      <c r="AN58" s="200">
        <v>1</v>
      </c>
      <c r="AO58" s="200" t="s">
        <v>1391</v>
      </c>
      <c r="AP58" s="200">
        <v>0</v>
      </c>
      <c r="AQ58" s="241">
        <v>0</v>
      </c>
      <c r="AR58" s="247" t="s">
        <v>1290</v>
      </c>
      <c r="AS58" s="203"/>
      <c r="AT58" s="194">
        <v>0</v>
      </c>
      <c r="AU58" s="200">
        <v>0</v>
      </c>
      <c r="AV58" s="246">
        <v>0</v>
      </c>
      <c r="AW58" s="262"/>
      <c r="AX58" s="255" t="s">
        <v>1429</v>
      </c>
      <c r="AY58" s="256"/>
      <c r="AZ58" s="256"/>
      <c r="BA58" s="256"/>
      <c r="BB58" s="257" t="s">
        <v>1428</v>
      </c>
      <c r="BC58" s="257"/>
      <c r="BD58" s="257"/>
      <c r="BE58" s="257"/>
      <c r="BF58" s="257"/>
      <c r="BG58" s="257"/>
      <c r="BH58" s="184">
        <v>41044</v>
      </c>
      <c r="BI58" s="203"/>
      <c r="BJ58" s="270"/>
      <c r="BK58" s="184" t="s">
        <v>1315</v>
      </c>
      <c r="BL58" s="184"/>
    </row>
    <row r="59" spans="1:64" s="178" customFormat="1" ht="20.100000000000001" hidden="1" customHeight="1">
      <c r="A59" s="191">
        <v>1100202</v>
      </c>
      <c r="B59" s="191"/>
      <c r="C59" s="191"/>
      <c r="D59" s="191"/>
      <c r="E59" s="216" t="s">
        <v>1430</v>
      </c>
      <c r="F59" s="203">
        <v>12960</v>
      </c>
      <c r="G59" s="203">
        <v>12960</v>
      </c>
      <c r="H59" s="203"/>
      <c r="I59" s="203"/>
      <c r="J59" s="203">
        <v>12960</v>
      </c>
      <c r="K59" s="223">
        <v>12960</v>
      </c>
      <c r="L59" s="203"/>
      <c r="M59" s="203"/>
      <c r="N59" s="203"/>
      <c r="O59" s="200"/>
      <c r="P59" s="200">
        <v>0</v>
      </c>
      <c r="Q59" s="237"/>
      <c r="R59" s="200"/>
      <c r="S59" s="200"/>
      <c r="T59" s="203">
        <v>12960</v>
      </c>
      <c r="U59" s="200">
        <v>0</v>
      </c>
      <c r="V59" s="203">
        <v>12960</v>
      </c>
      <c r="W59" s="203">
        <v>12960</v>
      </c>
      <c r="X59" s="203"/>
      <c r="Y59" s="203">
        <v>12960</v>
      </c>
      <c r="Z59" s="203"/>
      <c r="AA59" s="203"/>
      <c r="AB59" s="203"/>
      <c r="AC59" s="203">
        <v>12960</v>
      </c>
      <c r="AD59" s="203">
        <v>0</v>
      </c>
      <c r="AE59" s="203"/>
      <c r="AF59" s="203">
        <v>12960</v>
      </c>
      <c r="AG59" s="203">
        <v>0</v>
      </c>
      <c r="AH59" s="203"/>
      <c r="AI59" s="203"/>
      <c r="AJ59" s="203">
        <v>12960</v>
      </c>
      <c r="AK59" s="203"/>
      <c r="AL59" s="203"/>
      <c r="AM59" s="200"/>
      <c r="AN59" s="200">
        <v>1</v>
      </c>
      <c r="AO59" s="200" t="s">
        <v>1391</v>
      </c>
      <c r="AP59" s="200">
        <v>0</v>
      </c>
      <c r="AQ59" s="241">
        <v>0</v>
      </c>
      <c r="AR59" s="247" t="s">
        <v>1290</v>
      </c>
      <c r="AS59" s="203"/>
      <c r="AT59" s="194">
        <v>0</v>
      </c>
      <c r="AU59" s="200">
        <v>0</v>
      </c>
      <c r="AV59" s="246">
        <v>0</v>
      </c>
      <c r="AW59" s="262"/>
      <c r="AX59" s="255" t="s">
        <v>1431</v>
      </c>
      <c r="AY59" s="256"/>
      <c r="AZ59" s="256"/>
      <c r="BA59" s="256"/>
      <c r="BB59" s="257" t="s">
        <v>1430</v>
      </c>
      <c r="BC59" s="257"/>
      <c r="BD59" s="257"/>
      <c r="BE59" s="257"/>
      <c r="BF59" s="257"/>
      <c r="BG59" s="257"/>
      <c r="BH59" s="184">
        <v>25920</v>
      </c>
      <c r="BI59" s="203"/>
      <c r="BJ59" s="270"/>
      <c r="BK59" s="184" t="s">
        <v>1315</v>
      </c>
      <c r="BL59" s="184"/>
    </row>
    <row r="60" spans="1:64" s="178" customFormat="1" ht="20.100000000000001" hidden="1" customHeight="1">
      <c r="A60" s="191">
        <v>1100202</v>
      </c>
      <c r="B60" s="191"/>
      <c r="C60" s="191"/>
      <c r="D60" s="191"/>
      <c r="E60" s="216" t="s">
        <v>1432</v>
      </c>
      <c r="F60" s="203">
        <v>67</v>
      </c>
      <c r="G60" s="203">
        <v>67</v>
      </c>
      <c r="H60" s="203"/>
      <c r="I60" s="203"/>
      <c r="J60" s="203">
        <v>67</v>
      </c>
      <c r="K60" s="223">
        <v>67</v>
      </c>
      <c r="L60" s="203"/>
      <c r="M60" s="203"/>
      <c r="N60" s="203"/>
      <c r="O60" s="200"/>
      <c r="P60" s="200">
        <v>0</v>
      </c>
      <c r="Q60" s="237"/>
      <c r="R60" s="200"/>
      <c r="S60" s="200"/>
      <c r="T60" s="203">
        <v>67</v>
      </c>
      <c r="U60" s="200">
        <v>0</v>
      </c>
      <c r="V60" s="203">
        <v>67</v>
      </c>
      <c r="W60" s="203">
        <v>67</v>
      </c>
      <c r="X60" s="203"/>
      <c r="Y60" s="203">
        <v>67</v>
      </c>
      <c r="Z60" s="203"/>
      <c r="AA60" s="203"/>
      <c r="AB60" s="203"/>
      <c r="AC60" s="203">
        <v>67</v>
      </c>
      <c r="AD60" s="203">
        <v>0</v>
      </c>
      <c r="AE60" s="203"/>
      <c r="AF60" s="203">
        <v>67</v>
      </c>
      <c r="AG60" s="203">
        <v>0</v>
      </c>
      <c r="AH60" s="203"/>
      <c r="AI60" s="203"/>
      <c r="AJ60" s="203">
        <v>67</v>
      </c>
      <c r="AK60" s="203"/>
      <c r="AL60" s="203"/>
      <c r="AM60" s="200"/>
      <c r="AN60" s="200">
        <v>1</v>
      </c>
      <c r="AO60" s="200" t="s">
        <v>1391</v>
      </c>
      <c r="AP60" s="200">
        <v>0</v>
      </c>
      <c r="AQ60" s="241">
        <v>0</v>
      </c>
      <c r="AR60" s="247" t="s">
        <v>1290</v>
      </c>
      <c r="AS60" s="203" t="s">
        <v>1379</v>
      </c>
      <c r="AT60" s="194">
        <v>0</v>
      </c>
      <c r="AU60" s="200">
        <v>0</v>
      </c>
      <c r="AV60" s="246">
        <v>0</v>
      </c>
      <c r="AW60" s="262"/>
      <c r="AX60" s="255" t="s">
        <v>1433</v>
      </c>
      <c r="AY60" s="256"/>
      <c r="AZ60" s="256"/>
      <c r="BA60" s="256"/>
      <c r="BB60" s="257" t="s">
        <v>1432</v>
      </c>
      <c r="BC60" s="257"/>
      <c r="BD60" s="257"/>
      <c r="BE60" s="257"/>
      <c r="BF60" s="257"/>
      <c r="BG60" s="257"/>
      <c r="BH60" s="184">
        <v>134</v>
      </c>
      <c r="BI60" s="203" t="s">
        <v>1379</v>
      </c>
      <c r="BJ60" s="270"/>
      <c r="BK60" s="184" t="s">
        <v>1315</v>
      </c>
      <c r="BL60" s="184"/>
    </row>
    <row r="61" spans="1:64" s="178" customFormat="1" ht="20.100000000000001" hidden="1" customHeight="1">
      <c r="A61" s="191">
        <v>1100202</v>
      </c>
      <c r="B61" s="191"/>
      <c r="C61" s="191"/>
      <c r="D61" s="191"/>
      <c r="E61" s="217" t="s">
        <v>1434</v>
      </c>
      <c r="F61" s="203">
        <v>18800</v>
      </c>
      <c r="G61" s="203">
        <v>18800</v>
      </c>
      <c r="H61" s="203"/>
      <c r="I61" s="203"/>
      <c r="J61" s="203">
        <v>18800</v>
      </c>
      <c r="K61" s="223">
        <v>18800</v>
      </c>
      <c r="L61" s="203"/>
      <c r="M61" s="203"/>
      <c r="N61" s="203"/>
      <c r="O61" s="200"/>
      <c r="P61" s="200">
        <v>0</v>
      </c>
      <c r="Q61" s="237"/>
      <c r="R61" s="200"/>
      <c r="S61" s="200"/>
      <c r="T61" s="203">
        <v>18800</v>
      </c>
      <c r="U61" s="200">
        <v>0</v>
      </c>
      <c r="V61" s="203">
        <v>18800</v>
      </c>
      <c r="W61" s="203">
        <v>18800</v>
      </c>
      <c r="X61" s="203"/>
      <c r="Y61" s="203">
        <v>18800</v>
      </c>
      <c r="Z61" s="203"/>
      <c r="AA61" s="203"/>
      <c r="AB61" s="203"/>
      <c r="AC61" s="203">
        <v>18800</v>
      </c>
      <c r="AD61" s="203">
        <v>0</v>
      </c>
      <c r="AE61" s="203"/>
      <c r="AF61" s="203">
        <v>18800</v>
      </c>
      <c r="AG61" s="203">
        <v>0</v>
      </c>
      <c r="AH61" s="203"/>
      <c r="AI61" s="203"/>
      <c r="AJ61" s="203">
        <v>18800</v>
      </c>
      <c r="AK61" s="203"/>
      <c r="AL61" s="203"/>
      <c r="AM61" s="200"/>
      <c r="AN61" s="200">
        <v>1</v>
      </c>
      <c r="AO61" s="200" t="s">
        <v>1391</v>
      </c>
      <c r="AP61" s="200">
        <v>0</v>
      </c>
      <c r="AQ61" s="241">
        <v>0</v>
      </c>
      <c r="AR61" s="247" t="s">
        <v>1290</v>
      </c>
      <c r="AS61" s="203"/>
      <c r="AT61" s="194">
        <v>0</v>
      </c>
      <c r="AU61" s="200">
        <v>0</v>
      </c>
      <c r="AV61" s="246">
        <v>0</v>
      </c>
      <c r="AW61" s="262"/>
      <c r="AX61" s="255" t="s">
        <v>1435</v>
      </c>
      <c r="AY61" s="256"/>
      <c r="AZ61" s="256"/>
      <c r="BA61" s="256"/>
      <c r="BB61" s="257" t="s">
        <v>1434</v>
      </c>
      <c r="BC61" s="257"/>
      <c r="BD61" s="257"/>
      <c r="BE61" s="257"/>
      <c r="BF61" s="257"/>
      <c r="BG61" s="257"/>
      <c r="BH61" s="184">
        <v>37600</v>
      </c>
      <c r="BI61" s="203"/>
      <c r="BJ61" s="270"/>
      <c r="BK61" s="184" t="s">
        <v>1315</v>
      </c>
      <c r="BL61" s="184"/>
    </row>
    <row r="62" spans="1:64" s="178" customFormat="1" ht="20.100000000000001" hidden="1" customHeight="1">
      <c r="A62" s="191">
        <v>1100202</v>
      </c>
      <c r="B62" s="191"/>
      <c r="C62" s="191"/>
      <c r="D62" s="191"/>
      <c r="E62" s="216" t="s">
        <v>1436</v>
      </c>
      <c r="F62" s="203">
        <v>2484</v>
      </c>
      <c r="G62" s="203">
        <v>2484</v>
      </c>
      <c r="H62" s="203"/>
      <c r="I62" s="203"/>
      <c r="J62" s="203">
        <v>2484</v>
      </c>
      <c r="K62" s="223">
        <v>2484</v>
      </c>
      <c r="L62" s="203"/>
      <c r="M62" s="203"/>
      <c r="N62" s="203"/>
      <c r="O62" s="200"/>
      <c r="P62" s="200">
        <v>0</v>
      </c>
      <c r="Q62" s="237"/>
      <c r="R62" s="200"/>
      <c r="S62" s="200"/>
      <c r="T62" s="203">
        <v>2484</v>
      </c>
      <c r="U62" s="200">
        <v>0</v>
      </c>
      <c r="V62" s="203">
        <v>2484</v>
      </c>
      <c r="W62" s="203">
        <v>2484</v>
      </c>
      <c r="X62" s="203"/>
      <c r="Y62" s="203">
        <v>2484</v>
      </c>
      <c r="Z62" s="203"/>
      <c r="AA62" s="203"/>
      <c r="AB62" s="203"/>
      <c r="AC62" s="203">
        <v>2484</v>
      </c>
      <c r="AD62" s="203">
        <v>0</v>
      </c>
      <c r="AE62" s="203"/>
      <c r="AF62" s="203">
        <v>2484</v>
      </c>
      <c r="AG62" s="203">
        <v>0</v>
      </c>
      <c r="AH62" s="203"/>
      <c r="AI62" s="203"/>
      <c r="AJ62" s="203">
        <v>2484</v>
      </c>
      <c r="AK62" s="203"/>
      <c r="AL62" s="203"/>
      <c r="AM62" s="200"/>
      <c r="AN62" s="200">
        <v>1</v>
      </c>
      <c r="AO62" s="200" t="s">
        <v>1391</v>
      </c>
      <c r="AP62" s="200">
        <v>0</v>
      </c>
      <c r="AQ62" s="241">
        <v>0</v>
      </c>
      <c r="AR62" s="247" t="s">
        <v>1290</v>
      </c>
      <c r="AS62" s="203"/>
      <c r="AT62" s="194">
        <v>0</v>
      </c>
      <c r="AU62" s="200">
        <v>0</v>
      </c>
      <c r="AV62" s="246">
        <v>0</v>
      </c>
      <c r="AW62" s="262"/>
      <c r="AX62" s="255" t="s">
        <v>1433</v>
      </c>
      <c r="AY62" s="256"/>
      <c r="AZ62" s="256"/>
      <c r="BA62" s="256"/>
      <c r="BB62" s="257" t="s">
        <v>1436</v>
      </c>
      <c r="BC62" s="257"/>
      <c r="BD62" s="257"/>
      <c r="BE62" s="257"/>
      <c r="BF62" s="257"/>
      <c r="BG62" s="257"/>
      <c r="BH62" s="184">
        <v>4968</v>
      </c>
      <c r="BI62" s="203"/>
      <c r="BJ62" s="270"/>
      <c r="BK62" s="184" t="s">
        <v>1315</v>
      </c>
      <c r="BL62" s="184"/>
    </row>
    <row r="63" spans="1:64" s="178" customFormat="1" ht="20.100000000000001" hidden="1" customHeight="1">
      <c r="A63" s="191">
        <v>1100202</v>
      </c>
      <c r="B63" s="191"/>
      <c r="C63" s="191"/>
      <c r="D63" s="191"/>
      <c r="E63" s="217" t="s">
        <v>1437</v>
      </c>
      <c r="F63" s="203">
        <v>1747</v>
      </c>
      <c r="G63" s="203">
        <v>1747</v>
      </c>
      <c r="H63" s="203"/>
      <c r="I63" s="203"/>
      <c r="J63" s="203">
        <v>1747</v>
      </c>
      <c r="K63" s="223">
        <v>1747</v>
      </c>
      <c r="L63" s="203"/>
      <c r="M63" s="203"/>
      <c r="N63" s="203"/>
      <c r="O63" s="200"/>
      <c r="P63" s="200">
        <v>0</v>
      </c>
      <c r="Q63" s="237"/>
      <c r="R63" s="200"/>
      <c r="S63" s="200"/>
      <c r="T63" s="203">
        <v>1747</v>
      </c>
      <c r="U63" s="200">
        <v>0</v>
      </c>
      <c r="V63" s="203">
        <v>1747</v>
      </c>
      <c r="W63" s="203">
        <v>1747</v>
      </c>
      <c r="X63" s="203"/>
      <c r="Y63" s="203">
        <v>1747</v>
      </c>
      <c r="Z63" s="203"/>
      <c r="AA63" s="203"/>
      <c r="AB63" s="203"/>
      <c r="AC63" s="203">
        <v>1747</v>
      </c>
      <c r="AD63" s="203">
        <v>0</v>
      </c>
      <c r="AE63" s="203"/>
      <c r="AF63" s="203">
        <v>1747</v>
      </c>
      <c r="AG63" s="203">
        <v>0</v>
      </c>
      <c r="AH63" s="203"/>
      <c r="AI63" s="203"/>
      <c r="AJ63" s="203">
        <v>1747</v>
      </c>
      <c r="AK63" s="203"/>
      <c r="AL63" s="203"/>
      <c r="AM63" s="200"/>
      <c r="AN63" s="200">
        <v>1</v>
      </c>
      <c r="AO63" s="200" t="s">
        <v>1391</v>
      </c>
      <c r="AP63" s="200">
        <v>0</v>
      </c>
      <c r="AQ63" s="241">
        <v>0</v>
      </c>
      <c r="AR63" s="247" t="s">
        <v>1290</v>
      </c>
      <c r="AS63" s="203" t="s">
        <v>1331</v>
      </c>
      <c r="AT63" s="194">
        <v>0</v>
      </c>
      <c r="AU63" s="200">
        <v>0</v>
      </c>
      <c r="AV63" s="246">
        <v>0</v>
      </c>
      <c r="AW63" s="262"/>
      <c r="AX63" s="255" t="s">
        <v>1433</v>
      </c>
      <c r="AY63" s="256"/>
      <c r="AZ63" s="256"/>
      <c r="BA63" s="256"/>
      <c r="BB63" s="257" t="s">
        <v>1437</v>
      </c>
      <c r="BC63" s="257"/>
      <c r="BD63" s="257"/>
      <c r="BE63" s="257"/>
      <c r="BF63" s="257"/>
      <c r="BG63" s="257"/>
      <c r="BH63" s="184">
        <v>3494</v>
      </c>
      <c r="BI63" s="203" t="s">
        <v>1331</v>
      </c>
      <c r="BJ63" s="270"/>
      <c r="BK63" s="184" t="s">
        <v>1315</v>
      </c>
      <c r="BL63" s="184"/>
    </row>
    <row r="64" spans="1:64" s="178" customFormat="1" ht="20.100000000000001" hidden="1" customHeight="1">
      <c r="A64" s="191">
        <v>1100202</v>
      </c>
      <c r="B64" s="191"/>
      <c r="C64" s="191"/>
      <c r="D64" s="191"/>
      <c r="E64" s="217" t="s">
        <v>1438</v>
      </c>
      <c r="F64" s="203">
        <v>300</v>
      </c>
      <c r="G64" s="203">
        <v>300</v>
      </c>
      <c r="H64" s="203"/>
      <c r="I64" s="203"/>
      <c r="J64" s="203">
        <v>300</v>
      </c>
      <c r="K64" s="223">
        <v>300</v>
      </c>
      <c r="L64" s="203"/>
      <c r="M64" s="203"/>
      <c r="N64" s="203"/>
      <c r="O64" s="200"/>
      <c r="P64" s="200">
        <v>0</v>
      </c>
      <c r="Q64" s="237"/>
      <c r="R64" s="200"/>
      <c r="S64" s="200"/>
      <c r="T64" s="203">
        <v>300</v>
      </c>
      <c r="U64" s="200">
        <v>0</v>
      </c>
      <c r="V64" s="203">
        <v>300</v>
      </c>
      <c r="W64" s="203">
        <v>300</v>
      </c>
      <c r="X64" s="203"/>
      <c r="Y64" s="203">
        <v>300</v>
      </c>
      <c r="Z64" s="203"/>
      <c r="AA64" s="203">
        <v>300</v>
      </c>
      <c r="AB64" s="203"/>
      <c r="AC64" s="203"/>
      <c r="AD64" s="203">
        <v>0</v>
      </c>
      <c r="AE64" s="203"/>
      <c r="AF64" s="203">
        <v>300</v>
      </c>
      <c r="AG64" s="203">
        <v>0</v>
      </c>
      <c r="AH64" s="203">
        <v>300</v>
      </c>
      <c r="AI64" s="203"/>
      <c r="AJ64" s="203"/>
      <c r="AK64" s="203"/>
      <c r="AL64" s="203"/>
      <c r="AM64" s="200"/>
      <c r="AN64" s="200">
        <v>1</v>
      </c>
      <c r="AO64" s="200" t="s">
        <v>1391</v>
      </c>
      <c r="AP64" s="200">
        <v>0</v>
      </c>
      <c r="AQ64" s="241">
        <v>0</v>
      </c>
      <c r="AR64" s="247" t="s">
        <v>1290</v>
      </c>
      <c r="AS64" s="203" t="s">
        <v>1317</v>
      </c>
      <c r="AT64" s="194">
        <v>0</v>
      </c>
      <c r="AU64" s="200">
        <v>0</v>
      </c>
      <c r="AV64" s="246">
        <v>0</v>
      </c>
      <c r="AW64" s="262"/>
      <c r="AX64" s="255" t="s">
        <v>1433</v>
      </c>
      <c r="AY64" s="256"/>
      <c r="AZ64" s="256"/>
      <c r="BA64" s="256"/>
      <c r="BB64" s="257" t="s">
        <v>1438</v>
      </c>
      <c r="BC64" s="257">
        <v>300</v>
      </c>
      <c r="BD64" s="257"/>
      <c r="BE64" s="257">
        <v>300</v>
      </c>
      <c r="BF64" s="257"/>
      <c r="BG64" s="257"/>
      <c r="BH64" s="184">
        <v>600</v>
      </c>
      <c r="BI64" s="203" t="s">
        <v>1317</v>
      </c>
      <c r="BJ64" s="270"/>
      <c r="BK64" s="184" t="s">
        <v>1315</v>
      </c>
      <c r="BL64" s="184"/>
    </row>
    <row r="65" spans="1:64" s="178" customFormat="1" ht="20.100000000000001" hidden="1" customHeight="1">
      <c r="A65" s="191">
        <v>1100202</v>
      </c>
      <c r="B65" s="191"/>
      <c r="C65" s="191"/>
      <c r="D65" s="191"/>
      <c r="E65" s="217" t="s">
        <v>1439</v>
      </c>
      <c r="F65" s="203">
        <v>248062</v>
      </c>
      <c r="G65" s="203">
        <v>248062</v>
      </c>
      <c r="H65" s="203"/>
      <c r="I65" s="203"/>
      <c r="J65" s="203">
        <v>248062</v>
      </c>
      <c r="K65" s="223">
        <v>248062</v>
      </c>
      <c r="L65" s="203"/>
      <c r="M65" s="203"/>
      <c r="N65" s="203"/>
      <c r="O65" s="200"/>
      <c r="P65" s="200">
        <v>0</v>
      </c>
      <c r="Q65" s="237"/>
      <c r="R65" s="200"/>
      <c r="S65" s="200"/>
      <c r="T65" s="203">
        <v>248062</v>
      </c>
      <c r="U65" s="200">
        <v>0</v>
      </c>
      <c r="V65" s="203">
        <v>248062</v>
      </c>
      <c r="W65" s="203">
        <v>248062</v>
      </c>
      <c r="X65" s="203"/>
      <c r="Y65" s="203">
        <v>248062</v>
      </c>
      <c r="Z65" s="203"/>
      <c r="AA65" s="203"/>
      <c r="AB65" s="203">
        <v>248062</v>
      </c>
      <c r="AC65" s="203"/>
      <c r="AD65" s="203">
        <v>0</v>
      </c>
      <c r="AE65" s="203"/>
      <c r="AF65" s="203">
        <v>248062</v>
      </c>
      <c r="AG65" s="203">
        <v>0</v>
      </c>
      <c r="AH65" s="203"/>
      <c r="AI65" s="203"/>
      <c r="AJ65" s="203"/>
      <c r="AK65" s="203"/>
      <c r="AL65" s="203"/>
      <c r="AM65" s="200"/>
      <c r="AN65" s="200">
        <v>1</v>
      </c>
      <c r="AO65" s="200"/>
      <c r="AP65" s="200">
        <v>0</v>
      </c>
      <c r="AQ65" s="241">
        <v>0</v>
      </c>
      <c r="AR65" s="247" t="s">
        <v>1290</v>
      </c>
      <c r="AS65" s="203"/>
      <c r="AT65" s="194">
        <v>0</v>
      </c>
      <c r="AU65" s="200">
        <v>0</v>
      </c>
      <c r="AV65" s="246">
        <v>0</v>
      </c>
      <c r="AW65" s="262"/>
      <c r="AX65" s="255"/>
      <c r="AY65" s="256"/>
      <c r="AZ65" s="256"/>
      <c r="BA65" s="256"/>
      <c r="BB65" s="257" t="s">
        <v>1439</v>
      </c>
      <c r="BC65" s="257"/>
      <c r="BD65" s="257"/>
      <c r="BE65" s="257"/>
      <c r="BF65" s="257"/>
      <c r="BG65" s="257"/>
      <c r="BH65" s="184">
        <v>496124</v>
      </c>
      <c r="BI65" s="203" t="s">
        <v>1317</v>
      </c>
      <c r="BJ65" s="270"/>
      <c r="BK65" s="184" t="s">
        <v>1315</v>
      </c>
      <c r="BL65" s="184"/>
    </row>
    <row r="66" spans="1:64" s="178" customFormat="1" ht="36" hidden="1" customHeight="1">
      <c r="A66" s="191">
        <v>1100227</v>
      </c>
      <c r="B66" s="191"/>
      <c r="C66" s="191"/>
      <c r="D66" s="191"/>
      <c r="E66" s="217" t="s">
        <v>1440</v>
      </c>
      <c r="F66" s="203">
        <v>454</v>
      </c>
      <c r="G66" s="203">
        <v>454</v>
      </c>
      <c r="H66" s="203"/>
      <c r="I66" s="203"/>
      <c r="J66" s="203">
        <v>454</v>
      </c>
      <c r="K66" s="223">
        <v>454</v>
      </c>
      <c r="L66" s="203"/>
      <c r="M66" s="203"/>
      <c r="N66" s="203"/>
      <c r="O66" s="200"/>
      <c r="P66" s="200">
        <v>0</v>
      </c>
      <c r="Q66" s="237"/>
      <c r="R66" s="200"/>
      <c r="S66" s="200"/>
      <c r="T66" s="203">
        <v>454</v>
      </c>
      <c r="U66" s="200">
        <v>0</v>
      </c>
      <c r="V66" s="203">
        <v>454</v>
      </c>
      <c r="W66" s="203">
        <v>454</v>
      </c>
      <c r="X66" s="203"/>
      <c r="Y66" s="203">
        <v>454</v>
      </c>
      <c r="Z66" s="203"/>
      <c r="AA66" s="203">
        <v>454</v>
      </c>
      <c r="AB66" s="203"/>
      <c r="AC66" s="203"/>
      <c r="AD66" s="203">
        <v>0</v>
      </c>
      <c r="AE66" s="203"/>
      <c r="AF66" s="203">
        <v>454</v>
      </c>
      <c r="AG66" s="203">
        <v>0</v>
      </c>
      <c r="AH66" s="203">
        <v>454</v>
      </c>
      <c r="AI66" s="203"/>
      <c r="AJ66" s="203"/>
      <c r="AK66" s="203"/>
      <c r="AL66" s="203"/>
      <c r="AM66" s="200"/>
      <c r="AN66" s="200">
        <v>1</v>
      </c>
      <c r="AO66" s="200" t="s">
        <v>1391</v>
      </c>
      <c r="AP66" s="200">
        <v>0</v>
      </c>
      <c r="AQ66" s="241">
        <v>0</v>
      </c>
      <c r="AR66" s="247" t="s">
        <v>1290</v>
      </c>
      <c r="AS66" s="203" t="s">
        <v>1441</v>
      </c>
      <c r="AT66" s="194">
        <v>0</v>
      </c>
      <c r="AU66" s="200">
        <v>0</v>
      </c>
      <c r="AV66" s="246">
        <v>0</v>
      </c>
      <c r="AW66" s="262"/>
      <c r="AX66" s="255"/>
      <c r="AY66" s="256"/>
      <c r="AZ66" s="256"/>
      <c r="BA66" s="256"/>
      <c r="BB66" s="257" t="s">
        <v>1440</v>
      </c>
      <c r="BC66" s="257">
        <v>454</v>
      </c>
      <c r="BD66" s="257"/>
      <c r="BE66" s="257">
        <v>454</v>
      </c>
      <c r="BF66" s="257"/>
      <c r="BG66" s="257"/>
      <c r="BH66" s="184">
        <v>908</v>
      </c>
      <c r="BI66" s="203" t="s">
        <v>1441</v>
      </c>
      <c r="BJ66" s="270"/>
      <c r="BK66" s="184" t="s">
        <v>1315</v>
      </c>
      <c r="BL66" s="184"/>
    </row>
    <row r="67" spans="1:64" s="178" customFormat="1" ht="36" hidden="1" customHeight="1">
      <c r="A67" s="191">
        <v>1100202</v>
      </c>
      <c r="B67" s="191"/>
      <c r="C67" s="191"/>
      <c r="D67" s="191"/>
      <c r="E67" s="217" t="s">
        <v>1442</v>
      </c>
      <c r="F67" s="203">
        <v>1021</v>
      </c>
      <c r="G67" s="203">
        <v>1021</v>
      </c>
      <c r="H67" s="203"/>
      <c r="I67" s="203"/>
      <c r="J67" s="203">
        <v>1021</v>
      </c>
      <c r="K67" s="223">
        <v>1021</v>
      </c>
      <c r="L67" s="203"/>
      <c r="M67" s="203"/>
      <c r="N67" s="203"/>
      <c r="O67" s="200"/>
      <c r="P67" s="200">
        <v>0</v>
      </c>
      <c r="Q67" s="237"/>
      <c r="R67" s="200"/>
      <c r="S67" s="200"/>
      <c r="T67" s="203">
        <v>1021</v>
      </c>
      <c r="U67" s="200">
        <v>0</v>
      </c>
      <c r="V67" s="203">
        <v>1021</v>
      </c>
      <c r="W67" s="203">
        <v>1021</v>
      </c>
      <c r="X67" s="203"/>
      <c r="Y67" s="203">
        <v>1021</v>
      </c>
      <c r="Z67" s="203"/>
      <c r="AA67" s="203">
        <v>1021</v>
      </c>
      <c r="AB67" s="203"/>
      <c r="AC67" s="203"/>
      <c r="AD67" s="203">
        <v>0</v>
      </c>
      <c r="AE67" s="203"/>
      <c r="AF67" s="203">
        <v>1021</v>
      </c>
      <c r="AG67" s="203">
        <v>0</v>
      </c>
      <c r="AH67" s="203">
        <v>1021</v>
      </c>
      <c r="AI67" s="203"/>
      <c r="AJ67" s="203"/>
      <c r="AK67" s="203"/>
      <c r="AL67" s="203"/>
      <c r="AM67" s="200"/>
      <c r="AN67" s="200">
        <v>1</v>
      </c>
      <c r="AO67" s="200" t="s">
        <v>1391</v>
      </c>
      <c r="AP67" s="200">
        <v>0</v>
      </c>
      <c r="AQ67" s="241">
        <v>0</v>
      </c>
      <c r="AR67" s="247" t="s">
        <v>1290</v>
      </c>
      <c r="AS67" s="203" t="s">
        <v>1340</v>
      </c>
      <c r="AT67" s="194">
        <v>0</v>
      </c>
      <c r="AU67" s="200">
        <v>0</v>
      </c>
      <c r="AV67" s="246">
        <v>0</v>
      </c>
      <c r="AW67" s="262"/>
      <c r="AX67" s="255"/>
      <c r="AY67" s="256"/>
      <c r="AZ67" s="256"/>
      <c r="BA67" s="256"/>
      <c r="BB67" s="257" t="s">
        <v>1442</v>
      </c>
      <c r="BC67" s="257">
        <v>1021</v>
      </c>
      <c r="BD67" s="257"/>
      <c r="BE67" s="257">
        <v>1021</v>
      </c>
      <c r="BF67" s="257"/>
      <c r="BG67" s="257"/>
      <c r="BH67" s="184">
        <v>2042</v>
      </c>
      <c r="BI67" s="203" t="s">
        <v>1340</v>
      </c>
      <c r="BJ67" s="270"/>
      <c r="BK67" s="184" t="s">
        <v>1315</v>
      </c>
      <c r="BL67" s="184"/>
    </row>
    <row r="68" spans="1:64" s="178" customFormat="1" ht="36" hidden="1" customHeight="1">
      <c r="A68" s="191">
        <v>1100202</v>
      </c>
      <c r="B68" s="191"/>
      <c r="C68" s="191"/>
      <c r="D68" s="191"/>
      <c r="E68" s="217" t="s">
        <v>1443</v>
      </c>
      <c r="F68" s="203">
        <v>88</v>
      </c>
      <c r="G68" s="203">
        <v>88</v>
      </c>
      <c r="H68" s="203"/>
      <c r="I68" s="203"/>
      <c r="J68" s="203">
        <v>88</v>
      </c>
      <c r="K68" s="223">
        <v>88</v>
      </c>
      <c r="L68" s="203"/>
      <c r="M68" s="203"/>
      <c r="N68" s="203"/>
      <c r="O68" s="200"/>
      <c r="P68" s="200">
        <v>0</v>
      </c>
      <c r="Q68" s="237"/>
      <c r="R68" s="200"/>
      <c r="S68" s="200"/>
      <c r="T68" s="203">
        <v>88</v>
      </c>
      <c r="U68" s="200">
        <v>0</v>
      </c>
      <c r="V68" s="203">
        <v>88</v>
      </c>
      <c r="W68" s="203">
        <v>88</v>
      </c>
      <c r="X68" s="203"/>
      <c r="Y68" s="203">
        <v>88</v>
      </c>
      <c r="Z68" s="203"/>
      <c r="AA68" s="203">
        <v>88</v>
      </c>
      <c r="AB68" s="203"/>
      <c r="AC68" s="203"/>
      <c r="AD68" s="203">
        <v>0</v>
      </c>
      <c r="AE68" s="203"/>
      <c r="AF68" s="203">
        <v>88</v>
      </c>
      <c r="AG68" s="203">
        <v>0</v>
      </c>
      <c r="AH68" s="203">
        <v>88</v>
      </c>
      <c r="AI68" s="203"/>
      <c r="AJ68" s="203"/>
      <c r="AK68" s="203"/>
      <c r="AL68" s="203"/>
      <c r="AM68" s="200"/>
      <c r="AN68" s="200">
        <v>1</v>
      </c>
      <c r="AO68" s="200" t="s">
        <v>1391</v>
      </c>
      <c r="AP68" s="200">
        <v>0</v>
      </c>
      <c r="AQ68" s="241">
        <v>0</v>
      </c>
      <c r="AR68" s="247" t="s">
        <v>1290</v>
      </c>
      <c r="AS68" s="203" t="s">
        <v>1340</v>
      </c>
      <c r="AT68" s="194">
        <v>0</v>
      </c>
      <c r="AU68" s="200">
        <v>0</v>
      </c>
      <c r="AV68" s="246">
        <v>0</v>
      </c>
      <c r="AW68" s="262"/>
      <c r="AX68" s="255"/>
      <c r="AY68" s="256"/>
      <c r="AZ68" s="256"/>
      <c r="BA68" s="256"/>
      <c r="BB68" s="257" t="s">
        <v>1443</v>
      </c>
      <c r="BC68" s="257">
        <v>88</v>
      </c>
      <c r="BD68" s="257"/>
      <c r="BE68" s="257">
        <v>88</v>
      </c>
      <c r="BF68" s="257"/>
      <c r="BG68" s="257"/>
      <c r="BH68" s="184">
        <v>176</v>
      </c>
      <c r="BI68" s="203" t="s">
        <v>1340</v>
      </c>
      <c r="BJ68" s="270"/>
      <c r="BK68" s="184" t="s">
        <v>1315</v>
      </c>
      <c r="BL68" s="184"/>
    </row>
    <row r="69" spans="1:64" s="178" customFormat="1" ht="36" hidden="1" customHeight="1">
      <c r="A69" s="191">
        <v>1100202</v>
      </c>
      <c r="B69" s="191"/>
      <c r="C69" s="191"/>
      <c r="D69" s="191"/>
      <c r="E69" s="217" t="s">
        <v>1444</v>
      </c>
      <c r="F69" s="203">
        <v>550</v>
      </c>
      <c r="G69" s="203">
        <v>550</v>
      </c>
      <c r="H69" s="203"/>
      <c r="I69" s="203"/>
      <c r="J69" s="203">
        <v>550</v>
      </c>
      <c r="K69" s="223">
        <v>550</v>
      </c>
      <c r="L69" s="203"/>
      <c r="M69" s="203"/>
      <c r="N69" s="203"/>
      <c r="O69" s="200"/>
      <c r="P69" s="200">
        <v>0</v>
      </c>
      <c r="Q69" s="237"/>
      <c r="R69" s="200"/>
      <c r="S69" s="200"/>
      <c r="T69" s="203">
        <v>550</v>
      </c>
      <c r="U69" s="200">
        <v>0</v>
      </c>
      <c r="V69" s="203">
        <v>550</v>
      </c>
      <c r="W69" s="277">
        <v>550</v>
      </c>
      <c r="X69" s="203"/>
      <c r="Y69" s="203">
        <v>550</v>
      </c>
      <c r="Z69" s="203"/>
      <c r="AA69" s="203">
        <v>550</v>
      </c>
      <c r="AB69" s="203"/>
      <c r="AC69" s="203"/>
      <c r="AD69" s="203">
        <v>0</v>
      </c>
      <c r="AE69" s="203"/>
      <c r="AF69" s="203">
        <v>550</v>
      </c>
      <c r="AG69" s="203">
        <v>0</v>
      </c>
      <c r="AH69" s="203">
        <v>550</v>
      </c>
      <c r="AI69" s="203"/>
      <c r="AJ69" s="203"/>
      <c r="AK69" s="203"/>
      <c r="AL69" s="203"/>
      <c r="AM69" s="200"/>
      <c r="AN69" s="200">
        <v>1</v>
      </c>
      <c r="AO69" s="200" t="s">
        <v>1391</v>
      </c>
      <c r="AP69" s="200">
        <v>0</v>
      </c>
      <c r="AQ69" s="241">
        <v>0</v>
      </c>
      <c r="AR69" s="247" t="s">
        <v>1290</v>
      </c>
      <c r="AS69" s="203" t="s">
        <v>1340</v>
      </c>
      <c r="AT69" s="194">
        <v>0</v>
      </c>
      <c r="AU69" s="200">
        <v>0</v>
      </c>
      <c r="AV69" s="246">
        <v>0</v>
      </c>
      <c r="AW69" s="262"/>
      <c r="AX69" s="255"/>
      <c r="AY69" s="256"/>
      <c r="AZ69" s="256"/>
      <c r="BA69" s="256"/>
      <c r="BB69" s="257" t="s">
        <v>1444</v>
      </c>
      <c r="BC69" s="257"/>
      <c r="BD69" s="257"/>
      <c r="BE69" s="257"/>
      <c r="BF69" s="257"/>
      <c r="BG69" s="257"/>
      <c r="BH69" s="184">
        <v>1100</v>
      </c>
      <c r="BI69" s="203" t="s">
        <v>1445</v>
      </c>
      <c r="BJ69" s="270"/>
      <c r="BK69" s="184" t="s">
        <v>1315</v>
      </c>
      <c r="BL69" s="184"/>
    </row>
    <row r="70" spans="1:64" s="178" customFormat="1" ht="36" hidden="1" customHeight="1">
      <c r="A70" s="191">
        <v>1100202</v>
      </c>
      <c r="B70" s="191"/>
      <c r="C70" s="191"/>
      <c r="D70" s="191"/>
      <c r="E70" s="217" t="s">
        <v>1446</v>
      </c>
      <c r="F70" s="203">
        <v>141</v>
      </c>
      <c r="G70" s="203">
        <v>141</v>
      </c>
      <c r="H70" s="203"/>
      <c r="I70" s="203"/>
      <c r="J70" s="203">
        <v>228</v>
      </c>
      <c r="K70" s="223">
        <v>228</v>
      </c>
      <c r="L70" s="203"/>
      <c r="M70" s="203"/>
      <c r="N70" s="203"/>
      <c r="O70" s="200"/>
      <c r="P70" s="200">
        <v>0</v>
      </c>
      <c r="Q70" s="237"/>
      <c r="R70" s="200"/>
      <c r="S70" s="200"/>
      <c r="T70" s="203">
        <v>228</v>
      </c>
      <c r="U70" s="200">
        <v>0</v>
      </c>
      <c r="V70" s="203">
        <v>228</v>
      </c>
      <c r="W70" s="203">
        <v>228</v>
      </c>
      <c r="X70" s="203"/>
      <c r="Y70" s="203">
        <v>228</v>
      </c>
      <c r="Z70" s="203"/>
      <c r="AA70" s="203">
        <v>228</v>
      </c>
      <c r="AB70" s="203"/>
      <c r="AC70" s="203"/>
      <c r="AD70" s="203">
        <v>0</v>
      </c>
      <c r="AE70" s="203"/>
      <c r="AF70" s="203">
        <v>228</v>
      </c>
      <c r="AG70" s="203">
        <v>0</v>
      </c>
      <c r="AH70" s="203">
        <v>228</v>
      </c>
      <c r="AI70" s="203"/>
      <c r="AJ70" s="203"/>
      <c r="AK70" s="203"/>
      <c r="AL70" s="203"/>
      <c r="AM70" s="200"/>
      <c r="AN70" s="200">
        <v>1</v>
      </c>
      <c r="AO70" s="200" t="s">
        <v>1391</v>
      </c>
      <c r="AP70" s="200">
        <v>0</v>
      </c>
      <c r="AQ70" s="241">
        <v>0</v>
      </c>
      <c r="AR70" s="247" t="s">
        <v>1290</v>
      </c>
      <c r="AS70" s="203" t="s">
        <v>1340</v>
      </c>
      <c r="AT70" s="194">
        <v>0</v>
      </c>
      <c r="AU70" s="200">
        <v>0</v>
      </c>
      <c r="AV70" s="246">
        <v>0</v>
      </c>
      <c r="AW70" s="262"/>
      <c r="AX70" s="255"/>
      <c r="AY70" s="256"/>
      <c r="AZ70" s="256"/>
      <c r="BA70" s="256"/>
      <c r="BB70" s="257" t="s">
        <v>1446</v>
      </c>
      <c r="BC70" s="257">
        <v>228</v>
      </c>
      <c r="BD70" s="257"/>
      <c r="BE70" s="257">
        <v>228</v>
      </c>
      <c r="BF70" s="257"/>
      <c r="BG70" s="257"/>
      <c r="BH70" s="184">
        <v>456</v>
      </c>
      <c r="BI70" s="203" t="s">
        <v>1340</v>
      </c>
      <c r="BJ70" s="270"/>
      <c r="BK70" s="184" t="s">
        <v>1315</v>
      </c>
      <c r="BL70" s="184"/>
    </row>
    <row r="71" spans="1:64" s="178" customFormat="1" ht="36" hidden="1" customHeight="1">
      <c r="A71" s="191">
        <v>1100202</v>
      </c>
      <c r="B71" s="191"/>
      <c r="C71" s="191"/>
      <c r="D71" s="191"/>
      <c r="E71" s="217" t="s">
        <v>1447</v>
      </c>
      <c r="F71" s="203">
        <v>122</v>
      </c>
      <c r="G71" s="203">
        <v>122</v>
      </c>
      <c r="H71" s="203"/>
      <c r="I71" s="203"/>
      <c r="J71" s="203">
        <v>122</v>
      </c>
      <c r="K71" s="223">
        <v>122</v>
      </c>
      <c r="L71" s="203"/>
      <c r="M71" s="203"/>
      <c r="N71" s="203"/>
      <c r="O71" s="200"/>
      <c r="P71" s="200">
        <v>0</v>
      </c>
      <c r="Q71" s="237"/>
      <c r="R71" s="200"/>
      <c r="S71" s="200"/>
      <c r="T71" s="203">
        <v>122</v>
      </c>
      <c r="U71" s="200">
        <v>0</v>
      </c>
      <c r="V71" s="203">
        <v>122</v>
      </c>
      <c r="W71" s="203">
        <v>122</v>
      </c>
      <c r="X71" s="203"/>
      <c r="Y71" s="203">
        <v>122</v>
      </c>
      <c r="Z71" s="203"/>
      <c r="AA71" s="203">
        <v>122</v>
      </c>
      <c r="AB71" s="203"/>
      <c r="AC71" s="203"/>
      <c r="AD71" s="203">
        <v>0</v>
      </c>
      <c r="AE71" s="203"/>
      <c r="AF71" s="203">
        <v>122</v>
      </c>
      <c r="AG71" s="203">
        <v>0</v>
      </c>
      <c r="AH71" s="203">
        <v>122</v>
      </c>
      <c r="AI71" s="203"/>
      <c r="AJ71" s="203"/>
      <c r="AK71" s="203"/>
      <c r="AL71" s="203"/>
      <c r="AM71" s="200"/>
      <c r="AN71" s="200">
        <v>1</v>
      </c>
      <c r="AO71" s="200" t="s">
        <v>1391</v>
      </c>
      <c r="AP71" s="200">
        <v>0</v>
      </c>
      <c r="AQ71" s="241">
        <v>0</v>
      </c>
      <c r="AR71" s="247" t="s">
        <v>1290</v>
      </c>
      <c r="AS71" s="203" t="s">
        <v>1317</v>
      </c>
      <c r="AT71" s="194">
        <v>0</v>
      </c>
      <c r="AU71" s="200">
        <v>0</v>
      </c>
      <c r="AV71" s="246">
        <v>0</v>
      </c>
      <c r="AW71" s="262"/>
      <c r="AX71" s="255"/>
      <c r="AY71" s="256"/>
      <c r="AZ71" s="256"/>
      <c r="BA71" s="256"/>
      <c r="BB71" s="257" t="s">
        <v>1447</v>
      </c>
      <c r="BC71" s="257">
        <v>122</v>
      </c>
      <c r="BD71" s="257"/>
      <c r="BE71" s="257">
        <v>122</v>
      </c>
      <c r="BF71" s="257"/>
      <c r="BG71" s="257"/>
      <c r="BH71" s="184">
        <v>244</v>
      </c>
      <c r="BI71" s="203" t="s">
        <v>1317</v>
      </c>
      <c r="BJ71" s="270"/>
      <c r="BK71" s="184" t="s">
        <v>1315</v>
      </c>
      <c r="BL71" s="184"/>
    </row>
    <row r="72" spans="1:64" s="178" customFormat="1" ht="36" hidden="1" customHeight="1">
      <c r="A72" s="191">
        <v>1100202</v>
      </c>
      <c r="B72" s="191"/>
      <c r="C72" s="191"/>
      <c r="D72" s="191"/>
      <c r="E72" s="217" t="s">
        <v>1448</v>
      </c>
      <c r="F72" s="203"/>
      <c r="G72" s="203"/>
      <c r="H72" s="203"/>
      <c r="I72" s="203"/>
      <c r="J72" s="203">
        <v>930</v>
      </c>
      <c r="K72" s="223">
        <v>930</v>
      </c>
      <c r="L72" s="203"/>
      <c r="M72" s="203"/>
      <c r="N72" s="203"/>
      <c r="O72" s="200"/>
      <c r="P72" s="200">
        <v>0</v>
      </c>
      <c r="Q72" s="237"/>
      <c r="R72" s="200"/>
      <c r="S72" s="200"/>
      <c r="T72" s="203">
        <v>3182</v>
      </c>
      <c r="U72" s="200">
        <v>2252</v>
      </c>
      <c r="V72" s="203">
        <v>3182</v>
      </c>
      <c r="W72" s="203">
        <v>3182</v>
      </c>
      <c r="X72" s="203"/>
      <c r="Y72" s="203">
        <v>3182</v>
      </c>
      <c r="Z72" s="203"/>
      <c r="AA72" s="203">
        <v>3182</v>
      </c>
      <c r="AB72" s="203"/>
      <c r="AC72" s="203"/>
      <c r="AD72" s="203">
        <v>0</v>
      </c>
      <c r="AE72" s="203"/>
      <c r="AF72" s="203">
        <v>3182</v>
      </c>
      <c r="AG72" s="203">
        <v>0</v>
      </c>
      <c r="AH72" s="203">
        <v>3182</v>
      </c>
      <c r="AI72" s="203"/>
      <c r="AJ72" s="203"/>
      <c r="AK72" s="203" t="s">
        <v>1449</v>
      </c>
      <c r="AL72" s="203"/>
      <c r="AM72" s="200"/>
      <c r="AN72" s="200"/>
      <c r="AO72" s="200"/>
      <c r="AP72" s="200">
        <v>2252</v>
      </c>
      <c r="AQ72" s="241">
        <v>2.4220000000000002</v>
      </c>
      <c r="AR72" s="247"/>
      <c r="AS72" s="203"/>
      <c r="AT72" s="194">
        <v>0</v>
      </c>
      <c r="AU72" s="200">
        <v>0</v>
      </c>
      <c r="AV72" s="246">
        <v>0</v>
      </c>
      <c r="AW72" s="262"/>
      <c r="AX72" s="255"/>
      <c r="AY72" s="256"/>
      <c r="AZ72" s="256"/>
      <c r="BA72" s="256"/>
      <c r="BB72" s="257" t="s">
        <v>1448</v>
      </c>
      <c r="BC72" s="257">
        <v>930</v>
      </c>
      <c r="BD72" s="257"/>
      <c r="BE72" s="257">
        <v>930</v>
      </c>
      <c r="BF72" s="257"/>
      <c r="BG72" s="257"/>
      <c r="BH72" s="184">
        <v>4112</v>
      </c>
      <c r="BI72" s="203" t="s">
        <v>1327</v>
      </c>
      <c r="BJ72" s="270"/>
      <c r="BK72" s="184" t="s">
        <v>1315</v>
      </c>
      <c r="BL72" s="184"/>
    </row>
    <row r="73" spans="1:64" s="178" customFormat="1" ht="36" hidden="1" customHeight="1">
      <c r="A73" s="191">
        <v>1100202</v>
      </c>
      <c r="B73" s="191"/>
      <c r="C73" s="191"/>
      <c r="D73" s="191"/>
      <c r="E73" s="217" t="s">
        <v>1450</v>
      </c>
      <c r="F73" s="203"/>
      <c r="G73" s="203"/>
      <c r="H73" s="203"/>
      <c r="I73" s="203"/>
      <c r="J73" s="203">
        <v>185</v>
      </c>
      <c r="K73" s="223">
        <v>185</v>
      </c>
      <c r="L73" s="203"/>
      <c r="M73" s="203"/>
      <c r="N73" s="203"/>
      <c r="O73" s="200"/>
      <c r="P73" s="200">
        <v>0</v>
      </c>
      <c r="Q73" s="237"/>
      <c r="R73" s="200"/>
      <c r="S73" s="200"/>
      <c r="T73" s="203">
        <v>185</v>
      </c>
      <c r="U73" s="200">
        <v>0</v>
      </c>
      <c r="V73" s="203">
        <v>185</v>
      </c>
      <c r="W73" s="203">
        <v>185</v>
      </c>
      <c r="X73" s="203"/>
      <c r="Y73" s="203">
        <v>185</v>
      </c>
      <c r="Z73" s="203"/>
      <c r="AA73" s="203">
        <v>185</v>
      </c>
      <c r="AB73" s="203"/>
      <c r="AC73" s="203"/>
      <c r="AD73" s="203">
        <v>0</v>
      </c>
      <c r="AE73" s="203"/>
      <c r="AF73" s="203">
        <v>185</v>
      </c>
      <c r="AG73" s="203">
        <v>0</v>
      </c>
      <c r="AH73" s="203">
        <v>185</v>
      </c>
      <c r="AI73" s="203"/>
      <c r="AJ73" s="203"/>
      <c r="AK73" s="203"/>
      <c r="AL73" s="203"/>
      <c r="AM73" s="200"/>
      <c r="AN73" s="200"/>
      <c r="AO73" s="200"/>
      <c r="AP73" s="200">
        <v>0</v>
      </c>
      <c r="AQ73" s="241">
        <v>0</v>
      </c>
      <c r="AR73" s="247"/>
      <c r="AS73" s="203"/>
      <c r="AT73" s="194">
        <v>0</v>
      </c>
      <c r="AU73" s="200">
        <v>0</v>
      </c>
      <c r="AV73" s="246">
        <v>0</v>
      </c>
      <c r="AW73" s="262"/>
      <c r="AX73" s="255"/>
      <c r="AY73" s="256"/>
      <c r="AZ73" s="256"/>
      <c r="BA73" s="256"/>
      <c r="BB73" s="257" t="s">
        <v>1450</v>
      </c>
      <c r="BC73" s="257">
        <v>185</v>
      </c>
      <c r="BD73" s="257"/>
      <c r="BE73" s="257">
        <v>185</v>
      </c>
      <c r="BF73" s="257"/>
      <c r="BG73" s="257"/>
      <c r="BH73" s="184">
        <v>370</v>
      </c>
      <c r="BI73" s="203" t="s">
        <v>1327</v>
      </c>
      <c r="BJ73" s="270"/>
      <c r="BK73" s="184" t="s">
        <v>1315</v>
      </c>
      <c r="BL73" s="184"/>
    </row>
    <row r="74" spans="1:64" s="178" customFormat="1" ht="33" hidden="1" customHeight="1">
      <c r="A74" s="191">
        <v>1100202</v>
      </c>
      <c r="B74" s="191"/>
      <c r="C74" s="191"/>
      <c r="D74" s="191"/>
      <c r="E74" s="217" t="s">
        <v>1451</v>
      </c>
      <c r="F74" s="203"/>
      <c r="G74" s="203"/>
      <c r="H74" s="203"/>
      <c r="I74" s="203"/>
      <c r="J74" s="203">
        <v>355</v>
      </c>
      <c r="K74" s="223">
        <v>355</v>
      </c>
      <c r="L74" s="203"/>
      <c r="M74" s="203"/>
      <c r="N74" s="203"/>
      <c r="O74" s="200"/>
      <c r="P74" s="200">
        <v>0</v>
      </c>
      <c r="Q74" s="237"/>
      <c r="R74" s="200"/>
      <c r="S74" s="200"/>
      <c r="T74" s="203">
        <v>355</v>
      </c>
      <c r="U74" s="200">
        <v>0</v>
      </c>
      <c r="V74" s="203">
        <v>355</v>
      </c>
      <c r="W74" s="203">
        <v>355</v>
      </c>
      <c r="X74" s="203"/>
      <c r="Y74" s="203">
        <v>355</v>
      </c>
      <c r="Z74" s="203"/>
      <c r="AA74" s="203"/>
      <c r="AB74" s="203">
        <v>355</v>
      </c>
      <c r="AC74" s="203"/>
      <c r="AD74" s="203">
        <v>0</v>
      </c>
      <c r="AE74" s="203"/>
      <c r="AF74" s="203">
        <v>355</v>
      </c>
      <c r="AG74" s="203">
        <v>0</v>
      </c>
      <c r="AH74" s="203"/>
      <c r="AI74" s="203"/>
      <c r="AJ74" s="203"/>
      <c r="AK74" s="203"/>
      <c r="AL74" s="203"/>
      <c r="AM74" s="200"/>
      <c r="AN74" s="200"/>
      <c r="AO74" s="200"/>
      <c r="AP74" s="200">
        <v>0</v>
      </c>
      <c r="AQ74" s="241">
        <v>0</v>
      </c>
      <c r="AR74" s="247"/>
      <c r="AS74" s="203"/>
      <c r="AT74" s="194">
        <v>0</v>
      </c>
      <c r="AU74" s="200">
        <v>0</v>
      </c>
      <c r="AV74" s="246">
        <v>0</v>
      </c>
      <c r="AW74" s="262"/>
      <c r="AX74" s="255"/>
      <c r="AY74" s="256"/>
      <c r="AZ74" s="256"/>
      <c r="BA74" s="256"/>
      <c r="BB74" s="257" t="s">
        <v>1451</v>
      </c>
      <c r="BC74" s="257">
        <v>355</v>
      </c>
      <c r="BD74" s="257"/>
      <c r="BE74" s="257"/>
      <c r="BF74" s="257"/>
      <c r="BG74" s="257"/>
      <c r="BH74" s="184">
        <v>710</v>
      </c>
      <c r="BI74" s="203" t="s">
        <v>1452</v>
      </c>
      <c r="BJ74" s="270"/>
      <c r="BK74" s="184" t="s">
        <v>1315</v>
      </c>
      <c r="BL74" s="184"/>
    </row>
    <row r="75" spans="1:64" s="178" customFormat="1" ht="20.100000000000001" hidden="1" customHeight="1">
      <c r="A75" s="191">
        <v>1100202</v>
      </c>
      <c r="B75" s="191"/>
      <c r="C75" s="191"/>
      <c r="D75" s="191"/>
      <c r="E75" s="217" t="s">
        <v>1453</v>
      </c>
      <c r="F75" s="203">
        <v>77</v>
      </c>
      <c r="G75" s="203">
        <v>77</v>
      </c>
      <c r="H75" s="203"/>
      <c r="I75" s="203"/>
      <c r="J75" s="203">
        <v>77</v>
      </c>
      <c r="K75" s="223">
        <v>77</v>
      </c>
      <c r="L75" s="203"/>
      <c r="M75" s="203"/>
      <c r="N75" s="203"/>
      <c r="O75" s="200"/>
      <c r="P75" s="200">
        <v>0</v>
      </c>
      <c r="Q75" s="237"/>
      <c r="R75" s="200"/>
      <c r="S75" s="200"/>
      <c r="T75" s="203">
        <v>77</v>
      </c>
      <c r="U75" s="200">
        <v>0</v>
      </c>
      <c r="V75" s="203">
        <v>77</v>
      </c>
      <c r="W75" s="203">
        <v>77</v>
      </c>
      <c r="X75" s="203"/>
      <c r="Y75" s="203">
        <v>77</v>
      </c>
      <c r="Z75" s="203"/>
      <c r="AA75" s="203">
        <v>77</v>
      </c>
      <c r="AB75" s="203"/>
      <c r="AC75" s="203"/>
      <c r="AD75" s="203">
        <v>0</v>
      </c>
      <c r="AE75" s="203"/>
      <c r="AF75" s="203">
        <v>77</v>
      </c>
      <c r="AG75" s="203">
        <v>0</v>
      </c>
      <c r="AH75" s="203">
        <v>77</v>
      </c>
      <c r="AI75" s="203"/>
      <c r="AJ75" s="203"/>
      <c r="AK75" s="203"/>
      <c r="AL75" s="203"/>
      <c r="AM75" s="200"/>
      <c r="AN75" s="200">
        <v>1</v>
      </c>
      <c r="AO75" s="200" t="s">
        <v>1391</v>
      </c>
      <c r="AP75" s="200">
        <v>0</v>
      </c>
      <c r="AQ75" s="241">
        <v>0</v>
      </c>
      <c r="AR75" s="247"/>
      <c r="AS75" s="203"/>
      <c r="AT75" s="194">
        <v>0</v>
      </c>
      <c r="AU75" s="200">
        <v>0</v>
      </c>
      <c r="AV75" s="246">
        <v>0</v>
      </c>
      <c r="AW75" s="262"/>
      <c r="AX75" s="255"/>
      <c r="AY75" s="256"/>
      <c r="AZ75" s="256"/>
      <c r="BA75" s="256"/>
      <c r="BB75" s="257" t="s">
        <v>1453</v>
      </c>
      <c r="BC75" s="257">
        <v>77</v>
      </c>
      <c r="BD75" s="257"/>
      <c r="BE75" s="257">
        <v>77</v>
      </c>
      <c r="BF75" s="257"/>
      <c r="BG75" s="257"/>
      <c r="BH75" s="184">
        <v>154</v>
      </c>
      <c r="BI75" s="203" t="s">
        <v>1340</v>
      </c>
      <c r="BJ75" s="270"/>
      <c r="BK75" s="184" t="s">
        <v>1315</v>
      </c>
      <c r="BL75" s="184"/>
    </row>
    <row r="76" spans="1:64" s="178" customFormat="1" ht="20.100000000000001" hidden="1" customHeight="1">
      <c r="A76" s="191">
        <v>1100202</v>
      </c>
      <c r="B76" s="191"/>
      <c r="C76" s="191"/>
      <c r="D76" s="191"/>
      <c r="E76" s="217" t="s">
        <v>1454</v>
      </c>
      <c r="F76" s="203">
        <v>159</v>
      </c>
      <c r="G76" s="203">
        <v>159</v>
      </c>
      <c r="H76" s="203"/>
      <c r="I76" s="203"/>
      <c r="J76" s="203">
        <v>159</v>
      </c>
      <c r="K76" s="223">
        <v>159</v>
      </c>
      <c r="L76" s="203"/>
      <c r="M76" s="203"/>
      <c r="N76" s="203"/>
      <c r="O76" s="200"/>
      <c r="P76" s="200">
        <v>0</v>
      </c>
      <c r="Q76" s="237"/>
      <c r="R76" s="200"/>
      <c r="S76" s="200"/>
      <c r="T76" s="203">
        <v>159</v>
      </c>
      <c r="U76" s="200">
        <v>0</v>
      </c>
      <c r="V76" s="203">
        <v>159</v>
      </c>
      <c r="W76" s="203">
        <v>159</v>
      </c>
      <c r="X76" s="203"/>
      <c r="Y76" s="203">
        <v>159</v>
      </c>
      <c r="Z76" s="203"/>
      <c r="AA76" s="203">
        <v>159</v>
      </c>
      <c r="AB76" s="203"/>
      <c r="AC76" s="203"/>
      <c r="AD76" s="203">
        <v>0</v>
      </c>
      <c r="AE76" s="203"/>
      <c r="AF76" s="203">
        <v>159</v>
      </c>
      <c r="AG76" s="203">
        <v>0</v>
      </c>
      <c r="AH76" s="203">
        <v>159</v>
      </c>
      <c r="AI76" s="203"/>
      <c r="AJ76" s="203"/>
      <c r="AK76" s="203"/>
      <c r="AL76" s="203"/>
      <c r="AM76" s="200"/>
      <c r="AN76" s="200">
        <v>1</v>
      </c>
      <c r="AO76" s="200" t="s">
        <v>1391</v>
      </c>
      <c r="AP76" s="200">
        <v>0</v>
      </c>
      <c r="AQ76" s="241">
        <v>0</v>
      </c>
      <c r="AR76" s="247"/>
      <c r="AS76" s="203"/>
      <c r="AT76" s="194">
        <v>0</v>
      </c>
      <c r="AU76" s="200">
        <v>0</v>
      </c>
      <c r="AV76" s="246">
        <v>0</v>
      </c>
      <c r="AW76" s="262"/>
      <c r="AX76" s="255"/>
      <c r="AY76" s="256"/>
      <c r="AZ76" s="256"/>
      <c r="BA76" s="256"/>
      <c r="BB76" s="257" t="s">
        <v>1454</v>
      </c>
      <c r="BC76" s="257"/>
      <c r="BD76" s="257"/>
      <c r="BE76" s="257"/>
      <c r="BF76" s="257"/>
      <c r="BG76" s="257"/>
      <c r="BH76" s="184">
        <v>318</v>
      </c>
      <c r="BI76" s="203" t="s">
        <v>1340</v>
      </c>
      <c r="BJ76" s="270"/>
      <c r="BK76" s="184" t="s">
        <v>1315</v>
      </c>
      <c r="BL76" s="184"/>
    </row>
    <row r="77" spans="1:64" s="178" customFormat="1" ht="20.100000000000001" hidden="1" customHeight="1">
      <c r="A77" s="191">
        <v>1100202</v>
      </c>
      <c r="B77" s="191"/>
      <c r="C77" s="191"/>
      <c r="D77" s="191"/>
      <c r="E77" s="217" t="s">
        <v>1455</v>
      </c>
      <c r="F77" s="203">
        <v>1209</v>
      </c>
      <c r="G77" s="203">
        <v>1209</v>
      </c>
      <c r="H77" s="203"/>
      <c r="I77" s="203"/>
      <c r="J77" s="203">
        <v>1209</v>
      </c>
      <c r="K77" s="223">
        <v>1209</v>
      </c>
      <c r="L77" s="203"/>
      <c r="M77" s="203"/>
      <c r="N77" s="203"/>
      <c r="O77" s="200"/>
      <c r="P77" s="200">
        <v>0</v>
      </c>
      <c r="Q77" s="237"/>
      <c r="R77" s="200"/>
      <c r="S77" s="200"/>
      <c r="T77" s="203">
        <v>1209</v>
      </c>
      <c r="U77" s="200">
        <v>0</v>
      </c>
      <c r="V77" s="203">
        <v>1209</v>
      </c>
      <c r="W77" s="277">
        <v>1209</v>
      </c>
      <c r="X77" s="203"/>
      <c r="Y77" s="203">
        <v>1209</v>
      </c>
      <c r="Z77" s="203"/>
      <c r="AA77" s="203">
        <v>0</v>
      </c>
      <c r="AB77" s="203">
        <v>1209</v>
      </c>
      <c r="AC77" s="203"/>
      <c r="AD77" s="203">
        <v>0</v>
      </c>
      <c r="AE77" s="203"/>
      <c r="AF77" s="203">
        <v>1209</v>
      </c>
      <c r="AG77" s="203">
        <v>0</v>
      </c>
      <c r="AH77" s="203">
        <v>0</v>
      </c>
      <c r="AI77" s="203"/>
      <c r="AJ77" s="203"/>
      <c r="AK77" s="203"/>
      <c r="AL77" s="203"/>
      <c r="AM77" s="200"/>
      <c r="AN77" s="200">
        <v>1</v>
      </c>
      <c r="AO77" s="200" t="s">
        <v>1391</v>
      </c>
      <c r="AP77" s="200">
        <v>0</v>
      </c>
      <c r="AQ77" s="241">
        <v>0</v>
      </c>
      <c r="AR77" s="247"/>
      <c r="AS77" s="203"/>
      <c r="AT77" s="194">
        <v>0</v>
      </c>
      <c r="AU77" s="200">
        <v>0</v>
      </c>
      <c r="AV77" s="246">
        <v>0</v>
      </c>
      <c r="AW77" s="262"/>
      <c r="AX77" s="255"/>
      <c r="AY77" s="256"/>
      <c r="AZ77" s="256"/>
      <c r="BA77" s="256"/>
      <c r="BB77" s="257" t="s">
        <v>1455</v>
      </c>
      <c r="BC77" s="257">
        <v>1209</v>
      </c>
      <c r="BD77" s="257"/>
      <c r="BE77" s="257">
        <v>0</v>
      </c>
      <c r="BF77" s="257"/>
      <c r="BG77" s="257"/>
      <c r="BH77" s="184">
        <v>2418</v>
      </c>
      <c r="BI77" s="203" t="s">
        <v>1340</v>
      </c>
      <c r="BJ77" s="270"/>
      <c r="BK77" s="184" t="s">
        <v>1315</v>
      </c>
      <c r="BL77" s="184"/>
    </row>
    <row r="78" spans="1:64" s="178" customFormat="1" ht="20.100000000000001" hidden="1" customHeight="1">
      <c r="A78" s="191">
        <v>1100202</v>
      </c>
      <c r="B78" s="191"/>
      <c r="C78" s="191"/>
      <c r="D78" s="191"/>
      <c r="E78" s="217" t="s">
        <v>1456</v>
      </c>
      <c r="F78" s="203"/>
      <c r="G78" s="203"/>
      <c r="H78" s="203"/>
      <c r="I78" s="203"/>
      <c r="J78" s="203">
        <v>70</v>
      </c>
      <c r="K78" s="223">
        <v>70</v>
      </c>
      <c r="L78" s="203"/>
      <c r="M78" s="203"/>
      <c r="N78" s="203"/>
      <c r="O78" s="200"/>
      <c r="P78" s="200">
        <v>0</v>
      </c>
      <c r="Q78" s="237"/>
      <c r="R78" s="200"/>
      <c r="S78" s="200"/>
      <c r="T78" s="203">
        <v>70</v>
      </c>
      <c r="U78" s="200">
        <v>0</v>
      </c>
      <c r="V78" s="203">
        <v>70</v>
      </c>
      <c r="W78" s="203">
        <v>70</v>
      </c>
      <c r="X78" s="203"/>
      <c r="Y78" s="203">
        <v>70</v>
      </c>
      <c r="Z78" s="203"/>
      <c r="AA78" s="203">
        <v>70</v>
      </c>
      <c r="AB78" s="203"/>
      <c r="AC78" s="203"/>
      <c r="AD78" s="203">
        <v>0</v>
      </c>
      <c r="AE78" s="203"/>
      <c r="AF78" s="203">
        <v>70</v>
      </c>
      <c r="AG78" s="203">
        <v>0</v>
      </c>
      <c r="AH78" s="203">
        <v>70</v>
      </c>
      <c r="AI78" s="203"/>
      <c r="AJ78" s="203"/>
      <c r="AK78" s="203"/>
      <c r="AL78" s="203"/>
      <c r="AM78" s="200"/>
      <c r="AN78" s="200"/>
      <c r="AO78" s="200"/>
      <c r="AP78" s="200">
        <v>0</v>
      </c>
      <c r="AQ78" s="241">
        <v>0</v>
      </c>
      <c r="AR78" s="247"/>
      <c r="AS78" s="203"/>
      <c r="AT78" s="194">
        <v>0</v>
      </c>
      <c r="AU78" s="200">
        <v>0</v>
      </c>
      <c r="AV78" s="246">
        <v>0</v>
      </c>
      <c r="AW78" s="262"/>
      <c r="AX78" s="255"/>
      <c r="AY78" s="256"/>
      <c r="AZ78" s="256"/>
      <c r="BA78" s="256"/>
      <c r="BB78" s="257" t="s">
        <v>1456</v>
      </c>
      <c r="BC78" s="257">
        <v>70</v>
      </c>
      <c r="BD78" s="257"/>
      <c r="BE78" s="257">
        <v>70</v>
      </c>
      <c r="BF78" s="257"/>
      <c r="BG78" s="257"/>
      <c r="BH78" s="184">
        <v>140</v>
      </c>
      <c r="BI78" s="203" t="s">
        <v>1340</v>
      </c>
      <c r="BJ78" s="270"/>
      <c r="BK78" s="184" t="s">
        <v>1315</v>
      </c>
      <c r="BL78" s="184"/>
    </row>
    <row r="79" spans="1:64" s="178" customFormat="1" ht="20.100000000000001" hidden="1" customHeight="1">
      <c r="A79" s="191">
        <v>1100202</v>
      </c>
      <c r="B79" s="191"/>
      <c r="C79" s="191"/>
      <c r="D79" s="191"/>
      <c r="E79" s="217" t="s">
        <v>1457</v>
      </c>
      <c r="F79" s="203">
        <v>-14268</v>
      </c>
      <c r="G79" s="203">
        <v>-14268</v>
      </c>
      <c r="H79" s="203"/>
      <c r="I79" s="203"/>
      <c r="J79" s="203"/>
      <c r="K79" s="223"/>
      <c r="L79" s="203"/>
      <c r="M79" s="203"/>
      <c r="N79" s="203"/>
      <c r="O79" s="200"/>
      <c r="P79" s="200">
        <v>0</v>
      </c>
      <c r="Q79" s="237"/>
      <c r="R79" s="200"/>
      <c r="S79" s="200"/>
      <c r="T79" s="203"/>
      <c r="U79" s="200">
        <v>0</v>
      </c>
      <c r="V79" s="203"/>
      <c r="W79" s="203"/>
      <c r="X79" s="203"/>
      <c r="Y79" s="203"/>
      <c r="Z79" s="203"/>
      <c r="AA79" s="203"/>
      <c r="AB79" s="203"/>
      <c r="AC79" s="203"/>
      <c r="AD79" s="203">
        <v>0</v>
      </c>
      <c r="AE79" s="203"/>
      <c r="AF79" s="203"/>
      <c r="AG79" s="203"/>
      <c r="AH79" s="203"/>
      <c r="AI79" s="203"/>
      <c r="AJ79" s="203"/>
      <c r="AK79" s="203"/>
      <c r="AL79" s="203"/>
      <c r="AM79" s="200"/>
      <c r="AN79" s="200">
        <v>1</v>
      </c>
      <c r="AO79" s="200" t="s">
        <v>1391</v>
      </c>
      <c r="AP79" s="200">
        <v>0</v>
      </c>
      <c r="AQ79" s="241">
        <v>0</v>
      </c>
      <c r="AR79" s="247" t="s">
        <v>1290</v>
      </c>
      <c r="AS79" s="203" t="s">
        <v>1327</v>
      </c>
      <c r="AT79" s="194">
        <v>0</v>
      </c>
      <c r="AU79" s="200">
        <v>0</v>
      </c>
      <c r="AV79" s="246" t="e">
        <v>#DIV/0!</v>
      </c>
      <c r="AW79" s="262"/>
      <c r="AX79" s="255" t="s">
        <v>1458</v>
      </c>
      <c r="AY79" s="256"/>
      <c r="AZ79" s="256"/>
      <c r="BA79" s="256"/>
      <c r="BB79" s="257" t="s">
        <v>1457</v>
      </c>
      <c r="BC79" s="257"/>
      <c r="BD79" s="257"/>
      <c r="BE79" s="257"/>
      <c r="BF79" s="257"/>
      <c r="BG79" s="257"/>
      <c r="BH79" s="184">
        <v>0</v>
      </c>
      <c r="BI79" s="203" t="s">
        <v>1327</v>
      </c>
      <c r="BJ79" s="270"/>
      <c r="BK79" s="184" t="s">
        <v>1315</v>
      </c>
      <c r="BL79" s="184"/>
    </row>
    <row r="80" spans="1:64" s="178" customFormat="1" ht="20.100000000000001" hidden="1" customHeight="1">
      <c r="A80" s="191">
        <v>1100202</v>
      </c>
      <c r="B80" s="191"/>
      <c r="C80" s="191"/>
      <c r="D80" s="191"/>
      <c r="E80" s="217" t="s">
        <v>1459</v>
      </c>
      <c r="F80" s="203"/>
      <c r="G80" s="203"/>
      <c r="H80" s="203"/>
      <c r="I80" s="203"/>
      <c r="J80" s="203"/>
      <c r="K80" s="223">
        <v>19428</v>
      </c>
      <c r="L80" s="203"/>
      <c r="M80" s="203"/>
      <c r="N80" s="203"/>
      <c r="O80" s="200"/>
      <c r="P80" s="200"/>
      <c r="Q80" s="237"/>
      <c r="R80" s="200"/>
      <c r="S80" s="200"/>
      <c r="T80" s="203">
        <v>19428</v>
      </c>
      <c r="U80" s="200">
        <v>0</v>
      </c>
      <c r="V80" s="203">
        <v>19428</v>
      </c>
      <c r="W80" s="203">
        <v>19428</v>
      </c>
      <c r="X80" s="203"/>
      <c r="Y80" s="203">
        <v>19428</v>
      </c>
      <c r="Z80" s="203"/>
      <c r="AA80" s="203">
        <v>18898</v>
      </c>
      <c r="AB80" s="203">
        <v>530</v>
      </c>
      <c r="AC80" s="203"/>
      <c r="AD80" s="203">
        <v>0</v>
      </c>
      <c r="AE80" s="203"/>
      <c r="AF80" s="203">
        <v>19428</v>
      </c>
      <c r="AG80" s="203">
        <v>0</v>
      </c>
      <c r="AH80" s="203">
        <v>18898</v>
      </c>
      <c r="AI80" s="203"/>
      <c r="AJ80" s="203"/>
      <c r="AK80" s="203"/>
      <c r="AL80" s="203"/>
      <c r="AM80" s="200"/>
      <c r="AN80" s="200"/>
      <c r="AO80" s="200"/>
      <c r="AP80" s="200">
        <v>0</v>
      </c>
      <c r="AQ80" s="241">
        <v>0</v>
      </c>
      <c r="AR80" s="247"/>
      <c r="AS80" s="203"/>
      <c r="AT80" s="194">
        <v>0</v>
      </c>
      <c r="AU80" s="200">
        <v>0</v>
      </c>
      <c r="AV80" s="246">
        <v>0</v>
      </c>
      <c r="AW80" s="262"/>
      <c r="AX80" s="255"/>
      <c r="AY80" s="256"/>
      <c r="AZ80" s="256"/>
      <c r="BA80" s="256"/>
      <c r="BB80" s="257"/>
      <c r="BC80" s="257"/>
      <c r="BD80" s="257"/>
      <c r="BE80" s="257"/>
      <c r="BF80" s="257"/>
      <c r="BG80" s="257"/>
      <c r="BH80" s="184">
        <v>38856</v>
      </c>
      <c r="BI80" s="203" t="s">
        <v>1309</v>
      </c>
      <c r="BJ80" s="270"/>
      <c r="BK80" s="184" t="s">
        <v>1315</v>
      </c>
      <c r="BL80" s="184"/>
    </row>
    <row r="81" spans="1:64" s="178" customFormat="1" hidden="1">
      <c r="A81" s="191">
        <v>1100202</v>
      </c>
      <c r="B81" s="191"/>
      <c r="C81" s="191"/>
      <c r="D81" s="191"/>
      <c r="E81" s="217" t="s">
        <v>1460</v>
      </c>
      <c r="F81" s="203"/>
      <c r="G81" s="203"/>
      <c r="H81" s="203"/>
      <c r="I81" s="203"/>
      <c r="J81" s="203"/>
      <c r="K81" s="223"/>
      <c r="L81" s="203"/>
      <c r="M81" s="203"/>
      <c r="N81" s="203"/>
      <c r="O81" s="200"/>
      <c r="P81" s="200"/>
      <c r="Q81" s="237"/>
      <c r="R81" s="200"/>
      <c r="S81" s="200"/>
      <c r="T81" s="203">
        <v>2331</v>
      </c>
      <c r="U81" s="200">
        <v>2331</v>
      </c>
      <c r="V81" s="203">
        <v>2331</v>
      </c>
      <c r="W81" s="203">
        <v>2331</v>
      </c>
      <c r="X81" s="203"/>
      <c r="Y81" s="203">
        <v>2331</v>
      </c>
      <c r="Z81" s="203"/>
      <c r="AA81" s="203"/>
      <c r="AB81" s="203">
        <v>2331</v>
      </c>
      <c r="AC81" s="203"/>
      <c r="AD81" s="203">
        <v>0</v>
      </c>
      <c r="AE81" s="203"/>
      <c r="AF81" s="203">
        <v>2331</v>
      </c>
      <c r="AG81" s="203">
        <v>0</v>
      </c>
      <c r="AH81" s="203"/>
      <c r="AI81" s="203"/>
      <c r="AJ81" s="203">
        <v>0</v>
      </c>
      <c r="AK81" s="203"/>
      <c r="AL81" s="203"/>
      <c r="AM81" s="200"/>
      <c r="AN81" s="200"/>
      <c r="AO81" s="200"/>
      <c r="AP81" s="200">
        <v>2331</v>
      </c>
      <c r="AQ81" s="241">
        <v>0</v>
      </c>
      <c r="AR81" s="247"/>
      <c r="AS81" s="203"/>
      <c r="AT81" s="194">
        <v>0</v>
      </c>
      <c r="AU81" s="200">
        <v>0</v>
      </c>
      <c r="AV81" s="246">
        <v>0</v>
      </c>
      <c r="AW81" s="262"/>
      <c r="AX81" s="255"/>
      <c r="AY81" s="256" t="s">
        <v>1461</v>
      </c>
      <c r="AZ81" s="256" t="s">
        <v>1461</v>
      </c>
      <c r="BA81" s="256"/>
      <c r="BB81" s="257"/>
      <c r="BC81" s="257"/>
      <c r="BD81" s="257"/>
      <c r="BE81" s="257"/>
      <c r="BF81" s="257"/>
      <c r="BG81" s="257"/>
      <c r="BH81" s="184">
        <v>2331</v>
      </c>
      <c r="BI81" s="203" t="s">
        <v>1327</v>
      </c>
      <c r="BJ81" s="270"/>
      <c r="BK81" s="184" t="s">
        <v>1315</v>
      </c>
      <c r="BL81" s="184"/>
    </row>
    <row r="82" spans="1:64" s="178" customFormat="1" hidden="1">
      <c r="A82" s="191">
        <v>1100202</v>
      </c>
      <c r="B82" s="191"/>
      <c r="C82" s="191"/>
      <c r="D82" s="191"/>
      <c r="E82" s="272" t="s">
        <v>1462</v>
      </c>
      <c r="F82" s="203"/>
      <c r="G82" s="203"/>
      <c r="H82" s="203"/>
      <c r="I82" s="203"/>
      <c r="J82" s="203"/>
      <c r="K82" s="223"/>
      <c r="L82" s="203"/>
      <c r="M82" s="203"/>
      <c r="N82" s="203"/>
      <c r="O82" s="200"/>
      <c r="P82" s="200"/>
      <c r="Q82" s="237"/>
      <c r="R82" s="200"/>
      <c r="S82" s="200"/>
      <c r="T82" s="233">
        <v>1375</v>
      </c>
      <c r="U82" s="200">
        <v>1375</v>
      </c>
      <c r="V82" s="203">
        <v>1375</v>
      </c>
      <c r="W82" s="233">
        <v>1375</v>
      </c>
      <c r="X82" s="203"/>
      <c r="Y82" s="203">
        <v>1375</v>
      </c>
      <c r="Z82" s="203"/>
      <c r="AA82" s="203"/>
      <c r="AB82" s="203">
        <v>1375</v>
      </c>
      <c r="AC82" s="203"/>
      <c r="AD82" s="203">
        <v>0</v>
      </c>
      <c r="AE82" s="203"/>
      <c r="AF82" s="203">
        <v>1375</v>
      </c>
      <c r="AG82" s="203">
        <v>0</v>
      </c>
      <c r="AH82" s="203"/>
      <c r="AI82" s="203"/>
      <c r="AJ82" s="203"/>
      <c r="AK82" s="203"/>
      <c r="AL82" s="203"/>
      <c r="AM82" s="200"/>
      <c r="AN82" s="200"/>
      <c r="AO82" s="200"/>
      <c r="AP82" s="200">
        <v>1375</v>
      </c>
      <c r="AQ82" s="241">
        <v>0</v>
      </c>
      <c r="AR82" s="247"/>
      <c r="AS82" s="203"/>
      <c r="AT82" s="244">
        <v>0</v>
      </c>
      <c r="AU82" s="200">
        <v>0</v>
      </c>
      <c r="AV82" s="245">
        <v>0</v>
      </c>
      <c r="AW82" s="262"/>
      <c r="AX82" s="255"/>
      <c r="AY82" s="256" t="s">
        <v>1461</v>
      </c>
      <c r="AZ82" s="256" t="s">
        <v>1461</v>
      </c>
      <c r="BA82" s="256"/>
      <c r="BB82" s="257"/>
      <c r="BC82" s="257"/>
      <c r="BD82" s="257"/>
      <c r="BE82" s="257"/>
      <c r="BF82" s="257"/>
      <c r="BG82" s="257"/>
      <c r="BH82" s="184">
        <v>1375</v>
      </c>
      <c r="BI82" s="203" t="s">
        <v>1309</v>
      </c>
      <c r="BJ82" s="270"/>
      <c r="BK82" s="184" t="s">
        <v>1315</v>
      </c>
      <c r="BL82" s="184"/>
    </row>
    <row r="83" spans="1:64" ht="20.100000000000001" customHeight="1">
      <c r="A83" s="191">
        <v>1100207</v>
      </c>
      <c r="B83" s="191">
        <v>3</v>
      </c>
      <c r="C83" s="191"/>
      <c r="D83" s="191"/>
      <c r="E83" s="201" t="s">
        <v>1463</v>
      </c>
      <c r="F83" s="202">
        <v>469491</v>
      </c>
      <c r="G83" s="203">
        <v>469491</v>
      </c>
      <c r="H83" s="203"/>
      <c r="I83" s="203"/>
      <c r="J83" s="203">
        <v>515796</v>
      </c>
      <c r="K83" s="223">
        <v>515796</v>
      </c>
      <c r="L83" s="203"/>
      <c r="M83" s="203"/>
      <c r="N83" s="203"/>
      <c r="O83" s="200"/>
      <c r="P83" s="200">
        <v>0</v>
      </c>
      <c r="Q83" s="237"/>
      <c r="R83" s="200"/>
      <c r="S83" s="200"/>
      <c r="T83" s="232">
        <v>524119</v>
      </c>
      <c r="U83" s="199">
        <v>8323</v>
      </c>
      <c r="V83" s="203">
        <v>524119</v>
      </c>
      <c r="W83" s="232">
        <v>585915</v>
      </c>
      <c r="X83" s="202"/>
      <c r="Y83" s="203">
        <v>527324</v>
      </c>
      <c r="Z83" s="203"/>
      <c r="AA83" s="203"/>
      <c r="AB83" s="203">
        <v>527324</v>
      </c>
      <c r="AC83" s="203"/>
      <c r="AD83" s="203">
        <v>0</v>
      </c>
      <c r="AE83" s="203"/>
      <c r="AF83" s="203">
        <v>471707</v>
      </c>
      <c r="AG83" s="203">
        <v>-52412</v>
      </c>
      <c r="AH83" s="203"/>
      <c r="AI83" s="203"/>
      <c r="AJ83" s="203"/>
      <c r="AK83" s="203" t="s">
        <v>1464</v>
      </c>
      <c r="AL83" s="203"/>
      <c r="AM83" s="200">
        <v>1</v>
      </c>
      <c r="AN83" s="200">
        <v>1</v>
      </c>
      <c r="AO83" s="200" t="s">
        <v>1465</v>
      </c>
      <c r="AP83" s="200">
        <v>8323</v>
      </c>
      <c r="AQ83" s="241">
        <v>1.6E-2</v>
      </c>
      <c r="AR83" s="247" t="s">
        <v>1290</v>
      </c>
      <c r="AS83" s="203"/>
      <c r="AT83" s="231">
        <v>61796</v>
      </c>
      <c r="AU83" s="199">
        <v>61796</v>
      </c>
      <c r="AV83" s="243">
        <v>11.8</v>
      </c>
      <c r="AW83" s="254" t="s">
        <v>1466</v>
      </c>
      <c r="AX83" s="255" t="s">
        <v>1467</v>
      </c>
      <c r="AY83" s="256" t="s">
        <v>1468</v>
      </c>
      <c r="AZ83" s="256" t="s">
        <v>1469</v>
      </c>
      <c r="BA83" s="256"/>
      <c r="BB83" s="257" t="s">
        <v>1463</v>
      </c>
      <c r="BC83" s="257">
        <v>361057</v>
      </c>
      <c r="BD83" s="257"/>
      <c r="BE83" s="257"/>
      <c r="BF83" s="257"/>
      <c r="BG83" s="257"/>
      <c r="BH83" s="184">
        <v>1039915</v>
      </c>
      <c r="BI83" s="203"/>
      <c r="BJ83" s="232"/>
    </row>
    <row r="84" spans="1:64" ht="20.100000000000001" customHeight="1">
      <c r="A84" s="191">
        <v>1100208</v>
      </c>
      <c r="B84" s="191">
        <v>3</v>
      </c>
      <c r="C84" s="191"/>
      <c r="D84" s="191"/>
      <c r="E84" s="201" t="s">
        <v>1470</v>
      </c>
      <c r="F84" s="202">
        <v>34891</v>
      </c>
      <c r="G84" s="203">
        <v>34891</v>
      </c>
      <c r="H84" s="203"/>
      <c r="I84" s="203"/>
      <c r="J84" s="203">
        <v>37626</v>
      </c>
      <c r="K84" s="223">
        <v>18198</v>
      </c>
      <c r="L84" s="223">
        <v>0</v>
      </c>
      <c r="M84" s="223">
        <v>0</v>
      </c>
      <c r="N84" s="223">
        <v>0</v>
      </c>
      <c r="O84" s="223">
        <v>0</v>
      </c>
      <c r="P84" s="223">
        <v>-21178</v>
      </c>
      <c r="Q84" s="223">
        <v>0</v>
      </c>
      <c r="R84" s="223">
        <v>0</v>
      </c>
      <c r="S84" s="223">
        <v>0</v>
      </c>
      <c r="T84" s="232">
        <v>33743</v>
      </c>
      <c r="U84" s="239">
        <v>15545</v>
      </c>
      <c r="V84" s="223">
        <v>33743</v>
      </c>
      <c r="W84" s="232">
        <v>45379</v>
      </c>
      <c r="X84" s="202">
        <v>0</v>
      </c>
      <c r="Y84" s="203">
        <v>45379</v>
      </c>
      <c r="Z84" s="203"/>
      <c r="AA84" s="203">
        <v>3585</v>
      </c>
      <c r="AB84" s="203">
        <v>40044</v>
      </c>
      <c r="AC84" s="203">
        <v>1750</v>
      </c>
      <c r="AD84" s="203">
        <v>0</v>
      </c>
      <c r="AE84" s="203"/>
      <c r="AF84" s="203"/>
      <c r="AG84" s="203"/>
      <c r="AH84" s="203"/>
      <c r="AI84" s="203"/>
      <c r="AJ84" s="203"/>
      <c r="AK84" s="203"/>
      <c r="AL84" s="203"/>
      <c r="AM84" s="200">
        <v>1</v>
      </c>
      <c r="AN84" s="200">
        <v>1</v>
      </c>
      <c r="AO84" s="200"/>
      <c r="AP84" s="200">
        <v>15545</v>
      </c>
      <c r="AQ84" s="241">
        <v>0.85399999999999998</v>
      </c>
      <c r="AR84" s="200"/>
      <c r="AS84" s="203"/>
      <c r="AT84" s="231">
        <v>11636</v>
      </c>
      <c r="AU84" s="199">
        <v>11636</v>
      </c>
      <c r="AV84" s="243">
        <v>34.5</v>
      </c>
      <c r="AW84" s="254"/>
      <c r="AX84" s="255"/>
      <c r="AY84" s="256"/>
      <c r="AZ84" s="256"/>
      <c r="BA84" s="256"/>
      <c r="BB84" s="257" t="s">
        <v>1470</v>
      </c>
      <c r="BC84" s="257"/>
      <c r="BD84" s="257"/>
      <c r="BE84" s="257"/>
      <c r="BF84" s="257"/>
      <c r="BG84" s="257"/>
      <c r="BH84" s="184">
        <v>51941</v>
      </c>
      <c r="BI84" s="203"/>
      <c r="BJ84" s="232"/>
    </row>
    <row r="85" spans="1:64" s="178" customFormat="1" ht="20.100000000000001" hidden="1" customHeight="1">
      <c r="A85" s="191">
        <v>1100208</v>
      </c>
      <c r="B85" s="191"/>
      <c r="C85" s="191"/>
      <c r="D85" s="191"/>
      <c r="E85" s="216" t="s">
        <v>1471</v>
      </c>
      <c r="F85" s="203">
        <v>21178</v>
      </c>
      <c r="G85" s="203">
        <v>21178</v>
      </c>
      <c r="H85" s="203"/>
      <c r="I85" s="203"/>
      <c r="J85" s="203">
        <v>23430</v>
      </c>
      <c r="K85" s="223">
        <v>2252</v>
      </c>
      <c r="L85" s="203"/>
      <c r="M85" s="203"/>
      <c r="N85" s="203"/>
      <c r="O85" s="200"/>
      <c r="P85" s="200">
        <v>-21178</v>
      </c>
      <c r="Q85" s="237"/>
      <c r="R85" s="200"/>
      <c r="S85" s="200"/>
      <c r="T85" s="203">
        <v>0</v>
      </c>
      <c r="U85" s="200">
        <v>-2252</v>
      </c>
      <c r="V85" s="203">
        <v>0</v>
      </c>
      <c r="W85" s="203">
        <v>0</v>
      </c>
      <c r="X85" s="203"/>
      <c r="Y85" s="203">
        <v>0</v>
      </c>
      <c r="Z85" s="203"/>
      <c r="AA85" s="203"/>
      <c r="AB85" s="203"/>
      <c r="AC85" s="203"/>
      <c r="AD85" s="203">
        <v>0</v>
      </c>
      <c r="AE85" s="203"/>
      <c r="AF85" s="203"/>
      <c r="AG85" s="203"/>
      <c r="AH85" s="203"/>
      <c r="AI85" s="203"/>
      <c r="AJ85" s="203"/>
      <c r="AK85" s="203"/>
      <c r="AL85" s="203"/>
      <c r="AM85" s="200"/>
      <c r="AN85" s="200">
        <v>1</v>
      </c>
      <c r="AO85" s="200" t="s">
        <v>1391</v>
      </c>
      <c r="AP85" s="200">
        <v>-2252</v>
      </c>
      <c r="AQ85" s="241">
        <v>-1</v>
      </c>
      <c r="AR85" s="247" t="s">
        <v>1290</v>
      </c>
      <c r="AS85" s="203"/>
      <c r="AT85" s="194">
        <v>0</v>
      </c>
      <c r="AU85" s="200">
        <v>0</v>
      </c>
      <c r="AV85" s="246" t="e">
        <v>#DIV/0!</v>
      </c>
      <c r="AW85" s="262"/>
      <c r="AX85" s="255" t="s">
        <v>1472</v>
      </c>
      <c r="AY85" s="256" t="s">
        <v>1473</v>
      </c>
      <c r="AZ85" s="256"/>
      <c r="BA85" s="256"/>
      <c r="BB85" s="257"/>
      <c r="BC85" s="257"/>
      <c r="BD85" s="257"/>
      <c r="BE85" s="257"/>
      <c r="BF85" s="257"/>
      <c r="BG85" s="257"/>
      <c r="BH85" s="184">
        <v>2252</v>
      </c>
      <c r="BI85" s="203" t="s">
        <v>1327</v>
      </c>
      <c r="BJ85" s="270"/>
      <c r="BK85" s="184" t="s">
        <v>1315</v>
      </c>
      <c r="BL85" s="184"/>
    </row>
    <row r="86" spans="1:64" s="178" customFormat="1" ht="20.100000000000001" hidden="1" customHeight="1">
      <c r="A86" s="191">
        <v>1100208</v>
      </c>
      <c r="B86" s="191"/>
      <c r="C86" s="191"/>
      <c r="D86" s="191"/>
      <c r="E86" s="216" t="s">
        <v>1474</v>
      </c>
      <c r="F86" s="203"/>
      <c r="G86" s="203"/>
      <c r="H86" s="203"/>
      <c r="I86" s="203"/>
      <c r="J86" s="203"/>
      <c r="K86" s="223">
        <v>1750</v>
      </c>
      <c r="L86" s="203"/>
      <c r="M86" s="203"/>
      <c r="N86" s="203"/>
      <c r="O86" s="200"/>
      <c r="P86" s="200"/>
      <c r="Q86" s="237"/>
      <c r="R86" s="200"/>
      <c r="S86" s="200"/>
      <c r="T86" s="203">
        <v>1750</v>
      </c>
      <c r="U86" s="200">
        <v>0</v>
      </c>
      <c r="V86" s="203">
        <v>1750</v>
      </c>
      <c r="W86" s="203">
        <v>1750</v>
      </c>
      <c r="X86" s="203"/>
      <c r="Y86" s="203">
        <v>1750</v>
      </c>
      <c r="Z86" s="203"/>
      <c r="AA86" s="203"/>
      <c r="AB86" s="203"/>
      <c r="AC86" s="203">
        <v>1750</v>
      </c>
      <c r="AD86" s="203">
        <v>0</v>
      </c>
      <c r="AE86" s="203"/>
      <c r="AF86" s="203">
        <v>1750</v>
      </c>
      <c r="AG86" s="203">
        <v>0</v>
      </c>
      <c r="AH86" s="203"/>
      <c r="AI86" s="203"/>
      <c r="AJ86" s="203">
        <v>1750</v>
      </c>
      <c r="AK86" s="203"/>
      <c r="AL86" s="203"/>
      <c r="AM86" s="200"/>
      <c r="AN86" s="200"/>
      <c r="AO86" s="200"/>
      <c r="AP86" s="200">
        <v>0</v>
      </c>
      <c r="AQ86" s="241">
        <v>0</v>
      </c>
      <c r="AR86" s="247"/>
      <c r="AS86" s="203"/>
      <c r="AT86" s="194">
        <v>0</v>
      </c>
      <c r="AU86" s="200">
        <v>0</v>
      </c>
      <c r="AV86" s="246">
        <v>0</v>
      </c>
      <c r="AW86" s="262"/>
      <c r="AX86" s="255"/>
      <c r="AY86" s="256" t="s">
        <v>1475</v>
      </c>
      <c r="AZ86" s="256"/>
      <c r="BA86" s="256"/>
      <c r="BB86" s="257" t="s">
        <v>1476</v>
      </c>
      <c r="BC86" s="257">
        <v>23430</v>
      </c>
      <c r="BD86" s="257"/>
      <c r="BE86" s="257">
        <v>21150</v>
      </c>
      <c r="BF86" s="257"/>
      <c r="BG86" s="257">
        <v>1750</v>
      </c>
      <c r="BH86" s="184">
        <v>3500</v>
      </c>
      <c r="BI86" s="203" t="s">
        <v>1445</v>
      </c>
      <c r="BJ86" s="270"/>
      <c r="BK86" s="184" t="s">
        <v>1315</v>
      </c>
      <c r="BL86" s="184"/>
    </row>
    <row r="87" spans="1:64" s="178" customFormat="1" ht="20.100000000000001" hidden="1" customHeight="1">
      <c r="A87" s="191">
        <v>1100208</v>
      </c>
      <c r="B87" s="191"/>
      <c r="C87" s="191"/>
      <c r="D87" s="191"/>
      <c r="E87" s="217" t="s">
        <v>1477</v>
      </c>
      <c r="F87" s="203">
        <v>611</v>
      </c>
      <c r="G87" s="203">
        <v>611</v>
      </c>
      <c r="H87" s="203"/>
      <c r="I87" s="203"/>
      <c r="J87" s="203">
        <v>730</v>
      </c>
      <c r="K87" s="223">
        <v>730</v>
      </c>
      <c r="L87" s="203"/>
      <c r="M87" s="203"/>
      <c r="N87" s="203"/>
      <c r="O87" s="200"/>
      <c r="P87" s="200">
        <v>0</v>
      </c>
      <c r="Q87" s="237"/>
      <c r="R87" s="200"/>
      <c r="S87" s="200"/>
      <c r="T87" s="203">
        <v>744</v>
      </c>
      <c r="U87" s="200">
        <v>14</v>
      </c>
      <c r="V87" s="203">
        <v>744</v>
      </c>
      <c r="W87" s="203">
        <v>744</v>
      </c>
      <c r="X87" s="203"/>
      <c r="Y87" s="203">
        <v>744</v>
      </c>
      <c r="Z87" s="203"/>
      <c r="AA87" s="203">
        <v>744</v>
      </c>
      <c r="AB87" s="203"/>
      <c r="AC87" s="203"/>
      <c r="AD87" s="203">
        <v>0</v>
      </c>
      <c r="AE87" s="203"/>
      <c r="AF87" s="203">
        <v>744</v>
      </c>
      <c r="AG87" s="203">
        <v>0</v>
      </c>
      <c r="AH87" s="203">
        <v>744</v>
      </c>
      <c r="AI87" s="203"/>
      <c r="AJ87" s="203"/>
      <c r="AK87" s="203" t="s">
        <v>1478</v>
      </c>
      <c r="AL87" s="203"/>
      <c r="AM87" s="200"/>
      <c r="AN87" s="200">
        <v>1</v>
      </c>
      <c r="AO87" s="200"/>
      <c r="AP87" s="200">
        <v>14</v>
      </c>
      <c r="AQ87" s="241">
        <v>1.9E-2</v>
      </c>
      <c r="AR87" s="247"/>
      <c r="AS87" s="203"/>
      <c r="AT87" s="194">
        <v>0</v>
      </c>
      <c r="AU87" s="200">
        <v>0</v>
      </c>
      <c r="AV87" s="246">
        <v>0</v>
      </c>
      <c r="AW87" s="262"/>
      <c r="AX87" s="255"/>
      <c r="AY87" s="256"/>
      <c r="AZ87" s="256"/>
      <c r="BA87" s="256"/>
      <c r="BB87" s="257" t="s">
        <v>1477</v>
      </c>
      <c r="BC87" s="257">
        <v>730</v>
      </c>
      <c r="BD87" s="257"/>
      <c r="BE87" s="257">
        <v>730</v>
      </c>
      <c r="BF87" s="257"/>
      <c r="BG87" s="257"/>
      <c r="BH87" s="184">
        <v>1474</v>
      </c>
      <c r="BI87" s="203" t="s">
        <v>1309</v>
      </c>
      <c r="BJ87" s="270"/>
      <c r="BK87" s="184" t="s">
        <v>1315</v>
      </c>
      <c r="BL87" s="184"/>
    </row>
    <row r="88" spans="1:64" s="178" customFormat="1" ht="20.100000000000001" hidden="1" customHeight="1">
      <c r="A88" s="191">
        <v>1100208</v>
      </c>
      <c r="B88" s="191"/>
      <c r="C88" s="191"/>
      <c r="D88" s="191"/>
      <c r="E88" s="217" t="s">
        <v>1479</v>
      </c>
      <c r="F88" s="203">
        <v>1000</v>
      </c>
      <c r="G88" s="203">
        <v>1000</v>
      </c>
      <c r="H88" s="203"/>
      <c r="I88" s="203"/>
      <c r="J88" s="203">
        <v>1000</v>
      </c>
      <c r="K88" s="223">
        <v>1000</v>
      </c>
      <c r="L88" s="203"/>
      <c r="M88" s="203"/>
      <c r="N88" s="203"/>
      <c r="O88" s="200"/>
      <c r="P88" s="200">
        <v>0</v>
      </c>
      <c r="Q88" s="237"/>
      <c r="R88" s="200"/>
      <c r="S88" s="200"/>
      <c r="T88" s="203">
        <v>0</v>
      </c>
      <c r="U88" s="200">
        <v>-1000</v>
      </c>
      <c r="V88" s="203">
        <v>0</v>
      </c>
      <c r="W88" s="203">
        <v>0</v>
      </c>
      <c r="X88" s="203"/>
      <c r="Y88" s="203">
        <v>0</v>
      </c>
      <c r="Z88" s="203"/>
      <c r="AA88" s="203"/>
      <c r="AB88" s="203"/>
      <c r="AC88" s="203"/>
      <c r="AD88" s="203">
        <v>0</v>
      </c>
      <c r="AE88" s="203"/>
      <c r="AF88" s="203"/>
      <c r="AG88" s="203"/>
      <c r="AH88" s="203"/>
      <c r="AI88" s="203"/>
      <c r="AJ88" s="203"/>
      <c r="AK88" s="203"/>
      <c r="AL88" s="203"/>
      <c r="AM88" s="200"/>
      <c r="AN88" s="200">
        <v>1</v>
      </c>
      <c r="AO88" s="200"/>
      <c r="AP88" s="200">
        <v>-1000</v>
      </c>
      <c r="AQ88" s="241">
        <v>-1</v>
      </c>
      <c r="AR88" s="247"/>
      <c r="AS88" s="203"/>
      <c r="AT88" s="194">
        <v>0</v>
      </c>
      <c r="AU88" s="200">
        <v>0</v>
      </c>
      <c r="AV88" s="246" t="e">
        <v>#DIV/0!</v>
      </c>
      <c r="AW88" s="262"/>
      <c r="AX88" s="255"/>
      <c r="AY88" s="256" t="s">
        <v>1480</v>
      </c>
      <c r="AZ88" s="256"/>
      <c r="BA88" s="256"/>
      <c r="BB88" s="257" t="s">
        <v>1479</v>
      </c>
      <c r="BC88" s="257">
        <v>1000</v>
      </c>
      <c r="BD88" s="257"/>
      <c r="BE88" s="257">
        <v>1000</v>
      </c>
      <c r="BF88" s="257"/>
      <c r="BG88" s="257"/>
      <c r="BH88" s="184">
        <v>1000</v>
      </c>
      <c r="BI88" s="203"/>
      <c r="BJ88" s="270"/>
      <c r="BK88" s="184" t="s">
        <v>1315</v>
      </c>
      <c r="BL88" s="184"/>
    </row>
    <row r="89" spans="1:64" s="178" customFormat="1" ht="20.100000000000001" hidden="1" customHeight="1">
      <c r="A89" s="191">
        <v>1100208</v>
      </c>
      <c r="B89" s="191"/>
      <c r="C89" s="191"/>
      <c r="D89" s="191"/>
      <c r="E89" s="217" t="s">
        <v>1481</v>
      </c>
      <c r="F89" s="203">
        <v>410</v>
      </c>
      <c r="G89" s="203">
        <v>410</v>
      </c>
      <c r="H89" s="203"/>
      <c r="I89" s="203"/>
      <c r="J89" s="203">
        <v>420</v>
      </c>
      <c r="K89" s="223">
        <v>420</v>
      </c>
      <c r="L89" s="203"/>
      <c r="M89" s="203"/>
      <c r="N89" s="203"/>
      <c r="O89" s="200"/>
      <c r="P89" s="200">
        <v>0</v>
      </c>
      <c r="Q89" s="237"/>
      <c r="R89" s="200"/>
      <c r="S89" s="200"/>
      <c r="T89" s="203">
        <v>150</v>
      </c>
      <c r="U89" s="200">
        <v>-270</v>
      </c>
      <c r="V89" s="203">
        <v>150</v>
      </c>
      <c r="W89" s="203">
        <v>150</v>
      </c>
      <c r="X89" s="203"/>
      <c r="Y89" s="203">
        <v>150</v>
      </c>
      <c r="Z89" s="203"/>
      <c r="AA89" s="203">
        <v>150</v>
      </c>
      <c r="AB89" s="203"/>
      <c r="AC89" s="203"/>
      <c r="AD89" s="203">
        <v>0</v>
      </c>
      <c r="AE89" s="203"/>
      <c r="AF89" s="203">
        <v>150</v>
      </c>
      <c r="AG89" s="203"/>
      <c r="AH89" s="203">
        <v>150</v>
      </c>
      <c r="AI89" s="203"/>
      <c r="AJ89" s="203"/>
      <c r="AK89" s="203"/>
      <c r="AL89" s="203"/>
      <c r="AM89" s="200"/>
      <c r="AN89" s="200">
        <v>1</v>
      </c>
      <c r="AO89" s="200"/>
      <c r="AP89" s="200">
        <v>-270</v>
      </c>
      <c r="AQ89" s="241">
        <v>-0.64300000000000002</v>
      </c>
      <c r="AR89" s="247"/>
      <c r="AS89" s="203"/>
      <c r="AT89" s="194">
        <v>0</v>
      </c>
      <c r="AU89" s="200">
        <v>0</v>
      </c>
      <c r="AV89" s="246">
        <v>0</v>
      </c>
      <c r="AW89" s="262"/>
      <c r="AX89" s="255"/>
      <c r="AY89" s="256"/>
      <c r="AZ89" s="256"/>
      <c r="BA89" s="256"/>
      <c r="BB89" s="257" t="s">
        <v>1481</v>
      </c>
      <c r="BC89" s="257">
        <v>420</v>
      </c>
      <c r="BD89" s="257"/>
      <c r="BE89" s="257"/>
      <c r="BF89" s="257"/>
      <c r="BG89" s="257"/>
      <c r="BH89" s="184">
        <v>570</v>
      </c>
      <c r="BI89" s="203" t="s">
        <v>1340</v>
      </c>
      <c r="BJ89" s="270"/>
      <c r="BK89" s="184" t="s">
        <v>1315</v>
      </c>
      <c r="BL89" s="184"/>
    </row>
    <row r="90" spans="1:64" s="178" customFormat="1" ht="37.5" hidden="1">
      <c r="A90" s="191">
        <v>1100208</v>
      </c>
      <c r="B90" s="191"/>
      <c r="C90" s="191"/>
      <c r="D90" s="191"/>
      <c r="E90" s="217" t="s">
        <v>1482</v>
      </c>
      <c r="F90" s="203">
        <v>1257</v>
      </c>
      <c r="G90" s="203">
        <v>1257</v>
      </c>
      <c r="H90" s="203"/>
      <c r="I90" s="203"/>
      <c r="J90" s="203">
        <v>1257</v>
      </c>
      <c r="K90" s="223">
        <v>1257</v>
      </c>
      <c r="L90" s="203"/>
      <c r="M90" s="203"/>
      <c r="N90" s="203"/>
      <c r="O90" s="200"/>
      <c r="P90" s="200">
        <v>0</v>
      </c>
      <c r="Q90" s="237"/>
      <c r="R90" s="200"/>
      <c r="S90" s="200"/>
      <c r="T90" s="203">
        <v>1069</v>
      </c>
      <c r="U90" s="200">
        <v>-188</v>
      </c>
      <c r="V90" s="203">
        <v>1069</v>
      </c>
      <c r="W90" s="277">
        <v>1314</v>
      </c>
      <c r="X90" s="203"/>
      <c r="Y90" s="203">
        <v>1314</v>
      </c>
      <c r="Z90" s="203"/>
      <c r="AA90" s="203">
        <v>377</v>
      </c>
      <c r="AB90" s="203">
        <v>937</v>
      </c>
      <c r="AC90" s="203"/>
      <c r="AD90" s="203">
        <v>0</v>
      </c>
      <c r="AE90" s="203"/>
      <c r="AF90" s="203">
        <v>1069</v>
      </c>
      <c r="AG90" s="203">
        <v>0</v>
      </c>
      <c r="AH90" s="203">
        <v>324</v>
      </c>
      <c r="AI90" s="203"/>
      <c r="AJ90" s="203"/>
      <c r="AK90" s="203" t="s">
        <v>1483</v>
      </c>
      <c r="AL90" s="203"/>
      <c r="AM90" s="200"/>
      <c r="AN90" s="200">
        <v>1</v>
      </c>
      <c r="AO90" s="200"/>
      <c r="AP90" s="200">
        <v>-188</v>
      </c>
      <c r="AQ90" s="241">
        <v>-0.15</v>
      </c>
      <c r="AR90" s="247"/>
      <c r="AS90" s="203"/>
      <c r="AT90" s="194">
        <v>245</v>
      </c>
      <c r="AU90" s="200">
        <v>245</v>
      </c>
      <c r="AV90" s="246">
        <v>22.9</v>
      </c>
      <c r="AW90" s="262"/>
      <c r="AX90" s="255"/>
      <c r="AY90" s="256" t="s">
        <v>1484</v>
      </c>
      <c r="AZ90" s="256" t="s">
        <v>1485</v>
      </c>
      <c r="BA90" s="256"/>
      <c r="BB90" s="257" t="s">
        <v>1486</v>
      </c>
      <c r="BC90" s="257">
        <v>1257</v>
      </c>
      <c r="BD90" s="257"/>
      <c r="BE90" s="257"/>
      <c r="BF90" s="257"/>
      <c r="BG90" s="257"/>
      <c r="BH90" s="184">
        <v>2326</v>
      </c>
      <c r="BI90" s="203" t="s">
        <v>1309</v>
      </c>
      <c r="BJ90" s="270"/>
      <c r="BK90" s="184" t="s">
        <v>1315</v>
      </c>
      <c r="BL90" s="184"/>
    </row>
    <row r="91" spans="1:64" s="178" customFormat="1" ht="41.25" hidden="1" customHeight="1">
      <c r="A91" s="191">
        <v>1100208</v>
      </c>
      <c r="B91" s="191"/>
      <c r="C91" s="191"/>
      <c r="D91" s="191"/>
      <c r="E91" s="217" t="s">
        <v>1487</v>
      </c>
      <c r="F91" s="203">
        <v>1901</v>
      </c>
      <c r="G91" s="203">
        <v>1901</v>
      </c>
      <c r="H91" s="203"/>
      <c r="I91" s="203"/>
      <c r="J91" s="203">
        <v>1907</v>
      </c>
      <c r="K91" s="223">
        <v>1907</v>
      </c>
      <c r="L91" s="203"/>
      <c r="M91" s="203"/>
      <c r="N91" s="203"/>
      <c r="O91" s="200"/>
      <c r="P91" s="200">
        <v>0</v>
      </c>
      <c r="Q91" s="237"/>
      <c r="R91" s="200"/>
      <c r="S91" s="200"/>
      <c r="T91" s="203">
        <v>1926</v>
      </c>
      <c r="U91" s="200">
        <v>19</v>
      </c>
      <c r="V91" s="203">
        <v>1926</v>
      </c>
      <c r="W91" s="203">
        <v>1926</v>
      </c>
      <c r="X91" s="203"/>
      <c r="Y91" s="203">
        <v>1926</v>
      </c>
      <c r="Z91" s="203"/>
      <c r="AA91" s="203"/>
      <c r="AB91" s="203">
        <v>1926</v>
      </c>
      <c r="AC91" s="203"/>
      <c r="AD91" s="203">
        <v>0</v>
      </c>
      <c r="AE91" s="203"/>
      <c r="AF91" s="203">
        <v>1926</v>
      </c>
      <c r="AG91" s="203">
        <v>0</v>
      </c>
      <c r="AH91" s="203"/>
      <c r="AI91" s="203"/>
      <c r="AJ91" s="203"/>
      <c r="AK91" s="203" t="s">
        <v>1488</v>
      </c>
      <c r="AL91" s="203"/>
      <c r="AM91" s="200"/>
      <c r="AN91" s="200">
        <v>1</v>
      </c>
      <c r="AO91" s="200"/>
      <c r="AP91" s="200">
        <v>19</v>
      </c>
      <c r="AQ91" s="241">
        <v>0.01</v>
      </c>
      <c r="AR91" s="247"/>
      <c r="AS91" s="203"/>
      <c r="AT91" s="194">
        <v>0</v>
      </c>
      <c r="AU91" s="200">
        <v>0</v>
      </c>
      <c r="AV91" s="246">
        <v>0</v>
      </c>
      <c r="AW91" s="262"/>
      <c r="AX91" s="255"/>
      <c r="AY91" s="256"/>
      <c r="AZ91" s="256"/>
      <c r="BA91" s="256"/>
      <c r="BB91" s="257" t="s">
        <v>1489</v>
      </c>
      <c r="BC91" s="257">
        <v>1907</v>
      </c>
      <c r="BD91" s="257"/>
      <c r="BE91" s="257">
        <v>790</v>
      </c>
      <c r="BF91" s="257"/>
      <c r="BG91" s="257"/>
      <c r="BH91" s="184">
        <v>3833</v>
      </c>
      <c r="BI91" s="203" t="s">
        <v>1309</v>
      </c>
      <c r="BJ91" s="270"/>
      <c r="BK91" s="184" t="s">
        <v>1315</v>
      </c>
      <c r="BL91" s="184"/>
    </row>
    <row r="92" spans="1:64" s="178" customFormat="1" ht="41.25" hidden="1" customHeight="1">
      <c r="A92" s="191">
        <v>1100208</v>
      </c>
      <c r="B92" s="191"/>
      <c r="C92" s="191"/>
      <c r="D92" s="191"/>
      <c r="E92" s="217" t="s">
        <v>1490</v>
      </c>
      <c r="F92" s="203">
        <v>7850</v>
      </c>
      <c r="G92" s="203">
        <v>7850</v>
      </c>
      <c r="H92" s="203"/>
      <c r="I92" s="203"/>
      <c r="J92" s="203">
        <v>8320</v>
      </c>
      <c r="K92" s="223">
        <v>8320</v>
      </c>
      <c r="L92" s="203"/>
      <c r="M92" s="203"/>
      <c r="N92" s="203"/>
      <c r="O92" s="200"/>
      <c r="P92" s="200">
        <v>0</v>
      </c>
      <c r="Q92" s="237"/>
      <c r="R92" s="200"/>
      <c r="S92" s="200"/>
      <c r="T92" s="203">
        <v>9200</v>
      </c>
      <c r="U92" s="200">
        <v>880</v>
      </c>
      <c r="V92" s="203">
        <v>9200</v>
      </c>
      <c r="W92" s="277">
        <v>9550</v>
      </c>
      <c r="X92" s="203"/>
      <c r="Y92" s="203">
        <v>9550</v>
      </c>
      <c r="Z92" s="203"/>
      <c r="AA92" s="203">
        <v>2218</v>
      </c>
      <c r="AB92" s="203">
        <v>7332</v>
      </c>
      <c r="AC92" s="203"/>
      <c r="AD92" s="203">
        <v>0</v>
      </c>
      <c r="AE92" s="203"/>
      <c r="AF92" s="203">
        <v>9200</v>
      </c>
      <c r="AG92" s="203">
        <v>0</v>
      </c>
      <c r="AH92" s="203">
        <v>2218</v>
      </c>
      <c r="AI92" s="203"/>
      <c r="AJ92" s="203"/>
      <c r="AK92" s="203" t="s">
        <v>1491</v>
      </c>
      <c r="AL92" s="203"/>
      <c r="AM92" s="200"/>
      <c r="AN92" s="200">
        <v>1</v>
      </c>
      <c r="AO92" s="200"/>
      <c r="AP92" s="200">
        <v>880</v>
      </c>
      <c r="AQ92" s="241">
        <v>0.106</v>
      </c>
      <c r="AR92" s="247"/>
      <c r="AS92" s="203"/>
      <c r="AT92" s="194">
        <v>350</v>
      </c>
      <c r="AU92" s="200">
        <v>350</v>
      </c>
      <c r="AV92" s="246">
        <v>3.8</v>
      </c>
      <c r="AW92" s="262"/>
      <c r="AX92" s="255"/>
      <c r="AY92" s="256" t="s">
        <v>1492</v>
      </c>
      <c r="AZ92" s="256"/>
      <c r="BA92" s="256"/>
      <c r="BB92" s="257" t="s">
        <v>1493</v>
      </c>
      <c r="BC92" s="257">
        <v>8320</v>
      </c>
      <c r="BD92" s="257"/>
      <c r="BE92" s="257"/>
      <c r="BF92" s="257"/>
      <c r="BG92" s="257"/>
      <c r="BH92" s="184">
        <v>17520</v>
      </c>
      <c r="BI92" s="203" t="s">
        <v>1309</v>
      </c>
      <c r="BJ92" s="270"/>
      <c r="BK92" s="184" t="s">
        <v>1315</v>
      </c>
      <c r="BL92" s="184"/>
    </row>
    <row r="93" spans="1:64" s="178" customFormat="1" ht="20.100000000000001" hidden="1" customHeight="1">
      <c r="A93" s="191">
        <v>1100208</v>
      </c>
      <c r="B93" s="191"/>
      <c r="C93" s="191"/>
      <c r="D93" s="191"/>
      <c r="E93" s="217" t="s">
        <v>1494</v>
      </c>
      <c r="F93" s="203"/>
      <c r="G93" s="203"/>
      <c r="H93" s="203"/>
      <c r="I93" s="203"/>
      <c r="J93" s="203"/>
      <c r="K93" s="223"/>
      <c r="L93" s="203"/>
      <c r="M93" s="203"/>
      <c r="N93" s="203"/>
      <c r="O93" s="200"/>
      <c r="P93" s="200"/>
      <c r="Q93" s="237"/>
      <c r="R93" s="200"/>
      <c r="S93" s="200"/>
      <c r="T93" s="203">
        <v>18342</v>
      </c>
      <c r="U93" s="200">
        <v>18342</v>
      </c>
      <c r="V93" s="203">
        <v>18342</v>
      </c>
      <c r="W93" s="203">
        <v>29366</v>
      </c>
      <c r="X93" s="203"/>
      <c r="Y93" s="203">
        <v>29366</v>
      </c>
      <c r="Z93" s="203"/>
      <c r="AA93" s="203"/>
      <c r="AB93" s="203">
        <v>29366</v>
      </c>
      <c r="AC93" s="203"/>
      <c r="AD93" s="203">
        <v>0</v>
      </c>
      <c r="AE93" s="203"/>
      <c r="AF93" s="203">
        <v>18342</v>
      </c>
      <c r="AG93" s="203">
        <v>0</v>
      </c>
      <c r="AH93" s="203"/>
      <c r="AI93" s="203">
        <v>18342</v>
      </c>
      <c r="AJ93" s="203"/>
      <c r="AK93" s="203" t="s">
        <v>1495</v>
      </c>
      <c r="AL93" s="203"/>
      <c r="AM93" s="200"/>
      <c r="AN93" s="200"/>
      <c r="AO93" s="200"/>
      <c r="AP93" s="200">
        <v>18342</v>
      </c>
      <c r="AQ93" s="241">
        <v>0</v>
      </c>
      <c r="AR93" s="247"/>
      <c r="AS93" s="203"/>
      <c r="AT93" s="194">
        <v>11024</v>
      </c>
      <c r="AU93" s="200">
        <v>11024</v>
      </c>
      <c r="AV93" s="246">
        <v>60.1</v>
      </c>
      <c r="AW93" s="262"/>
      <c r="AX93" s="255"/>
      <c r="AY93" s="256"/>
      <c r="AZ93" s="256" t="s">
        <v>1496</v>
      </c>
      <c r="BA93" s="256"/>
      <c r="BB93" s="257"/>
      <c r="BC93" s="257"/>
      <c r="BD93" s="257"/>
      <c r="BE93" s="257"/>
      <c r="BF93" s="257"/>
      <c r="BG93" s="257"/>
      <c r="BH93" s="184">
        <v>18342</v>
      </c>
      <c r="BI93" s="203" t="s">
        <v>1497</v>
      </c>
      <c r="BJ93" s="270"/>
      <c r="BK93" s="184" t="s">
        <v>1315</v>
      </c>
      <c r="BL93" s="184"/>
    </row>
    <row r="94" spans="1:64" s="178" customFormat="1" ht="38.25" hidden="1" customHeight="1">
      <c r="A94" s="191">
        <v>1100208</v>
      </c>
      <c r="B94" s="191"/>
      <c r="C94" s="191"/>
      <c r="D94" s="191"/>
      <c r="E94" s="272" t="s">
        <v>1498</v>
      </c>
      <c r="F94" s="203">
        <v>684</v>
      </c>
      <c r="G94" s="203">
        <v>684</v>
      </c>
      <c r="H94" s="203"/>
      <c r="I94" s="203"/>
      <c r="J94" s="203">
        <v>562</v>
      </c>
      <c r="K94" s="223">
        <v>562</v>
      </c>
      <c r="L94" s="203"/>
      <c r="M94" s="203"/>
      <c r="N94" s="203"/>
      <c r="O94" s="200"/>
      <c r="P94" s="200">
        <v>0</v>
      </c>
      <c r="Q94" s="237"/>
      <c r="R94" s="200"/>
      <c r="S94" s="200"/>
      <c r="T94" s="233">
        <v>562</v>
      </c>
      <c r="U94" s="200">
        <v>0</v>
      </c>
      <c r="V94" s="203">
        <v>562</v>
      </c>
      <c r="W94" s="233">
        <v>579</v>
      </c>
      <c r="X94" s="203"/>
      <c r="Y94" s="203">
        <v>579</v>
      </c>
      <c r="Z94" s="203"/>
      <c r="AA94" s="203">
        <v>96</v>
      </c>
      <c r="AB94" s="203">
        <v>483</v>
      </c>
      <c r="AC94" s="203"/>
      <c r="AD94" s="203">
        <v>0</v>
      </c>
      <c r="AE94" s="203"/>
      <c r="AF94" s="203">
        <v>562</v>
      </c>
      <c r="AG94" s="203">
        <v>0</v>
      </c>
      <c r="AH94" s="203">
        <v>96</v>
      </c>
      <c r="AI94" s="203"/>
      <c r="AJ94" s="203"/>
      <c r="AK94" s="203" t="s">
        <v>1499</v>
      </c>
      <c r="AL94" s="203"/>
      <c r="AM94" s="200"/>
      <c r="AN94" s="200">
        <v>1</v>
      </c>
      <c r="AO94" s="200"/>
      <c r="AP94" s="200">
        <v>0</v>
      </c>
      <c r="AQ94" s="241">
        <v>0</v>
      </c>
      <c r="AR94" s="247"/>
      <c r="AS94" s="203"/>
      <c r="AT94" s="244">
        <v>17</v>
      </c>
      <c r="AU94" s="200">
        <v>17</v>
      </c>
      <c r="AV94" s="245">
        <v>3</v>
      </c>
      <c r="AW94" s="262"/>
      <c r="AX94" s="255"/>
      <c r="AY94" s="256" t="s">
        <v>1492</v>
      </c>
      <c r="AZ94" s="256" t="s">
        <v>1500</v>
      </c>
      <c r="BA94" s="256"/>
      <c r="BB94" s="257" t="s">
        <v>1501</v>
      </c>
      <c r="BC94" s="257">
        <v>562</v>
      </c>
      <c r="BD94" s="257"/>
      <c r="BE94" s="257"/>
      <c r="BF94" s="257"/>
      <c r="BG94" s="257"/>
      <c r="BH94" s="184">
        <v>1124</v>
      </c>
      <c r="BI94" s="203" t="s">
        <v>1309</v>
      </c>
      <c r="BJ94" s="270"/>
      <c r="BK94" s="184" t="s">
        <v>1315</v>
      </c>
      <c r="BL94" s="184"/>
    </row>
    <row r="95" spans="1:64" ht="20.100000000000001" customHeight="1">
      <c r="A95" s="191">
        <v>1100212</v>
      </c>
      <c r="B95" s="191">
        <v>3</v>
      </c>
      <c r="C95" s="191"/>
      <c r="D95" s="191"/>
      <c r="E95" s="201" t="s">
        <v>1502</v>
      </c>
      <c r="F95" s="202"/>
      <c r="G95" s="203"/>
      <c r="H95" s="203"/>
      <c r="I95" s="203"/>
      <c r="J95" s="203">
        <v>1300</v>
      </c>
      <c r="K95" s="223">
        <v>1300</v>
      </c>
      <c r="L95" s="203"/>
      <c r="M95" s="203"/>
      <c r="N95" s="203"/>
      <c r="O95" s="200"/>
      <c r="P95" s="200">
        <v>0</v>
      </c>
      <c r="Q95" s="237"/>
      <c r="R95" s="200"/>
      <c r="S95" s="200"/>
      <c r="T95" s="232">
        <v>2300</v>
      </c>
      <c r="U95" s="199">
        <v>1000</v>
      </c>
      <c r="V95" s="203">
        <v>2300</v>
      </c>
      <c r="W95" s="232">
        <v>2900</v>
      </c>
      <c r="X95" s="202"/>
      <c r="Y95" s="203">
        <v>2900</v>
      </c>
      <c r="Z95" s="203"/>
      <c r="AA95" s="203"/>
      <c r="AB95" s="203">
        <v>2900</v>
      </c>
      <c r="AC95" s="203"/>
      <c r="AD95" s="203">
        <v>0</v>
      </c>
      <c r="AE95" s="203"/>
      <c r="AF95" s="203">
        <v>2300</v>
      </c>
      <c r="AG95" s="203">
        <v>0</v>
      </c>
      <c r="AH95" s="203"/>
      <c r="AI95" s="203"/>
      <c r="AJ95" s="203"/>
      <c r="AK95" s="203" t="s">
        <v>1503</v>
      </c>
      <c r="AL95" s="203"/>
      <c r="AM95" s="203"/>
      <c r="AN95" s="203"/>
      <c r="AO95" s="203"/>
      <c r="AP95" s="200">
        <v>1000</v>
      </c>
      <c r="AQ95" s="241">
        <v>0.76900000000000002</v>
      </c>
      <c r="AR95" s="247"/>
      <c r="AS95" s="203"/>
      <c r="AT95" s="231">
        <v>600</v>
      </c>
      <c r="AU95" s="199">
        <v>600</v>
      </c>
      <c r="AV95" s="243">
        <v>26.1</v>
      </c>
      <c r="AW95" s="254" t="s">
        <v>1504</v>
      </c>
      <c r="AX95" s="255"/>
      <c r="AY95" s="256" t="s">
        <v>1505</v>
      </c>
      <c r="AZ95" s="256" t="s">
        <v>1506</v>
      </c>
      <c r="BA95" s="256"/>
      <c r="BB95" s="257" t="s">
        <v>1502</v>
      </c>
      <c r="BC95" s="257">
        <v>1300</v>
      </c>
      <c r="BD95" s="257"/>
      <c r="BE95" s="257"/>
      <c r="BF95" s="257"/>
      <c r="BG95" s="257"/>
      <c r="BH95" s="184">
        <v>3600</v>
      </c>
      <c r="BI95" s="203" t="s">
        <v>1497</v>
      </c>
      <c r="BJ95" s="232"/>
    </row>
    <row r="96" spans="1:64" s="178" customFormat="1" ht="20.100000000000001" hidden="1" customHeight="1">
      <c r="A96" s="191">
        <v>1100244</v>
      </c>
      <c r="B96" s="191">
        <v>3</v>
      </c>
      <c r="C96" s="191"/>
      <c r="D96" s="191"/>
      <c r="E96" s="204" t="s">
        <v>1507</v>
      </c>
      <c r="F96" s="203">
        <v>108400</v>
      </c>
      <c r="G96" s="203">
        <v>108400</v>
      </c>
      <c r="H96" s="203"/>
      <c r="I96" s="203"/>
      <c r="J96" s="203">
        <v>108400</v>
      </c>
      <c r="K96" s="223">
        <v>108400</v>
      </c>
      <c r="L96" s="203"/>
      <c r="M96" s="203"/>
      <c r="N96" s="203"/>
      <c r="O96" s="200"/>
      <c r="P96" s="200">
        <v>0</v>
      </c>
      <c r="Q96" s="237"/>
      <c r="R96" s="200"/>
      <c r="S96" s="200"/>
      <c r="T96" s="233"/>
      <c r="U96" s="200">
        <v>-108400</v>
      </c>
      <c r="V96" s="203"/>
      <c r="W96" s="278"/>
      <c r="X96" s="203"/>
      <c r="Y96" s="283">
        <v>0</v>
      </c>
      <c r="Z96" s="203"/>
      <c r="AA96" s="203"/>
      <c r="AB96" s="203">
        <v>0</v>
      </c>
      <c r="AC96" s="203"/>
      <c r="AD96" s="203">
        <v>0</v>
      </c>
      <c r="AE96" s="203"/>
      <c r="AF96" s="203">
        <v>85000</v>
      </c>
      <c r="AG96" s="203">
        <v>85000</v>
      </c>
      <c r="AH96" s="203">
        <v>31450</v>
      </c>
      <c r="AI96" s="203"/>
      <c r="AJ96" s="203"/>
      <c r="AK96" s="203"/>
      <c r="AL96" s="203"/>
      <c r="AM96" s="200">
        <v>1</v>
      </c>
      <c r="AN96" s="200">
        <v>1</v>
      </c>
      <c r="AO96" s="200" t="s">
        <v>1465</v>
      </c>
      <c r="AP96" s="200">
        <v>-108400</v>
      </c>
      <c r="AQ96" s="241">
        <v>-1</v>
      </c>
      <c r="AR96" s="247" t="s">
        <v>1290</v>
      </c>
      <c r="AS96" s="203"/>
      <c r="AT96" s="244">
        <v>0</v>
      </c>
      <c r="AU96" s="200">
        <v>0</v>
      </c>
      <c r="AV96" s="245" t="e">
        <v>#DIV/0!</v>
      </c>
      <c r="AW96" s="262"/>
      <c r="AX96" s="255" t="s">
        <v>1508</v>
      </c>
      <c r="AY96" s="256" t="s">
        <v>1509</v>
      </c>
      <c r="AZ96" s="256" t="s">
        <v>1510</v>
      </c>
      <c r="BA96" s="256" t="s">
        <v>1511</v>
      </c>
      <c r="BB96" s="257" t="s">
        <v>1507</v>
      </c>
      <c r="BC96" s="257">
        <v>78850</v>
      </c>
      <c r="BD96" s="257"/>
      <c r="BE96" s="257">
        <v>6950</v>
      </c>
      <c r="BF96" s="257"/>
      <c r="BG96" s="257"/>
      <c r="BH96" s="184">
        <v>108400</v>
      </c>
      <c r="BI96" s="203" t="s">
        <v>1445</v>
      </c>
      <c r="BJ96" s="270"/>
      <c r="BK96" s="184" t="s">
        <v>1315</v>
      </c>
      <c r="BL96" s="184"/>
    </row>
    <row r="97" spans="1:67" ht="20.100000000000001" customHeight="1">
      <c r="A97" s="191">
        <v>1100225</v>
      </c>
      <c r="B97" s="191">
        <v>3</v>
      </c>
      <c r="C97" s="191"/>
      <c r="D97" s="191"/>
      <c r="E97" s="201" t="s">
        <v>1512</v>
      </c>
      <c r="F97" s="202">
        <v>8225</v>
      </c>
      <c r="G97" s="203">
        <v>8225</v>
      </c>
      <c r="H97" s="203"/>
      <c r="I97" s="203"/>
      <c r="J97" s="203">
        <v>7858</v>
      </c>
      <c r="K97" s="223">
        <v>7858</v>
      </c>
      <c r="L97" s="203"/>
      <c r="M97" s="203"/>
      <c r="N97" s="203"/>
      <c r="O97" s="200"/>
      <c r="P97" s="200">
        <v>0</v>
      </c>
      <c r="Q97" s="237"/>
      <c r="R97" s="200"/>
      <c r="S97" s="200"/>
      <c r="T97" s="232">
        <v>12237</v>
      </c>
      <c r="U97" s="199">
        <v>4379</v>
      </c>
      <c r="V97" s="203">
        <v>12237</v>
      </c>
      <c r="W97" s="232">
        <v>5130</v>
      </c>
      <c r="X97" s="202"/>
      <c r="Y97" s="203">
        <v>5130</v>
      </c>
      <c r="Z97" s="203"/>
      <c r="AA97" s="203"/>
      <c r="AB97" s="203">
        <v>5130</v>
      </c>
      <c r="AC97" s="203"/>
      <c r="AD97" s="203">
        <v>0</v>
      </c>
      <c r="AE97" s="203"/>
      <c r="AF97" s="203">
        <v>12237</v>
      </c>
      <c r="AG97" s="203">
        <v>0</v>
      </c>
      <c r="AH97" s="203"/>
      <c r="AI97" s="203"/>
      <c r="AJ97" s="203"/>
      <c r="AK97" s="203" t="s">
        <v>1513</v>
      </c>
      <c r="AL97" s="203"/>
      <c r="AM97" s="200">
        <v>1</v>
      </c>
      <c r="AN97" s="200">
        <v>1</v>
      </c>
      <c r="AO97" s="200"/>
      <c r="AP97" s="200">
        <v>4379</v>
      </c>
      <c r="AQ97" s="241">
        <v>0.55700000000000005</v>
      </c>
      <c r="AR97" s="247" t="s">
        <v>1290</v>
      </c>
      <c r="AS97" s="203" t="s">
        <v>1317</v>
      </c>
      <c r="AT97" s="231">
        <v>-7107</v>
      </c>
      <c r="AU97" s="199">
        <v>-7107</v>
      </c>
      <c r="AV97" s="243">
        <v>-58.1</v>
      </c>
      <c r="AW97" s="254"/>
      <c r="AX97" s="255" t="s">
        <v>1514</v>
      </c>
      <c r="AY97" s="256" t="s">
        <v>1515</v>
      </c>
      <c r="AZ97" s="256" t="s">
        <v>1516</v>
      </c>
      <c r="BA97" s="256"/>
      <c r="BB97" s="257" t="s">
        <v>1517</v>
      </c>
      <c r="BC97" s="257">
        <v>7858</v>
      </c>
      <c r="BD97" s="257"/>
      <c r="BE97" s="257"/>
      <c r="BF97" s="257"/>
      <c r="BG97" s="257"/>
      <c r="BH97" s="184">
        <v>20095</v>
      </c>
      <c r="BI97" s="203" t="s">
        <v>1317</v>
      </c>
      <c r="BJ97" s="232"/>
    </row>
    <row r="98" spans="1:67" ht="20.100000000000001" customHeight="1">
      <c r="A98" s="191">
        <v>1100226</v>
      </c>
      <c r="B98" s="191">
        <v>3</v>
      </c>
      <c r="C98" s="191"/>
      <c r="D98" s="191"/>
      <c r="E98" s="201" t="s">
        <v>1518</v>
      </c>
      <c r="F98" s="202">
        <v>118200</v>
      </c>
      <c r="G98" s="203">
        <v>118200</v>
      </c>
      <c r="H98" s="203"/>
      <c r="I98" s="203"/>
      <c r="J98" s="203">
        <v>160900</v>
      </c>
      <c r="K98" s="223">
        <v>160900</v>
      </c>
      <c r="L98" s="203"/>
      <c r="M98" s="203"/>
      <c r="N98" s="203"/>
      <c r="O98" s="200"/>
      <c r="P98" s="200">
        <v>0</v>
      </c>
      <c r="Q98" s="237"/>
      <c r="R98" s="200"/>
      <c r="S98" s="200"/>
      <c r="T98" s="232">
        <v>173600</v>
      </c>
      <c r="U98" s="199">
        <v>12700</v>
      </c>
      <c r="V98" s="203">
        <v>173600</v>
      </c>
      <c r="W98" s="232">
        <v>191000</v>
      </c>
      <c r="X98" s="202"/>
      <c r="Y98" s="203">
        <v>115700</v>
      </c>
      <c r="Z98" s="203"/>
      <c r="AA98" s="203"/>
      <c r="AB98" s="203">
        <v>115700</v>
      </c>
      <c r="AC98" s="203"/>
      <c r="AD98" s="203">
        <v>0</v>
      </c>
      <c r="AE98" s="203"/>
      <c r="AF98" s="203">
        <v>173600</v>
      </c>
      <c r="AG98" s="203">
        <v>0</v>
      </c>
      <c r="AH98" s="203"/>
      <c r="AI98" s="203"/>
      <c r="AJ98" s="203"/>
      <c r="AK98" s="203" t="s">
        <v>1519</v>
      </c>
      <c r="AL98" s="203"/>
      <c r="AM98" s="200">
        <v>1</v>
      </c>
      <c r="AN98" s="200">
        <v>1</v>
      </c>
      <c r="AO98" s="200" t="s">
        <v>1465</v>
      </c>
      <c r="AP98" s="200">
        <v>12700</v>
      </c>
      <c r="AQ98" s="241">
        <v>7.9000000000000001E-2</v>
      </c>
      <c r="AR98" s="247" t="s">
        <v>1290</v>
      </c>
      <c r="AS98" s="203" t="s">
        <v>1497</v>
      </c>
      <c r="AT98" s="231">
        <v>17400</v>
      </c>
      <c r="AU98" s="199">
        <v>17400</v>
      </c>
      <c r="AV98" s="243">
        <v>10</v>
      </c>
      <c r="AW98" s="254" t="s">
        <v>1520</v>
      </c>
      <c r="AX98" s="255" t="s">
        <v>1521</v>
      </c>
      <c r="AY98" s="256" t="s">
        <v>1522</v>
      </c>
      <c r="AZ98" s="256" t="s">
        <v>1523</v>
      </c>
      <c r="BA98" s="256"/>
      <c r="BB98" s="257" t="s">
        <v>1524</v>
      </c>
      <c r="BC98" s="257">
        <v>160900</v>
      </c>
      <c r="BD98" s="257"/>
      <c r="BE98" s="257"/>
      <c r="BF98" s="257"/>
      <c r="BG98" s="257"/>
      <c r="BH98" s="184">
        <v>334500</v>
      </c>
      <c r="BI98" s="203" t="s">
        <v>1497</v>
      </c>
      <c r="BJ98" s="232"/>
    </row>
    <row r="99" spans="1:67" ht="20.100000000000001" customHeight="1">
      <c r="A99" s="191">
        <v>1100228</v>
      </c>
      <c r="B99" s="191">
        <v>3</v>
      </c>
      <c r="C99" s="191"/>
      <c r="D99" s="191"/>
      <c r="E99" s="201" t="s">
        <v>1525</v>
      </c>
      <c r="F99" s="202">
        <v>101200</v>
      </c>
      <c r="G99" s="203">
        <v>101200</v>
      </c>
      <c r="H99" s="203"/>
      <c r="I99" s="203"/>
      <c r="J99" s="203">
        <v>99210</v>
      </c>
      <c r="K99" s="223">
        <v>99210</v>
      </c>
      <c r="L99" s="203"/>
      <c r="M99" s="203"/>
      <c r="N99" s="203"/>
      <c r="O99" s="200"/>
      <c r="P99" s="200">
        <v>0</v>
      </c>
      <c r="Q99" s="237"/>
      <c r="R99" s="200"/>
      <c r="S99" s="200"/>
      <c r="T99" s="232">
        <v>456183</v>
      </c>
      <c r="U99" s="199">
        <v>356973</v>
      </c>
      <c r="V99" s="203">
        <v>800376</v>
      </c>
      <c r="W99" s="232">
        <v>461400</v>
      </c>
      <c r="X99" s="202"/>
      <c r="Y99" s="203">
        <v>446900</v>
      </c>
      <c r="Z99" s="203"/>
      <c r="AA99" s="203">
        <v>0</v>
      </c>
      <c r="AB99" s="203">
        <v>90507</v>
      </c>
      <c r="AC99" s="203">
        <v>356393</v>
      </c>
      <c r="AD99" s="203">
        <v>0</v>
      </c>
      <c r="AE99" s="203"/>
      <c r="AF99" s="203">
        <v>69790</v>
      </c>
      <c r="AG99" s="203">
        <v>-386393</v>
      </c>
      <c r="AH99" s="203"/>
      <c r="AI99" s="203"/>
      <c r="AJ99" s="203"/>
      <c r="AK99" s="203" t="s">
        <v>1526</v>
      </c>
      <c r="AL99" s="203"/>
      <c r="AM99" s="200">
        <v>1</v>
      </c>
      <c r="AN99" s="200">
        <v>1</v>
      </c>
      <c r="AO99" s="200" t="s">
        <v>1465</v>
      </c>
      <c r="AP99" s="200">
        <v>356973</v>
      </c>
      <c r="AQ99" s="241">
        <v>3.5979999999999999</v>
      </c>
      <c r="AR99" s="247" t="s">
        <v>1290</v>
      </c>
      <c r="AS99" s="203" t="s">
        <v>1497</v>
      </c>
      <c r="AT99" s="231">
        <v>5217</v>
      </c>
      <c r="AU99" s="199">
        <v>5217</v>
      </c>
      <c r="AV99" s="243">
        <v>1.1000000000000001</v>
      </c>
      <c r="AW99" s="254" t="s">
        <v>1527</v>
      </c>
      <c r="AX99" s="255" t="s">
        <v>1528</v>
      </c>
      <c r="AY99" s="256" t="s">
        <v>1529</v>
      </c>
      <c r="AZ99" s="256" t="s">
        <v>1530</v>
      </c>
      <c r="BA99" s="256"/>
      <c r="BB99" s="257" t="s">
        <v>1531</v>
      </c>
      <c r="BC99" s="257">
        <v>69210</v>
      </c>
      <c r="BD99" s="257"/>
      <c r="BE99" s="257"/>
      <c r="BF99" s="257"/>
      <c r="BG99" s="257"/>
      <c r="BH99" s="184">
        <v>555393</v>
      </c>
      <c r="BI99" s="203" t="s">
        <v>1497</v>
      </c>
      <c r="BJ99" s="232"/>
    </row>
    <row r="100" spans="1:67" s="178" customFormat="1" ht="37.5" hidden="1" customHeight="1">
      <c r="A100" s="191">
        <v>1100230</v>
      </c>
      <c r="B100" s="191">
        <v>3</v>
      </c>
      <c r="C100" s="191"/>
      <c r="D100" s="191"/>
      <c r="E100" s="204" t="s">
        <v>1532</v>
      </c>
      <c r="F100" s="203"/>
      <c r="G100" s="203"/>
      <c r="H100" s="203"/>
      <c r="I100" s="203"/>
      <c r="J100" s="203"/>
      <c r="K100" s="223"/>
      <c r="L100" s="203"/>
      <c r="M100" s="203"/>
      <c r="N100" s="203"/>
      <c r="O100" s="200"/>
      <c r="P100" s="200"/>
      <c r="Q100" s="237"/>
      <c r="R100" s="200"/>
      <c r="S100" s="200"/>
      <c r="T100" s="233"/>
      <c r="U100" s="200"/>
      <c r="V100" s="203">
        <v>12200</v>
      </c>
      <c r="W100" s="233">
        <v>0</v>
      </c>
      <c r="X100" s="203"/>
      <c r="Y100" s="203">
        <v>14500</v>
      </c>
      <c r="Z100" s="203"/>
      <c r="AA100" s="203"/>
      <c r="AB100" s="203">
        <v>14500</v>
      </c>
      <c r="AC100" s="203"/>
      <c r="AD100" s="203">
        <v>0</v>
      </c>
      <c r="AE100" s="203"/>
      <c r="AF100" s="203"/>
      <c r="AG100" s="203"/>
      <c r="AH100" s="203"/>
      <c r="AI100" s="203"/>
      <c r="AJ100" s="203"/>
      <c r="AK100" s="203"/>
      <c r="AL100" s="203"/>
      <c r="AM100" s="200"/>
      <c r="AN100" s="200"/>
      <c r="AO100" s="200"/>
      <c r="AP100" s="200"/>
      <c r="AQ100" s="241"/>
      <c r="AR100" s="247"/>
      <c r="AS100" s="203"/>
      <c r="AT100" s="244">
        <v>0</v>
      </c>
      <c r="AU100" s="200">
        <v>0</v>
      </c>
      <c r="AV100" s="245" t="e">
        <v>#DIV/0!</v>
      </c>
      <c r="AW100" s="262"/>
      <c r="AX100" s="255"/>
      <c r="AY100" s="256"/>
      <c r="AZ100" s="256" t="s">
        <v>1533</v>
      </c>
      <c r="BA100" s="256"/>
      <c r="BB100" s="257"/>
      <c r="BC100" s="257"/>
      <c r="BD100" s="257"/>
      <c r="BE100" s="257"/>
      <c r="BF100" s="257"/>
      <c r="BG100" s="257"/>
      <c r="BH100" s="184"/>
      <c r="BI100" s="203" t="s">
        <v>1497</v>
      </c>
      <c r="BJ100" s="270"/>
      <c r="BK100" s="184" t="s">
        <v>1315</v>
      </c>
      <c r="BL100" s="184"/>
    </row>
    <row r="101" spans="1:67" ht="20.100000000000001" customHeight="1">
      <c r="A101" s="191"/>
      <c r="B101" s="191">
        <v>3</v>
      </c>
      <c r="C101" s="191"/>
      <c r="D101" s="191"/>
      <c r="E101" s="201" t="s">
        <v>1534</v>
      </c>
      <c r="F101" s="202">
        <v>401443</v>
      </c>
      <c r="G101" s="203">
        <v>401443</v>
      </c>
      <c r="H101" s="203"/>
      <c r="I101" s="203"/>
      <c r="J101" s="203">
        <v>444693</v>
      </c>
      <c r="K101" s="223">
        <v>444693</v>
      </c>
      <c r="L101" s="203"/>
      <c r="M101" s="203"/>
      <c r="N101" s="203"/>
      <c r="O101" s="200"/>
      <c r="P101" s="200">
        <v>0</v>
      </c>
      <c r="Q101" s="237"/>
      <c r="R101" s="200"/>
      <c r="S101" s="200"/>
      <c r="T101" s="232">
        <v>143313</v>
      </c>
      <c r="U101" s="199">
        <v>-301380</v>
      </c>
      <c r="V101" s="203">
        <v>-213080</v>
      </c>
      <c r="W101" s="232">
        <v>156401</v>
      </c>
      <c r="X101" s="202">
        <v>0</v>
      </c>
      <c r="Y101" s="203">
        <v>0</v>
      </c>
      <c r="Z101" s="203"/>
      <c r="AA101" s="203"/>
      <c r="AB101" s="203"/>
      <c r="AC101" s="203"/>
      <c r="AD101" s="203">
        <v>0</v>
      </c>
      <c r="AE101" s="203"/>
      <c r="AF101" s="203"/>
      <c r="AG101" s="203"/>
      <c r="AH101" s="203"/>
      <c r="AI101" s="203"/>
      <c r="AJ101" s="203"/>
      <c r="AK101" s="203"/>
      <c r="AL101" s="203"/>
      <c r="AM101" s="200">
        <v>1</v>
      </c>
      <c r="AN101" s="200">
        <v>1</v>
      </c>
      <c r="AO101" s="200"/>
      <c r="AP101" s="200">
        <v>-301380</v>
      </c>
      <c r="AQ101" s="241">
        <v>-0.67800000000000005</v>
      </c>
      <c r="AR101" s="200"/>
      <c r="AS101" s="203"/>
      <c r="AT101" s="231">
        <v>13088</v>
      </c>
      <c r="AU101" s="199">
        <v>13088</v>
      </c>
      <c r="AV101" s="243">
        <v>9.1</v>
      </c>
      <c r="AW101" s="254"/>
      <c r="AX101" s="255"/>
      <c r="AY101" s="256"/>
      <c r="AZ101" s="256"/>
      <c r="BA101" s="256"/>
      <c r="BB101" s="257" t="s">
        <v>1535</v>
      </c>
      <c r="BC101" s="257"/>
      <c r="BD101" s="257"/>
      <c r="BE101" s="257"/>
      <c r="BF101" s="257"/>
      <c r="BG101" s="257"/>
      <c r="BH101" s="184">
        <v>588006</v>
      </c>
      <c r="BI101" s="203"/>
      <c r="BJ101" s="232"/>
    </row>
    <row r="102" spans="1:67" s="178" customFormat="1" ht="33" hidden="1" customHeight="1">
      <c r="A102" s="191"/>
      <c r="B102" s="191"/>
      <c r="C102" s="191"/>
      <c r="D102" s="191"/>
      <c r="E102" s="217" t="s">
        <v>1536</v>
      </c>
      <c r="F102" s="203">
        <v>278229</v>
      </c>
      <c r="G102" s="203">
        <v>278229</v>
      </c>
      <c r="H102" s="203"/>
      <c r="I102" s="203"/>
      <c r="J102" s="203">
        <v>307026</v>
      </c>
      <c r="K102" s="223">
        <v>307026</v>
      </c>
      <c r="L102" s="203"/>
      <c r="M102" s="203"/>
      <c r="N102" s="203"/>
      <c r="O102" s="200"/>
      <c r="P102" s="200">
        <v>0</v>
      </c>
      <c r="Q102" s="237"/>
      <c r="R102" s="200"/>
      <c r="S102" s="200"/>
      <c r="T102" s="203">
        <v>0</v>
      </c>
      <c r="U102" s="200">
        <v>-307026</v>
      </c>
      <c r="V102" s="203">
        <v>-356393</v>
      </c>
      <c r="W102" s="203"/>
      <c r="X102" s="203"/>
      <c r="Y102" s="203">
        <v>0</v>
      </c>
      <c r="Z102" s="203"/>
      <c r="AA102" s="203"/>
      <c r="AB102" s="203"/>
      <c r="AC102" s="203"/>
      <c r="AD102" s="203">
        <v>0</v>
      </c>
      <c r="AE102" s="203"/>
      <c r="AF102" s="203"/>
      <c r="AG102" s="203"/>
      <c r="AH102" s="203"/>
      <c r="AI102" s="203"/>
      <c r="AJ102" s="203"/>
      <c r="AK102" s="203"/>
      <c r="AL102" s="203"/>
      <c r="AM102" s="200">
        <v>1</v>
      </c>
      <c r="AN102" s="200">
        <v>1</v>
      </c>
      <c r="AO102" s="200" t="s">
        <v>1391</v>
      </c>
      <c r="AP102" s="200">
        <v>-307026</v>
      </c>
      <c r="AQ102" s="241">
        <v>-1</v>
      </c>
      <c r="AR102" s="247" t="s">
        <v>1290</v>
      </c>
      <c r="AS102" s="203" t="s">
        <v>1497</v>
      </c>
      <c r="AT102" s="194">
        <v>0</v>
      </c>
      <c r="AU102" s="200">
        <v>0</v>
      </c>
      <c r="AV102" s="246" t="e">
        <v>#DIV/0!</v>
      </c>
      <c r="AW102" s="262" t="s">
        <v>1537</v>
      </c>
      <c r="AX102" s="255" t="s">
        <v>1538</v>
      </c>
      <c r="AY102" s="256" t="s">
        <v>1539</v>
      </c>
      <c r="AZ102" s="256" t="s">
        <v>1540</v>
      </c>
      <c r="BA102" s="256"/>
      <c r="BB102" s="257" t="s">
        <v>1536</v>
      </c>
      <c r="BC102" s="257">
        <v>307026</v>
      </c>
      <c r="BD102" s="257"/>
      <c r="BE102" s="257"/>
      <c r="BF102" s="257"/>
      <c r="BG102" s="257">
        <v>227426</v>
      </c>
      <c r="BH102" s="184">
        <v>307026</v>
      </c>
      <c r="BI102" s="203" t="s">
        <v>1497</v>
      </c>
      <c r="BJ102" s="270"/>
      <c r="BK102" s="184" t="s">
        <v>1315</v>
      </c>
      <c r="BL102" s="184"/>
    </row>
    <row r="103" spans="1:67" s="178" customFormat="1" ht="20.100000000000001" hidden="1" customHeight="1">
      <c r="A103" s="191">
        <v>1100231</v>
      </c>
      <c r="B103" s="191"/>
      <c r="C103" s="191"/>
      <c r="D103" s="191"/>
      <c r="E103" s="217" t="s">
        <v>1541</v>
      </c>
      <c r="F103" s="203">
        <v>23214</v>
      </c>
      <c r="G103" s="203">
        <v>23214</v>
      </c>
      <c r="H103" s="203"/>
      <c r="I103" s="203"/>
      <c r="J103" s="203">
        <v>37667</v>
      </c>
      <c r="K103" s="223">
        <v>37667</v>
      </c>
      <c r="L103" s="203"/>
      <c r="M103" s="203"/>
      <c r="N103" s="203"/>
      <c r="O103" s="200"/>
      <c r="P103" s="200">
        <v>0</v>
      </c>
      <c r="Q103" s="237"/>
      <c r="R103" s="200"/>
      <c r="S103" s="200"/>
      <c r="T103" s="203">
        <v>43313</v>
      </c>
      <c r="U103" s="200">
        <v>5646</v>
      </c>
      <c r="V103" s="203">
        <v>43313</v>
      </c>
      <c r="W103" s="203">
        <v>56401</v>
      </c>
      <c r="X103" s="203"/>
      <c r="Y103" s="203">
        <v>56401</v>
      </c>
      <c r="Z103" s="203"/>
      <c r="AA103" s="203">
        <v>2390</v>
      </c>
      <c r="AB103" s="203">
        <v>54011</v>
      </c>
      <c r="AC103" s="203"/>
      <c r="AD103" s="203">
        <v>0</v>
      </c>
      <c r="AE103" s="203"/>
      <c r="AF103" s="203">
        <v>43313</v>
      </c>
      <c r="AG103" s="203">
        <v>0</v>
      </c>
      <c r="AH103" s="203">
        <v>43313</v>
      </c>
      <c r="AI103" s="203"/>
      <c r="AJ103" s="203"/>
      <c r="AK103" s="203" t="s">
        <v>1542</v>
      </c>
      <c r="AL103" s="203"/>
      <c r="AM103" s="203">
        <v>1</v>
      </c>
      <c r="AN103" s="203">
        <v>1</v>
      </c>
      <c r="AO103" s="203"/>
      <c r="AP103" s="200">
        <v>5646</v>
      </c>
      <c r="AQ103" s="241">
        <v>0.15</v>
      </c>
      <c r="AR103" s="247" t="s">
        <v>1290</v>
      </c>
      <c r="AS103" s="203"/>
      <c r="AT103" s="194">
        <v>13088</v>
      </c>
      <c r="AU103" s="200">
        <v>13088</v>
      </c>
      <c r="AV103" s="246">
        <v>30.2</v>
      </c>
      <c r="AW103" s="262"/>
      <c r="AX103" s="255"/>
      <c r="AY103" s="256" t="s">
        <v>1516</v>
      </c>
      <c r="AZ103" s="256" t="s">
        <v>1543</v>
      </c>
      <c r="BA103" s="256"/>
      <c r="BB103" s="257" t="s">
        <v>1541</v>
      </c>
      <c r="BC103" s="257">
        <v>37667</v>
      </c>
      <c r="BD103" s="257"/>
      <c r="BE103" s="257">
        <v>37667</v>
      </c>
      <c r="BF103" s="257"/>
      <c r="BG103" s="257"/>
      <c r="BH103" s="184">
        <v>80980</v>
      </c>
      <c r="BI103" s="203" t="s">
        <v>1331</v>
      </c>
      <c r="BJ103" s="270"/>
      <c r="BK103" s="184" t="s">
        <v>1315</v>
      </c>
      <c r="BL103" s="184"/>
    </row>
    <row r="104" spans="1:67" s="178" customFormat="1" ht="20.100000000000001" hidden="1" customHeight="1">
      <c r="A104" s="191">
        <v>1100208</v>
      </c>
      <c r="B104" s="191"/>
      <c r="C104" s="191"/>
      <c r="D104" s="191"/>
      <c r="E104" s="272" t="s">
        <v>1544</v>
      </c>
      <c r="F104" s="203">
        <v>100000</v>
      </c>
      <c r="G104" s="203">
        <v>100000</v>
      </c>
      <c r="H104" s="203"/>
      <c r="I104" s="203"/>
      <c r="J104" s="203">
        <v>100000</v>
      </c>
      <c r="K104" s="223">
        <v>100000</v>
      </c>
      <c r="L104" s="203"/>
      <c r="M104" s="203"/>
      <c r="N104" s="203"/>
      <c r="O104" s="200"/>
      <c r="P104" s="200">
        <v>0</v>
      </c>
      <c r="Q104" s="237"/>
      <c r="R104" s="200"/>
      <c r="S104" s="200"/>
      <c r="T104" s="233">
        <v>100000</v>
      </c>
      <c r="U104" s="200">
        <v>0</v>
      </c>
      <c r="V104" s="203">
        <v>100000</v>
      </c>
      <c r="W104" s="233">
        <v>100000</v>
      </c>
      <c r="X104" s="203"/>
      <c r="Y104" s="203">
        <v>100000</v>
      </c>
      <c r="Z104" s="203"/>
      <c r="AA104" s="203"/>
      <c r="AB104" s="203"/>
      <c r="AC104" s="203">
        <v>100000</v>
      </c>
      <c r="AD104" s="203">
        <v>0</v>
      </c>
      <c r="AE104" s="203"/>
      <c r="AF104" s="203"/>
      <c r="AG104" s="203"/>
      <c r="AH104" s="203"/>
      <c r="AI104" s="203"/>
      <c r="AJ104" s="203"/>
      <c r="AK104" s="203"/>
      <c r="AL104" s="203"/>
      <c r="AM104" s="200">
        <v>1</v>
      </c>
      <c r="AN104" s="200">
        <v>1</v>
      </c>
      <c r="AO104" s="200" t="s">
        <v>1391</v>
      </c>
      <c r="AP104" s="200">
        <v>0</v>
      </c>
      <c r="AQ104" s="241">
        <v>0</v>
      </c>
      <c r="AR104" s="247" t="s">
        <v>1290</v>
      </c>
      <c r="AS104" s="203" t="s">
        <v>1497</v>
      </c>
      <c r="AT104" s="244">
        <v>0</v>
      </c>
      <c r="AU104" s="200">
        <v>0</v>
      </c>
      <c r="AV104" s="245">
        <v>0</v>
      </c>
      <c r="AW104" s="262" t="s">
        <v>1545</v>
      </c>
      <c r="AX104" s="255" t="s">
        <v>1546</v>
      </c>
      <c r="AY104" s="256" t="s">
        <v>1547</v>
      </c>
      <c r="AZ104" s="256" t="s">
        <v>1548</v>
      </c>
      <c r="BA104" s="256" t="s">
        <v>1549</v>
      </c>
      <c r="BB104" s="257" t="s">
        <v>1544</v>
      </c>
      <c r="BC104" s="257"/>
      <c r="BD104" s="257"/>
      <c r="BE104" s="257"/>
      <c r="BF104" s="257"/>
      <c r="BG104" s="257"/>
      <c r="BH104" s="184">
        <v>200000</v>
      </c>
      <c r="BI104" s="203" t="s">
        <v>1497</v>
      </c>
      <c r="BJ104" s="270"/>
      <c r="BK104" s="184" t="s">
        <v>1315</v>
      </c>
      <c r="BL104" s="184"/>
    </row>
    <row r="105" spans="1:67" ht="20.100000000000001" customHeight="1">
      <c r="A105" s="191">
        <v>11002</v>
      </c>
      <c r="B105" s="191">
        <v>2</v>
      </c>
      <c r="C105" s="191"/>
      <c r="D105" s="191">
        <v>2</v>
      </c>
      <c r="E105" s="201" t="s">
        <v>2282</v>
      </c>
      <c r="F105" s="202"/>
      <c r="G105" s="223" t="e">
        <v>#REF!</v>
      </c>
      <c r="H105" s="223" t="e">
        <v>#REF!</v>
      </c>
      <c r="I105" s="223" t="e">
        <v>#REF!</v>
      </c>
      <c r="J105" s="223">
        <v>588265</v>
      </c>
      <c r="K105" s="223">
        <v>627815</v>
      </c>
      <c r="L105" s="223">
        <v>0</v>
      </c>
      <c r="M105" s="223">
        <v>0</v>
      </c>
      <c r="N105" s="223">
        <v>0</v>
      </c>
      <c r="O105" s="223">
        <v>0</v>
      </c>
      <c r="P105" s="223">
        <v>0</v>
      </c>
      <c r="Q105" s="223">
        <v>0</v>
      </c>
      <c r="R105" s="223">
        <v>0</v>
      </c>
      <c r="S105" s="223">
        <v>0</v>
      </c>
      <c r="T105" s="232">
        <v>3798645</v>
      </c>
      <c r="U105" s="239">
        <v>369228</v>
      </c>
      <c r="V105" s="223">
        <v>1718220</v>
      </c>
      <c r="W105" s="232">
        <v>4083768</v>
      </c>
      <c r="X105" s="239">
        <v>0</v>
      </c>
      <c r="Y105" s="223">
        <v>3944207</v>
      </c>
      <c r="Z105" s="223"/>
      <c r="AA105" s="223">
        <v>225651</v>
      </c>
      <c r="AB105" s="223">
        <v>3523056</v>
      </c>
      <c r="AC105" s="223">
        <v>195500</v>
      </c>
      <c r="AD105" s="203">
        <v>0</v>
      </c>
      <c r="AE105" s="203">
        <v>139561</v>
      </c>
      <c r="AF105" s="223">
        <v>1529820</v>
      </c>
      <c r="AG105" s="223">
        <v>-230900</v>
      </c>
      <c r="AH105" s="223">
        <v>58022</v>
      </c>
      <c r="AI105" s="203"/>
      <c r="AJ105" s="203"/>
      <c r="AK105" s="203"/>
      <c r="AL105" s="203"/>
      <c r="AM105" s="200"/>
      <c r="AN105" s="200"/>
      <c r="AO105" s="200"/>
      <c r="AP105" s="200">
        <v>3170830</v>
      </c>
      <c r="AQ105" s="241">
        <v>5.0510000000000002</v>
      </c>
      <c r="AR105" s="247"/>
      <c r="AS105" s="203"/>
      <c r="AT105" s="231">
        <v>285123</v>
      </c>
      <c r="AU105" s="199">
        <v>285123</v>
      </c>
      <c r="AV105" s="243">
        <v>7.5</v>
      </c>
      <c r="AW105" s="254"/>
      <c r="AX105" s="255"/>
      <c r="AY105" s="256"/>
      <c r="AZ105" s="256"/>
      <c r="BA105" s="256"/>
      <c r="BB105" s="257"/>
      <c r="BC105" s="257"/>
      <c r="BD105" s="257"/>
      <c r="BE105" s="257"/>
      <c r="BF105" s="257"/>
      <c r="BG105" s="257"/>
      <c r="BH105" s="184">
        <v>4426460</v>
      </c>
      <c r="BI105" s="203"/>
      <c r="BJ105" s="232"/>
    </row>
    <row r="106" spans="1:67" s="178" customFormat="1" ht="20.100000000000001" hidden="1" customHeight="1">
      <c r="A106" s="191">
        <v>1100241</v>
      </c>
      <c r="B106" s="191"/>
      <c r="C106" s="191"/>
      <c r="D106" s="191">
        <v>2</v>
      </c>
      <c r="E106" s="216" t="s">
        <v>1552</v>
      </c>
      <c r="F106" s="203"/>
      <c r="G106" s="203"/>
      <c r="H106" s="203"/>
      <c r="I106" s="203"/>
      <c r="J106" s="203"/>
      <c r="K106" s="223"/>
      <c r="L106" s="203"/>
      <c r="M106" s="203"/>
      <c r="N106" s="203"/>
      <c r="O106" s="200"/>
      <c r="P106" s="200"/>
      <c r="Q106" s="237"/>
      <c r="R106" s="200"/>
      <c r="S106" s="200"/>
      <c r="T106" s="203"/>
      <c r="U106" s="200"/>
      <c r="V106" s="203"/>
      <c r="W106" s="203"/>
      <c r="X106" s="203"/>
      <c r="Y106" s="203">
        <v>0</v>
      </c>
      <c r="Z106" s="203"/>
      <c r="AA106" s="203"/>
      <c r="AB106" s="203">
        <v>0</v>
      </c>
      <c r="AC106" s="203"/>
      <c r="AD106" s="203">
        <v>0</v>
      </c>
      <c r="AE106" s="203">
        <v>0</v>
      </c>
      <c r="AF106" s="203"/>
      <c r="AG106" s="203"/>
      <c r="AH106" s="203"/>
      <c r="AI106" s="203"/>
      <c r="AJ106" s="203"/>
      <c r="AK106" s="203"/>
      <c r="AL106" s="203"/>
      <c r="AM106" s="200"/>
      <c r="AN106" s="200"/>
      <c r="AO106" s="200"/>
      <c r="AP106" s="200"/>
      <c r="AQ106" s="241"/>
      <c r="AR106" s="247"/>
      <c r="AS106" s="203"/>
      <c r="AT106" s="194">
        <v>0</v>
      </c>
      <c r="AU106" s="200"/>
      <c r="AV106" s="246" t="e">
        <v>#DIV/0!</v>
      </c>
      <c r="AW106" s="262"/>
      <c r="AX106" s="255"/>
      <c r="AY106" s="256"/>
      <c r="AZ106" s="291"/>
      <c r="BA106" s="291"/>
      <c r="BB106" s="292"/>
      <c r="BC106" s="293"/>
      <c r="BD106" s="293"/>
      <c r="BE106" s="293"/>
      <c r="BF106" s="293"/>
      <c r="BG106" s="293"/>
      <c r="BH106" s="184"/>
      <c r="BI106" s="203"/>
      <c r="BJ106" s="270"/>
      <c r="BK106" s="184" t="s">
        <v>1315</v>
      </c>
      <c r="BL106" s="184"/>
    </row>
    <row r="107" spans="1:67" s="178" customFormat="1" ht="20.100000000000001" hidden="1" customHeight="1">
      <c r="A107" s="191">
        <v>1100243</v>
      </c>
      <c r="B107" s="191"/>
      <c r="C107" s="191"/>
      <c r="D107" s="191">
        <v>2</v>
      </c>
      <c r="E107" s="216" t="s">
        <v>1553</v>
      </c>
      <c r="F107" s="203"/>
      <c r="G107" s="203"/>
      <c r="H107" s="203"/>
      <c r="I107" s="203"/>
      <c r="J107" s="203"/>
      <c r="K107" s="223"/>
      <c r="L107" s="203"/>
      <c r="M107" s="203"/>
      <c r="N107" s="203"/>
      <c r="O107" s="200"/>
      <c r="P107" s="200"/>
      <c r="Q107" s="237"/>
      <c r="R107" s="200"/>
      <c r="S107" s="200"/>
      <c r="T107" s="203"/>
      <c r="U107" s="200"/>
      <c r="V107" s="203"/>
      <c r="W107" s="203"/>
      <c r="X107" s="203"/>
      <c r="Y107" s="203">
        <v>0</v>
      </c>
      <c r="Z107" s="203"/>
      <c r="AA107" s="203"/>
      <c r="AB107" s="203">
        <v>0</v>
      </c>
      <c r="AC107" s="203"/>
      <c r="AD107" s="203">
        <v>0</v>
      </c>
      <c r="AE107" s="203">
        <v>0</v>
      </c>
      <c r="AF107" s="203"/>
      <c r="AG107" s="203"/>
      <c r="AH107" s="203"/>
      <c r="AI107" s="203"/>
      <c r="AJ107" s="203"/>
      <c r="AK107" s="203"/>
      <c r="AL107" s="203"/>
      <c r="AM107" s="200"/>
      <c r="AN107" s="200"/>
      <c r="AO107" s="200"/>
      <c r="AP107" s="200"/>
      <c r="AQ107" s="241"/>
      <c r="AR107" s="247"/>
      <c r="AS107" s="203"/>
      <c r="AT107" s="194">
        <v>0</v>
      </c>
      <c r="AU107" s="200"/>
      <c r="AV107" s="246" t="e">
        <v>#DIV/0!</v>
      </c>
      <c r="AW107" s="262"/>
      <c r="AX107" s="255"/>
      <c r="AY107" s="256"/>
      <c r="AZ107" s="256"/>
      <c r="BA107" s="291"/>
      <c r="BB107" s="292"/>
      <c r="BC107" s="293"/>
      <c r="BD107" s="293"/>
      <c r="BE107" s="293"/>
      <c r="BF107" s="293"/>
      <c r="BG107" s="293"/>
      <c r="BH107" s="184"/>
      <c r="BI107" s="203"/>
      <c r="BJ107" s="270"/>
      <c r="BK107" s="184" t="s">
        <v>1315</v>
      </c>
      <c r="BL107" s="184"/>
    </row>
    <row r="108" spans="1:67" s="179" customFormat="1" ht="20.100000000000001" hidden="1" customHeight="1">
      <c r="A108" s="191">
        <v>1100244</v>
      </c>
      <c r="B108" s="191"/>
      <c r="C108" s="191"/>
      <c r="D108" s="191">
        <v>2</v>
      </c>
      <c r="E108" s="273" t="s">
        <v>1554</v>
      </c>
      <c r="F108" s="274"/>
      <c r="G108" s="274"/>
      <c r="H108" s="274"/>
      <c r="I108" s="274"/>
      <c r="J108" s="274"/>
      <c r="K108" s="275"/>
      <c r="L108" s="274"/>
      <c r="M108" s="274"/>
      <c r="N108" s="274"/>
      <c r="O108" s="274"/>
      <c r="P108" s="274"/>
      <c r="Q108" s="279"/>
      <c r="R108" s="274"/>
      <c r="S108" s="274"/>
      <c r="T108" s="203">
        <v>108400</v>
      </c>
      <c r="U108" s="200">
        <v>108400</v>
      </c>
      <c r="V108" s="203">
        <v>108400</v>
      </c>
      <c r="W108" s="280">
        <v>112000</v>
      </c>
      <c r="X108" s="274"/>
      <c r="Y108" s="203">
        <v>112000</v>
      </c>
      <c r="Z108" s="203"/>
      <c r="AA108" s="203">
        <v>30829</v>
      </c>
      <c r="AB108" s="203">
        <v>72271</v>
      </c>
      <c r="AC108" s="203">
        <v>8900</v>
      </c>
      <c r="AD108" s="203">
        <v>0</v>
      </c>
      <c r="AE108" s="203">
        <v>0</v>
      </c>
      <c r="AF108" s="203"/>
      <c r="AG108" s="274"/>
      <c r="AH108" s="274"/>
      <c r="AI108" s="274"/>
      <c r="AJ108" s="274"/>
      <c r="AK108" s="287" t="s">
        <v>1555</v>
      </c>
      <c r="AL108" s="274"/>
      <c r="AM108" s="274"/>
      <c r="AN108" s="274"/>
      <c r="AO108" s="274"/>
      <c r="AP108" s="289">
        <v>108400</v>
      </c>
      <c r="AQ108" s="290">
        <v>0</v>
      </c>
      <c r="AR108" s="274"/>
      <c r="AS108" s="274"/>
      <c r="AT108" s="194">
        <v>3600</v>
      </c>
      <c r="AU108" s="200">
        <v>3600</v>
      </c>
      <c r="AV108" s="246">
        <v>3.3</v>
      </c>
      <c r="AW108" s="274"/>
      <c r="AX108" s="274"/>
      <c r="AY108" s="294"/>
      <c r="AZ108" s="256"/>
      <c r="BA108" s="295"/>
      <c r="BB108" s="296"/>
      <c r="BC108" s="296"/>
      <c r="BD108" s="296"/>
      <c r="BE108" s="296"/>
      <c r="BF108" s="296"/>
      <c r="BG108" s="296"/>
      <c r="BH108" s="184">
        <v>108400</v>
      </c>
      <c r="BI108" s="274" t="s">
        <v>1445</v>
      </c>
      <c r="BJ108" s="296"/>
      <c r="BK108" s="184" t="s">
        <v>1315</v>
      </c>
      <c r="BL108" s="296"/>
      <c r="BO108" s="178"/>
    </row>
    <row r="109" spans="1:67" s="179" customFormat="1" ht="20.100000000000001" hidden="1" customHeight="1">
      <c r="A109" s="191">
        <v>1100245</v>
      </c>
      <c r="B109" s="191"/>
      <c r="C109" s="191"/>
      <c r="D109" s="191">
        <v>2</v>
      </c>
      <c r="E109" s="273" t="s">
        <v>1556</v>
      </c>
      <c r="F109" s="203">
        <v>216056</v>
      </c>
      <c r="G109" s="203">
        <v>216056</v>
      </c>
      <c r="H109" s="203"/>
      <c r="I109" s="203"/>
      <c r="J109" s="203">
        <v>217807</v>
      </c>
      <c r="K109" s="276">
        <v>217807</v>
      </c>
      <c r="L109" s="274"/>
      <c r="M109" s="274"/>
      <c r="N109" s="274"/>
      <c r="O109" s="274"/>
      <c r="P109" s="274"/>
      <c r="Q109" s="279"/>
      <c r="R109" s="274"/>
      <c r="S109" s="274"/>
      <c r="T109" s="281">
        <v>303746</v>
      </c>
      <c r="U109" s="200">
        <v>85939</v>
      </c>
      <c r="V109" s="281">
        <v>303746</v>
      </c>
      <c r="W109" s="282">
        <v>492784</v>
      </c>
      <c r="X109" s="274"/>
      <c r="Y109" s="203">
        <v>492784</v>
      </c>
      <c r="Z109" s="284"/>
      <c r="AA109" s="203">
        <v>157028</v>
      </c>
      <c r="AB109" s="203">
        <v>335756</v>
      </c>
      <c r="AC109" s="203">
        <v>0</v>
      </c>
      <c r="AD109" s="203">
        <v>0</v>
      </c>
      <c r="AE109" s="203">
        <v>0</v>
      </c>
      <c r="AF109" s="280">
        <v>303746</v>
      </c>
      <c r="AG109" s="203">
        <v>0</v>
      </c>
      <c r="AH109" s="280">
        <v>58022</v>
      </c>
      <c r="AI109" s="274"/>
      <c r="AJ109" s="274"/>
      <c r="AK109" s="288" t="s">
        <v>1557</v>
      </c>
      <c r="AL109" s="274"/>
      <c r="AM109" s="274"/>
      <c r="AN109" s="274"/>
      <c r="AO109" s="274"/>
      <c r="AP109" s="289">
        <v>85939</v>
      </c>
      <c r="AQ109" s="290">
        <v>0.39500000000000002</v>
      </c>
      <c r="AR109" s="274"/>
      <c r="AS109" s="274"/>
      <c r="AT109" s="194">
        <v>189038</v>
      </c>
      <c r="AU109" s="200">
        <v>189038</v>
      </c>
      <c r="AV109" s="246">
        <v>62.2</v>
      </c>
      <c r="AW109" s="274"/>
      <c r="AX109" s="274"/>
      <c r="AY109" s="294"/>
      <c r="AZ109" s="256" t="s">
        <v>1558</v>
      </c>
      <c r="BA109" s="295"/>
      <c r="BB109" s="296"/>
      <c r="BC109" s="296"/>
      <c r="BD109" s="296"/>
      <c r="BE109" s="296"/>
      <c r="BF109" s="296"/>
      <c r="BG109" s="296"/>
      <c r="BH109" s="184">
        <v>521553</v>
      </c>
      <c r="BI109" s="203" t="s">
        <v>1309</v>
      </c>
      <c r="BJ109" s="270"/>
      <c r="BK109" s="184" t="s">
        <v>1315</v>
      </c>
      <c r="BL109" s="296"/>
      <c r="BO109" s="178"/>
    </row>
    <row r="110" spans="1:67" s="179" customFormat="1" ht="20.100000000000001" hidden="1" customHeight="1">
      <c r="A110" s="191"/>
      <c r="B110" s="191"/>
      <c r="C110" s="191"/>
      <c r="D110" s="191"/>
      <c r="E110" s="273" t="s">
        <v>1559</v>
      </c>
      <c r="F110" s="203"/>
      <c r="G110" s="203"/>
      <c r="H110" s="203"/>
      <c r="I110" s="203"/>
      <c r="J110" s="203"/>
      <c r="K110" s="276"/>
      <c r="L110" s="274"/>
      <c r="M110" s="274"/>
      <c r="N110" s="274"/>
      <c r="O110" s="274"/>
      <c r="P110" s="274"/>
      <c r="Q110" s="279"/>
      <c r="R110" s="274"/>
      <c r="S110" s="274"/>
      <c r="T110" s="281"/>
      <c r="U110" s="200"/>
      <c r="V110" s="281"/>
      <c r="W110" s="282">
        <v>27000</v>
      </c>
      <c r="X110" s="274"/>
      <c r="Y110" s="285">
        <v>27000</v>
      </c>
      <c r="Z110" s="284"/>
      <c r="AA110" s="284"/>
      <c r="AB110" s="286">
        <v>27000</v>
      </c>
      <c r="AC110" s="284"/>
      <c r="AD110" s="203">
        <v>0</v>
      </c>
      <c r="AE110" s="284"/>
      <c r="AF110" s="280"/>
      <c r="AG110" s="203"/>
      <c r="AH110" s="280"/>
      <c r="AI110" s="274"/>
      <c r="AJ110" s="274"/>
      <c r="AK110" s="288"/>
      <c r="AL110" s="274"/>
      <c r="AM110" s="274"/>
      <c r="AN110" s="274"/>
      <c r="AO110" s="274"/>
      <c r="AP110" s="289"/>
      <c r="AQ110" s="290"/>
      <c r="AR110" s="274"/>
      <c r="AS110" s="274"/>
      <c r="AT110" s="194">
        <v>27000</v>
      </c>
      <c r="AU110" s="200"/>
      <c r="AV110" s="246" t="e">
        <v>#DIV/0!</v>
      </c>
      <c r="AW110" s="274"/>
      <c r="AX110" s="274"/>
      <c r="AY110" s="294"/>
      <c r="AZ110" s="256"/>
      <c r="BA110" s="295"/>
      <c r="BB110" s="296"/>
      <c r="BC110" s="296"/>
      <c r="BD110" s="296"/>
      <c r="BE110" s="296"/>
      <c r="BF110" s="296"/>
      <c r="BG110" s="296"/>
      <c r="BH110" s="184"/>
      <c r="BI110" s="203"/>
      <c r="BJ110" s="270"/>
      <c r="BK110" s="184" t="s">
        <v>1315</v>
      </c>
      <c r="BL110" s="296"/>
      <c r="BO110" s="178"/>
    </row>
    <row r="111" spans="1:67" s="179" customFormat="1" ht="20.100000000000001" hidden="1" customHeight="1">
      <c r="A111" s="191"/>
      <c r="B111" s="191"/>
      <c r="C111" s="191"/>
      <c r="D111" s="191"/>
      <c r="E111" s="273" t="s">
        <v>1561</v>
      </c>
      <c r="F111" s="203"/>
      <c r="G111" s="203"/>
      <c r="H111" s="203"/>
      <c r="I111" s="203"/>
      <c r="J111" s="203"/>
      <c r="K111" s="276"/>
      <c r="L111" s="274"/>
      <c r="M111" s="274"/>
      <c r="N111" s="274"/>
      <c r="O111" s="274"/>
      <c r="P111" s="274"/>
      <c r="Q111" s="279"/>
      <c r="R111" s="274"/>
      <c r="S111" s="274"/>
      <c r="T111" s="281"/>
      <c r="U111" s="200"/>
      <c r="V111" s="281"/>
      <c r="W111" s="282">
        <v>990</v>
      </c>
      <c r="X111" s="274"/>
      <c r="Y111" s="285">
        <v>990</v>
      </c>
      <c r="Z111" s="284"/>
      <c r="AA111" s="284"/>
      <c r="AB111" s="286">
        <v>990</v>
      </c>
      <c r="AC111" s="284"/>
      <c r="AD111" s="203">
        <v>0</v>
      </c>
      <c r="AE111" s="284"/>
      <c r="AF111" s="280"/>
      <c r="AG111" s="203"/>
      <c r="AH111" s="280"/>
      <c r="AI111" s="274"/>
      <c r="AJ111" s="274"/>
      <c r="AK111" s="288"/>
      <c r="AL111" s="274"/>
      <c r="AM111" s="274"/>
      <c r="AN111" s="274"/>
      <c r="AO111" s="274"/>
      <c r="AP111" s="289"/>
      <c r="AQ111" s="290"/>
      <c r="AR111" s="274"/>
      <c r="AS111" s="274"/>
      <c r="AT111" s="194">
        <v>990</v>
      </c>
      <c r="AU111" s="200"/>
      <c r="AV111" s="246" t="e">
        <v>#DIV/0!</v>
      </c>
      <c r="AW111" s="274"/>
      <c r="AX111" s="274"/>
      <c r="AY111" s="294"/>
      <c r="AZ111" s="256"/>
      <c r="BA111" s="295"/>
      <c r="BB111" s="296"/>
      <c r="BC111" s="296"/>
      <c r="BD111" s="296"/>
      <c r="BE111" s="296"/>
      <c r="BF111" s="296"/>
      <c r="BG111" s="296"/>
      <c r="BH111" s="184"/>
      <c r="BI111" s="203"/>
      <c r="BJ111" s="270"/>
      <c r="BK111" s="184" t="s">
        <v>1315</v>
      </c>
      <c r="BL111" s="296"/>
      <c r="BO111" s="178"/>
    </row>
    <row r="112" spans="1:67" s="179" customFormat="1" ht="20.100000000000001" hidden="1" customHeight="1">
      <c r="A112" s="191"/>
      <c r="B112" s="191"/>
      <c r="C112" s="191"/>
      <c r="D112" s="191"/>
      <c r="E112" s="273" t="s">
        <v>1563</v>
      </c>
      <c r="F112" s="203"/>
      <c r="G112" s="203"/>
      <c r="H112" s="203"/>
      <c r="I112" s="203"/>
      <c r="J112" s="203"/>
      <c r="K112" s="276"/>
      <c r="L112" s="274"/>
      <c r="M112" s="274"/>
      <c r="N112" s="274"/>
      <c r="O112" s="274"/>
      <c r="P112" s="274"/>
      <c r="Q112" s="279"/>
      <c r="R112" s="274"/>
      <c r="S112" s="274"/>
      <c r="T112" s="281"/>
      <c r="U112" s="200"/>
      <c r="V112" s="281"/>
      <c r="W112" s="282">
        <v>51208</v>
      </c>
      <c r="X112" s="274"/>
      <c r="Y112" s="285">
        <v>51208</v>
      </c>
      <c r="Z112" s="284"/>
      <c r="AA112" s="284">
        <v>34000</v>
      </c>
      <c r="AB112" s="286">
        <v>17208</v>
      </c>
      <c r="AC112" s="284"/>
      <c r="AD112" s="203"/>
      <c r="AE112" s="284"/>
      <c r="AF112" s="280"/>
      <c r="AG112" s="203"/>
      <c r="AH112" s="280"/>
      <c r="AI112" s="274"/>
      <c r="AJ112" s="274"/>
      <c r="AK112" s="288"/>
      <c r="AL112" s="274"/>
      <c r="AM112" s="274"/>
      <c r="AN112" s="274"/>
      <c r="AO112" s="274"/>
      <c r="AP112" s="289"/>
      <c r="AQ112" s="290"/>
      <c r="AR112" s="274"/>
      <c r="AS112" s="274"/>
      <c r="AT112" s="194">
        <v>51208</v>
      </c>
      <c r="AU112" s="200"/>
      <c r="AV112" s="246" t="e">
        <v>#DIV/0!</v>
      </c>
      <c r="AW112" s="274"/>
      <c r="AX112" s="274"/>
      <c r="AY112" s="294"/>
      <c r="AZ112" s="256"/>
      <c r="BA112" s="295"/>
      <c r="BB112" s="296"/>
      <c r="BC112" s="296"/>
      <c r="BD112" s="296"/>
      <c r="BE112" s="296"/>
      <c r="BF112" s="296"/>
      <c r="BG112" s="296"/>
      <c r="BH112" s="184"/>
      <c r="BI112" s="203"/>
      <c r="BJ112" s="270"/>
      <c r="BK112" s="184" t="s">
        <v>1315</v>
      </c>
      <c r="BL112" s="296"/>
      <c r="BO112" s="178"/>
    </row>
    <row r="113" spans="1:67" s="179" customFormat="1" ht="20.100000000000001" hidden="1" customHeight="1">
      <c r="A113" s="191"/>
      <c r="B113" s="191"/>
      <c r="C113" s="191"/>
      <c r="D113" s="191"/>
      <c r="E113" s="273" t="s">
        <v>1565</v>
      </c>
      <c r="F113" s="203"/>
      <c r="G113" s="203"/>
      <c r="H113" s="203"/>
      <c r="I113" s="203"/>
      <c r="J113" s="203"/>
      <c r="K113" s="276"/>
      <c r="L113" s="274"/>
      <c r="M113" s="274"/>
      <c r="N113" s="274"/>
      <c r="O113" s="274"/>
      <c r="P113" s="274"/>
      <c r="Q113" s="279"/>
      <c r="R113" s="274"/>
      <c r="S113" s="274"/>
      <c r="T113" s="281"/>
      <c r="U113" s="200"/>
      <c r="V113" s="281"/>
      <c r="W113" s="282">
        <v>74207</v>
      </c>
      <c r="X113" s="274"/>
      <c r="Y113" s="285">
        <v>74207</v>
      </c>
      <c r="Z113" s="284"/>
      <c r="AA113" s="284">
        <v>30528</v>
      </c>
      <c r="AB113" s="286">
        <v>43679</v>
      </c>
      <c r="AC113" s="284"/>
      <c r="AD113" s="203"/>
      <c r="AE113" s="284"/>
      <c r="AF113" s="280"/>
      <c r="AG113" s="203"/>
      <c r="AH113" s="280"/>
      <c r="AI113" s="274"/>
      <c r="AJ113" s="274"/>
      <c r="AK113" s="288"/>
      <c r="AL113" s="274"/>
      <c r="AM113" s="274"/>
      <c r="AN113" s="274"/>
      <c r="AO113" s="274"/>
      <c r="AP113" s="289"/>
      <c r="AQ113" s="290"/>
      <c r="AR113" s="274"/>
      <c r="AS113" s="274"/>
      <c r="AT113" s="194">
        <v>74207</v>
      </c>
      <c r="AU113" s="200"/>
      <c r="AV113" s="246" t="e">
        <v>#DIV/0!</v>
      </c>
      <c r="AW113" s="274"/>
      <c r="AX113" s="274"/>
      <c r="AY113" s="294"/>
      <c r="AZ113" s="256"/>
      <c r="BA113" s="295"/>
      <c r="BB113" s="296"/>
      <c r="BC113" s="296"/>
      <c r="BD113" s="296"/>
      <c r="BE113" s="296"/>
      <c r="BF113" s="296"/>
      <c r="BG113" s="296"/>
      <c r="BH113" s="184"/>
      <c r="BI113" s="203"/>
      <c r="BJ113" s="270"/>
      <c r="BK113" s="184" t="s">
        <v>1315</v>
      </c>
      <c r="BL113" s="296"/>
      <c r="BO113" s="178"/>
    </row>
    <row r="114" spans="1:67" s="179" customFormat="1" ht="20.100000000000001" hidden="1" customHeight="1">
      <c r="A114" s="191"/>
      <c r="B114" s="191"/>
      <c r="C114" s="191"/>
      <c r="D114" s="191"/>
      <c r="E114" s="273" t="s">
        <v>1566</v>
      </c>
      <c r="F114" s="203"/>
      <c r="G114" s="203"/>
      <c r="H114" s="203"/>
      <c r="I114" s="203"/>
      <c r="J114" s="203"/>
      <c r="K114" s="276"/>
      <c r="L114" s="274"/>
      <c r="M114" s="274"/>
      <c r="N114" s="274"/>
      <c r="O114" s="274"/>
      <c r="P114" s="274"/>
      <c r="Q114" s="279"/>
      <c r="R114" s="274"/>
      <c r="S114" s="274"/>
      <c r="T114" s="281"/>
      <c r="U114" s="200"/>
      <c r="V114" s="281"/>
      <c r="W114" s="282">
        <v>57500</v>
      </c>
      <c r="X114" s="274"/>
      <c r="Y114" s="285">
        <v>57500</v>
      </c>
      <c r="Z114" s="284"/>
      <c r="AA114" s="284">
        <v>57500</v>
      </c>
      <c r="AB114" s="286">
        <v>0</v>
      </c>
      <c r="AC114" s="284"/>
      <c r="AD114" s="203"/>
      <c r="AE114" s="284"/>
      <c r="AF114" s="280"/>
      <c r="AG114" s="203"/>
      <c r="AH114" s="280"/>
      <c r="AI114" s="274"/>
      <c r="AJ114" s="274"/>
      <c r="AK114" s="288"/>
      <c r="AL114" s="274"/>
      <c r="AM114" s="274"/>
      <c r="AN114" s="274"/>
      <c r="AO114" s="274"/>
      <c r="AP114" s="289"/>
      <c r="AQ114" s="290"/>
      <c r="AR114" s="274"/>
      <c r="AS114" s="274"/>
      <c r="AT114" s="194">
        <v>57500</v>
      </c>
      <c r="AU114" s="200"/>
      <c r="AV114" s="246" t="e">
        <v>#DIV/0!</v>
      </c>
      <c r="AW114" s="274"/>
      <c r="AX114" s="274"/>
      <c r="AY114" s="294"/>
      <c r="AZ114" s="256"/>
      <c r="BA114" s="295"/>
      <c r="BB114" s="296"/>
      <c r="BC114" s="296"/>
      <c r="BD114" s="296"/>
      <c r="BE114" s="296"/>
      <c r="BF114" s="296"/>
      <c r="BG114" s="296"/>
      <c r="BH114" s="184"/>
      <c r="BI114" s="203"/>
      <c r="BJ114" s="270"/>
      <c r="BK114" s="184" t="s">
        <v>1315</v>
      </c>
      <c r="BL114" s="296"/>
      <c r="BO114" s="178"/>
    </row>
    <row r="115" spans="1:67" s="179" customFormat="1" ht="20.100000000000001" hidden="1" customHeight="1">
      <c r="A115" s="191"/>
      <c r="B115" s="191"/>
      <c r="C115" s="191"/>
      <c r="D115" s="191"/>
      <c r="E115" s="273" t="s">
        <v>1567</v>
      </c>
      <c r="F115" s="203"/>
      <c r="G115" s="203"/>
      <c r="H115" s="203"/>
      <c r="I115" s="203"/>
      <c r="J115" s="203"/>
      <c r="K115" s="276"/>
      <c r="L115" s="274"/>
      <c r="M115" s="274"/>
      <c r="N115" s="274"/>
      <c r="O115" s="274"/>
      <c r="P115" s="274"/>
      <c r="Q115" s="279"/>
      <c r="R115" s="274"/>
      <c r="S115" s="274"/>
      <c r="T115" s="281"/>
      <c r="U115" s="200"/>
      <c r="V115" s="281"/>
      <c r="W115" s="282">
        <v>29700</v>
      </c>
      <c r="X115" s="274"/>
      <c r="Y115" s="285">
        <v>29700</v>
      </c>
      <c r="Z115" s="284"/>
      <c r="AA115" s="284"/>
      <c r="AB115" s="286">
        <v>29700</v>
      </c>
      <c r="AC115" s="284"/>
      <c r="AD115" s="203"/>
      <c r="AE115" s="284"/>
      <c r="AF115" s="280"/>
      <c r="AG115" s="203"/>
      <c r="AH115" s="280"/>
      <c r="AI115" s="274"/>
      <c r="AJ115" s="274"/>
      <c r="AK115" s="288"/>
      <c r="AL115" s="274"/>
      <c r="AM115" s="274"/>
      <c r="AN115" s="274"/>
      <c r="AO115" s="274"/>
      <c r="AP115" s="289"/>
      <c r="AQ115" s="290"/>
      <c r="AR115" s="274"/>
      <c r="AS115" s="274"/>
      <c r="AT115" s="194">
        <v>29700</v>
      </c>
      <c r="AU115" s="200"/>
      <c r="AV115" s="246" t="e">
        <v>#DIV/0!</v>
      </c>
      <c r="AW115" s="274"/>
      <c r="AX115" s="274"/>
      <c r="AY115" s="294"/>
      <c r="AZ115" s="256"/>
      <c r="BA115" s="295"/>
      <c r="BB115" s="296"/>
      <c r="BC115" s="296"/>
      <c r="BD115" s="296"/>
      <c r="BE115" s="296"/>
      <c r="BF115" s="296"/>
      <c r="BG115" s="296"/>
      <c r="BH115" s="184"/>
      <c r="BI115" s="203"/>
      <c r="BJ115" s="270"/>
      <c r="BK115" s="184" t="s">
        <v>1315</v>
      </c>
      <c r="BL115" s="296"/>
      <c r="BO115" s="178"/>
    </row>
    <row r="116" spans="1:67" s="178" customFormat="1" ht="20.100000000000001" hidden="1" customHeight="1">
      <c r="A116" s="191"/>
      <c r="B116" s="191"/>
      <c r="C116" s="191"/>
      <c r="D116" s="191"/>
      <c r="E116" s="208" t="s">
        <v>1568</v>
      </c>
      <c r="F116" s="203">
        <v>216056</v>
      </c>
      <c r="G116" s="203">
        <v>216056</v>
      </c>
      <c r="H116" s="203"/>
      <c r="I116" s="203"/>
      <c r="J116" s="203">
        <v>217807</v>
      </c>
      <c r="K116" s="223">
        <v>0</v>
      </c>
      <c r="L116" s="203"/>
      <c r="M116" s="203"/>
      <c r="N116" s="203"/>
      <c r="O116" s="200"/>
      <c r="P116" s="200">
        <v>-217807</v>
      </c>
      <c r="Q116" s="237"/>
      <c r="R116" s="200"/>
      <c r="S116" s="200"/>
      <c r="T116" s="203">
        <v>238833</v>
      </c>
      <c r="U116" s="200">
        <v>238833</v>
      </c>
      <c r="V116" s="203">
        <v>238833</v>
      </c>
      <c r="W116" s="282">
        <v>252179</v>
      </c>
      <c r="X116" s="203">
        <v>0</v>
      </c>
      <c r="Y116" s="277">
        <v>252179</v>
      </c>
      <c r="Z116" s="203"/>
      <c r="AA116" s="203">
        <v>35000</v>
      </c>
      <c r="AB116" s="286">
        <v>217179</v>
      </c>
      <c r="AC116" s="203"/>
      <c r="AD116" s="203">
        <v>0</v>
      </c>
      <c r="AE116" s="203"/>
      <c r="AF116" s="203"/>
      <c r="AG116" s="203"/>
      <c r="AH116" s="203"/>
      <c r="AI116" s="203"/>
      <c r="AJ116" s="203"/>
      <c r="AK116" s="203"/>
      <c r="AL116" s="203"/>
      <c r="AM116" s="200">
        <v>1</v>
      </c>
      <c r="AN116" s="200">
        <v>1</v>
      </c>
      <c r="AO116" s="200"/>
      <c r="AP116" s="200">
        <v>238833</v>
      </c>
      <c r="AQ116" s="241">
        <v>0</v>
      </c>
      <c r="AR116" s="200"/>
      <c r="AS116" s="203"/>
      <c r="AT116" s="194">
        <v>13346</v>
      </c>
      <c r="AU116" s="200">
        <v>13346</v>
      </c>
      <c r="AV116" s="246">
        <v>5.6</v>
      </c>
      <c r="AW116" s="262"/>
      <c r="AX116" s="255"/>
      <c r="AY116" s="256" t="s">
        <v>1569</v>
      </c>
      <c r="AZ116" s="256"/>
      <c r="BA116" s="256" t="s">
        <v>1570</v>
      </c>
      <c r="BB116" s="257" t="s">
        <v>1571</v>
      </c>
      <c r="BC116" s="257">
        <v>217807</v>
      </c>
      <c r="BD116" s="257"/>
      <c r="BE116" s="257">
        <v>34365</v>
      </c>
      <c r="BF116" s="257"/>
      <c r="BG116" s="257"/>
      <c r="BH116" s="184">
        <v>238833</v>
      </c>
      <c r="BI116" s="203"/>
      <c r="BJ116" s="270"/>
      <c r="BK116" s="184" t="s">
        <v>1315</v>
      </c>
      <c r="BL116" s="184"/>
    </row>
    <row r="117" spans="1:67" s="178" customFormat="1" ht="25.5" hidden="1" customHeight="1">
      <c r="A117" s="191"/>
      <c r="B117" s="191"/>
      <c r="C117" s="191"/>
      <c r="D117" s="191"/>
      <c r="E117" s="217" t="s">
        <v>1573</v>
      </c>
      <c r="F117" s="203">
        <v>131828</v>
      </c>
      <c r="G117" s="203">
        <v>131828</v>
      </c>
      <c r="H117" s="203"/>
      <c r="I117" s="203"/>
      <c r="J117" s="203">
        <v>134701</v>
      </c>
      <c r="K117" s="223">
        <v>0</v>
      </c>
      <c r="L117" s="203"/>
      <c r="M117" s="203"/>
      <c r="N117" s="203"/>
      <c r="O117" s="200"/>
      <c r="P117" s="200">
        <v>-134701</v>
      </c>
      <c r="Q117" s="237"/>
      <c r="R117" s="200"/>
      <c r="S117" s="200"/>
      <c r="T117" s="203"/>
      <c r="U117" s="200">
        <v>0</v>
      </c>
      <c r="V117" s="203"/>
      <c r="W117" s="203"/>
      <c r="X117" s="203"/>
      <c r="Y117" s="203">
        <v>0</v>
      </c>
      <c r="Z117" s="203"/>
      <c r="AA117" s="203"/>
      <c r="AB117" s="203"/>
      <c r="AC117" s="203"/>
      <c r="AD117" s="203">
        <v>0</v>
      </c>
      <c r="AE117" s="203"/>
      <c r="AF117" s="203"/>
      <c r="AG117" s="203"/>
      <c r="AH117" s="203"/>
      <c r="AI117" s="203"/>
      <c r="AJ117" s="203"/>
      <c r="AK117" s="203"/>
      <c r="AL117" s="203"/>
      <c r="AM117" s="200"/>
      <c r="AN117" s="200">
        <v>1</v>
      </c>
      <c r="AO117" s="200" t="s">
        <v>1465</v>
      </c>
      <c r="AP117" s="200">
        <v>0</v>
      </c>
      <c r="AQ117" s="241">
        <v>0</v>
      </c>
      <c r="AR117" s="247" t="s">
        <v>1290</v>
      </c>
      <c r="AS117" s="203" t="s">
        <v>1309</v>
      </c>
      <c r="AT117" s="194">
        <v>0</v>
      </c>
      <c r="AU117" s="200">
        <v>0</v>
      </c>
      <c r="AV117" s="246" t="e">
        <v>#DIV/0!</v>
      </c>
      <c r="AW117" s="262"/>
      <c r="AX117" s="255"/>
      <c r="AY117" s="256"/>
      <c r="AZ117" s="256"/>
      <c r="BA117" s="256" t="s">
        <v>1570</v>
      </c>
      <c r="BB117" s="257" t="s">
        <v>1574</v>
      </c>
      <c r="BC117" s="257"/>
      <c r="BD117" s="257"/>
      <c r="BE117" s="257"/>
      <c r="BF117" s="257"/>
      <c r="BG117" s="257"/>
      <c r="BH117" s="184">
        <v>0</v>
      </c>
      <c r="BI117" s="203" t="s">
        <v>1309</v>
      </c>
      <c r="BJ117" s="270"/>
      <c r="BK117" s="184" t="s">
        <v>1315</v>
      </c>
      <c r="BL117" s="184"/>
    </row>
    <row r="118" spans="1:67" s="178" customFormat="1" ht="34.5" hidden="1" customHeight="1">
      <c r="A118" s="191"/>
      <c r="B118" s="191"/>
      <c r="C118" s="191"/>
      <c r="D118" s="191"/>
      <c r="E118" s="217" t="s">
        <v>1576</v>
      </c>
      <c r="F118" s="203">
        <v>29710</v>
      </c>
      <c r="G118" s="203">
        <v>29710</v>
      </c>
      <c r="H118" s="203"/>
      <c r="I118" s="203"/>
      <c r="J118" s="203">
        <v>34365</v>
      </c>
      <c r="K118" s="223">
        <v>0</v>
      </c>
      <c r="L118" s="203"/>
      <c r="M118" s="203"/>
      <c r="N118" s="203"/>
      <c r="O118" s="200"/>
      <c r="P118" s="200">
        <v>-34365</v>
      </c>
      <c r="Q118" s="237"/>
      <c r="R118" s="200"/>
      <c r="S118" s="200"/>
      <c r="T118" s="203"/>
      <c r="U118" s="200">
        <v>0</v>
      </c>
      <c r="V118" s="203"/>
      <c r="W118" s="203"/>
      <c r="X118" s="203"/>
      <c r="Y118" s="203">
        <v>0</v>
      </c>
      <c r="Z118" s="203"/>
      <c r="AA118" s="203"/>
      <c r="AB118" s="203"/>
      <c r="AC118" s="203"/>
      <c r="AD118" s="203">
        <v>0</v>
      </c>
      <c r="AE118" s="203"/>
      <c r="AF118" s="203"/>
      <c r="AG118" s="203"/>
      <c r="AH118" s="203"/>
      <c r="AI118" s="203"/>
      <c r="AJ118" s="203"/>
      <c r="AK118" s="203"/>
      <c r="AL118" s="203"/>
      <c r="AM118" s="200"/>
      <c r="AN118" s="200">
        <v>1</v>
      </c>
      <c r="AO118" s="200"/>
      <c r="AP118" s="200">
        <v>0</v>
      </c>
      <c r="AQ118" s="241">
        <v>0</v>
      </c>
      <c r="AR118" s="247" t="s">
        <v>1290</v>
      </c>
      <c r="AS118" s="203" t="s">
        <v>1309</v>
      </c>
      <c r="AT118" s="194">
        <v>0</v>
      </c>
      <c r="AU118" s="200">
        <v>0</v>
      </c>
      <c r="AV118" s="246" t="e">
        <v>#DIV/0!</v>
      </c>
      <c r="AW118" s="262"/>
      <c r="AX118" s="255"/>
      <c r="AY118" s="256"/>
      <c r="AZ118" s="256"/>
      <c r="BA118" s="256" t="s">
        <v>1570</v>
      </c>
      <c r="BB118" s="257" t="s">
        <v>1577</v>
      </c>
      <c r="BC118" s="257"/>
      <c r="BD118" s="257"/>
      <c r="BE118" s="257"/>
      <c r="BF118" s="257"/>
      <c r="BG118" s="257"/>
      <c r="BH118" s="184">
        <v>0</v>
      </c>
      <c r="BI118" s="203" t="s">
        <v>1309</v>
      </c>
      <c r="BJ118" s="270"/>
      <c r="BK118" s="184" t="s">
        <v>1315</v>
      </c>
      <c r="BL118" s="184"/>
    </row>
    <row r="119" spans="1:67" s="178" customFormat="1" ht="25.5" hidden="1" customHeight="1">
      <c r="A119" s="191"/>
      <c r="B119" s="191"/>
      <c r="C119" s="191"/>
      <c r="D119" s="191"/>
      <c r="E119" s="217" t="s">
        <v>1579</v>
      </c>
      <c r="F119" s="203">
        <v>45360</v>
      </c>
      <c r="G119" s="203">
        <v>45360</v>
      </c>
      <c r="H119" s="203"/>
      <c r="I119" s="203"/>
      <c r="J119" s="203">
        <v>37921</v>
      </c>
      <c r="K119" s="223">
        <v>0</v>
      </c>
      <c r="L119" s="203"/>
      <c r="M119" s="203"/>
      <c r="N119" s="203"/>
      <c r="O119" s="200"/>
      <c r="P119" s="200">
        <v>-37921</v>
      </c>
      <c r="Q119" s="237"/>
      <c r="R119" s="200"/>
      <c r="S119" s="200"/>
      <c r="T119" s="203"/>
      <c r="U119" s="200">
        <v>0</v>
      </c>
      <c r="V119" s="203"/>
      <c r="W119" s="203"/>
      <c r="X119" s="203"/>
      <c r="Y119" s="203">
        <v>0</v>
      </c>
      <c r="Z119" s="203"/>
      <c r="AA119" s="203"/>
      <c r="AB119" s="203"/>
      <c r="AC119" s="203"/>
      <c r="AD119" s="203">
        <v>0</v>
      </c>
      <c r="AE119" s="203"/>
      <c r="AF119" s="203"/>
      <c r="AG119" s="203"/>
      <c r="AH119" s="203"/>
      <c r="AI119" s="203"/>
      <c r="AJ119" s="203"/>
      <c r="AK119" s="203"/>
      <c r="AL119" s="203"/>
      <c r="AM119" s="200"/>
      <c r="AN119" s="200">
        <v>1</v>
      </c>
      <c r="AO119" s="200"/>
      <c r="AP119" s="200">
        <v>0</v>
      </c>
      <c r="AQ119" s="241">
        <v>0</v>
      </c>
      <c r="AR119" s="247" t="s">
        <v>1290</v>
      </c>
      <c r="AS119" s="203" t="s">
        <v>1309</v>
      </c>
      <c r="AT119" s="194">
        <v>0</v>
      </c>
      <c r="AU119" s="200">
        <v>0</v>
      </c>
      <c r="AV119" s="246" t="e">
        <v>#DIV/0!</v>
      </c>
      <c r="AW119" s="262"/>
      <c r="AX119" s="255"/>
      <c r="AY119" s="256"/>
      <c r="AZ119" s="256"/>
      <c r="BA119" s="256" t="s">
        <v>1570</v>
      </c>
      <c r="BB119" s="257" t="s">
        <v>1580</v>
      </c>
      <c r="BC119" s="257"/>
      <c r="BD119" s="257"/>
      <c r="BE119" s="257"/>
      <c r="BF119" s="257"/>
      <c r="BG119" s="257"/>
      <c r="BH119" s="184">
        <v>0</v>
      </c>
      <c r="BI119" s="203" t="s">
        <v>1309</v>
      </c>
      <c r="BJ119" s="270"/>
      <c r="BK119" s="184" t="s">
        <v>1315</v>
      </c>
      <c r="BL119" s="184"/>
    </row>
    <row r="120" spans="1:67" s="178" customFormat="1" ht="25.5" hidden="1" customHeight="1">
      <c r="A120" s="191"/>
      <c r="B120" s="191"/>
      <c r="C120" s="191"/>
      <c r="D120" s="191"/>
      <c r="E120" s="217" t="s">
        <v>1582</v>
      </c>
      <c r="F120" s="203"/>
      <c r="G120" s="203"/>
      <c r="H120" s="203"/>
      <c r="I120" s="203"/>
      <c r="J120" s="203">
        <v>2865</v>
      </c>
      <c r="K120" s="223">
        <v>0</v>
      </c>
      <c r="L120" s="203"/>
      <c r="M120" s="203"/>
      <c r="N120" s="203"/>
      <c r="O120" s="200"/>
      <c r="P120" s="200">
        <v>-2865</v>
      </c>
      <c r="Q120" s="237"/>
      <c r="R120" s="200"/>
      <c r="S120" s="200"/>
      <c r="T120" s="203"/>
      <c r="U120" s="200">
        <v>0</v>
      </c>
      <c r="V120" s="203"/>
      <c r="W120" s="203"/>
      <c r="X120" s="203"/>
      <c r="Y120" s="203">
        <v>0</v>
      </c>
      <c r="Z120" s="203"/>
      <c r="AA120" s="203"/>
      <c r="AB120" s="203"/>
      <c r="AC120" s="203"/>
      <c r="AD120" s="203">
        <v>0</v>
      </c>
      <c r="AE120" s="203"/>
      <c r="AF120" s="203"/>
      <c r="AG120" s="203"/>
      <c r="AH120" s="203"/>
      <c r="AI120" s="203"/>
      <c r="AJ120" s="203"/>
      <c r="AK120" s="203"/>
      <c r="AL120" s="203"/>
      <c r="AM120" s="200"/>
      <c r="AN120" s="200"/>
      <c r="AO120" s="200"/>
      <c r="AP120" s="200">
        <v>0</v>
      </c>
      <c r="AQ120" s="241">
        <v>0</v>
      </c>
      <c r="AR120" s="247"/>
      <c r="AS120" s="203"/>
      <c r="AT120" s="194">
        <v>0</v>
      </c>
      <c r="AU120" s="200">
        <v>0</v>
      </c>
      <c r="AV120" s="246" t="e">
        <v>#DIV/0!</v>
      </c>
      <c r="AW120" s="262"/>
      <c r="AX120" s="255"/>
      <c r="AY120" s="256"/>
      <c r="AZ120" s="256"/>
      <c r="BA120" s="256" t="s">
        <v>1570</v>
      </c>
      <c r="BB120" s="257" t="s">
        <v>1583</v>
      </c>
      <c r="BC120" s="257"/>
      <c r="BD120" s="257"/>
      <c r="BE120" s="257"/>
      <c r="BF120" s="257"/>
      <c r="BG120" s="257"/>
      <c r="BH120" s="184">
        <v>0</v>
      </c>
      <c r="BI120" s="203"/>
      <c r="BJ120" s="270"/>
      <c r="BK120" s="184" t="s">
        <v>1315</v>
      </c>
      <c r="BL120" s="184"/>
    </row>
    <row r="121" spans="1:67" s="178" customFormat="1" ht="20.100000000000001" hidden="1" customHeight="1">
      <c r="A121" s="191"/>
      <c r="B121" s="191"/>
      <c r="C121" s="191"/>
      <c r="D121" s="191"/>
      <c r="E121" s="217" t="s">
        <v>1585</v>
      </c>
      <c r="F121" s="203">
        <v>9158</v>
      </c>
      <c r="G121" s="203">
        <v>9158</v>
      </c>
      <c r="H121" s="203"/>
      <c r="I121" s="203"/>
      <c r="J121" s="203">
        <v>7955</v>
      </c>
      <c r="K121" s="223">
        <v>0</v>
      </c>
      <c r="L121" s="203"/>
      <c r="M121" s="203"/>
      <c r="N121" s="203"/>
      <c r="O121" s="200"/>
      <c r="P121" s="200">
        <v>-7955</v>
      </c>
      <c r="Q121" s="237"/>
      <c r="R121" s="200"/>
      <c r="S121" s="200"/>
      <c r="T121" s="203"/>
      <c r="U121" s="200">
        <v>0</v>
      </c>
      <c r="V121" s="203"/>
      <c r="W121" s="203"/>
      <c r="X121" s="203"/>
      <c r="Y121" s="203">
        <v>0</v>
      </c>
      <c r="Z121" s="203"/>
      <c r="AA121" s="203"/>
      <c r="AB121" s="203"/>
      <c r="AC121" s="203"/>
      <c r="AD121" s="203">
        <v>0</v>
      </c>
      <c r="AE121" s="203"/>
      <c r="AF121" s="203"/>
      <c r="AG121" s="203"/>
      <c r="AH121" s="203"/>
      <c r="AI121" s="203"/>
      <c r="AJ121" s="203"/>
      <c r="AK121" s="203"/>
      <c r="AL121" s="203"/>
      <c r="AM121" s="200"/>
      <c r="AN121" s="200">
        <v>1</v>
      </c>
      <c r="AO121" s="200"/>
      <c r="AP121" s="200">
        <v>0</v>
      </c>
      <c r="AQ121" s="241">
        <v>0</v>
      </c>
      <c r="AR121" s="247" t="s">
        <v>1290</v>
      </c>
      <c r="AS121" s="203" t="s">
        <v>1309</v>
      </c>
      <c r="AT121" s="194">
        <v>0</v>
      </c>
      <c r="AU121" s="200">
        <v>0</v>
      </c>
      <c r="AV121" s="246" t="e">
        <v>#DIV/0!</v>
      </c>
      <c r="AW121" s="262"/>
      <c r="AX121" s="255"/>
      <c r="AY121" s="256"/>
      <c r="AZ121" s="256"/>
      <c r="BA121" s="256" t="s">
        <v>1570</v>
      </c>
      <c r="BB121" s="257" t="s">
        <v>1586</v>
      </c>
      <c r="BC121" s="257"/>
      <c r="BD121" s="257"/>
      <c r="BE121" s="257"/>
      <c r="BF121" s="257"/>
      <c r="BG121" s="257"/>
      <c r="BH121" s="184">
        <v>0</v>
      </c>
      <c r="BI121" s="203" t="s">
        <v>1309</v>
      </c>
      <c r="BJ121" s="270"/>
      <c r="BK121" s="184" t="s">
        <v>1315</v>
      </c>
      <c r="BL121" s="184"/>
    </row>
    <row r="122" spans="1:67" s="178" customFormat="1" ht="20.100000000000001" hidden="1" customHeight="1">
      <c r="A122" s="191">
        <v>1100246</v>
      </c>
      <c r="B122" s="191"/>
      <c r="C122" s="191"/>
      <c r="D122" s="191">
        <v>2</v>
      </c>
      <c r="E122" s="216" t="s">
        <v>1588</v>
      </c>
      <c r="F122" s="203"/>
      <c r="G122" s="203"/>
      <c r="H122" s="203"/>
      <c r="I122" s="203"/>
      <c r="J122" s="203"/>
      <c r="K122" s="223"/>
      <c r="L122" s="203"/>
      <c r="M122" s="203"/>
      <c r="N122" s="203"/>
      <c r="O122" s="200"/>
      <c r="P122" s="200"/>
      <c r="Q122" s="237"/>
      <c r="R122" s="200"/>
      <c r="S122" s="200"/>
      <c r="T122" s="203"/>
      <c r="U122" s="200"/>
      <c r="V122" s="203"/>
      <c r="W122" s="203">
        <v>2730</v>
      </c>
      <c r="X122" s="203"/>
      <c r="Y122" s="203">
        <v>2730</v>
      </c>
      <c r="Z122" s="203"/>
      <c r="AA122" s="203">
        <v>2730</v>
      </c>
      <c r="AB122" s="286">
        <v>0</v>
      </c>
      <c r="AC122" s="203"/>
      <c r="AD122" s="203">
        <v>0</v>
      </c>
      <c r="AE122" s="203">
        <v>0</v>
      </c>
      <c r="AF122" s="203"/>
      <c r="AG122" s="203"/>
      <c r="AH122" s="203"/>
      <c r="AI122" s="203"/>
      <c r="AJ122" s="203"/>
      <c r="AK122" s="203"/>
      <c r="AL122" s="203"/>
      <c r="AM122" s="200"/>
      <c r="AN122" s="200"/>
      <c r="AO122" s="200"/>
      <c r="AP122" s="200"/>
      <c r="AQ122" s="241"/>
      <c r="AR122" s="247"/>
      <c r="AS122" s="203"/>
      <c r="AT122" s="194">
        <v>2730</v>
      </c>
      <c r="AU122" s="200">
        <v>2730</v>
      </c>
      <c r="AV122" s="246" t="e">
        <v>#DIV/0!</v>
      </c>
      <c r="AW122" s="262"/>
      <c r="AX122" s="255"/>
      <c r="AY122" s="256"/>
      <c r="AZ122" s="291"/>
      <c r="BA122" s="291"/>
      <c r="BB122" s="292"/>
      <c r="BC122" s="293"/>
      <c r="BD122" s="293"/>
      <c r="BE122" s="293"/>
      <c r="BF122" s="293"/>
      <c r="BG122" s="293"/>
      <c r="BH122" s="184"/>
      <c r="BI122" s="203"/>
      <c r="BJ122" s="270"/>
      <c r="BK122" s="184" t="s">
        <v>1315</v>
      </c>
      <c r="BL122" s="184"/>
    </row>
    <row r="123" spans="1:67" s="178" customFormat="1" ht="20.100000000000001" hidden="1" customHeight="1">
      <c r="A123" s="191">
        <v>1100247</v>
      </c>
      <c r="B123" s="191"/>
      <c r="C123" s="191"/>
      <c r="D123" s="191">
        <v>2</v>
      </c>
      <c r="E123" s="216" t="s">
        <v>1589</v>
      </c>
      <c r="F123" s="203"/>
      <c r="G123" s="203"/>
      <c r="H123" s="203"/>
      <c r="I123" s="203"/>
      <c r="J123" s="203"/>
      <c r="K123" s="223"/>
      <c r="L123" s="203"/>
      <c r="M123" s="203"/>
      <c r="N123" s="203"/>
      <c r="O123" s="200"/>
      <c r="P123" s="200"/>
      <c r="Q123" s="237"/>
      <c r="R123" s="200"/>
      <c r="S123" s="200"/>
      <c r="T123" s="203"/>
      <c r="U123" s="200"/>
      <c r="V123" s="203"/>
      <c r="W123" s="203">
        <v>27267</v>
      </c>
      <c r="X123" s="203"/>
      <c r="Y123" s="203">
        <v>27267</v>
      </c>
      <c r="Z123" s="203"/>
      <c r="AA123" s="203">
        <v>2000</v>
      </c>
      <c r="AB123" s="203">
        <v>25267</v>
      </c>
      <c r="AC123" s="203"/>
      <c r="AD123" s="203">
        <v>0</v>
      </c>
      <c r="AE123" s="203">
        <v>0</v>
      </c>
      <c r="AF123" s="203"/>
      <c r="AG123" s="203"/>
      <c r="AH123" s="203"/>
      <c r="AI123" s="203"/>
      <c r="AJ123" s="203"/>
      <c r="AK123" s="203"/>
      <c r="AL123" s="203"/>
      <c r="AM123" s="200"/>
      <c r="AN123" s="200"/>
      <c r="AO123" s="200"/>
      <c r="AP123" s="200"/>
      <c r="AQ123" s="241"/>
      <c r="AR123" s="247"/>
      <c r="AS123" s="203"/>
      <c r="AT123" s="194">
        <v>27267</v>
      </c>
      <c r="AU123" s="200">
        <v>27267</v>
      </c>
      <c r="AV123" s="246" t="e">
        <v>#DIV/0!</v>
      </c>
      <c r="AW123" s="262"/>
      <c r="AX123" s="255"/>
      <c r="AY123" s="256"/>
      <c r="AZ123" s="291"/>
      <c r="BA123" s="291"/>
      <c r="BB123" s="292"/>
      <c r="BC123" s="293"/>
      <c r="BD123" s="293"/>
      <c r="BE123" s="293"/>
      <c r="BF123" s="293"/>
      <c r="BG123" s="293"/>
      <c r="BH123" s="184"/>
      <c r="BI123" s="203"/>
      <c r="BJ123" s="270"/>
      <c r="BK123" s="184" t="s">
        <v>1315</v>
      </c>
      <c r="BL123" s="184"/>
    </row>
    <row r="124" spans="1:67" s="178" customFormat="1" ht="20.100000000000001" hidden="1" customHeight="1">
      <c r="A124" s="191">
        <v>1100248</v>
      </c>
      <c r="B124" s="191"/>
      <c r="C124" s="191"/>
      <c r="D124" s="191">
        <v>2</v>
      </c>
      <c r="E124" s="216" t="s">
        <v>1590</v>
      </c>
      <c r="F124" s="203"/>
      <c r="G124" s="203">
        <v>182300</v>
      </c>
      <c r="H124" s="203">
        <v>0</v>
      </c>
      <c r="I124" s="203">
        <v>0</v>
      </c>
      <c r="J124" s="203">
        <v>183858</v>
      </c>
      <c r="K124" s="203">
        <v>183858</v>
      </c>
      <c r="L124" s="203">
        <v>0</v>
      </c>
      <c r="M124" s="203">
        <v>0</v>
      </c>
      <c r="N124" s="203">
        <v>0</v>
      </c>
      <c r="O124" s="203">
        <v>0</v>
      </c>
      <c r="P124" s="203">
        <v>0</v>
      </c>
      <c r="Q124" s="203">
        <v>0</v>
      </c>
      <c r="R124" s="203">
        <v>0</v>
      </c>
      <c r="S124" s="203">
        <v>0</v>
      </c>
      <c r="T124" s="203">
        <v>387152</v>
      </c>
      <c r="U124" s="203">
        <v>47042</v>
      </c>
      <c r="V124" s="203">
        <v>387152</v>
      </c>
      <c r="W124" s="203">
        <v>588165</v>
      </c>
      <c r="X124" s="203"/>
      <c r="Y124" s="203">
        <v>588165</v>
      </c>
      <c r="Z124" s="203"/>
      <c r="AA124" s="203">
        <v>4297</v>
      </c>
      <c r="AB124" s="286">
        <v>583868</v>
      </c>
      <c r="AC124" s="203">
        <v>0</v>
      </c>
      <c r="AD124" s="203">
        <v>0</v>
      </c>
      <c r="AE124" s="203">
        <v>0</v>
      </c>
      <c r="AF124" s="203">
        <v>156252</v>
      </c>
      <c r="AG124" s="203">
        <v>-230900</v>
      </c>
      <c r="AH124" s="203"/>
      <c r="AI124" s="203"/>
      <c r="AJ124" s="203"/>
      <c r="AK124" s="203" t="s">
        <v>1591</v>
      </c>
      <c r="AL124" s="203"/>
      <c r="AM124" s="203"/>
      <c r="AN124" s="203"/>
      <c r="AO124" s="203"/>
      <c r="AP124" s="200">
        <v>203294</v>
      </c>
      <c r="AQ124" s="241">
        <v>1.1060000000000001</v>
      </c>
      <c r="AR124" s="203"/>
      <c r="AS124" s="203"/>
      <c r="AT124" s="194">
        <v>201013</v>
      </c>
      <c r="AU124" s="200">
        <v>201013</v>
      </c>
      <c r="AV124" s="246">
        <v>51.9</v>
      </c>
      <c r="AW124" s="262"/>
      <c r="AX124" s="255"/>
      <c r="AY124" s="256" t="s">
        <v>1592</v>
      </c>
      <c r="AZ124" s="291"/>
      <c r="BA124" s="291"/>
      <c r="BB124" s="292"/>
      <c r="BC124" s="293"/>
      <c r="BD124" s="293"/>
      <c r="BE124" s="293"/>
      <c r="BF124" s="293"/>
      <c r="BG124" s="293"/>
      <c r="BH124" s="184">
        <v>571010</v>
      </c>
      <c r="BI124" s="203"/>
      <c r="BJ124" s="270"/>
      <c r="BK124" s="184" t="s">
        <v>1315</v>
      </c>
      <c r="BL124" s="184"/>
    </row>
    <row r="125" spans="1:67" s="178" customFormat="1" ht="20.100000000000001" hidden="1" customHeight="1">
      <c r="A125" s="191"/>
      <c r="B125" s="191"/>
      <c r="C125" s="191"/>
      <c r="D125" s="191">
        <v>2</v>
      </c>
      <c r="E125" s="216" t="s">
        <v>1593</v>
      </c>
      <c r="F125" s="203">
        <v>182300</v>
      </c>
      <c r="G125" s="203">
        <v>182300</v>
      </c>
      <c r="H125" s="203"/>
      <c r="I125" s="203"/>
      <c r="J125" s="203">
        <v>183858</v>
      </c>
      <c r="K125" s="223">
        <v>183858</v>
      </c>
      <c r="L125" s="203"/>
      <c r="M125" s="203"/>
      <c r="N125" s="203"/>
      <c r="O125" s="200"/>
      <c r="P125" s="200">
        <v>0</v>
      </c>
      <c r="Q125" s="237"/>
      <c r="R125" s="200"/>
      <c r="S125" s="200"/>
      <c r="T125" s="203">
        <v>230900</v>
      </c>
      <c r="U125" s="200">
        <v>47042</v>
      </c>
      <c r="V125" s="203">
        <v>230900</v>
      </c>
      <c r="W125" s="203">
        <v>232700</v>
      </c>
      <c r="X125" s="203">
        <v>0</v>
      </c>
      <c r="Y125" s="203">
        <v>232700</v>
      </c>
      <c r="Z125" s="203"/>
      <c r="AA125" s="203"/>
      <c r="AB125" s="203">
        <v>232700</v>
      </c>
      <c r="AC125" s="203"/>
      <c r="AD125" s="203">
        <v>0</v>
      </c>
      <c r="AE125" s="203">
        <v>0</v>
      </c>
      <c r="AF125" s="203">
        <v>230900</v>
      </c>
      <c r="AG125" s="203"/>
      <c r="AH125" s="203"/>
      <c r="AI125" s="203"/>
      <c r="AJ125" s="203"/>
      <c r="AK125" s="203"/>
      <c r="AL125" s="203"/>
      <c r="AM125" s="200">
        <v>1</v>
      </c>
      <c r="AN125" s="200">
        <v>1</v>
      </c>
      <c r="AO125" s="200"/>
      <c r="AP125" s="200">
        <v>47042</v>
      </c>
      <c r="AQ125" s="241">
        <v>0.25600000000000001</v>
      </c>
      <c r="AR125" s="200"/>
      <c r="AS125" s="203"/>
      <c r="AT125" s="194">
        <v>1800</v>
      </c>
      <c r="AU125" s="200">
        <v>1800</v>
      </c>
      <c r="AV125" s="246">
        <v>0.8</v>
      </c>
      <c r="AW125" s="262"/>
      <c r="AX125" s="255"/>
      <c r="AY125" s="256" t="s">
        <v>1594</v>
      </c>
      <c r="AZ125" s="256" t="s">
        <v>1595</v>
      </c>
      <c r="BA125" s="256" t="s">
        <v>1590</v>
      </c>
      <c r="BB125" s="257" t="s">
        <v>1596</v>
      </c>
      <c r="BC125" s="257"/>
      <c r="BD125" s="257"/>
      <c r="BE125" s="257"/>
      <c r="BF125" s="257"/>
      <c r="BG125" s="257"/>
      <c r="BH125" s="184">
        <v>414758</v>
      </c>
      <c r="BI125" s="203" t="s">
        <v>1327</v>
      </c>
      <c r="BJ125" s="270"/>
      <c r="BK125" s="184" t="s">
        <v>1315</v>
      </c>
      <c r="BL125" s="184"/>
    </row>
    <row r="126" spans="1:67" s="178" customFormat="1" ht="34.5" hidden="1" customHeight="1">
      <c r="A126" s="191"/>
      <c r="B126" s="191"/>
      <c r="C126" s="191"/>
      <c r="D126" s="191">
        <v>2</v>
      </c>
      <c r="E126" s="217" t="s">
        <v>1597</v>
      </c>
      <c r="F126" s="203"/>
      <c r="G126" s="203"/>
      <c r="H126" s="203"/>
      <c r="I126" s="203"/>
      <c r="J126" s="203"/>
      <c r="K126" s="223"/>
      <c r="L126" s="203"/>
      <c r="M126" s="203"/>
      <c r="N126" s="203"/>
      <c r="O126" s="200"/>
      <c r="P126" s="200"/>
      <c r="Q126" s="237"/>
      <c r="R126" s="200"/>
      <c r="S126" s="200"/>
      <c r="T126" s="203">
        <v>156252</v>
      </c>
      <c r="U126" s="200"/>
      <c r="V126" s="203">
        <v>156252</v>
      </c>
      <c r="W126" s="283">
        <v>156224</v>
      </c>
      <c r="X126" s="203"/>
      <c r="Y126" s="283">
        <v>156224</v>
      </c>
      <c r="Z126" s="203"/>
      <c r="AA126" s="203"/>
      <c r="AB126" s="203">
        <v>156224</v>
      </c>
      <c r="AC126" s="203"/>
      <c r="AD126" s="203">
        <v>0</v>
      </c>
      <c r="AE126" s="203">
        <v>0</v>
      </c>
      <c r="AF126" s="203"/>
      <c r="AG126" s="203"/>
      <c r="AH126" s="203"/>
      <c r="AI126" s="203"/>
      <c r="AJ126" s="203"/>
      <c r="AK126" s="203"/>
      <c r="AL126" s="203"/>
      <c r="AM126" s="200"/>
      <c r="AN126" s="200"/>
      <c r="AO126" s="200"/>
      <c r="AP126" s="200"/>
      <c r="AQ126" s="241"/>
      <c r="AR126" s="247"/>
      <c r="AS126" s="203"/>
      <c r="AT126" s="194">
        <v>-28</v>
      </c>
      <c r="AU126" s="200">
        <v>-28</v>
      </c>
      <c r="AV126" s="246">
        <v>0</v>
      </c>
      <c r="AW126" s="262"/>
      <c r="AX126" s="255"/>
      <c r="AY126" s="256"/>
      <c r="AZ126" s="256" t="s">
        <v>1598</v>
      </c>
      <c r="BA126" s="256"/>
      <c r="BB126" s="257"/>
      <c r="BC126" s="257"/>
      <c r="BD126" s="257"/>
      <c r="BE126" s="257"/>
      <c r="BF126" s="257"/>
      <c r="BG126" s="257"/>
      <c r="BH126" s="184"/>
      <c r="BI126" s="203" t="s">
        <v>1327</v>
      </c>
      <c r="BJ126" s="270"/>
      <c r="BK126" s="184" t="s">
        <v>1315</v>
      </c>
      <c r="BL126" s="184"/>
    </row>
    <row r="127" spans="1:67" s="178" customFormat="1" ht="20.100000000000001" hidden="1" customHeight="1">
      <c r="A127" s="191"/>
      <c r="B127" s="191"/>
      <c r="C127" s="191"/>
      <c r="D127" s="191">
        <v>2</v>
      </c>
      <c r="E127" s="216" t="s">
        <v>1600</v>
      </c>
      <c r="F127" s="203"/>
      <c r="G127" s="203"/>
      <c r="H127" s="203"/>
      <c r="I127" s="203"/>
      <c r="J127" s="203"/>
      <c r="K127" s="223"/>
      <c r="L127" s="203"/>
      <c r="M127" s="203"/>
      <c r="N127" s="203"/>
      <c r="O127" s="200"/>
      <c r="P127" s="200"/>
      <c r="Q127" s="237"/>
      <c r="R127" s="200"/>
      <c r="S127" s="200"/>
      <c r="T127" s="203"/>
      <c r="U127" s="200"/>
      <c r="V127" s="203"/>
      <c r="W127" s="203">
        <v>68592</v>
      </c>
      <c r="X127" s="203"/>
      <c r="Y127" s="203">
        <v>68592</v>
      </c>
      <c r="Z127" s="203"/>
      <c r="AA127" s="203"/>
      <c r="AB127" s="203">
        <v>68592</v>
      </c>
      <c r="AC127" s="203"/>
      <c r="AD127" s="203">
        <v>0</v>
      </c>
      <c r="AE127" s="203">
        <v>0</v>
      </c>
      <c r="AF127" s="203"/>
      <c r="AG127" s="203"/>
      <c r="AH127" s="203"/>
      <c r="AI127" s="203"/>
      <c r="AJ127" s="203"/>
      <c r="AK127" s="203"/>
      <c r="AL127" s="203"/>
      <c r="AM127" s="203"/>
      <c r="AN127" s="203"/>
      <c r="AO127" s="203"/>
      <c r="AP127" s="200"/>
      <c r="AQ127" s="241"/>
      <c r="AR127" s="203"/>
      <c r="AS127" s="203"/>
      <c r="AT127" s="194">
        <v>68592</v>
      </c>
      <c r="AU127" s="200">
        <v>68592</v>
      </c>
      <c r="AV127" s="246" t="e">
        <v>#DIV/0!</v>
      </c>
      <c r="AW127" s="262"/>
      <c r="AX127" s="255"/>
      <c r="AY127" s="256"/>
      <c r="AZ127" s="291"/>
      <c r="BA127" s="291"/>
      <c r="BB127" s="292"/>
      <c r="BC127" s="293"/>
      <c r="BD127" s="293"/>
      <c r="BE127" s="293"/>
      <c r="BF127" s="293"/>
      <c r="BG127" s="293"/>
      <c r="BH127" s="184"/>
      <c r="BI127" s="203"/>
      <c r="BJ127" s="270"/>
      <c r="BK127" s="184" t="s">
        <v>1315</v>
      </c>
      <c r="BL127" s="184"/>
    </row>
    <row r="128" spans="1:67" s="178" customFormat="1" ht="20.100000000000001" hidden="1" customHeight="1">
      <c r="A128" s="191"/>
      <c r="B128" s="191"/>
      <c r="C128" s="191"/>
      <c r="D128" s="191">
        <v>2</v>
      </c>
      <c r="E128" s="216" t="s">
        <v>1601</v>
      </c>
      <c r="F128" s="203"/>
      <c r="G128" s="203"/>
      <c r="H128" s="203"/>
      <c r="I128" s="203"/>
      <c r="J128" s="203"/>
      <c r="K128" s="223"/>
      <c r="L128" s="203"/>
      <c r="M128" s="203"/>
      <c r="N128" s="203"/>
      <c r="O128" s="200"/>
      <c r="P128" s="200"/>
      <c r="Q128" s="237"/>
      <c r="R128" s="200"/>
      <c r="S128" s="200"/>
      <c r="T128" s="203"/>
      <c r="U128" s="200"/>
      <c r="V128" s="203"/>
      <c r="W128" s="203">
        <v>61245</v>
      </c>
      <c r="X128" s="203"/>
      <c r="Y128" s="203">
        <v>61245</v>
      </c>
      <c r="Z128" s="203"/>
      <c r="AA128" s="203"/>
      <c r="AB128" s="203">
        <v>61245</v>
      </c>
      <c r="AC128" s="203"/>
      <c r="AD128" s="203">
        <v>0</v>
      </c>
      <c r="AE128" s="203">
        <v>0</v>
      </c>
      <c r="AF128" s="203"/>
      <c r="AG128" s="203"/>
      <c r="AH128" s="203"/>
      <c r="AI128" s="203"/>
      <c r="AJ128" s="203"/>
      <c r="AK128" s="203"/>
      <c r="AL128" s="203"/>
      <c r="AM128" s="203"/>
      <c r="AN128" s="203"/>
      <c r="AO128" s="203"/>
      <c r="AP128" s="200"/>
      <c r="AQ128" s="241"/>
      <c r="AR128" s="203"/>
      <c r="AS128" s="203"/>
      <c r="AT128" s="194">
        <v>61245</v>
      </c>
      <c r="AU128" s="200">
        <v>61245</v>
      </c>
      <c r="AV128" s="246" t="e">
        <v>#DIV/0!</v>
      </c>
      <c r="AW128" s="262"/>
      <c r="AX128" s="255"/>
      <c r="AY128" s="256"/>
      <c r="AZ128" s="291"/>
      <c r="BA128" s="291"/>
      <c r="BB128" s="292"/>
      <c r="BC128" s="293"/>
      <c r="BD128" s="293"/>
      <c r="BE128" s="293"/>
      <c r="BF128" s="293"/>
      <c r="BG128" s="293"/>
      <c r="BH128" s="184"/>
      <c r="BI128" s="203"/>
      <c r="BJ128" s="270"/>
      <c r="BK128" s="184" t="s">
        <v>1315</v>
      </c>
      <c r="BL128" s="184"/>
    </row>
    <row r="129" spans="1:67" s="178" customFormat="1" ht="20.100000000000001" hidden="1" customHeight="1">
      <c r="A129" s="191"/>
      <c r="B129" s="191"/>
      <c r="C129" s="191"/>
      <c r="D129" s="191">
        <v>2</v>
      </c>
      <c r="E129" s="216" t="s">
        <v>1602</v>
      </c>
      <c r="F129" s="203"/>
      <c r="G129" s="203"/>
      <c r="H129" s="203"/>
      <c r="I129" s="203"/>
      <c r="J129" s="203"/>
      <c r="K129" s="223"/>
      <c r="L129" s="203"/>
      <c r="M129" s="203"/>
      <c r="N129" s="203"/>
      <c r="O129" s="200"/>
      <c r="P129" s="200"/>
      <c r="Q129" s="237"/>
      <c r="R129" s="200"/>
      <c r="S129" s="200"/>
      <c r="T129" s="203"/>
      <c r="U129" s="200"/>
      <c r="V129" s="203"/>
      <c r="W129" s="203">
        <v>4610</v>
      </c>
      <c r="X129" s="203"/>
      <c r="Y129" s="203">
        <v>4610</v>
      </c>
      <c r="Z129" s="203"/>
      <c r="AA129" s="203"/>
      <c r="AB129" s="203">
        <v>4610</v>
      </c>
      <c r="AC129" s="203"/>
      <c r="AD129" s="203">
        <v>0</v>
      </c>
      <c r="AE129" s="203">
        <v>0</v>
      </c>
      <c r="AF129" s="203"/>
      <c r="AG129" s="203"/>
      <c r="AH129" s="203"/>
      <c r="AI129" s="203"/>
      <c r="AJ129" s="203"/>
      <c r="AK129" s="203"/>
      <c r="AL129" s="203"/>
      <c r="AM129" s="203"/>
      <c r="AN129" s="203"/>
      <c r="AO129" s="203"/>
      <c r="AP129" s="200"/>
      <c r="AQ129" s="241"/>
      <c r="AR129" s="203"/>
      <c r="AS129" s="203"/>
      <c r="AT129" s="194">
        <v>4610</v>
      </c>
      <c r="AU129" s="200">
        <v>4610</v>
      </c>
      <c r="AV129" s="246" t="e">
        <v>#DIV/0!</v>
      </c>
      <c r="AW129" s="262"/>
      <c r="AX129" s="255"/>
      <c r="AY129" s="256"/>
      <c r="AZ129" s="291"/>
      <c r="BA129" s="291"/>
      <c r="BB129" s="292"/>
      <c r="BC129" s="293"/>
      <c r="BD129" s="293"/>
      <c r="BE129" s="293"/>
      <c r="BF129" s="293"/>
      <c r="BG129" s="293"/>
      <c r="BH129" s="184"/>
      <c r="BI129" s="203"/>
      <c r="BJ129" s="270"/>
      <c r="BK129" s="184" t="s">
        <v>1315</v>
      </c>
      <c r="BL129" s="184"/>
    </row>
    <row r="130" spans="1:67" s="178" customFormat="1" ht="20.100000000000001" hidden="1" customHeight="1">
      <c r="A130" s="191"/>
      <c r="B130" s="191"/>
      <c r="C130" s="191"/>
      <c r="D130" s="191"/>
      <c r="E130" s="216" t="s">
        <v>1603</v>
      </c>
      <c r="F130" s="203"/>
      <c r="G130" s="203"/>
      <c r="H130" s="203"/>
      <c r="I130" s="203"/>
      <c r="J130" s="203"/>
      <c r="K130" s="223"/>
      <c r="L130" s="203"/>
      <c r="M130" s="203"/>
      <c r="N130" s="203"/>
      <c r="O130" s="200"/>
      <c r="P130" s="200"/>
      <c r="Q130" s="237"/>
      <c r="R130" s="200"/>
      <c r="S130" s="200"/>
      <c r="T130" s="203"/>
      <c r="U130" s="200"/>
      <c r="V130" s="203"/>
      <c r="W130" s="203">
        <v>64794</v>
      </c>
      <c r="X130" s="203"/>
      <c r="Y130" s="203">
        <v>64794</v>
      </c>
      <c r="Z130" s="203"/>
      <c r="AA130" s="203">
        <v>4297</v>
      </c>
      <c r="AB130" s="203">
        <v>60497</v>
      </c>
      <c r="AC130" s="203"/>
      <c r="AD130" s="203"/>
      <c r="AE130" s="203"/>
      <c r="AF130" s="203"/>
      <c r="AG130" s="203"/>
      <c r="AH130" s="203"/>
      <c r="AI130" s="203"/>
      <c r="AJ130" s="203"/>
      <c r="AK130" s="203"/>
      <c r="AL130" s="203"/>
      <c r="AM130" s="203"/>
      <c r="AN130" s="203"/>
      <c r="AO130" s="203"/>
      <c r="AP130" s="200"/>
      <c r="AQ130" s="241"/>
      <c r="AR130" s="203"/>
      <c r="AS130" s="203"/>
      <c r="AT130" s="194">
        <v>64794</v>
      </c>
      <c r="AU130" s="200">
        <v>64794</v>
      </c>
      <c r="AV130" s="246" t="e">
        <v>#DIV/0!</v>
      </c>
      <c r="AW130" s="262"/>
      <c r="AX130" s="255"/>
      <c r="AY130" s="256"/>
      <c r="AZ130" s="291"/>
      <c r="BA130" s="291"/>
      <c r="BB130" s="292"/>
      <c r="BC130" s="293"/>
      <c r="BD130" s="293"/>
      <c r="BE130" s="293"/>
      <c r="BF130" s="293"/>
      <c r="BG130" s="293"/>
      <c r="BH130" s="184"/>
      <c r="BI130" s="203"/>
      <c r="BJ130" s="270"/>
      <c r="BK130" s="184" t="s">
        <v>1315</v>
      </c>
      <c r="BL130" s="184"/>
    </row>
    <row r="131" spans="1:67" s="178" customFormat="1" ht="20.100000000000001" hidden="1" customHeight="1">
      <c r="A131" s="191">
        <v>1100249</v>
      </c>
      <c r="B131" s="191"/>
      <c r="C131" s="191"/>
      <c r="D131" s="191">
        <v>2</v>
      </c>
      <c r="E131" s="297" t="s">
        <v>1604</v>
      </c>
      <c r="F131" s="203"/>
      <c r="G131" s="203"/>
      <c r="H131" s="203"/>
      <c r="I131" s="203"/>
      <c r="J131" s="203"/>
      <c r="K131" s="223"/>
      <c r="L131" s="203"/>
      <c r="M131" s="203"/>
      <c r="N131" s="203"/>
      <c r="O131" s="200"/>
      <c r="P131" s="200"/>
      <c r="Q131" s="237"/>
      <c r="R131" s="200"/>
      <c r="S131" s="200"/>
      <c r="T131" s="203">
        <v>698573</v>
      </c>
      <c r="U131" s="203">
        <v>133648</v>
      </c>
      <c r="V131" s="203">
        <v>698573</v>
      </c>
      <c r="W131" s="203">
        <v>923014</v>
      </c>
      <c r="X131" s="203"/>
      <c r="Y131" s="203">
        <v>923014</v>
      </c>
      <c r="Z131" s="203"/>
      <c r="AA131" s="203"/>
      <c r="AB131" s="286">
        <v>923014</v>
      </c>
      <c r="AC131" s="203"/>
      <c r="AD131" s="203">
        <v>0</v>
      </c>
      <c r="AE131" s="203">
        <v>0</v>
      </c>
      <c r="AF131" s="203"/>
      <c r="AG131" s="203"/>
      <c r="AH131" s="203"/>
      <c r="AI131" s="203"/>
      <c r="AJ131" s="203"/>
      <c r="AK131" s="203"/>
      <c r="AL131" s="203"/>
      <c r="AM131" s="200"/>
      <c r="AN131" s="200"/>
      <c r="AO131" s="200"/>
      <c r="AP131" s="200"/>
      <c r="AQ131" s="241"/>
      <c r="AR131" s="247"/>
      <c r="AS131" s="203"/>
      <c r="AT131" s="194">
        <v>224441</v>
      </c>
      <c r="AU131" s="200">
        <v>224441</v>
      </c>
      <c r="AV131" s="246">
        <v>32.1</v>
      </c>
      <c r="AW131" s="262"/>
      <c r="AX131" s="255"/>
      <c r="AY131" s="256"/>
      <c r="AZ131" s="291"/>
      <c r="BA131" s="291"/>
      <c r="BB131" s="292"/>
      <c r="BC131" s="293"/>
      <c r="BD131" s="293"/>
      <c r="BE131" s="293"/>
      <c r="BF131" s="293"/>
      <c r="BG131" s="293"/>
      <c r="BH131" s="184"/>
      <c r="BI131" s="203"/>
      <c r="BJ131" s="270"/>
      <c r="BK131" s="184" t="s">
        <v>1315</v>
      </c>
      <c r="BL131" s="184"/>
    </row>
    <row r="132" spans="1:67" s="178" customFormat="1" ht="20.100000000000001" hidden="1" customHeight="1">
      <c r="A132" s="191"/>
      <c r="B132" s="191"/>
      <c r="C132" s="191"/>
      <c r="D132" s="191">
        <v>2</v>
      </c>
      <c r="E132" s="216" t="s">
        <v>1605</v>
      </c>
      <c r="F132" s="203"/>
      <c r="G132" s="203"/>
      <c r="H132" s="203"/>
      <c r="I132" s="203"/>
      <c r="J132" s="203"/>
      <c r="K132" s="223"/>
      <c r="L132" s="203"/>
      <c r="M132" s="203"/>
      <c r="N132" s="203"/>
      <c r="O132" s="200"/>
      <c r="P132" s="200"/>
      <c r="Q132" s="237"/>
      <c r="R132" s="200"/>
      <c r="S132" s="200"/>
      <c r="T132" s="203"/>
      <c r="U132" s="203"/>
      <c r="V132" s="203"/>
      <c r="W132" s="283">
        <v>131535</v>
      </c>
      <c r="X132" s="203"/>
      <c r="Y132" s="283">
        <v>131535</v>
      </c>
      <c r="Z132" s="203"/>
      <c r="AA132" s="203"/>
      <c r="AB132" s="203">
        <v>131535</v>
      </c>
      <c r="AC132" s="203"/>
      <c r="AD132" s="203"/>
      <c r="AE132" s="203">
        <v>0</v>
      </c>
      <c r="AF132" s="203"/>
      <c r="AG132" s="203"/>
      <c r="AH132" s="203"/>
      <c r="AI132" s="203"/>
      <c r="AJ132" s="203"/>
      <c r="AK132" s="203"/>
      <c r="AL132" s="203"/>
      <c r="AM132" s="200"/>
      <c r="AN132" s="200"/>
      <c r="AO132" s="200"/>
      <c r="AP132" s="200"/>
      <c r="AQ132" s="241"/>
      <c r="AR132" s="247"/>
      <c r="AS132" s="203"/>
      <c r="AT132" s="194">
        <v>131535</v>
      </c>
      <c r="AU132" s="200">
        <v>131535</v>
      </c>
      <c r="AV132" s="246" t="e">
        <v>#DIV/0!</v>
      </c>
      <c r="AW132" s="262"/>
      <c r="AX132" s="255"/>
      <c r="AY132" s="256"/>
      <c r="AZ132" s="291"/>
      <c r="BA132" s="291"/>
      <c r="BB132" s="292"/>
      <c r="BC132" s="293"/>
      <c r="BD132" s="293"/>
      <c r="BE132" s="293"/>
      <c r="BF132" s="293"/>
      <c r="BG132" s="293"/>
      <c r="BH132" s="184"/>
      <c r="BI132" s="203"/>
      <c r="BJ132" s="270"/>
      <c r="BK132" s="184" t="s">
        <v>1315</v>
      </c>
      <c r="BL132" s="184"/>
    </row>
    <row r="133" spans="1:67" s="178" customFormat="1" ht="20.100000000000001" hidden="1" customHeight="1">
      <c r="A133" s="191"/>
      <c r="B133" s="191"/>
      <c r="C133" s="191"/>
      <c r="D133" s="191">
        <v>2</v>
      </c>
      <c r="E133" s="216" t="s">
        <v>1607</v>
      </c>
      <c r="F133" s="203">
        <v>515700</v>
      </c>
      <c r="G133" s="203">
        <v>515700</v>
      </c>
      <c r="H133" s="203"/>
      <c r="I133" s="203"/>
      <c r="J133" s="203">
        <v>564925</v>
      </c>
      <c r="K133" s="223">
        <v>564925</v>
      </c>
      <c r="L133" s="203"/>
      <c r="M133" s="203"/>
      <c r="N133" s="203"/>
      <c r="O133" s="200"/>
      <c r="P133" s="200">
        <v>0</v>
      </c>
      <c r="Q133" s="237"/>
      <c r="R133" s="200"/>
      <c r="S133" s="200"/>
      <c r="T133" s="203">
        <v>698573</v>
      </c>
      <c r="U133" s="200">
        <v>133648</v>
      </c>
      <c r="V133" s="203">
        <v>698573</v>
      </c>
      <c r="W133" s="283">
        <v>783882</v>
      </c>
      <c r="X133" s="203">
        <v>0</v>
      </c>
      <c r="Y133" s="283">
        <v>783882</v>
      </c>
      <c r="Z133" s="203"/>
      <c r="AA133" s="203"/>
      <c r="AB133" s="203">
        <v>783882</v>
      </c>
      <c r="AC133" s="203"/>
      <c r="AD133" s="203">
        <v>0</v>
      </c>
      <c r="AE133" s="203">
        <v>0</v>
      </c>
      <c r="AF133" s="203"/>
      <c r="AG133" s="203"/>
      <c r="AH133" s="203"/>
      <c r="AI133" s="203"/>
      <c r="AJ133" s="203"/>
      <c r="AK133" s="203"/>
      <c r="AL133" s="203"/>
      <c r="AM133" s="200">
        <v>1</v>
      </c>
      <c r="AN133" s="200">
        <v>1</v>
      </c>
      <c r="AO133" s="200"/>
      <c r="AP133" s="200">
        <v>133648</v>
      </c>
      <c r="AQ133" s="241">
        <v>0.23699999999999999</v>
      </c>
      <c r="AR133" s="200"/>
      <c r="AS133" s="203"/>
      <c r="AT133" s="194">
        <v>85309</v>
      </c>
      <c r="AU133" s="200">
        <v>85309</v>
      </c>
      <c r="AV133" s="246">
        <v>12.2</v>
      </c>
      <c r="AW133" s="262"/>
      <c r="AX133" s="255"/>
      <c r="AY133" s="256"/>
      <c r="AZ133" s="256"/>
      <c r="BA133" s="256"/>
      <c r="BB133" s="257" t="s">
        <v>1608</v>
      </c>
      <c r="BC133" s="257"/>
      <c r="BD133" s="257"/>
      <c r="BE133" s="257"/>
      <c r="BF133" s="257"/>
      <c r="BG133" s="257"/>
      <c r="BH133" s="184">
        <v>1263498</v>
      </c>
      <c r="BI133" s="203"/>
      <c r="BJ133" s="270"/>
      <c r="BK133" s="184" t="s">
        <v>1315</v>
      </c>
      <c r="BL133" s="184"/>
    </row>
    <row r="134" spans="1:67" s="178" customFormat="1" ht="34.5" hidden="1" customHeight="1">
      <c r="A134" s="191"/>
      <c r="B134" s="191"/>
      <c r="C134" s="191"/>
      <c r="D134" s="191">
        <v>2</v>
      </c>
      <c r="E134" s="217" t="s">
        <v>1610</v>
      </c>
      <c r="F134" s="298">
        <v>502900</v>
      </c>
      <c r="G134" s="298">
        <v>502900</v>
      </c>
      <c r="H134" s="298"/>
      <c r="I134" s="298"/>
      <c r="J134" s="298">
        <v>556103</v>
      </c>
      <c r="K134" s="306">
        <v>556103</v>
      </c>
      <c r="L134" s="298"/>
      <c r="M134" s="298"/>
      <c r="N134" s="298"/>
      <c r="O134" s="200"/>
      <c r="P134" s="200">
        <v>0</v>
      </c>
      <c r="Q134" s="237"/>
      <c r="R134" s="200"/>
      <c r="S134" s="200"/>
      <c r="T134" s="298">
        <v>683596</v>
      </c>
      <c r="U134" s="200">
        <v>127493</v>
      </c>
      <c r="V134" s="298">
        <v>683596</v>
      </c>
      <c r="W134" s="310">
        <v>768083</v>
      </c>
      <c r="X134" s="298"/>
      <c r="Y134" s="283">
        <v>768083</v>
      </c>
      <c r="Z134" s="203"/>
      <c r="AA134" s="203"/>
      <c r="AB134" s="203">
        <v>768083</v>
      </c>
      <c r="AC134" s="203"/>
      <c r="AD134" s="203">
        <v>0</v>
      </c>
      <c r="AE134" s="203">
        <v>0</v>
      </c>
      <c r="AF134" s="298">
        <v>603596</v>
      </c>
      <c r="AG134" s="298"/>
      <c r="AH134" s="298"/>
      <c r="AI134" s="298"/>
      <c r="AJ134" s="298"/>
      <c r="AK134" s="298"/>
      <c r="AL134" s="298"/>
      <c r="AM134" s="200">
        <v>1</v>
      </c>
      <c r="AN134" s="200">
        <v>1</v>
      </c>
      <c r="AO134" s="200" t="s">
        <v>1465</v>
      </c>
      <c r="AP134" s="200">
        <v>127493</v>
      </c>
      <c r="AQ134" s="241">
        <v>0.22900000000000001</v>
      </c>
      <c r="AR134" s="247" t="s">
        <v>1290</v>
      </c>
      <c r="AS134" s="203" t="s">
        <v>1327</v>
      </c>
      <c r="AT134" s="194">
        <v>84487</v>
      </c>
      <c r="AU134" s="200">
        <v>84487</v>
      </c>
      <c r="AV134" s="246">
        <v>12.4</v>
      </c>
      <c r="AW134" s="324" t="s">
        <v>1611</v>
      </c>
      <c r="AX134" s="325"/>
      <c r="AY134" s="256" t="s">
        <v>1612</v>
      </c>
      <c r="AZ134" s="256" t="s">
        <v>1613</v>
      </c>
      <c r="BA134" s="256"/>
      <c r="BB134" s="257" t="s">
        <v>1614</v>
      </c>
      <c r="BC134" s="257">
        <v>556103</v>
      </c>
      <c r="BD134" s="257"/>
      <c r="BE134" s="257"/>
      <c r="BF134" s="257"/>
      <c r="BG134" s="257"/>
      <c r="BH134" s="184">
        <v>1239699</v>
      </c>
      <c r="BI134" s="203"/>
      <c r="BJ134" s="270"/>
      <c r="BK134" s="184" t="s">
        <v>1315</v>
      </c>
      <c r="BL134" s="184"/>
    </row>
    <row r="135" spans="1:67" s="178" customFormat="1" ht="34.5" hidden="1" customHeight="1">
      <c r="A135" s="191"/>
      <c r="B135" s="191"/>
      <c r="C135" s="191"/>
      <c r="D135" s="191">
        <v>2</v>
      </c>
      <c r="E135" s="217" t="s">
        <v>1616</v>
      </c>
      <c r="F135" s="298">
        <v>12800</v>
      </c>
      <c r="G135" s="298">
        <v>12800</v>
      </c>
      <c r="H135" s="298"/>
      <c r="I135" s="298"/>
      <c r="J135" s="298">
        <v>8822</v>
      </c>
      <c r="K135" s="306">
        <v>8822</v>
      </c>
      <c r="L135" s="298"/>
      <c r="M135" s="298"/>
      <c r="N135" s="298"/>
      <c r="O135" s="200"/>
      <c r="P135" s="200">
        <v>0</v>
      </c>
      <c r="Q135" s="237"/>
      <c r="R135" s="200"/>
      <c r="S135" s="200"/>
      <c r="T135" s="298">
        <v>14977</v>
      </c>
      <c r="U135" s="200">
        <v>6155</v>
      </c>
      <c r="V135" s="298">
        <v>14977</v>
      </c>
      <c r="W135" s="310">
        <v>15799</v>
      </c>
      <c r="X135" s="298"/>
      <c r="Y135" s="283">
        <v>15799</v>
      </c>
      <c r="Z135" s="203"/>
      <c r="AA135" s="203"/>
      <c r="AB135" s="203">
        <v>15799</v>
      </c>
      <c r="AC135" s="203"/>
      <c r="AD135" s="203">
        <v>0</v>
      </c>
      <c r="AE135" s="203">
        <v>0</v>
      </c>
      <c r="AF135" s="298">
        <v>14977</v>
      </c>
      <c r="AG135" s="298"/>
      <c r="AH135" s="298"/>
      <c r="AI135" s="298"/>
      <c r="AJ135" s="298"/>
      <c r="AK135" s="298"/>
      <c r="AL135" s="298"/>
      <c r="AM135" s="200">
        <v>1</v>
      </c>
      <c r="AN135" s="200">
        <v>1</v>
      </c>
      <c r="AO135" s="200" t="s">
        <v>1465</v>
      </c>
      <c r="AP135" s="200">
        <v>6155</v>
      </c>
      <c r="AQ135" s="241">
        <v>0.69799999999999995</v>
      </c>
      <c r="AR135" s="247" t="s">
        <v>1290</v>
      </c>
      <c r="AS135" s="203" t="s">
        <v>1327</v>
      </c>
      <c r="AT135" s="194">
        <v>822</v>
      </c>
      <c r="AU135" s="200">
        <v>822</v>
      </c>
      <c r="AV135" s="246">
        <v>5.5</v>
      </c>
      <c r="AW135" s="324" t="s">
        <v>1611</v>
      </c>
      <c r="AX135" s="325" t="s">
        <v>1617</v>
      </c>
      <c r="AY135" s="256" t="s">
        <v>1618</v>
      </c>
      <c r="AZ135" s="256" t="s">
        <v>1619</v>
      </c>
      <c r="BA135" s="256"/>
      <c r="BB135" s="257" t="s">
        <v>1620</v>
      </c>
      <c r="BC135" s="257">
        <v>8822</v>
      </c>
      <c r="BD135" s="257"/>
      <c r="BE135" s="257"/>
      <c r="BF135" s="257"/>
      <c r="BG135" s="257"/>
      <c r="BH135" s="184">
        <v>23799</v>
      </c>
      <c r="BI135" s="203" t="s">
        <v>1327</v>
      </c>
      <c r="BJ135" s="270"/>
      <c r="BK135" s="184" t="s">
        <v>1315</v>
      </c>
      <c r="BL135" s="184"/>
    </row>
    <row r="136" spans="1:67" s="178" customFormat="1" ht="20.100000000000001" hidden="1" customHeight="1">
      <c r="A136" s="191"/>
      <c r="B136" s="191"/>
      <c r="C136" s="191"/>
      <c r="D136" s="191">
        <v>2</v>
      </c>
      <c r="E136" s="216" t="s">
        <v>1622</v>
      </c>
      <c r="F136" s="203"/>
      <c r="G136" s="203"/>
      <c r="H136" s="203"/>
      <c r="I136" s="203"/>
      <c r="J136" s="203"/>
      <c r="K136" s="223"/>
      <c r="L136" s="203"/>
      <c r="M136" s="203"/>
      <c r="N136" s="203"/>
      <c r="O136" s="200"/>
      <c r="P136" s="200"/>
      <c r="Q136" s="237"/>
      <c r="R136" s="200"/>
      <c r="S136" s="200"/>
      <c r="T136" s="203"/>
      <c r="U136" s="200"/>
      <c r="V136" s="203"/>
      <c r="W136" s="203">
        <v>4583</v>
      </c>
      <c r="X136" s="203"/>
      <c r="Y136" s="203">
        <v>4583</v>
      </c>
      <c r="Z136" s="203"/>
      <c r="AA136" s="203"/>
      <c r="AB136" s="203">
        <v>4583</v>
      </c>
      <c r="AC136" s="203"/>
      <c r="AD136" s="203">
        <v>0</v>
      </c>
      <c r="AE136" s="203">
        <v>0</v>
      </c>
      <c r="AF136" s="203"/>
      <c r="AG136" s="203"/>
      <c r="AH136" s="203"/>
      <c r="AI136" s="203"/>
      <c r="AJ136" s="203"/>
      <c r="AK136" s="203"/>
      <c r="AL136" s="203"/>
      <c r="AM136" s="200"/>
      <c r="AN136" s="200"/>
      <c r="AO136" s="200"/>
      <c r="AP136" s="200"/>
      <c r="AQ136" s="241"/>
      <c r="AR136" s="247"/>
      <c r="AS136" s="203"/>
      <c r="AT136" s="194">
        <v>4583</v>
      </c>
      <c r="AU136" s="200"/>
      <c r="AV136" s="246" t="e">
        <v>#DIV/0!</v>
      </c>
      <c r="AW136" s="262"/>
      <c r="AX136" s="255"/>
      <c r="AY136" s="256"/>
      <c r="AZ136" s="291"/>
      <c r="BA136" s="291"/>
      <c r="BB136" s="292"/>
      <c r="BC136" s="293"/>
      <c r="BD136" s="293"/>
      <c r="BE136" s="293"/>
      <c r="BF136" s="293"/>
      <c r="BG136" s="293"/>
      <c r="BH136" s="184"/>
      <c r="BI136" s="203"/>
      <c r="BJ136" s="270"/>
      <c r="BK136" s="184" t="s">
        <v>1315</v>
      </c>
      <c r="BL136" s="184"/>
    </row>
    <row r="137" spans="1:67" s="178" customFormat="1" ht="20.100000000000001" hidden="1" customHeight="1">
      <c r="A137" s="191">
        <v>1100250</v>
      </c>
      <c r="B137" s="191"/>
      <c r="C137" s="191"/>
      <c r="D137" s="191">
        <v>2</v>
      </c>
      <c r="E137" s="216" t="s">
        <v>1623</v>
      </c>
      <c r="F137" s="203"/>
      <c r="G137" s="203"/>
      <c r="H137" s="203"/>
      <c r="I137" s="203"/>
      <c r="J137" s="203"/>
      <c r="K137" s="223"/>
      <c r="L137" s="203"/>
      <c r="M137" s="203"/>
      <c r="N137" s="203"/>
      <c r="O137" s="200"/>
      <c r="P137" s="200"/>
      <c r="Q137" s="237"/>
      <c r="R137" s="200"/>
      <c r="S137" s="200"/>
      <c r="T137" s="203"/>
      <c r="U137" s="200"/>
      <c r="V137" s="203"/>
      <c r="W137" s="203">
        <v>118588</v>
      </c>
      <c r="X137" s="203"/>
      <c r="Y137" s="203">
        <v>118588</v>
      </c>
      <c r="Z137" s="203"/>
      <c r="AA137" s="203"/>
      <c r="AB137" s="286">
        <v>118588</v>
      </c>
      <c r="AC137" s="203"/>
      <c r="AD137" s="203">
        <v>0</v>
      </c>
      <c r="AE137" s="203">
        <v>0</v>
      </c>
      <c r="AF137" s="203"/>
      <c r="AG137" s="203"/>
      <c r="AH137" s="203"/>
      <c r="AI137" s="203"/>
      <c r="AJ137" s="203"/>
      <c r="AK137" s="203"/>
      <c r="AL137" s="203"/>
      <c r="AM137" s="200"/>
      <c r="AN137" s="200"/>
      <c r="AO137" s="200"/>
      <c r="AP137" s="200"/>
      <c r="AQ137" s="241"/>
      <c r="AR137" s="247"/>
      <c r="AS137" s="203"/>
      <c r="AT137" s="194">
        <v>118588</v>
      </c>
      <c r="AU137" s="200"/>
      <c r="AV137" s="246" t="e">
        <v>#DIV/0!</v>
      </c>
      <c r="AW137" s="262"/>
      <c r="AX137" s="255"/>
      <c r="AY137" s="256"/>
      <c r="AZ137" s="291"/>
      <c r="BA137" s="291"/>
      <c r="BB137" s="292"/>
      <c r="BC137" s="293"/>
      <c r="BD137" s="293"/>
      <c r="BE137" s="293"/>
      <c r="BF137" s="293"/>
      <c r="BG137" s="293"/>
      <c r="BH137" s="184"/>
      <c r="BI137" s="203"/>
      <c r="BJ137" s="270"/>
      <c r="BK137" s="184" t="s">
        <v>1315</v>
      </c>
      <c r="BL137" s="184"/>
    </row>
    <row r="138" spans="1:67" s="178" customFormat="1" ht="20.100000000000001" hidden="1" customHeight="1">
      <c r="A138" s="191">
        <v>1100251</v>
      </c>
      <c r="B138" s="191"/>
      <c r="C138" s="191"/>
      <c r="D138" s="191">
        <v>2</v>
      </c>
      <c r="E138" s="216" t="s">
        <v>1624</v>
      </c>
      <c r="F138" s="203"/>
      <c r="G138" s="203"/>
      <c r="H138" s="203"/>
      <c r="I138" s="203"/>
      <c r="J138" s="203"/>
      <c r="K138" s="223"/>
      <c r="L138" s="203"/>
      <c r="M138" s="203"/>
      <c r="N138" s="203"/>
      <c r="O138" s="200"/>
      <c r="P138" s="200"/>
      <c r="Q138" s="237"/>
      <c r="R138" s="200"/>
      <c r="S138" s="200"/>
      <c r="T138" s="203"/>
      <c r="U138" s="200"/>
      <c r="V138" s="203"/>
      <c r="W138" s="203"/>
      <c r="X138" s="203"/>
      <c r="Y138" s="203">
        <v>0</v>
      </c>
      <c r="Z138" s="203"/>
      <c r="AA138" s="203"/>
      <c r="AB138" s="203">
        <v>0</v>
      </c>
      <c r="AC138" s="203"/>
      <c r="AD138" s="203">
        <v>0</v>
      </c>
      <c r="AE138" s="203">
        <v>0</v>
      </c>
      <c r="AF138" s="203"/>
      <c r="AG138" s="203"/>
      <c r="AH138" s="203"/>
      <c r="AI138" s="203"/>
      <c r="AJ138" s="203"/>
      <c r="AK138" s="203"/>
      <c r="AL138" s="203"/>
      <c r="AM138" s="200"/>
      <c r="AN138" s="200"/>
      <c r="AO138" s="200"/>
      <c r="AP138" s="200"/>
      <c r="AQ138" s="241"/>
      <c r="AR138" s="247"/>
      <c r="AS138" s="203"/>
      <c r="AT138" s="194">
        <v>0</v>
      </c>
      <c r="AU138" s="200"/>
      <c r="AV138" s="246" t="e">
        <v>#DIV/0!</v>
      </c>
      <c r="AW138" s="262"/>
      <c r="AX138" s="255"/>
      <c r="AY138" s="256"/>
      <c r="AZ138" s="291"/>
      <c r="BA138" s="291"/>
      <c r="BB138" s="292"/>
      <c r="BC138" s="293"/>
      <c r="BD138" s="293"/>
      <c r="BE138" s="293"/>
      <c r="BF138" s="293"/>
      <c r="BG138" s="293"/>
      <c r="BH138" s="184"/>
      <c r="BI138" s="203"/>
      <c r="BJ138" s="270"/>
      <c r="BK138" s="184" t="s">
        <v>1315</v>
      </c>
      <c r="BL138" s="184"/>
    </row>
    <row r="139" spans="1:67" s="178" customFormat="1" ht="20.100000000000001" hidden="1" customHeight="1">
      <c r="A139" s="191">
        <v>1100252</v>
      </c>
      <c r="B139" s="191"/>
      <c r="C139" s="191"/>
      <c r="D139" s="191">
        <v>2</v>
      </c>
      <c r="E139" s="216" t="s">
        <v>1625</v>
      </c>
      <c r="F139" s="203"/>
      <c r="G139" s="203"/>
      <c r="H139" s="203"/>
      <c r="I139" s="203"/>
      <c r="J139" s="203"/>
      <c r="K139" s="223"/>
      <c r="L139" s="203"/>
      <c r="M139" s="203"/>
      <c r="N139" s="203"/>
      <c r="O139" s="200"/>
      <c r="P139" s="200"/>
      <c r="Q139" s="237"/>
      <c r="R139" s="200"/>
      <c r="S139" s="200"/>
      <c r="T139" s="203"/>
      <c r="U139" s="200"/>
      <c r="V139" s="203"/>
      <c r="W139" s="203">
        <v>641602</v>
      </c>
      <c r="X139" s="203"/>
      <c r="Y139" s="203">
        <v>641602</v>
      </c>
      <c r="Z139" s="203"/>
      <c r="AA139" s="203">
        <v>9197</v>
      </c>
      <c r="AB139" s="286">
        <v>632405</v>
      </c>
      <c r="AC139" s="203">
        <v>0</v>
      </c>
      <c r="AD139" s="203">
        <v>0</v>
      </c>
      <c r="AE139" s="203">
        <v>0</v>
      </c>
      <c r="AF139" s="203"/>
      <c r="AG139" s="203"/>
      <c r="AH139" s="203"/>
      <c r="AI139" s="203"/>
      <c r="AJ139" s="203"/>
      <c r="AK139" s="203"/>
      <c r="AL139" s="203"/>
      <c r="AM139" s="200"/>
      <c r="AN139" s="200"/>
      <c r="AO139" s="200"/>
      <c r="AP139" s="200"/>
      <c r="AQ139" s="241"/>
      <c r="AR139" s="247"/>
      <c r="AS139" s="203"/>
      <c r="AT139" s="194">
        <v>641602</v>
      </c>
      <c r="AU139" s="200"/>
      <c r="AV139" s="246" t="e">
        <v>#DIV/0!</v>
      </c>
      <c r="AW139" s="262"/>
      <c r="AX139" s="255"/>
      <c r="AY139" s="256"/>
      <c r="AZ139" s="291"/>
      <c r="BA139" s="291"/>
      <c r="BB139" s="292"/>
      <c r="BC139" s="293"/>
      <c r="BD139" s="293"/>
      <c r="BE139" s="293"/>
      <c r="BF139" s="293"/>
      <c r="BG139" s="293"/>
      <c r="BH139" s="184"/>
      <c r="BI139" s="203"/>
      <c r="BJ139" s="270"/>
      <c r="BK139" s="184" t="s">
        <v>1315</v>
      </c>
      <c r="BL139" s="184"/>
    </row>
    <row r="140" spans="1:67" s="178" customFormat="1" ht="20.100000000000001" hidden="1" customHeight="1">
      <c r="A140" s="191">
        <v>1100253</v>
      </c>
      <c r="B140" s="191"/>
      <c r="C140" s="191"/>
      <c r="D140" s="191">
        <v>2</v>
      </c>
      <c r="E140" s="216" t="s">
        <v>1626</v>
      </c>
      <c r="F140" s="203" t="e">
        <v>#REF!</v>
      </c>
      <c r="G140" s="203" t="e">
        <v>#REF!</v>
      </c>
      <c r="H140" s="203" t="e">
        <v>#REF!</v>
      </c>
      <c r="I140" s="203" t="e">
        <v>#REF!</v>
      </c>
      <c r="J140" s="203">
        <v>186600</v>
      </c>
      <c r="K140" s="203">
        <v>186600</v>
      </c>
      <c r="L140" s="203"/>
      <c r="M140" s="203"/>
      <c r="N140" s="203"/>
      <c r="O140" s="203"/>
      <c r="P140" s="203">
        <v>0</v>
      </c>
      <c r="Q140" s="203"/>
      <c r="R140" s="203"/>
      <c r="S140" s="203"/>
      <c r="T140" s="203">
        <v>186600</v>
      </c>
      <c r="U140" s="203">
        <v>0</v>
      </c>
      <c r="V140" s="203">
        <v>186600</v>
      </c>
      <c r="W140" s="203">
        <v>835065</v>
      </c>
      <c r="X140" s="203"/>
      <c r="Y140" s="203">
        <v>835065</v>
      </c>
      <c r="Z140" s="203"/>
      <c r="AA140" s="203">
        <v>0</v>
      </c>
      <c r="AB140" s="286">
        <v>648465</v>
      </c>
      <c r="AC140" s="203">
        <v>186600</v>
      </c>
      <c r="AD140" s="203">
        <v>0</v>
      </c>
      <c r="AE140" s="203">
        <v>0</v>
      </c>
      <c r="AF140" s="203">
        <v>186600</v>
      </c>
      <c r="AG140" s="203"/>
      <c r="AH140" s="203"/>
      <c r="AI140" s="203"/>
      <c r="AJ140" s="203">
        <v>186600</v>
      </c>
      <c r="AK140" s="203"/>
      <c r="AL140" s="203"/>
      <c r="AM140" s="200"/>
      <c r="AN140" s="200"/>
      <c r="AO140" s="200"/>
      <c r="AP140" s="200"/>
      <c r="AQ140" s="241"/>
      <c r="AR140" s="247"/>
      <c r="AS140" s="203"/>
      <c r="AT140" s="194">
        <v>648465</v>
      </c>
      <c r="AU140" s="200"/>
      <c r="AV140" s="246">
        <v>347.5</v>
      </c>
      <c r="AW140" s="262"/>
      <c r="AX140" s="255"/>
      <c r="AY140" s="256"/>
      <c r="AZ140" s="291" t="s">
        <v>1627</v>
      </c>
      <c r="BA140" s="291"/>
      <c r="BB140" s="292"/>
      <c r="BC140" s="293"/>
      <c r="BD140" s="293"/>
      <c r="BE140" s="293"/>
      <c r="BF140" s="293"/>
      <c r="BG140" s="293"/>
      <c r="BH140" s="184"/>
      <c r="BI140" s="203"/>
      <c r="BJ140" s="270"/>
      <c r="BK140" s="184" t="s">
        <v>1315</v>
      </c>
      <c r="BL140" s="184"/>
    </row>
    <row r="141" spans="1:67" s="178" customFormat="1" ht="20.100000000000001" hidden="1" customHeight="1">
      <c r="A141" s="191">
        <v>1100254</v>
      </c>
      <c r="B141" s="191"/>
      <c r="C141" s="191"/>
      <c r="D141" s="191">
        <v>2</v>
      </c>
      <c r="E141" s="216" t="s">
        <v>1628</v>
      </c>
      <c r="F141" s="203"/>
      <c r="G141" s="203"/>
      <c r="H141" s="203"/>
      <c r="I141" s="203"/>
      <c r="J141" s="203"/>
      <c r="K141" s="223"/>
      <c r="L141" s="203"/>
      <c r="M141" s="203"/>
      <c r="N141" s="203"/>
      <c r="O141" s="200"/>
      <c r="P141" s="200"/>
      <c r="Q141" s="237"/>
      <c r="R141" s="200"/>
      <c r="S141" s="200"/>
      <c r="T141" s="203"/>
      <c r="U141" s="200"/>
      <c r="V141" s="203"/>
      <c r="W141" s="203"/>
      <c r="X141" s="203"/>
      <c r="Y141" s="203">
        <v>0</v>
      </c>
      <c r="Z141" s="203"/>
      <c r="AA141" s="203">
        <v>0</v>
      </c>
      <c r="AB141" s="203">
        <v>0</v>
      </c>
      <c r="AC141" s="203">
        <v>0</v>
      </c>
      <c r="AD141" s="203">
        <v>0</v>
      </c>
      <c r="AE141" s="203"/>
      <c r="AF141" s="203"/>
      <c r="AG141" s="203"/>
      <c r="AH141" s="203"/>
      <c r="AI141" s="203"/>
      <c r="AJ141" s="203"/>
      <c r="AK141" s="203"/>
      <c r="AL141" s="203"/>
      <c r="AM141" s="200"/>
      <c r="AN141" s="200"/>
      <c r="AO141" s="200"/>
      <c r="AP141" s="200"/>
      <c r="AQ141" s="241"/>
      <c r="AR141" s="247"/>
      <c r="AS141" s="203"/>
      <c r="AT141" s="194">
        <v>0</v>
      </c>
      <c r="AU141" s="200"/>
      <c r="AV141" s="246" t="e">
        <v>#DIV/0!</v>
      </c>
      <c r="AW141" s="262"/>
      <c r="AX141" s="255"/>
      <c r="AY141" s="256"/>
      <c r="AZ141" s="291"/>
      <c r="BA141" s="291"/>
      <c r="BB141" s="292"/>
      <c r="BC141" s="293"/>
      <c r="BD141" s="293"/>
      <c r="BE141" s="293"/>
      <c r="BF141" s="293"/>
      <c r="BG141" s="293"/>
      <c r="BH141" s="184"/>
      <c r="BI141" s="203"/>
      <c r="BJ141" s="270"/>
      <c r="BK141" s="184" t="s">
        <v>1315</v>
      </c>
      <c r="BL141" s="184"/>
    </row>
    <row r="142" spans="1:67" s="178" customFormat="1" ht="20.100000000000001" hidden="1" customHeight="1">
      <c r="A142" s="191">
        <v>1100255</v>
      </c>
      <c r="B142" s="191"/>
      <c r="C142" s="191"/>
      <c r="D142" s="191">
        <v>2</v>
      </c>
      <c r="E142" s="216" t="s">
        <v>1629</v>
      </c>
      <c r="F142" s="203"/>
      <c r="G142" s="203"/>
      <c r="H142" s="203"/>
      <c r="I142" s="203"/>
      <c r="J142" s="203"/>
      <c r="K142" s="223"/>
      <c r="L142" s="203"/>
      <c r="M142" s="203"/>
      <c r="N142" s="203"/>
      <c r="O142" s="200"/>
      <c r="P142" s="200"/>
      <c r="Q142" s="237"/>
      <c r="R142" s="200"/>
      <c r="S142" s="200"/>
      <c r="T142" s="203"/>
      <c r="U142" s="200"/>
      <c r="V142" s="203"/>
      <c r="W142" s="203"/>
      <c r="X142" s="203"/>
      <c r="Y142" s="203">
        <v>0</v>
      </c>
      <c r="Z142" s="203"/>
      <c r="AA142" s="203">
        <v>0</v>
      </c>
      <c r="AB142" s="203">
        <v>0</v>
      </c>
      <c r="AC142" s="203">
        <v>0</v>
      </c>
      <c r="AD142" s="203">
        <v>0</v>
      </c>
      <c r="AE142" s="203"/>
      <c r="AF142" s="203"/>
      <c r="AG142" s="203"/>
      <c r="AH142" s="203"/>
      <c r="AI142" s="203"/>
      <c r="AJ142" s="203"/>
      <c r="AK142" s="203"/>
      <c r="AL142" s="203"/>
      <c r="AM142" s="200"/>
      <c r="AN142" s="200"/>
      <c r="AO142" s="200"/>
      <c r="AP142" s="200"/>
      <c r="AQ142" s="241"/>
      <c r="AR142" s="247"/>
      <c r="AS142" s="203"/>
      <c r="AT142" s="194">
        <v>0</v>
      </c>
      <c r="AU142" s="200"/>
      <c r="AV142" s="246" t="e">
        <v>#DIV/0!</v>
      </c>
      <c r="AW142" s="262"/>
      <c r="AX142" s="255"/>
      <c r="AY142" s="256"/>
      <c r="AZ142" s="291"/>
      <c r="BA142" s="291"/>
      <c r="BB142" s="292"/>
      <c r="BC142" s="293"/>
      <c r="BD142" s="293"/>
      <c r="BE142" s="293"/>
      <c r="BF142" s="293"/>
      <c r="BG142" s="293"/>
      <c r="BH142" s="184"/>
      <c r="BI142" s="203"/>
      <c r="BJ142" s="270"/>
      <c r="BK142" s="184" t="s">
        <v>1315</v>
      </c>
      <c r="BL142" s="184"/>
    </row>
    <row r="143" spans="1:67" s="178" customFormat="1" ht="20.100000000000001" hidden="1" customHeight="1">
      <c r="A143" s="191">
        <v>1100257</v>
      </c>
      <c r="B143" s="191"/>
      <c r="C143" s="191"/>
      <c r="D143" s="191">
        <v>2</v>
      </c>
      <c r="E143" s="216" t="s">
        <v>1630</v>
      </c>
      <c r="F143" s="203"/>
      <c r="G143" s="203"/>
      <c r="H143" s="203"/>
      <c r="I143" s="203"/>
      <c r="J143" s="203"/>
      <c r="K143" s="223"/>
      <c r="L143" s="203"/>
      <c r="M143" s="203"/>
      <c r="N143" s="203"/>
      <c r="O143" s="200"/>
      <c r="P143" s="200"/>
      <c r="Q143" s="237"/>
      <c r="R143" s="200"/>
      <c r="S143" s="200"/>
      <c r="T143" s="203"/>
      <c r="U143" s="200"/>
      <c r="V143" s="203"/>
      <c r="W143" s="203">
        <v>15400</v>
      </c>
      <c r="X143" s="203"/>
      <c r="Y143" s="203">
        <v>15400</v>
      </c>
      <c r="Z143" s="203"/>
      <c r="AA143" s="203">
        <v>0</v>
      </c>
      <c r="AB143" s="203">
        <v>15400</v>
      </c>
      <c r="AC143" s="203">
        <v>0</v>
      </c>
      <c r="AD143" s="203">
        <v>0</v>
      </c>
      <c r="AE143" s="203"/>
      <c r="AF143" s="203"/>
      <c r="AG143" s="203"/>
      <c r="AH143" s="203"/>
      <c r="AI143" s="203"/>
      <c r="AJ143" s="203"/>
      <c r="AK143" s="203"/>
      <c r="AL143" s="203"/>
      <c r="AM143" s="200"/>
      <c r="AN143" s="200"/>
      <c r="AO143" s="200"/>
      <c r="AP143" s="200"/>
      <c r="AQ143" s="241"/>
      <c r="AR143" s="247"/>
      <c r="AS143" s="203"/>
      <c r="AT143" s="194">
        <v>15400</v>
      </c>
      <c r="AU143" s="200"/>
      <c r="AV143" s="246" t="e">
        <v>#DIV/0!</v>
      </c>
      <c r="AW143" s="262"/>
      <c r="AX143" s="255"/>
      <c r="AY143" s="256"/>
      <c r="AZ143" s="291"/>
      <c r="BA143" s="291"/>
      <c r="BB143" s="292"/>
      <c r="BC143" s="293"/>
      <c r="BD143" s="293"/>
      <c r="BE143" s="293"/>
      <c r="BF143" s="293"/>
      <c r="BG143" s="293"/>
      <c r="BH143" s="184"/>
      <c r="BI143" s="203"/>
      <c r="BJ143" s="270"/>
      <c r="BK143" s="184" t="s">
        <v>1315</v>
      </c>
      <c r="BL143" s="184"/>
    </row>
    <row r="144" spans="1:67" s="179" customFormat="1" ht="20.100000000000001" hidden="1" customHeight="1">
      <c r="A144" s="191">
        <v>1100258</v>
      </c>
      <c r="B144" s="191"/>
      <c r="C144" s="191"/>
      <c r="D144" s="191">
        <v>2</v>
      </c>
      <c r="E144" s="217" t="s">
        <v>1631</v>
      </c>
      <c r="F144" s="209"/>
      <c r="G144" s="209"/>
      <c r="H144" s="209"/>
      <c r="I144" s="209"/>
      <c r="J144" s="209"/>
      <c r="K144" s="307">
        <v>39550</v>
      </c>
      <c r="L144" s="209"/>
      <c r="M144" s="209"/>
      <c r="N144" s="209"/>
      <c r="O144" s="209"/>
      <c r="P144" s="209"/>
      <c r="Q144" s="311"/>
      <c r="R144" s="209"/>
      <c r="S144" s="209"/>
      <c r="T144" s="312">
        <v>33749</v>
      </c>
      <c r="U144" s="200">
        <v>-5801</v>
      </c>
      <c r="V144" s="312">
        <v>33749</v>
      </c>
      <c r="W144" s="194">
        <v>168022</v>
      </c>
      <c r="X144" s="209"/>
      <c r="Y144" s="203">
        <v>168022</v>
      </c>
      <c r="Z144" s="203"/>
      <c r="AA144" s="203">
        <v>0</v>
      </c>
      <c r="AB144" s="203">
        <v>168022</v>
      </c>
      <c r="AC144" s="203">
        <v>0</v>
      </c>
      <c r="AD144" s="203">
        <v>0</v>
      </c>
      <c r="AE144" s="203"/>
      <c r="AF144" s="319">
        <v>33749</v>
      </c>
      <c r="AG144" s="203">
        <v>0</v>
      </c>
      <c r="AH144" s="209"/>
      <c r="AI144" s="209"/>
      <c r="AJ144" s="209"/>
      <c r="AK144" s="209" t="s">
        <v>1632</v>
      </c>
      <c r="AL144" s="209"/>
      <c r="AM144" s="209"/>
      <c r="AN144" s="209"/>
      <c r="AO144" s="209"/>
      <c r="AP144" s="200">
        <v>-5801</v>
      </c>
      <c r="AQ144" s="241">
        <v>-0.14699999999999999</v>
      </c>
      <c r="AR144" s="209"/>
      <c r="AS144" s="209"/>
      <c r="AT144" s="194">
        <v>134273</v>
      </c>
      <c r="AU144" s="200">
        <v>134273</v>
      </c>
      <c r="AV144" s="246">
        <v>397.9</v>
      </c>
      <c r="AW144" s="209"/>
      <c r="AX144" s="209"/>
      <c r="AY144" s="256" t="s">
        <v>1633</v>
      </c>
      <c r="AZ144" s="295"/>
      <c r="BA144" s="295"/>
      <c r="BB144" s="296"/>
      <c r="BC144" s="296"/>
      <c r="BD144" s="296"/>
      <c r="BE144" s="296"/>
      <c r="BF144" s="296"/>
      <c r="BG144" s="296"/>
      <c r="BH144" s="184">
        <v>73299</v>
      </c>
      <c r="BI144" s="209"/>
      <c r="BJ144" s="296"/>
      <c r="BK144" s="184" t="s">
        <v>1315</v>
      </c>
      <c r="BL144" s="296"/>
      <c r="BO144" s="178"/>
    </row>
    <row r="145" spans="1:64" s="178" customFormat="1" ht="20.100000000000001" hidden="1" customHeight="1">
      <c r="A145" s="191">
        <v>1100259</v>
      </c>
      <c r="B145" s="191"/>
      <c r="C145" s="191"/>
      <c r="D145" s="191">
        <v>2</v>
      </c>
      <c r="E145" s="216" t="s">
        <v>1634</v>
      </c>
      <c r="F145" s="203"/>
      <c r="G145" s="203"/>
      <c r="H145" s="203"/>
      <c r="I145" s="203"/>
      <c r="J145" s="203"/>
      <c r="K145" s="223"/>
      <c r="L145" s="203"/>
      <c r="M145" s="203"/>
      <c r="N145" s="203"/>
      <c r="O145" s="200"/>
      <c r="P145" s="200"/>
      <c r="Q145" s="237"/>
      <c r="R145" s="200"/>
      <c r="S145" s="200"/>
      <c r="T145" s="203"/>
      <c r="U145" s="200"/>
      <c r="V145" s="203"/>
      <c r="W145" s="203">
        <v>19570</v>
      </c>
      <c r="X145" s="203"/>
      <c r="Y145" s="203">
        <v>19570</v>
      </c>
      <c r="Z145" s="203"/>
      <c r="AA145" s="203">
        <v>19570</v>
      </c>
      <c r="AB145" s="203">
        <v>0</v>
      </c>
      <c r="AC145" s="203">
        <v>0</v>
      </c>
      <c r="AD145" s="203">
        <v>0</v>
      </c>
      <c r="AE145" s="203"/>
      <c r="AF145" s="203"/>
      <c r="AG145" s="203"/>
      <c r="AH145" s="203"/>
      <c r="AI145" s="203"/>
      <c r="AJ145" s="203"/>
      <c r="AK145" s="203"/>
      <c r="AL145" s="203"/>
      <c r="AM145" s="200"/>
      <c r="AN145" s="200"/>
      <c r="AO145" s="200"/>
      <c r="AP145" s="200"/>
      <c r="AQ145" s="241"/>
      <c r="AR145" s="247"/>
      <c r="AS145" s="203"/>
      <c r="AT145" s="194">
        <v>19570</v>
      </c>
      <c r="AU145" s="200"/>
      <c r="AV145" s="246" t="e">
        <v>#DIV/0!</v>
      </c>
      <c r="AW145" s="262"/>
      <c r="AX145" s="255"/>
      <c r="AY145" s="256"/>
      <c r="AZ145" s="291"/>
      <c r="BA145" s="291"/>
      <c r="BB145" s="292"/>
      <c r="BC145" s="293"/>
      <c r="BD145" s="293"/>
      <c r="BE145" s="293"/>
      <c r="BF145" s="293"/>
      <c r="BG145" s="293"/>
      <c r="BH145" s="184"/>
      <c r="BI145" s="203"/>
      <c r="BJ145" s="270"/>
      <c r="BK145" s="184" t="s">
        <v>1315</v>
      </c>
      <c r="BL145" s="184"/>
    </row>
    <row r="146" spans="1:64" s="178" customFormat="1" ht="20.100000000000001" hidden="1" customHeight="1">
      <c r="A146" s="191"/>
      <c r="B146" s="191">
        <v>2</v>
      </c>
      <c r="C146" s="191"/>
      <c r="D146" s="191"/>
      <c r="E146" s="299" t="s">
        <v>1635</v>
      </c>
      <c r="F146" s="300">
        <v>1379130</v>
      </c>
      <c r="G146" s="300">
        <v>1379130</v>
      </c>
      <c r="H146" s="300"/>
      <c r="I146" s="300"/>
      <c r="J146" s="300">
        <v>1726769</v>
      </c>
      <c r="K146" s="308">
        <v>1774751</v>
      </c>
      <c r="L146" s="300"/>
      <c r="M146" s="300"/>
      <c r="N146" s="300"/>
      <c r="O146" s="289"/>
      <c r="P146" s="289">
        <v>47982</v>
      </c>
      <c r="Q146" s="313"/>
      <c r="R146" s="289"/>
      <c r="S146" s="289"/>
      <c r="T146" s="300">
        <v>2080425</v>
      </c>
      <c r="U146" s="300">
        <v>305674</v>
      </c>
      <c r="V146" s="300">
        <v>2080425</v>
      </c>
      <c r="W146" s="300">
        <v>139561</v>
      </c>
      <c r="X146" s="300">
        <v>0</v>
      </c>
      <c r="Y146" s="300"/>
      <c r="Z146" s="300"/>
      <c r="AA146" s="300"/>
      <c r="AB146" s="300"/>
      <c r="AC146" s="300"/>
      <c r="AD146" s="203">
        <v>0</v>
      </c>
      <c r="AE146" s="300"/>
      <c r="AF146" s="300"/>
      <c r="AG146" s="300"/>
      <c r="AH146" s="300"/>
      <c r="AI146" s="300"/>
      <c r="AJ146" s="300"/>
      <c r="AK146" s="300"/>
      <c r="AL146" s="300"/>
      <c r="AM146" s="289">
        <v>1</v>
      </c>
      <c r="AN146" s="289">
        <v>1</v>
      </c>
      <c r="AO146" s="289"/>
      <c r="AP146" s="289">
        <v>305674</v>
      </c>
      <c r="AQ146" s="290">
        <v>0.17199999999999999</v>
      </c>
      <c r="AR146" s="320" t="s">
        <v>1290</v>
      </c>
      <c r="AS146" s="300"/>
      <c r="AT146" s="194">
        <v>-1940864</v>
      </c>
      <c r="AU146" s="200">
        <v>-1940864</v>
      </c>
      <c r="AV146" s="246">
        <v>-93.3</v>
      </c>
      <c r="AW146" s="326"/>
      <c r="AX146" s="327"/>
      <c r="AY146" s="294" t="s">
        <v>1516</v>
      </c>
      <c r="AZ146" s="294"/>
      <c r="BA146" s="294"/>
      <c r="BB146" s="328" t="s">
        <v>1635</v>
      </c>
      <c r="BC146" s="328"/>
      <c r="BD146" s="328"/>
      <c r="BE146" s="328"/>
      <c r="BF146" s="328"/>
      <c r="BG146" s="328"/>
      <c r="BH146" s="184">
        <v>3855176</v>
      </c>
      <c r="BI146" s="300"/>
      <c r="BJ146" s="336"/>
      <c r="BK146" s="184" t="s">
        <v>1315</v>
      </c>
      <c r="BL146" s="184"/>
    </row>
    <row r="147" spans="1:64" s="178" customFormat="1" ht="20.100000000000001" hidden="1" customHeight="1">
      <c r="A147" s="191">
        <v>1100301</v>
      </c>
      <c r="B147" s="191"/>
      <c r="C147" s="191"/>
      <c r="D147" s="191"/>
      <c r="E147" s="208" t="s">
        <v>1636</v>
      </c>
      <c r="F147" s="203">
        <v>11464</v>
      </c>
      <c r="G147" s="203">
        <v>11464</v>
      </c>
      <c r="H147" s="203"/>
      <c r="I147" s="203"/>
      <c r="J147" s="203">
        <v>362</v>
      </c>
      <c r="K147" s="223">
        <v>25360</v>
      </c>
      <c r="L147" s="203"/>
      <c r="M147" s="203"/>
      <c r="N147" s="203"/>
      <c r="O147" s="200"/>
      <c r="P147" s="200">
        <v>24998</v>
      </c>
      <c r="Q147" s="237"/>
      <c r="R147" s="200"/>
      <c r="S147" s="200"/>
      <c r="T147" s="203">
        <v>362</v>
      </c>
      <c r="U147" s="200">
        <v>-24998</v>
      </c>
      <c r="V147" s="203">
        <v>362</v>
      </c>
      <c r="W147" s="203">
        <v>7586</v>
      </c>
      <c r="X147" s="203"/>
      <c r="Y147" s="203">
        <v>7586</v>
      </c>
      <c r="Z147" s="203"/>
      <c r="AA147" s="203">
        <v>5355</v>
      </c>
      <c r="AB147" s="203">
        <v>2231</v>
      </c>
      <c r="AC147" s="203">
        <v>0</v>
      </c>
      <c r="AD147" s="203">
        <v>0</v>
      </c>
      <c r="AE147" s="203"/>
      <c r="AF147" s="203">
        <v>362</v>
      </c>
      <c r="AG147" s="203"/>
      <c r="AH147" s="203"/>
      <c r="AI147" s="203">
        <v>362</v>
      </c>
      <c r="AJ147" s="203"/>
      <c r="AK147" s="203"/>
      <c r="AL147" s="203"/>
      <c r="AM147" s="203"/>
      <c r="AN147" s="203">
        <v>1</v>
      </c>
      <c r="AO147" s="203"/>
      <c r="AP147" s="200">
        <v>-24998</v>
      </c>
      <c r="AQ147" s="241">
        <v>-0.98599999999999999</v>
      </c>
      <c r="AR147" s="203"/>
      <c r="AS147" s="203"/>
      <c r="AT147" s="194">
        <v>7224</v>
      </c>
      <c r="AU147" s="200">
        <v>7224</v>
      </c>
      <c r="AV147" s="246">
        <v>1995.6</v>
      </c>
      <c r="AW147" s="262"/>
      <c r="AX147" s="255"/>
      <c r="AY147" s="256"/>
      <c r="AZ147" s="256"/>
      <c r="BA147" s="256"/>
      <c r="BB147" s="257" t="s">
        <v>1636</v>
      </c>
      <c r="BC147" s="257">
        <v>25360</v>
      </c>
      <c r="BD147" s="257"/>
      <c r="BE147" s="257">
        <v>25360</v>
      </c>
      <c r="BF147" s="257"/>
      <c r="BG147" s="257"/>
      <c r="BH147" s="184">
        <v>25722</v>
      </c>
      <c r="BI147" s="203"/>
      <c r="BJ147" s="270"/>
      <c r="BK147" s="184" t="s">
        <v>1315</v>
      </c>
      <c r="BL147" s="184"/>
    </row>
    <row r="148" spans="1:64" s="178" customFormat="1" ht="20.100000000000001" hidden="1" customHeight="1">
      <c r="A148" s="191">
        <v>1100303</v>
      </c>
      <c r="B148" s="191"/>
      <c r="C148" s="191"/>
      <c r="D148" s="191"/>
      <c r="E148" s="208" t="s">
        <v>1637</v>
      </c>
      <c r="F148" s="203">
        <v>8496</v>
      </c>
      <c r="G148" s="203">
        <v>8496</v>
      </c>
      <c r="H148" s="203"/>
      <c r="I148" s="203"/>
      <c r="J148" s="203">
        <v>10284</v>
      </c>
      <c r="K148" s="223">
        <v>10717</v>
      </c>
      <c r="L148" s="203"/>
      <c r="M148" s="203"/>
      <c r="N148" s="203"/>
      <c r="O148" s="200"/>
      <c r="P148" s="200">
        <v>433</v>
      </c>
      <c r="Q148" s="237"/>
      <c r="R148" s="200"/>
      <c r="S148" s="200"/>
      <c r="T148" s="203">
        <v>10284</v>
      </c>
      <c r="U148" s="200">
        <v>-433</v>
      </c>
      <c r="V148" s="203">
        <v>10284</v>
      </c>
      <c r="W148" s="203">
        <v>0</v>
      </c>
      <c r="X148" s="203"/>
      <c r="Y148" s="203">
        <v>0</v>
      </c>
      <c r="Z148" s="203"/>
      <c r="AA148" s="203">
        <v>0</v>
      </c>
      <c r="AB148" s="203">
        <v>0</v>
      </c>
      <c r="AC148" s="203">
        <v>0</v>
      </c>
      <c r="AD148" s="203">
        <v>0</v>
      </c>
      <c r="AE148" s="203"/>
      <c r="AF148" s="203">
        <v>10284</v>
      </c>
      <c r="AG148" s="203">
        <v>0</v>
      </c>
      <c r="AH148" s="203">
        <v>612</v>
      </c>
      <c r="AI148" s="203"/>
      <c r="AJ148" s="203"/>
      <c r="AK148" s="203" t="s">
        <v>1638</v>
      </c>
      <c r="AL148" s="203"/>
      <c r="AM148" s="203"/>
      <c r="AN148" s="203">
        <v>1</v>
      </c>
      <c r="AO148" s="203"/>
      <c r="AP148" s="200">
        <v>-433</v>
      </c>
      <c r="AQ148" s="241">
        <v>-0.04</v>
      </c>
      <c r="AR148" s="203"/>
      <c r="AS148" s="203"/>
      <c r="AT148" s="194">
        <v>-10284</v>
      </c>
      <c r="AU148" s="200">
        <v>-10284</v>
      </c>
      <c r="AV148" s="246">
        <v>-100</v>
      </c>
      <c r="AW148" s="262"/>
      <c r="AX148" s="255"/>
      <c r="AY148" s="256"/>
      <c r="AZ148" s="256"/>
      <c r="BA148" s="256"/>
      <c r="BB148" s="257" t="s">
        <v>1637</v>
      </c>
      <c r="BC148" s="257">
        <v>10717</v>
      </c>
      <c r="BD148" s="257"/>
      <c r="BE148" s="257"/>
      <c r="BF148" s="257"/>
      <c r="BG148" s="257"/>
      <c r="BH148" s="184">
        <v>21001</v>
      </c>
      <c r="BI148" s="203"/>
      <c r="BJ148" s="270"/>
      <c r="BK148" s="184" t="s">
        <v>1315</v>
      </c>
      <c r="BL148" s="184"/>
    </row>
    <row r="149" spans="1:64" s="178" customFormat="1" ht="20.100000000000001" hidden="1" customHeight="1">
      <c r="A149" s="191">
        <v>1100304</v>
      </c>
      <c r="B149" s="191"/>
      <c r="C149" s="191"/>
      <c r="D149" s="191"/>
      <c r="E149" s="208" t="s">
        <v>1639</v>
      </c>
      <c r="F149" s="203">
        <v>13100</v>
      </c>
      <c r="G149" s="203">
        <v>13100</v>
      </c>
      <c r="H149" s="203"/>
      <c r="I149" s="203"/>
      <c r="J149" s="203">
        <v>10000</v>
      </c>
      <c r="K149" s="223">
        <v>12400</v>
      </c>
      <c r="L149" s="203"/>
      <c r="M149" s="203"/>
      <c r="N149" s="203"/>
      <c r="O149" s="200"/>
      <c r="P149" s="200">
        <v>2400</v>
      </c>
      <c r="Q149" s="237"/>
      <c r="R149" s="200"/>
      <c r="S149" s="200"/>
      <c r="T149" s="203">
        <v>10000</v>
      </c>
      <c r="U149" s="200">
        <v>-2400</v>
      </c>
      <c r="V149" s="203">
        <v>10000</v>
      </c>
      <c r="W149" s="203">
        <v>0</v>
      </c>
      <c r="X149" s="203"/>
      <c r="Y149" s="203">
        <v>0</v>
      </c>
      <c r="Z149" s="203"/>
      <c r="AA149" s="203">
        <v>0</v>
      </c>
      <c r="AB149" s="203">
        <v>0</v>
      </c>
      <c r="AC149" s="203">
        <v>0</v>
      </c>
      <c r="AD149" s="203">
        <v>0</v>
      </c>
      <c r="AE149" s="203"/>
      <c r="AF149" s="203">
        <v>10000</v>
      </c>
      <c r="AG149" s="203"/>
      <c r="AH149" s="203">
        <v>1100</v>
      </c>
      <c r="AI149" s="203"/>
      <c r="AJ149" s="203">
        <v>8900</v>
      </c>
      <c r="AK149" s="203"/>
      <c r="AL149" s="203"/>
      <c r="AM149" s="203"/>
      <c r="AN149" s="203">
        <v>1</v>
      </c>
      <c r="AO149" s="203"/>
      <c r="AP149" s="200">
        <v>-2400</v>
      </c>
      <c r="AQ149" s="241">
        <v>-0.19400000000000001</v>
      </c>
      <c r="AR149" s="203"/>
      <c r="AS149" s="203"/>
      <c r="AT149" s="194">
        <v>-10000</v>
      </c>
      <c r="AU149" s="200">
        <v>-10000</v>
      </c>
      <c r="AV149" s="246">
        <v>-100</v>
      </c>
      <c r="AW149" s="262"/>
      <c r="AX149" s="255"/>
      <c r="AY149" s="256"/>
      <c r="AZ149" s="256"/>
      <c r="BA149" s="256"/>
      <c r="BB149" s="257" t="s">
        <v>1639</v>
      </c>
      <c r="BC149" s="257">
        <v>12400</v>
      </c>
      <c r="BD149" s="257"/>
      <c r="BE149" s="257">
        <v>1000</v>
      </c>
      <c r="BF149" s="257"/>
      <c r="BG149" s="257">
        <v>9000</v>
      </c>
      <c r="BH149" s="184">
        <v>22400</v>
      </c>
      <c r="BI149" s="203"/>
      <c r="BJ149" s="270"/>
      <c r="BK149" s="184" t="s">
        <v>1315</v>
      </c>
      <c r="BL149" s="184"/>
    </row>
    <row r="150" spans="1:64" s="178" customFormat="1" ht="20.100000000000001" hidden="1" customHeight="1">
      <c r="A150" s="191">
        <v>1100305</v>
      </c>
      <c r="B150" s="191"/>
      <c r="C150" s="191"/>
      <c r="D150" s="191"/>
      <c r="E150" s="208" t="s">
        <v>1640</v>
      </c>
      <c r="F150" s="203">
        <v>188990</v>
      </c>
      <c r="G150" s="203">
        <v>188990</v>
      </c>
      <c r="H150" s="203"/>
      <c r="I150" s="203"/>
      <c r="J150" s="203">
        <v>133895</v>
      </c>
      <c r="K150" s="223">
        <v>219280</v>
      </c>
      <c r="L150" s="203"/>
      <c r="M150" s="203"/>
      <c r="N150" s="203"/>
      <c r="O150" s="200"/>
      <c r="P150" s="200">
        <v>85385</v>
      </c>
      <c r="Q150" s="237"/>
      <c r="R150" s="200"/>
      <c r="S150" s="200"/>
      <c r="T150" s="203">
        <v>133895</v>
      </c>
      <c r="U150" s="200">
        <v>-85385</v>
      </c>
      <c r="V150" s="203">
        <v>133895</v>
      </c>
      <c r="W150" s="203">
        <v>0</v>
      </c>
      <c r="X150" s="203"/>
      <c r="Y150" s="203">
        <v>0</v>
      </c>
      <c r="Z150" s="203"/>
      <c r="AA150" s="203">
        <v>0</v>
      </c>
      <c r="AB150" s="203">
        <v>0</v>
      </c>
      <c r="AC150" s="203">
        <v>0</v>
      </c>
      <c r="AD150" s="203">
        <v>0</v>
      </c>
      <c r="AE150" s="203"/>
      <c r="AF150" s="203">
        <v>133895</v>
      </c>
      <c r="AG150" s="203">
        <v>0</v>
      </c>
      <c r="AH150" s="203">
        <v>88142</v>
      </c>
      <c r="AI150" s="203"/>
      <c r="AJ150" s="203"/>
      <c r="AK150" s="203" t="s">
        <v>1641</v>
      </c>
      <c r="AL150" s="203"/>
      <c r="AM150" s="203"/>
      <c r="AN150" s="203">
        <v>1</v>
      </c>
      <c r="AO150" s="203"/>
      <c r="AP150" s="200">
        <v>-85385</v>
      </c>
      <c r="AQ150" s="241">
        <v>-0.38900000000000001</v>
      </c>
      <c r="AR150" s="203"/>
      <c r="AS150" s="203"/>
      <c r="AT150" s="194">
        <v>-133895</v>
      </c>
      <c r="AU150" s="200">
        <v>-133895</v>
      </c>
      <c r="AV150" s="246">
        <v>-100</v>
      </c>
      <c r="AW150" s="262"/>
      <c r="AX150" s="255"/>
      <c r="AY150" s="256"/>
      <c r="AZ150" s="256"/>
      <c r="BA150" s="256"/>
      <c r="BB150" s="257" t="s">
        <v>1640</v>
      </c>
      <c r="BC150" s="257">
        <v>219280</v>
      </c>
      <c r="BD150" s="257"/>
      <c r="BE150" s="257">
        <v>68449</v>
      </c>
      <c r="BF150" s="257"/>
      <c r="BG150" s="257"/>
      <c r="BH150" s="184">
        <v>353175</v>
      </c>
      <c r="BI150" s="203"/>
      <c r="BJ150" s="270"/>
      <c r="BK150" s="184" t="s">
        <v>1315</v>
      </c>
      <c r="BL150" s="184"/>
    </row>
    <row r="151" spans="1:64" s="178" customFormat="1" ht="20.100000000000001" hidden="1" customHeight="1">
      <c r="A151" s="191">
        <v>1100306</v>
      </c>
      <c r="B151" s="191"/>
      <c r="C151" s="191"/>
      <c r="D151" s="191"/>
      <c r="E151" s="208" t="s">
        <v>1642</v>
      </c>
      <c r="F151" s="203"/>
      <c r="G151" s="203"/>
      <c r="H151" s="203"/>
      <c r="I151" s="203"/>
      <c r="J151" s="203">
        <v>1855</v>
      </c>
      <c r="K151" s="223">
        <v>2065</v>
      </c>
      <c r="L151" s="203"/>
      <c r="M151" s="203"/>
      <c r="N151" s="203"/>
      <c r="O151" s="200"/>
      <c r="P151" s="200">
        <v>210</v>
      </c>
      <c r="Q151" s="237"/>
      <c r="R151" s="200"/>
      <c r="S151" s="200"/>
      <c r="T151" s="203">
        <v>1855</v>
      </c>
      <c r="U151" s="200">
        <v>-210</v>
      </c>
      <c r="V151" s="203">
        <v>1855</v>
      </c>
      <c r="W151" s="203">
        <v>0</v>
      </c>
      <c r="X151" s="203"/>
      <c r="Y151" s="203">
        <v>0</v>
      </c>
      <c r="Z151" s="203"/>
      <c r="AA151" s="203">
        <v>0</v>
      </c>
      <c r="AB151" s="203">
        <v>0</v>
      </c>
      <c r="AC151" s="203">
        <v>0</v>
      </c>
      <c r="AD151" s="203">
        <v>0</v>
      </c>
      <c r="AE151" s="203"/>
      <c r="AF151" s="203">
        <v>1855</v>
      </c>
      <c r="AG151" s="203">
        <v>0</v>
      </c>
      <c r="AH151" s="203">
        <v>1255</v>
      </c>
      <c r="AI151" s="203"/>
      <c r="AJ151" s="203"/>
      <c r="AK151" s="203" t="s">
        <v>1643</v>
      </c>
      <c r="AL151" s="203"/>
      <c r="AM151" s="203"/>
      <c r="AN151" s="203">
        <v>1</v>
      </c>
      <c r="AO151" s="203"/>
      <c r="AP151" s="200">
        <v>-210</v>
      </c>
      <c r="AQ151" s="241">
        <v>-0.10199999999999999</v>
      </c>
      <c r="AR151" s="203"/>
      <c r="AS151" s="203"/>
      <c r="AT151" s="194">
        <v>-1855</v>
      </c>
      <c r="AU151" s="200">
        <v>-1855</v>
      </c>
      <c r="AV151" s="246">
        <v>-100</v>
      </c>
      <c r="AW151" s="262"/>
      <c r="AX151" s="255"/>
      <c r="AY151" s="256"/>
      <c r="AZ151" s="256"/>
      <c r="BA151" s="256"/>
      <c r="BB151" s="257" t="s">
        <v>1642</v>
      </c>
      <c r="BC151" s="257">
        <v>2065</v>
      </c>
      <c r="BD151" s="257"/>
      <c r="BE151" s="257">
        <v>2065</v>
      </c>
      <c r="BF151" s="257"/>
      <c r="BG151" s="257"/>
      <c r="BH151" s="184">
        <v>3920</v>
      </c>
      <c r="BI151" s="203"/>
      <c r="BJ151" s="270"/>
      <c r="BK151" s="184" t="s">
        <v>1315</v>
      </c>
      <c r="BL151" s="184"/>
    </row>
    <row r="152" spans="1:64" s="178" customFormat="1" ht="20.100000000000001" hidden="1" customHeight="1">
      <c r="A152" s="191">
        <v>1100307</v>
      </c>
      <c r="B152" s="191"/>
      <c r="C152" s="191"/>
      <c r="D152" s="191"/>
      <c r="E152" s="208" t="s">
        <v>1644</v>
      </c>
      <c r="F152" s="203">
        <v>22468</v>
      </c>
      <c r="G152" s="203">
        <v>22468</v>
      </c>
      <c r="H152" s="203"/>
      <c r="I152" s="203"/>
      <c r="J152" s="203">
        <v>35087</v>
      </c>
      <c r="K152" s="223">
        <v>36868</v>
      </c>
      <c r="L152" s="203"/>
      <c r="M152" s="203"/>
      <c r="N152" s="203"/>
      <c r="O152" s="200"/>
      <c r="P152" s="200">
        <v>1781</v>
      </c>
      <c r="Q152" s="237"/>
      <c r="R152" s="200"/>
      <c r="S152" s="200"/>
      <c r="T152" s="203">
        <v>35087</v>
      </c>
      <c r="U152" s="200">
        <v>-1781</v>
      </c>
      <c r="V152" s="203">
        <v>35087</v>
      </c>
      <c r="W152" s="203">
        <v>0</v>
      </c>
      <c r="X152" s="203"/>
      <c r="Y152" s="203">
        <v>0</v>
      </c>
      <c r="Z152" s="203"/>
      <c r="AA152" s="203">
        <v>0</v>
      </c>
      <c r="AB152" s="203">
        <v>0</v>
      </c>
      <c r="AC152" s="203">
        <v>0</v>
      </c>
      <c r="AD152" s="203">
        <v>0</v>
      </c>
      <c r="AE152" s="203"/>
      <c r="AF152" s="203">
        <v>35087</v>
      </c>
      <c r="AG152" s="203">
        <v>0</v>
      </c>
      <c r="AH152" s="203">
        <v>2000</v>
      </c>
      <c r="AI152" s="203"/>
      <c r="AJ152" s="203"/>
      <c r="AK152" s="203" t="s">
        <v>1645</v>
      </c>
      <c r="AL152" s="203"/>
      <c r="AM152" s="203"/>
      <c r="AN152" s="203">
        <v>1</v>
      </c>
      <c r="AO152" s="203"/>
      <c r="AP152" s="200">
        <v>-1781</v>
      </c>
      <c r="AQ152" s="241">
        <v>-4.8000000000000001E-2</v>
      </c>
      <c r="AR152" s="203"/>
      <c r="AS152" s="203"/>
      <c r="AT152" s="194">
        <v>-35087</v>
      </c>
      <c r="AU152" s="200">
        <v>-35087</v>
      </c>
      <c r="AV152" s="246">
        <v>-100</v>
      </c>
      <c r="AW152" s="262"/>
      <c r="AX152" s="255"/>
      <c r="AY152" s="256"/>
      <c r="AZ152" s="256"/>
      <c r="BA152" s="256"/>
      <c r="BB152" s="257" t="s">
        <v>1644</v>
      </c>
      <c r="BC152" s="257">
        <v>36868</v>
      </c>
      <c r="BD152" s="257"/>
      <c r="BE152" s="257"/>
      <c r="BF152" s="257"/>
      <c r="BG152" s="257"/>
      <c r="BH152" s="184">
        <v>71955</v>
      </c>
      <c r="BI152" s="203"/>
      <c r="BJ152" s="270"/>
      <c r="BK152" s="184" t="s">
        <v>1315</v>
      </c>
      <c r="BL152" s="184"/>
    </row>
    <row r="153" spans="1:64" s="178" customFormat="1" ht="20.100000000000001" hidden="1" customHeight="1">
      <c r="A153" s="191">
        <v>1100308</v>
      </c>
      <c r="B153" s="191"/>
      <c r="C153" s="191"/>
      <c r="D153" s="191"/>
      <c r="E153" s="208" t="s">
        <v>1646</v>
      </c>
      <c r="F153" s="203">
        <v>86942</v>
      </c>
      <c r="G153" s="203">
        <v>86942</v>
      </c>
      <c r="H153" s="203"/>
      <c r="I153" s="203"/>
      <c r="J153" s="203">
        <v>118284</v>
      </c>
      <c r="K153" s="223">
        <v>100304</v>
      </c>
      <c r="L153" s="203"/>
      <c r="M153" s="203"/>
      <c r="N153" s="203"/>
      <c r="O153" s="200"/>
      <c r="P153" s="200">
        <v>-17980</v>
      </c>
      <c r="Q153" s="237"/>
      <c r="R153" s="200"/>
      <c r="S153" s="200"/>
      <c r="T153" s="203">
        <v>118284</v>
      </c>
      <c r="U153" s="200">
        <v>17980</v>
      </c>
      <c r="V153" s="203">
        <v>118284</v>
      </c>
      <c r="W153" s="203">
        <v>0</v>
      </c>
      <c r="X153" s="203"/>
      <c r="Y153" s="203">
        <v>0</v>
      </c>
      <c r="Z153" s="203"/>
      <c r="AA153" s="203">
        <v>0</v>
      </c>
      <c r="AB153" s="203">
        <v>0</v>
      </c>
      <c r="AC153" s="203">
        <v>0</v>
      </c>
      <c r="AD153" s="203">
        <v>0</v>
      </c>
      <c r="AE153" s="203"/>
      <c r="AF153" s="203">
        <v>118284</v>
      </c>
      <c r="AG153" s="203">
        <v>0</v>
      </c>
      <c r="AH153" s="203"/>
      <c r="AI153" s="203"/>
      <c r="AJ153" s="203"/>
      <c r="AK153" s="298" t="s">
        <v>1647</v>
      </c>
      <c r="AL153" s="203"/>
      <c r="AM153" s="203"/>
      <c r="AN153" s="203">
        <v>1</v>
      </c>
      <c r="AO153" s="203"/>
      <c r="AP153" s="200">
        <v>17980</v>
      </c>
      <c r="AQ153" s="241">
        <v>0.17899999999999999</v>
      </c>
      <c r="AR153" s="203"/>
      <c r="AS153" s="203"/>
      <c r="AT153" s="194">
        <v>-118284</v>
      </c>
      <c r="AU153" s="200">
        <v>-118284</v>
      </c>
      <c r="AV153" s="246">
        <v>-100</v>
      </c>
      <c r="AW153" s="262"/>
      <c r="AX153" s="255"/>
      <c r="AY153" s="256"/>
      <c r="AZ153" s="256"/>
      <c r="BA153" s="256"/>
      <c r="BB153" s="257" t="s">
        <v>1646</v>
      </c>
      <c r="BC153" s="257">
        <v>100304</v>
      </c>
      <c r="BD153" s="257"/>
      <c r="BE153" s="257"/>
      <c r="BF153" s="257"/>
      <c r="BG153" s="257"/>
      <c r="BH153" s="184">
        <v>218588</v>
      </c>
      <c r="BI153" s="203"/>
      <c r="BJ153" s="270"/>
      <c r="BK153" s="184" t="s">
        <v>1315</v>
      </c>
      <c r="BL153" s="184"/>
    </row>
    <row r="154" spans="1:64" s="178" customFormat="1" hidden="1">
      <c r="A154" s="191">
        <v>1100310</v>
      </c>
      <c r="B154" s="191"/>
      <c r="C154" s="191"/>
      <c r="D154" s="191"/>
      <c r="E154" s="208" t="s">
        <v>1648</v>
      </c>
      <c r="F154" s="203">
        <v>183023</v>
      </c>
      <c r="G154" s="203">
        <v>183023</v>
      </c>
      <c r="H154" s="203"/>
      <c r="I154" s="203"/>
      <c r="J154" s="203">
        <v>1405</v>
      </c>
      <c r="K154" s="223">
        <v>165585</v>
      </c>
      <c r="L154" s="203"/>
      <c r="M154" s="203"/>
      <c r="N154" s="203"/>
      <c r="O154" s="200"/>
      <c r="P154" s="200">
        <v>164180</v>
      </c>
      <c r="Q154" s="237"/>
      <c r="R154" s="200"/>
      <c r="S154" s="200"/>
      <c r="T154" s="203">
        <v>107605</v>
      </c>
      <c r="U154" s="200">
        <v>-57980</v>
      </c>
      <c r="V154" s="203">
        <v>107605</v>
      </c>
      <c r="W154" s="203">
        <v>0</v>
      </c>
      <c r="X154" s="203"/>
      <c r="Y154" s="203">
        <v>0</v>
      </c>
      <c r="Z154" s="203"/>
      <c r="AA154" s="203">
        <v>0</v>
      </c>
      <c r="AB154" s="203">
        <v>0</v>
      </c>
      <c r="AC154" s="203">
        <v>0</v>
      </c>
      <c r="AD154" s="203">
        <v>0</v>
      </c>
      <c r="AE154" s="203"/>
      <c r="AF154" s="203">
        <v>1405</v>
      </c>
      <c r="AG154" s="203">
        <v>-106200</v>
      </c>
      <c r="AH154" s="203"/>
      <c r="AI154" s="203"/>
      <c r="AJ154" s="203"/>
      <c r="AK154" s="203" t="s">
        <v>1649</v>
      </c>
      <c r="AL154" s="203"/>
      <c r="AM154" s="200"/>
      <c r="AN154" s="200">
        <v>1</v>
      </c>
      <c r="AO154" s="200"/>
      <c r="AP154" s="200">
        <v>-57980</v>
      </c>
      <c r="AQ154" s="241">
        <v>-0.35</v>
      </c>
      <c r="AR154" s="200"/>
      <c r="AS154" s="203" t="s">
        <v>1327</v>
      </c>
      <c r="AT154" s="194">
        <v>-107605</v>
      </c>
      <c r="AU154" s="200">
        <v>-107605</v>
      </c>
      <c r="AV154" s="246">
        <v>-100</v>
      </c>
      <c r="AW154" s="262"/>
      <c r="AX154" s="255" t="s">
        <v>1650</v>
      </c>
      <c r="AY154" s="256" t="s">
        <v>1651</v>
      </c>
      <c r="AZ154" s="256"/>
      <c r="BA154" s="256"/>
      <c r="BB154" s="257" t="s">
        <v>1648</v>
      </c>
      <c r="BC154" s="257">
        <v>165585</v>
      </c>
      <c r="BD154" s="257"/>
      <c r="BE154" s="257">
        <v>15697</v>
      </c>
      <c r="BF154" s="257"/>
      <c r="BG154" s="257"/>
      <c r="BH154" s="184">
        <v>273190</v>
      </c>
      <c r="BI154" s="203" t="s">
        <v>1327</v>
      </c>
      <c r="BJ154" s="270"/>
      <c r="BK154" s="184" t="s">
        <v>1315</v>
      </c>
      <c r="BL154" s="184"/>
    </row>
    <row r="155" spans="1:64" s="178" customFormat="1" ht="20.100000000000001" hidden="1" customHeight="1">
      <c r="A155" s="191">
        <v>1100311</v>
      </c>
      <c r="B155" s="191"/>
      <c r="C155" s="191"/>
      <c r="D155" s="191"/>
      <c r="E155" s="208" t="s">
        <v>1652</v>
      </c>
      <c r="F155" s="203">
        <v>57074</v>
      </c>
      <c r="G155" s="203">
        <v>57074</v>
      </c>
      <c r="H155" s="203"/>
      <c r="I155" s="203"/>
      <c r="J155" s="203">
        <v>40834</v>
      </c>
      <c r="K155" s="223">
        <v>101197</v>
      </c>
      <c r="L155" s="203"/>
      <c r="M155" s="203"/>
      <c r="N155" s="203"/>
      <c r="O155" s="200"/>
      <c r="P155" s="200">
        <v>60363</v>
      </c>
      <c r="Q155" s="237"/>
      <c r="R155" s="200"/>
      <c r="S155" s="200"/>
      <c r="T155" s="203">
        <v>40834</v>
      </c>
      <c r="U155" s="200">
        <v>-60363</v>
      </c>
      <c r="V155" s="203">
        <v>40834</v>
      </c>
      <c r="W155" s="203">
        <v>24816</v>
      </c>
      <c r="X155" s="203"/>
      <c r="Y155" s="203">
        <v>24816</v>
      </c>
      <c r="Z155" s="203"/>
      <c r="AA155" s="203"/>
      <c r="AB155" s="203">
        <v>24816</v>
      </c>
      <c r="AC155" s="203"/>
      <c r="AD155" s="203">
        <v>0</v>
      </c>
      <c r="AE155" s="203"/>
      <c r="AF155" s="203">
        <v>40834</v>
      </c>
      <c r="AG155" s="203">
        <v>0</v>
      </c>
      <c r="AH155" s="203"/>
      <c r="AI155" s="203"/>
      <c r="AJ155" s="203"/>
      <c r="AK155" s="203" t="s">
        <v>1653</v>
      </c>
      <c r="AL155" s="203"/>
      <c r="AM155" s="203"/>
      <c r="AN155" s="203">
        <v>1</v>
      </c>
      <c r="AO155" s="203"/>
      <c r="AP155" s="200">
        <v>-60363</v>
      </c>
      <c r="AQ155" s="241">
        <v>-0.59599999999999997</v>
      </c>
      <c r="AR155" s="203"/>
      <c r="AS155" s="203"/>
      <c r="AT155" s="194">
        <v>-16018</v>
      </c>
      <c r="AU155" s="200">
        <v>-16018</v>
      </c>
      <c r="AV155" s="246">
        <v>-39.200000000000003</v>
      </c>
      <c r="AW155" s="262"/>
      <c r="AX155" s="194"/>
      <c r="AY155" s="256"/>
      <c r="AZ155" s="256"/>
      <c r="BA155" s="256"/>
      <c r="BB155" s="257" t="s">
        <v>1652</v>
      </c>
      <c r="BC155" s="257">
        <v>101197</v>
      </c>
      <c r="BD155" s="257"/>
      <c r="BE155" s="257">
        <v>8854</v>
      </c>
      <c r="BF155" s="257"/>
      <c r="BG155" s="257"/>
      <c r="BH155" s="184">
        <v>142031</v>
      </c>
      <c r="BI155" s="203"/>
      <c r="BJ155" s="270"/>
      <c r="BK155" s="184" t="s">
        <v>1315</v>
      </c>
      <c r="BL155" s="184"/>
    </row>
    <row r="156" spans="1:64" s="178" customFormat="1" ht="20.100000000000001" hidden="1" customHeight="1">
      <c r="A156" s="191">
        <v>1100313</v>
      </c>
      <c r="B156" s="191"/>
      <c r="C156" s="191"/>
      <c r="D156" s="191"/>
      <c r="E156" s="208" t="s">
        <v>1654</v>
      </c>
      <c r="F156" s="203">
        <v>229998</v>
      </c>
      <c r="G156" s="203">
        <v>229998</v>
      </c>
      <c r="H156" s="203"/>
      <c r="I156" s="203"/>
      <c r="J156" s="203">
        <v>417666</v>
      </c>
      <c r="K156" s="223">
        <v>452373</v>
      </c>
      <c r="L156" s="203"/>
      <c r="M156" s="203"/>
      <c r="N156" s="203"/>
      <c r="O156" s="200"/>
      <c r="P156" s="200">
        <v>34707</v>
      </c>
      <c r="Q156" s="237"/>
      <c r="R156" s="200"/>
      <c r="S156" s="200"/>
      <c r="T156" s="203">
        <v>665122</v>
      </c>
      <c r="U156" s="200">
        <v>212749</v>
      </c>
      <c r="V156" s="203">
        <v>665122</v>
      </c>
      <c r="W156" s="203">
        <v>85811</v>
      </c>
      <c r="X156" s="203"/>
      <c r="Y156" s="203">
        <v>85811</v>
      </c>
      <c r="Z156" s="203"/>
      <c r="AA156" s="203"/>
      <c r="AB156" s="203">
        <v>85811</v>
      </c>
      <c r="AC156" s="203"/>
      <c r="AD156" s="203">
        <v>0</v>
      </c>
      <c r="AE156" s="203"/>
      <c r="AF156" s="203">
        <v>417666</v>
      </c>
      <c r="AG156" s="203">
        <v>-247456</v>
      </c>
      <c r="AH156" s="203">
        <v>0</v>
      </c>
      <c r="AI156" s="203"/>
      <c r="AJ156" s="203"/>
      <c r="AK156" s="298" t="s">
        <v>1655</v>
      </c>
      <c r="AL156" s="203"/>
      <c r="AM156" s="203"/>
      <c r="AN156" s="203">
        <v>1</v>
      </c>
      <c r="AO156" s="203"/>
      <c r="AP156" s="200">
        <v>212749</v>
      </c>
      <c r="AQ156" s="241">
        <v>0.47</v>
      </c>
      <c r="AR156" s="203"/>
      <c r="AS156" s="203"/>
      <c r="AT156" s="194">
        <v>-579311</v>
      </c>
      <c r="AU156" s="200">
        <v>-579311</v>
      </c>
      <c r="AV156" s="246">
        <v>-87.1</v>
      </c>
      <c r="AW156" s="262"/>
      <c r="AX156" s="255"/>
      <c r="AY156" s="256"/>
      <c r="AZ156" s="256"/>
      <c r="BA156" s="256"/>
      <c r="BB156" s="257" t="s">
        <v>1654</v>
      </c>
      <c r="BC156" s="257">
        <v>452373</v>
      </c>
      <c r="BD156" s="257"/>
      <c r="BE156" s="257">
        <v>163855</v>
      </c>
      <c r="BF156" s="257"/>
      <c r="BG156" s="257"/>
      <c r="BH156" s="184">
        <v>1117495</v>
      </c>
      <c r="BI156" s="203"/>
      <c r="BJ156" s="270"/>
      <c r="BK156" s="184" t="s">
        <v>1315</v>
      </c>
      <c r="BL156" s="184"/>
    </row>
    <row r="157" spans="1:64" s="178" customFormat="1" ht="20.100000000000001" hidden="1" customHeight="1">
      <c r="A157" s="191">
        <v>1100314</v>
      </c>
      <c r="B157" s="191"/>
      <c r="C157" s="191"/>
      <c r="D157" s="191"/>
      <c r="E157" s="208" t="s">
        <v>1656</v>
      </c>
      <c r="F157" s="203">
        <v>485016</v>
      </c>
      <c r="G157" s="203">
        <v>485016</v>
      </c>
      <c r="H157" s="203"/>
      <c r="I157" s="203"/>
      <c r="J157" s="203">
        <v>866468</v>
      </c>
      <c r="K157" s="223">
        <v>604003</v>
      </c>
      <c r="L157" s="203"/>
      <c r="M157" s="203"/>
      <c r="N157" s="203"/>
      <c r="O157" s="200"/>
      <c r="P157" s="200">
        <v>-262465</v>
      </c>
      <c r="Q157" s="237"/>
      <c r="R157" s="200"/>
      <c r="S157" s="200"/>
      <c r="T157" s="203">
        <v>866468</v>
      </c>
      <c r="U157" s="200">
        <v>262465</v>
      </c>
      <c r="V157" s="203">
        <v>866468</v>
      </c>
      <c r="W157" s="203">
        <v>0</v>
      </c>
      <c r="X157" s="203"/>
      <c r="Y157" s="203">
        <v>0</v>
      </c>
      <c r="Z157" s="203"/>
      <c r="AA157" s="203"/>
      <c r="AB157" s="203">
        <v>0</v>
      </c>
      <c r="AC157" s="203"/>
      <c r="AD157" s="203">
        <v>0</v>
      </c>
      <c r="AE157" s="203"/>
      <c r="AF157" s="203">
        <v>866468</v>
      </c>
      <c r="AG157" s="203">
        <v>0</v>
      </c>
      <c r="AH157" s="203"/>
      <c r="AI157" s="203"/>
      <c r="AJ157" s="203"/>
      <c r="AK157" s="203" t="s">
        <v>1657</v>
      </c>
      <c r="AL157" s="203"/>
      <c r="AM157" s="203"/>
      <c r="AN157" s="203">
        <v>1</v>
      </c>
      <c r="AO157" s="203"/>
      <c r="AP157" s="200">
        <v>262465</v>
      </c>
      <c r="AQ157" s="241">
        <v>0.435</v>
      </c>
      <c r="AR157" s="203"/>
      <c r="AS157" s="203"/>
      <c r="AT157" s="194">
        <v>-866468</v>
      </c>
      <c r="AU157" s="200">
        <v>-866468</v>
      </c>
      <c r="AV157" s="246">
        <v>-100</v>
      </c>
      <c r="AW157" s="262"/>
      <c r="AX157" s="255"/>
      <c r="AY157" s="256"/>
      <c r="AZ157" s="256"/>
      <c r="BA157" s="256"/>
      <c r="BB157" s="257" t="s">
        <v>1656</v>
      </c>
      <c r="BC157" s="257">
        <v>604003</v>
      </c>
      <c r="BD157" s="257"/>
      <c r="BE157" s="257"/>
      <c r="BF157" s="257"/>
      <c r="BG157" s="257"/>
      <c r="BH157" s="184">
        <v>1470471</v>
      </c>
      <c r="BI157" s="203"/>
      <c r="BJ157" s="270"/>
      <c r="BK157" s="184" t="s">
        <v>1315</v>
      </c>
      <c r="BL157" s="184"/>
    </row>
    <row r="158" spans="1:64" s="178" customFormat="1" ht="20.100000000000001" hidden="1" customHeight="1">
      <c r="A158" s="191">
        <v>1100315</v>
      </c>
      <c r="B158" s="191"/>
      <c r="C158" s="191"/>
      <c r="D158" s="191"/>
      <c r="E158" s="208" t="s">
        <v>417</v>
      </c>
      <c r="F158" s="203">
        <v>6000</v>
      </c>
      <c r="G158" s="203">
        <v>6000</v>
      </c>
      <c r="H158" s="203"/>
      <c r="I158" s="203"/>
      <c r="J158" s="203">
        <v>3000</v>
      </c>
      <c r="K158" s="223">
        <v>0</v>
      </c>
      <c r="L158" s="203"/>
      <c r="M158" s="203"/>
      <c r="N158" s="203"/>
      <c r="O158" s="200"/>
      <c r="P158" s="200">
        <v>-3000</v>
      </c>
      <c r="Q158" s="237"/>
      <c r="R158" s="200"/>
      <c r="S158" s="200"/>
      <c r="T158" s="203">
        <v>3000</v>
      </c>
      <c r="U158" s="200">
        <v>3000</v>
      </c>
      <c r="V158" s="203">
        <v>3000</v>
      </c>
      <c r="W158" s="203">
        <v>2000</v>
      </c>
      <c r="X158" s="203"/>
      <c r="Y158" s="203">
        <v>2000</v>
      </c>
      <c r="Z158" s="203"/>
      <c r="AA158" s="203"/>
      <c r="AB158" s="203">
        <v>2000</v>
      </c>
      <c r="AC158" s="203"/>
      <c r="AD158" s="203">
        <v>0</v>
      </c>
      <c r="AE158" s="203"/>
      <c r="AF158" s="203">
        <v>3000</v>
      </c>
      <c r="AG158" s="203">
        <v>0</v>
      </c>
      <c r="AH158" s="203">
        <v>0</v>
      </c>
      <c r="AI158" s="203"/>
      <c r="AJ158" s="203"/>
      <c r="AK158" s="203" t="s">
        <v>1658</v>
      </c>
      <c r="AL158" s="203"/>
      <c r="AM158" s="203"/>
      <c r="AN158" s="203">
        <v>1</v>
      </c>
      <c r="AO158" s="203"/>
      <c r="AP158" s="200">
        <v>3000</v>
      </c>
      <c r="AQ158" s="241">
        <v>0</v>
      </c>
      <c r="AR158" s="203"/>
      <c r="AS158" s="203"/>
      <c r="AT158" s="194">
        <v>-1000</v>
      </c>
      <c r="AU158" s="200">
        <v>-1000</v>
      </c>
      <c r="AV158" s="246">
        <v>-33.299999999999997</v>
      </c>
      <c r="AW158" s="262"/>
      <c r="AX158" s="255"/>
      <c r="AY158" s="256"/>
      <c r="AZ158" s="256"/>
      <c r="BA158" s="256"/>
      <c r="BB158" s="257" t="s">
        <v>417</v>
      </c>
      <c r="BC158" s="257"/>
      <c r="BD158" s="257"/>
      <c r="BE158" s="257"/>
      <c r="BF158" s="257"/>
      <c r="BG158" s="257"/>
      <c r="BH158" s="184">
        <v>3000</v>
      </c>
      <c r="BI158" s="203"/>
      <c r="BJ158" s="270"/>
      <c r="BK158" s="184" t="s">
        <v>1315</v>
      </c>
      <c r="BL158" s="184"/>
    </row>
    <row r="159" spans="1:64" s="178" customFormat="1" ht="20.100000000000001" hidden="1" customHeight="1">
      <c r="A159" s="191">
        <v>1100316</v>
      </c>
      <c r="B159" s="191"/>
      <c r="C159" s="191"/>
      <c r="D159" s="191"/>
      <c r="E159" s="208" t="s">
        <v>1659</v>
      </c>
      <c r="F159" s="203">
        <v>11833</v>
      </c>
      <c r="G159" s="203">
        <v>11833</v>
      </c>
      <c r="H159" s="203"/>
      <c r="I159" s="203"/>
      <c r="J159" s="203">
        <v>18059</v>
      </c>
      <c r="K159" s="223">
        <v>10270</v>
      </c>
      <c r="L159" s="203"/>
      <c r="M159" s="203"/>
      <c r="N159" s="203"/>
      <c r="O159" s="200"/>
      <c r="P159" s="200">
        <v>-7789</v>
      </c>
      <c r="Q159" s="237"/>
      <c r="R159" s="200"/>
      <c r="S159" s="200"/>
      <c r="T159" s="203">
        <v>18059</v>
      </c>
      <c r="U159" s="200">
        <v>7789</v>
      </c>
      <c r="V159" s="203">
        <v>18059</v>
      </c>
      <c r="W159" s="203">
        <v>19348</v>
      </c>
      <c r="X159" s="203"/>
      <c r="Y159" s="203">
        <v>19348</v>
      </c>
      <c r="Z159" s="203"/>
      <c r="AA159" s="203"/>
      <c r="AB159" s="203">
        <v>19348</v>
      </c>
      <c r="AC159" s="203"/>
      <c r="AD159" s="203">
        <v>0</v>
      </c>
      <c r="AE159" s="203"/>
      <c r="AF159" s="203">
        <v>18059</v>
      </c>
      <c r="AG159" s="203">
        <v>0</v>
      </c>
      <c r="AH159" s="203">
        <v>0</v>
      </c>
      <c r="AI159" s="203"/>
      <c r="AJ159" s="203"/>
      <c r="AK159" s="203" t="s">
        <v>1660</v>
      </c>
      <c r="AL159" s="203"/>
      <c r="AM159" s="203"/>
      <c r="AN159" s="203">
        <v>1</v>
      </c>
      <c r="AO159" s="203"/>
      <c r="AP159" s="200">
        <v>7789</v>
      </c>
      <c r="AQ159" s="241">
        <v>0.75800000000000001</v>
      </c>
      <c r="AR159" s="203"/>
      <c r="AS159" s="203"/>
      <c r="AT159" s="194">
        <v>1289</v>
      </c>
      <c r="AU159" s="200">
        <v>1289</v>
      </c>
      <c r="AV159" s="246">
        <v>7.1</v>
      </c>
      <c r="AW159" s="262"/>
      <c r="AX159" s="255"/>
      <c r="AY159" s="256"/>
      <c r="AZ159" s="256"/>
      <c r="BA159" s="256"/>
      <c r="BB159" s="257" t="s">
        <v>1659</v>
      </c>
      <c r="BC159" s="257">
        <v>10270</v>
      </c>
      <c r="BD159" s="257"/>
      <c r="BE159" s="257"/>
      <c r="BF159" s="257"/>
      <c r="BG159" s="257"/>
      <c r="BH159" s="184">
        <v>28329</v>
      </c>
      <c r="BI159" s="203"/>
      <c r="BJ159" s="270"/>
      <c r="BK159" s="184" t="s">
        <v>1315</v>
      </c>
      <c r="BL159" s="184"/>
    </row>
    <row r="160" spans="1:64" s="178" customFormat="1" ht="20.100000000000001" hidden="1" customHeight="1">
      <c r="A160" s="191">
        <v>1100320</v>
      </c>
      <c r="B160" s="191"/>
      <c r="C160" s="191"/>
      <c r="D160" s="191"/>
      <c r="E160" s="208" t="s">
        <v>1661</v>
      </c>
      <c r="F160" s="203"/>
      <c r="G160" s="203"/>
      <c r="H160" s="203"/>
      <c r="I160" s="203"/>
      <c r="J160" s="203">
        <v>50000</v>
      </c>
      <c r="K160" s="223">
        <v>14759</v>
      </c>
      <c r="L160" s="203"/>
      <c r="M160" s="203"/>
      <c r="N160" s="203"/>
      <c r="O160" s="200"/>
      <c r="P160" s="200">
        <v>-35241</v>
      </c>
      <c r="Q160" s="237"/>
      <c r="R160" s="200"/>
      <c r="S160" s="200"/>
      <c r="T160" s="203">
        <v>50000</v>
      </c>
      <c r="U160" s="200">
        <v>35241</v>
      </c>
      <c r="V160" s="203">
        <v>50000</v>
      </c>
      <c r="W160" s="203">
        <v>0</v>
      </c>
      <c r="X160" s="203"/>
      <c r="Y160" s="203">
        <v>0</v>
      </c>
      <c r="Z160" s="203"/>
      <c r="AA160" s="203"/>
      <c r="AB160" s="203">
        <v>0</v>
      </c>
      <c r="AC160" s="203"/>
      <c r="AD160" s="203">
        <v>0</v>
      </c>
      <c r="AE160" s="203"/>
      <c r="AF160" s="203">
        <v>50000</v>
      </c>
      <c r="AG160" s="203"/>
      <c r="AH160" s="203"/>
      <c r="AI160" s="203">
        <v>50000</v>
      </c>
      <c r="AJ160" s="203"/>
      <c r="AK160" s="203"/>
      <c r="AL160" s="203"/>
      <c r="AM160" s="203"/>
      <c r="AN160" s="203"/>
      <c r="AO160" s="203"/>
      <c r="AP160" s="200">
        <v>35241</v>
      </c>
      <c r="AQ160" s="241">
        <v>2.3879999999999999</v>
      </c>
      <c r="AR160" s="203"/>
      <c r="AS160" s="203"/>
      <c r="AT160" s="194">
        <v>-50000</v>
      </c>
      <c r="AU160" s="200">
        <v>-50000</v>
      </c>
      <c r="AV160" s="246">
        <v>-100</v>
      </c>
      <c r="AW160" s="262"/>
      <c r="AX160" s="255"/>
      <c r="AY160" s="256"/>
      <c r="AZ160" s="256"/>
      <c r="BA160" s="256"/>
      <c r="BB160" s="257" t="s">
        <v>1662</v>
      </c>
      <c r="BC160" s="257">
        <v>14759</v>
      </c>
      <c r="BD160" s="257"/>
      <c r="BE160" s="257"/>
      <c r="BF160" s="257"/>
      <c r="BG160" s="257"/>
      <c r="BH160" s="184">
        <v>64759</v>
      </c>
      <c r="BI160" s="203"/>
      <c r="BJ160" s="270"/>
      <c r="BK160" s="184" t="s">
        <v>1315</v>
      </c>
      <c r="BL160" s="184"/>
    </row>
    <row r="161" spans="1:64" s="178" customFormat="1" ht="20.100000000000001" hidden="1" customHeight="1">
      <c r="A161" s="191">
        <v>1100321</v>
      </c>
      <c r="B161" s="191"/>
      <c r="C161" s="191"/>
      <c r="D161" s="191"/>
      <c r="E161" s="208" t="s">
        <v>1663</v>
      </c>
      <c r="F161" s="203">
        <v>55156</v>
      </c>
      <c r="G161" s="203">
        <v>55156</v>
      </c>
      <c r="H161" s="203"/>
      <c r="I161" s="203"/>
      <c r="J161" s="203">
        <v>0</v>
      </c>
      <c r="K161" s="223">
        <v>0</v>
      </c>
      <c r="L161" s="203"/>
      <c r="M161" s="203"/>
      <c r="N161" s="203"/>
      <c r="O161" s="200"/>
      <c r="P161" s="200">
        <v>0</v>
      </c>
      <c r="Q161" s="237"/>
      <c r="R161" s="200"/>
      <c r="S161" s="200"/>
      <c r="T161" s="203"/>
      <c r="U161" s="200">
        <v>0</v>
      </c>
      <c r="V161" s="203"/>
      <c r="W161" s="203">
        <v>0</v>
      </c>
      <c r="X161" s="203"/>
      <c r="Y161" s="203">
        <v>0</v>
      </c>
      <c r="Z161" s="203"/>
      <c r="AA161" s="203"/>
      <c r="AB161" s="203">
        <v>0</v>
      </c>
      <c r="AC161" s="203"/>
      <c r="AD161" s="203">
        <v>0</v>
      </c>
      <c r="AE161" s="203"/>
      <c r="AF161" s="203"/>
      <c r="AG161" s="203"/>
      <c r="AH161" s="203"/>
      <c r="AI161" s="203"/>
      <c r="AJ161" s="203"/>
      <c r="AK161" s="203"/>
      <c r="AL161" s="203"/>
      <c r="AM161" s="203"/>
      <c r="AN161" s="203">
        <v>1</v>
      </c>
      <c r="AO161" s="203"/>
      <c r="AP161" s="200">
        <v>0</v>
      </c>
      <c r="AQ161" s="241">
        <v>0</v>
      </c>
      <c r="AR161" s="203"/>
      <c r="AS161" s="203"/>
      <c r="AT161" s="194">
        <v>0</v>
      </c>
      <c r="AU161" s="200">
        <v>0</v>
      </c>
      <c r="AV161" s="246" t="e">
        <v>#DIV/0!</v>
      </c>
      <c r="AW161" s="262"/>
      <c r="AX161" s="255"/>
      <c r="AY161" s="256"/>
      <c r="AZ161" s="256"/>
      <c r="BA161" s="256"/>
      <c r="BB161" s="257" t="s">
        <v>1663</v>
      </c>
      <c r="BC161" s="257">
        <v>39550</v>
      </c>
      <c r="BD161" s="257"/>
      <c r="BE161" s="257"/>
      <c r="BF161" s="257"/>
      <c r="BG161" s="257"/>
      <c r="BH161" s="184">
        <v>0</v>
      </c>
      <c r="BI161" s="203"/>
      <c r="BJ161" s="270"/>
      <c r="BK161" s="184" t="s">
        <v>1315</v>
      </c>
      <c r="BL161" s="184"/>
    </row>
    <row r="162" spans="1:64" s="178" customFormat="1" ht="20.100000000000001" hidden="1" customHeight="1">
      <c r="A162" s="191">
        <v>1100322</v>
      </c>
      <c r="B162" s="191"/>
      <c r="C162" s="191"/>
      <c r="D162" s="191"/>
      <c r="E162" s="208" t="s">
        <v>1664</v>
      </c>
      <c r="F162" s="203">
        <v>19570</v>
      </c>
      <c r="G162" s="203">
        <v>19570</v>
      </c>
      <c r="H162" s="203"/>
      <c r="I162" s="203"/>
      <c r="J162" s="203">
        <v>19570</v>
      </c>
      <c r="K162" s="223">
        <v>19570</v>
      </c>
      <c r="L162" s="203"/>
      <c r="M162" s="203"/>
      <c r="N162" s="203"/>
      <c r="O162" s="200"/>
      <c r="P162" s="200">
        <v>0</v>
      </c>
      <c r="Q162" s="237"/>
      <c r="R162" s="200"/>
      <c r="S162" s="200"/>
      <c r="T162" s="203">
        <v>19570</v>
      </c>
      <c r="U162" s="200">
        <v>0</v>
      </c>
      <c r="V162" s="203">
        <v>19570</v>
      </c>
      <c r="W162" s="203">
        <v>0</v>
      </c>
      <c r="X162" s="203"/>
      <c r="Y162" s="203">
        <v>0</v>
      </c>
      <c r="Z162" s="203"/>
      <c r="AA162" s="203"/>
      <c r="AB162" s="203">
        <v>0</v>
      </c>
      <c r="AC162" s="203"/>
      <c r="AD162" s="203">
        <v>0</v>
      </c>
      <c r="AE162" s="203"/>
      <c r="AF162" s="203">
        <v>19570</v>
      </c>
      <c r="AG162" s="203">
        <v>0</v>
      </c>
      <c r="AH162" s="203">
        <v>19570</v>
      </c>
      <c r="AI162" s="203"/>
      <c r="AJ162" s="203"/>
      <c r="AK162" s="203" t="s">
        <v>1665</v>
      </c>
      <c r="AL162" s="203"/>
      <c r="AM162" s="203"/>
      <c r="AN162" s="203">
        <v>1</v>
      </c>
      <c r="AO162" s="203"/>
      <c r="AP162" s="200">
        <v>0</v>
      </c>
      <c r="AQ162" s="241">
        <v>0</v>
      </c>
      <c r="AR162" s="203"/>
      <c r="AS162" s="203"/>
      <c r="AT162" s="194">
        <v>-19570</v>
      </c>
      <c r="AU162" s="200">
        <v>-19570</v>
      </c>
      <c r="AV162" s="246">
        <v>-100</v>
      </c>
      <c r="AW162" s="262"/>
      <c r="AX162" s="255" t="s">
        <v>1666</v>
      </c>
      <c r="AY162" s="256"/>
      <c r="AZ162" s="256"/>
      <c r="BA162" s="256"/>
      <c r="BB162" s="257" t="s">
        <v>1664</v>
      </c>
      <c r="BC162" s="257">
        <v>19570</v>
      </c>
      <c r="BD162" s="257"/>
      <c r="BE162" s="257">
        <v>19570</v>
      </c>
      <c r="BF162" s="257"/>
      <c r="BG162" s="257"/>
      <c r="BH162" s="184">
        <v>39140</v>
      </c>
      <c r="BI162" s="203"/>
      <c r="BJ162" s="270"/>
      <c r="BK162" s="184" t="s">
        <v>1315</v>
      </c>
      <c r="BL162" s="184"/>
    </row>
    <row r="163" spans="1:64" s="178" customFormat="1" ht="20.100000000000001" hidden="1" customHeight="1">
      <c r="A163" s="191"/>
      <c r="B163" s="191">
        <v>1</v>
      </c>
      <c r="C163" s="191"/>
      <c r="D163" s="191"/>
      <c r="E163" s="301" t="s">
        <v>1667</v>
      </c>
      <c r="F163" s="203"/>
      <c r="G163" s="203">
        <v>4620000</v>
      </c>
      <c r="H163" s="203"/>
      <c r="I163" s="203"/>
      <c r="J163" s="203"/>
      <c r="K163" s="223">
        <v>1530000</v>
      </c>
      <c r="L163" s="203"/>
      <c r="M163" s="203"/>
      <c r="N163" s="203"/>
      <c r="O163" s="200"/>
      <c r="P163" s="200">
        <v>1530000</v>
      </c>
      <c r="Q163" s="237"/>
      <c r="R163" s="200"/>
      <c r="S163" s="200"/>
      <c r="T163" s="233"/>
      <c r="U163" s="200">
        <v>-1530000</v>
      </c>
      <c r="V163" s="203">
        <v>1810000</v>
      </c>
      <c r="W163" s="233">
        <v>0</v>
      </c>
      <c r="X163" s="203"/>
      <c r="Y163" s="203"/>
      <c r="Z163" s="203"/>
      <c r="AA163" s="203"/>
      <c r="AB163" s="203"/>
      <c r="AC163" s="203"/>
      <c r="AD163" s="203"/>
      <c r="AE163" s="203"/>
      <c r="AF163" s="203"/>
      <c r="AG163" s="203"/>
      <c r="AH163" s="203"/>
      <c r="AI163" s="203"/>
      <c r="AJ163" s="203"/>
      <c r="AK163" s="203"/>
      <c r="AL163" s="203"/>
      <c r="AM163" s="203">
        <v>1</v>
      </c>
      <c r="AN163" s="203">
        <v>1</v>
      </c>
      <c r="AO163" s="203"/>
      <c r="AP163" s="200">
        <v>-1530000</v>
      </c>
      <c r="AQ163" s="241">
        <v>-1</v>
      </c>
      <c r="AR163" s="247" t="s">
        <v>1290</v>
      </c>
      <c r="AS163" s="203"/>
      <c r="AT163" s="244">
        <v>0</v>
      </c>
      <c r="AU163" s="200">
        <v>0</v>
      </c>
      <c r="AV163" s="245" t="e">
        <v>#DIV/0!</v>
      </c>
      <c r="AW163" s="262"/>
      <c r="AX163" s="255"/>
      <c r="AY163" s="256"/>
      <c r="AZ163" s="256"/>
      <c r="BA163" s="256"/>
      <c r="BB163" s="257" t="s">
        <v>1668</v>
      </c>
      <c r="BC163" s="257"/>
      <c r="BD163" s="257"/>
      <c r="BE163" s="257"/>
      <c r="BF163" s="257"/>
      <c r="BG163" s="257"/>
      <c r="BH163" s="184">
        <v>1530000</v>
      </c>
      <c r="BI163" s="203"/>
      <c r="BJ163" s="270"/>
      <c r="BK163" s="184" t="s">
        <v>1315</v>
      </c>
      <c r="BL163" s="184"/>
    </row>
    <row r="164" spans="1:64" ht="20.100000000000001" customHeight="1">
      <c r="A164" s="191"/>
      <c r="B164" s="191">
        <v>1</v>
      </c>
      <c r="C164" s="191"/>
      <c r="D164" s="191"/>
      <c r="E164" s="195" t="s">
        <v>1669</v>
      </c>
      <c r="F164" s="213">
        <v>2183400</v>
      </c>
      <c r="G164" s="214">
        <v>2752979</v>
      </c>
      <c r="H164" s="214"/>
      <c r="I164" s="214"/>
      <c r="J164" s="214">
        <v>2868379</v>
      </c>
      <c r="K164" s="224">
        <v>2868379</v>
      </c>
      <c r="L164" s="214"/>
      <c r="M164" s="214"/>
      <c r="N164" s="214"/>
      <c r="O164" s="200"/>
      <c r="P164" s="200">
        <v>0</v>
      </c>
      <c r="Q164" s="237"/>
      <c r="R164" s="200"/>
      <c r="S164" s="200"/>
      <c r="T164" s="238">
        <v>2875879</v>
      </c>
      <c r="U164" s="213">
        <v>7500</v>
      </c>
      <c r="V164" s="214">
        <v>2875879</v>
      </c>
      <c r="W164" s="238">
        <v>3041524</v>
      </c>
      <c r="X164" s="213">
        <v>0</v>
      </c>
      <c r="Y164" s="214"/>
      <c r="Z164" s="214"/>
      <c r="AA164" s="214"/>
      <c r="AB164" s="214"/>
      <c r="AC164" s="214"/>
      <c r="AD164" s="214"/>
      <c r="AE164" s="214"/>
      <c r="AF164" s="214">
        <v>0</v>
      </c>
      <c r="AG164" s="214">
        <v>0</v>
      </c>
      <c r="AH164" s="214">
        <v>0</v>
      </c>
      <c r="AI164" s="214">
        <v>0</v>
      </c>
      <c r="AJ164" s="214">
        <v>0</v>
      </c>
      <c r="AK164" s="214">
        <v>0</v>
      </c>
      <c r="AL164" s="214">
        <v>0</v>
      </c>
      <c r="AM164" s="214">
        <v>4</v>
      </c>
      <c r="AN164" s="214">
        <v>4</v>
      </c>
      <c r="AO164" s="214">
        <v>0</v>
      </c>
      <c r="AP164" s="214">
        <v>7500</v>
      </c>
      <c r="AQ164" s="214">
        <v>0</v>
      </c>
      <c r="AR164" s="214">
        <v>0</v>
      </c>
      <c r="AS164" s="214">
        <v>0</v>
      </c>
      <c r="AT164" s="229">
        <v>165645</v>
      </c>
      <c r="AU164" s="199">
        <v>165645</v>
      </c>
      <c r="AV164" s="242">
        <v>5.8</v>
      </c>
      <c r="AW164" s="263"/>
      <c r="AX164" s="264"/>
      <c r="AY164" s="256"/>
      <c r="AZ164" s="256"/>
      <c r="BA164" s="256"/>
      <c r="BB164" s="257" t="s">
        <v>1670</v>
      </c>
      <c r="BC164" s="257"/>
      <c r="BD164" s="257"/>
      <c r="BE164" s="257"/>
      <c r="BF164" s="257"/>
      <c r="BG164" s="257"/>
      <c r="BH164" s="184">
        <v>5744258</v>
      </c>
      <c r="BI164" s="214"/>
      <c r="BJ164" s="238"/>
    </row>
    <row r="165" spans="1:64" ht="20.100000000000001" customHeight="1">
      <c r="A165" s="191"/>
      <c r="B165" s="191">
        <v>2</v>
      </c>
      <c r="C165" s="191"/>
      <c r="D165" s="191"/>
      <c r="E165" s="205" t="s">
        <v>1671</v>
      </c>
      <c r="F165" s="302">
        <v>1490000</v>
      </c>
      <c r="G165" s="303">
        <v>1490000</v>
      </c>
      <c r="H165" s="303"/>
      <c r="I165" s="303"/>
      <c r="J165" s="303">
        <v>1580000</v>
      </c>
      <c r="K165" s="309">
        <v>1580000</v>
      </c>
      <c r="L165" s="303"/>
      <c r="M165" s="303"/>
      <c r="N165" s="303"/>
      <c r="O165" s="200"/>
      <c r="P165" s="200">
        <v>0</v>
      </c>
      <c r="Q165" s="237"/>
      <c r="R165" s="200"/>
      <c r="S165" s="200"/>
      <c r="T165" s="230">
        <v>1660000</v>
      </c>
      <c r="U165" s="199">
        <v>80000</v>
      </c>
      <c r="V165" s="303">
        <v>1660000</v>
      </c>
      <c r="W165" s="230">
        <v>1730000</v>
      </c>
      <c r="X165" s="302"/>
      <c r="Y165" s="303"/>
      <c r="Z165" s="303"/>
      <c r="AA165" s="303"/>
      <c r="AB165" s="303"/>
      <c r="AC165" s="303"/>
      <c r="AD165" s="303"/>
      <c r="AE165" s="303"/>
      <c r="AF165" s="303"/>
      <c r="AG165" s="303"/>
      <c r="AH165" s="303"/>
      <c r="AI165" s="303"/>
      <c r="AJ165" s="303"/>
      <c r="AK165" s="303"/>
      <c r="AL165" s="303"/>
      <c r="AM165" s="200">
        <v>1</v>
      </c>
      <c r="AN165" s="200">
        <v>1</v>
      </c>
      <c r="AO165" s="200" t="s">
        <v>1391</v>
      </c>
      <c r="AP165" s="200">
        <v>80000</v>
      </c>
      <c r="AQ165" s="241">
        <v>5.0999999999999997E-2</v>
      </c>
      <c r="AR165" s="247" t="s">
        <v>1290</v>
      </c>
      <c r="AS165" s="303" t="s">
        <v>1497</v>
      </c>
      <c r="AT165" s="229">
        <v>70000</v>
      </c>
      <c r="AU165" s="199">
        <v>70000</v>
      </c>
      <c r="AV165" s="242">
        <v>4.2</v>
      </c>
      <c r="AW165" s="329" t="s">
        <v>1672</v>
      </c>
      <c r="AX165" s="325" t="s">
        <v>1673</v>
      </c>
      <c r="AY165" s="324" t="s">
        <v>1674</v>
      </c>
      <c r="AZ165" s="324" t="s">
        <v>1675</v>
      </c>
      <c r="BA165" s="324"/>
      <c r="BB165" s="257" t="s">
        <v>1671</v>
      </c>
      <c r="BC165" s="257"/>
      <c r="BD165" s="257"/>
      <c r="BE165" s="257"/>
      <c r="BF165" s="257"/>
      <c r="BG165" s="257"/>
      <c r="BH165" s="184">
        <v>3240000</v>
      </c>
      <c r="BI165" s="303" t="s">
        <v>1497</v>
      </c>
      <c r="BJ165" s="230"/>
    </row>
    <row r="166" spans="1:64" ht="20.100000000000001" customHeight="1">
      <c r="A166" s="191"/>
      <c r="B166" s="191"/>
      <c r="C166" s="191"/>
      <c r="D166" s="191"/>
      <c r="E166" s="205" t="s">
        <v>1676</v>
      </c>
      <c r="F166" s="302">
        <v>322800</v>
      </c>
      <c r="G166" s="303">
        <v>653379</v>
      </c>
      <c r="H166" s="303"/>
      <c r="I166" s="303"/>
      <c r="J166" s="303">
        <v>628479</v>
      </c>
      <c r="K166" s="309">
        <v>628479</v>
      </c>
      <c r="L166" s="303"/>
      <c r="M166" s="303"/>
      <c r="N166" s="303"/>
      <c r="O166" s="200"/>
      <c r="P166" s="200">
        <v>0</v>
      </c>
      <c r="Q166" s="237"/>
      <c r="R166" s="200"/>
      <c r="S166" s="200"/>
      <c r="T166" s="230">
        <v>628479</v>
      </c>
      <c r="U166" s="199">
        <v>0</v>
      </c>
      <c r="V166" s="303">
        <v>628479</v>
      </c>
      <c r="W166" s="230">
        <v>628479</v>
      </c>
      <c r="X166" s="302"/>
      <c r="Y166" s="303"/>
      <c r="Z166" s="303"/>
      <c r="AA166" s="303"/>
      <c r="AB166" s="303"/>
      <c r="AC166" s="303"/>
      <c r="AD166" s="303"/>
      <c r="AE166" s="303"/>
      <c r="AF166" s="303"/>
      <c r="AG166" s="303"/>
      <c r="AH166" s="303"/>
      <c r="AI166" s="303"/>
      <c r="AJ166" s="303"/>
      <c r="AK166" s="303"/>
      <c r="AL166" s="303"/>
      <c r="AM166" s="200">
        <v>1</v>
      </c>
      <c r="AN166" s="200">
        <v>1</v>
      </c>
      <c r="AO166" s="200" t="s">
        <v>1391</v>
      </c>
      <c r="AP166" s="200">
        <v>0</v>
      </c>
      <c r="AQ166" s="241">
        <v>0</v>
      </c>
      <c r="AR166" s="247"/>
      <c r="AS166" s="303"/>
      <c r="AT166" s="229">
        <v>0</v>
      </c>
      <c r="AU166" s="199">
        <v>0</v>
      </c>
      <c r="AV166" s="242">
        <v>0</v>
      </c>
      <c r="AW166" s="329" t="s">
        <v>1677</v>
      </c>
      <c r="AX166" s="325"/>
      <c r="AY166" s="256"/>
      <c r="AZ166" s="256"/>
      <c r="BA166" s="256"/>
      <c r="BB166" s="257" t="s">
        <v>1676</v>
      </c>
      <c r="BC166" s="257"/>
      <c r="BD166" s="257"/>
      <c r="BE166" s="257"/>
      <c r="BF166" s="257"/>
      <c r="BG166" s="257"/>
      <c r="BH166" s="184">
        <v>1256958</v>
      </c>
      <c r="BI166" s="303"/>
      <c r="BJ166" s="230"/>
    </row>
    <row r="167" spans="1:64" ht="20.100000000000001" customHeight="1">
      <c r="A167" s="191"/>
      <c r="B167" s="191">
        <v>2</v>
      </c>
      <c r="C167" s="191"/>
      <c r="D167" s="191"/>
      <c r="E167" s="205" t="s">
        <v>1678</v>
      </c>
      <c r="F167" s="302"/>
      <c r="G167" s="303">
        <v>239000</v>
      </c>
      <c r="H167" s="303"/>
      <c r="I167" s="303"/>
      <c r="J167" s="303">
        <v>239000</v>
      </c>
      <c r="K167" s="309">
        <v>239000</v>
      </c>
      <c r="L167" s="303"/>
      <c r="M167" s="303"/>
      <c r="N167" s="303"/>
      <c r="O167" s="200"/>
      <c r="P167" s="200">
        <v>0</v>
      </c>
      <c r="Q167" s="237"/>
      <c r="R167" s="200"/>
      <c r="S167" s="200"/>
      <c r="T167" s="230">
        <v>239000</v>
      </c>
      <c r="U167" s="199">
        <v>0</v>
      </c>
      <c r="V167" s="303">
        <v>239000</v>
      </c>
      <c r="W167" s="230">
        <v>238955</v>
      </c>
      <c r="X167" s="302"/>
      <c r="Y167" s="303"/>
      <c r="Z167" s="303"/>
      <c r="AA167" s="303"/>
      <c r="AB167" s="303"/>
      <c r="AC167" s="303"/>
      <c r="AD167" s="303"/>
      <c r="AE167" s="303"/>
      <c r="AF167" s="303"/>
      <c r="AG167" s="303"/>
      <c r="AH167" s="303"/>
      <c r="AI167" s="303"/>
      <c r="AJ167" s="303"/>
      <c r="AK167" s="303"/>
      <c r="AL167" s="303"/>
      <c r="AM167" s="200">
        <v>1</v>
      </c>
      <c r="AN167" s="200">
        <v>1</v>
      </c>
      <c r="AO167" s="200" t="s">
        <v>1391</v>
      </c>
      <c r="AP167" s="200">
        <v>0</v>
      </c>
      <c r="AQ167" s="241">
        <v>0</v>
      </c>
      <c r="AR167" s="247"/>
      <c r="AS167" s="303"/>
      <c r="AT167" s="229">
        <v>-45</v>
      </c>
      <c r="AU167" s="199">
        <v>-45</v>
      </c>
      <c r="AV167" s="242">
        <v>0</v>
      </c>
      <c r="AW167" s="330" t="s">
        <v>1679</v>
      </c>
      <c r="AX167" s="325"/>
      <c r="AY167" s="331" t="s">
        <v>1679</v>
      </c>
      <c r="AZ167" s="331"/>
      <c r="BA167" s="331"/>
      <c r="BB167" s="257" t="s">
        <v>1678</v>
      </c>
      <c r="BC167" s="257"/>
      <c r="BD167" s="257"/>
      <c r="BE167" s="257"/>
      <c r="BF167" s="257"/>
      <c r="BG167" s="257"/>
      <c r="BH167" s="184">
        <v>478000</v>
      </c>
      <c r="BI167" s="303"/>
      <c r="BJ167" s="230"/>
    </row>
    <row r="168" spans="1:64" ht="20.100000000000001" customHeight="1">
      <c r="A168" s="191"/>
      <c r="B168" s="191">
        <v>2</v>
      </c>
      <c r="C168" s="191"/>
      <c r="D168" s="191"/>
      <c r="E168" s="205" t="s">
        <v>1680</v>
      </c>
      <c r="F168" s="302">
        <v>370600</v>
      </c>
      <c r="G168" s="303">
        <v>370600</v>
      </c>
      <c r="H168" s="303"/>
      <c r="I168" s="303"/>
      <c r="J168" s="303">
        <v>420900</v>
      </c>
      <c r="K168" s="309">
        <v>420900</v>
      </c>
      <c r="L168" s="303"/>
      <c r="M168" s="303"/>
      <c r="N168" s="303"/>
      <c r="O168" s="200"/>
      <c r="P168" s="200">
        <v>0</v>
      </c>
      <c r="Q168" s="237"/>
      <c r="R168" s="200"/>
      <c r="S168" s="200"/>
      <c r="T168" s="230">
        <v>348400</v>
      </c>
      <c r="U168" s="302">
        <v>-72500</v>
      </c>
      <c r="V168" s="303">
        <v>348400</v>
      </c>
      <c r="W168" s="230">
        <v>444090</v>
      </c>
      <c r="X168" s="302">
        <v>0</v>
      </c>
      <c r="Y168" s="303"/>
      <c r="Z168" s="303"/>
      <c r="AA168" s="303"/>
      <c r="AB168" s="303"/>
      <c r="AC168" s="303"/>
      <c r="AD168" s="303"/>
      <c r="AE168" s="303"/>
      <c r="AF168" s="303"/>
      <c r="AG168" s="303"/>
      <c r="AH168" s="303"/>
      <c r="AI168" s="303"/>
      <c r="AJ168" s="303"/>
      <c r="AK168" s="303"/>
      <c r="AL168" s="303"/>
      <c r="AM168" s="200">
        <v>1</v>
      </c>
      <c r="AN168" s="200">
        <v>1</v>
      </c>
      <c r="AO168" s="200"/>
      <c r="AP168" s="200">
        <v>-72500</v>
      </c>
      <c r="AQ168" s="241">
        <v>-0.17199999999999999</v>
      </c>
      <c r="AR168" s="200"/>
      <c r="AS168" s="303"/>
      <c r="AT168" s="229">
        <v>95690</v>
      </c>
      <c r="AU168" s="302">
        <v>81749</v>
      </c>
      <c r="AV168" s="242">
        <v>27.5</v>
      </c>
      <c r="AW168" s="332"/>
      <c r="AX168" s="333"/>
      <c r="AY168" s="256"/>
      <c r="AZ168" s="256"/>
      <c r="BA168" s="256"/>
      <c r="BB168" s="257" t="s">
        <v>1680</v>
      </c>
      <c r="BC168" s="257"/>
      <c r="BD168" s="257"/>
      <c r="BE168" s="257"/>
      <c r="BF168" s="257"/>
      <c r="BG168" s="257"/>
      <c r="BH168" s="184">
        <v>769300</v>
      </c>
      <c r="BI168" s="303"/>
      <c r="BJ168" s="230"/>
    </row>
    <row r="169" spans="1:64" s="178" customFormat="1" ht="20.100000000000001" hidden="1" customHeight="1">
      <c r="A169" s="191"/>
      <c r="B169" s="191"/>
      <c r="C169" s="191"/>
      <c r="D169" s="191"/>
      <c r="E169" s="209" t="s">
        <v>1681</v>
      </c>
      <c r="F169" s="298">
        <v>3600</v>
      </c>
      <c r="G169" s="298">
        <v>3600</v>
      </c>
      <c r="H169" s="298"/>
      <c r="I169" s="298"/>
      <c r="J169" s="298">
        <v>8200</v>
      </c>
      <c r="K169" s="306">
        <v>8200</v>
      </c>
      <c r="L169" s="298"/>
      <c r="M169" s="298"/>
      <c r="N169" s="298"/>
      <c r="O169" s="200"/>
      <c r="P169" s="200">
        <v>0</v>
      </c>
      <c r="Q169" s="237"/>
      <c r="R169" s="200"/>
      <c r="S169" s="200"/>
      <c r="T169" s="298">
        <v>8200</v>
      </c>
      <c r="U169" s="200">
        <v>0</v>
      </c>
      <c r="V169" s="298">
        <v>8200</v>
      </c>
      <c r="W169" s="314">
        <v>6229</v>
      </c>
      <c r="X169" s="298"/>
      <c r="Y169" s="298"/>
      <c r="Z169" s="298"/>
      <c r="AA169" s="298"/>
      <c r="AB169" s="298"/>
      <c r="AC169" s="298"/>
      <c r="AD169" s="298"/>
      <c r="AE169" s="298"/>
      <c r="AF169" s="298"/>
      <c r="AG169" s="298"/>
      <c r="AH169" s="298"/>
      <c r="AI169" s="298"/>
      <c r="AJ169" s="298"/>
      <c r="AK169" s="298"/>
      <c r="AL169" s="298"/>
      <c r="AM169" s="200">
        <v>1</v>
      </c>
      <c r="AN169" s="200">
        <v>1</v>
      </c>
      <c r="AO169" s="200" t="s">
        <v>1391</v>
      </c>
      <c r="AP169" s="200">
        <v>0</v>
      </c>
      <c r="AQ169" s="241">
        <v>0</v>
      </c>
      <c r="AR169" s="247" t="s">
        <v>1290</v>
      </c>
      <c r="AS169" s="298" t="s">
        <v>1497</v>
      </c>
      <c r="AT169" s="194">
        <v>-1971</v>
      </c>
      <c r="AU169" s="200">
        <v>-1971</v>
      </c>
      <c r="AV169" s="246">
        <v>-24</v>
      </c>
      <c r="AW169" s="324"/>
      <c r="AX169" s="325"/>
      <c r="AY169" s="256"/>
      <c r="AZ169" s="256"/>
      <c r="BA169" s="256"/>
      <c r="BB169" s="257" t="s">
        <v>1681</v>
      </c>
      <c r="BC169" s="257"/>
      <c r="BD169" s="257"/>
      <c r="BE169" s="257"/>
      <c r="BF169" s="257"/>
      <c r="BG169" s="257"/>
      <c r="BH169" s="184">
        <v>16400</v>
      </c>
      <c r="BI169" s="298" t="s">
        <v>1497</v>
      </c>
      <c r="BJ169" s="337"/>
      <c r="BK169" s="184" t="s">
        <v>1315</v>
      </c>
      <c r="BL169" s="184"/>
    </row>
    <row r="170" spans="1:64" s="178" customFormat="1" ht="20.100000000000001" hidden="1" customHeight="1">
      <c r="A170" s="191"/>
      <c r="B170" s="191"/>
      <c r="C170" s="191"/>
      <c r="D170" s="191"/>
      <c r="E170" s="209" t="s">
        <v>1682</v>
      </c>
      <c r="F170" s="298">
        <v>1300</v>
      </c>
      <c r="G170" s="298">
        <v>1300</v>
      </c>
      <c r="H170" s="298"/>
      <c r="I170" s="298"/>
      <c r="J170" s="298">
        <v>6000</v>
      </c>
      <c r="K170" s="306">
        <v>6000</v>
      </c>
      <c r="L170" s="298"/>
      <c r="M170" s="298"/>
      <c r="N170" s="298"/>
      <c r="O170" s="200"/>
      <c r="P170" s="200">
        <v>0</v>
      </c>
      <c r="Q170" s="237"/>
      <c r="R170" s="200"/>
      <c r="S170" s="200"/>
      <c r="T170" s="298">
        <v>6000</v>
      </c>
      <c r="U170" s="200">
        <v>0</v>
      </c>
      <c r="V170" s="298">
        <v>6000</v>
      </c>
      <c r="W170" s="314">
        <v>1619</v>
      </c>
      <c r="X170" s="298"/>
      <c r="Y170" s="298"/>
      <c r="Z170" s="298"/>
      <c r="AA170" s="298"/>
      <c r="AB170" s="298"/>
      <c r="AC170" s="298"/>
      <c r="AD170" s="298"/>
      <c r="AE170" s="298"/>
      <c r="AF170" s="298"/>
      <c r="AG170" s="298"/>
      <c r="AH170" s="298"/>
      <c r="AI170" s="298"/>
      <c r="AJ170" s="298"/>
      <c r="AK170" s="298"/>
      <c r="AL170" s="298"/>
      <c r="AM170" s="200">
        <v>1</v>
      </c>
      <c r="AN170" s="200">
        <v>1</v>
      </c>
      <c r="AO170" s="200" t="s">
        <v>1391</v>
      </c>
      <c r="AP170" s="200">
        <v>0</v>
      </c>
      <c r="AQ170" s="241">
        <v>0</v>
      </c>
      <c r="AR170" s="247" t="s">
        <v>1290</v>
      </c>
      <c r="AS170" s="298" t="s">
        <v>1497</v>
      </c>
      <c r="AT170" s="194">
        <v>-4381</v>
      </c>
      <c r="AU170" s="200">
        <v>-4381</v>
      </c>
      <c r="AV170" s="246">
        <v>-73</v>
      </c>
      <c r="AW170" s="324"/>
      <c r="AX170" s="325"/>
      <c r="AY170" s="256"/>
      <c r="AZ170" s="256"/>
      <c r="BA170" s="256"/>
      <c r="BB170" s="257" t="s">
        <v>1682</v>
      </c>
      <c r="BC170" s="257"/>
      <c r="BD170" s="257"/>
      <c r="BE170" s="257"/>
      <c r="BF170" s="257"/>
      <c r="BG170" s="257"/>
      <c r="BH170" s="184">
        <v>12000</v>
      </c>
      <c r="BI170" s="298" t="s">
        <v>1497</v>
      </c>
      <c r="BJ170" s="337"/>
      <c r="BK170" s="184" t="s">
        <v>1315</v>
      </c>
      <c r="BL170" s="184"/>
    </row>
    <row r="171" spans="1:64" s="178" customFormat="1" ht="20.100000000000001" hidden="1" customHeight="1">
      <c r="A171" s="191"/>
      <c r="B171" s="191"/>
      <c r="C171" s="191"/>
      <c r="D171" s="191"/>
      <c r="E171" s="209" t="s">
        <v>1683</v>
      </c>
      <c r="F171" s="298">
        <v>2100</v>
      </c>
      <c r="G171" s="298">
        <v>2100</v>
      </c>
      <c r="H171" s="298"/>
      <c r="I171" s="298"/>
      <c r="J171" s="298">
        <v>2100</v>
      </c>
      <c r="K171" s="306">
        <v>2100</v>
      </c>
      <c r="L171" s="298"/>
      <c r="M171" s="298"/>
      <c r="N171" s="298"/>
      <c r="O171" s="200"/>
      <c r="P171" s="200">
        <v>0</v>
      </c>
      <c r="Q171" s="237"/>
      <c r="R171" s="200"/>
      <c r="S171" s="200"/>
      <c r="T171" s="298">
        <v>2100</v>
      </c>
      <c r="U171" s="200">
        <v>0</v>
      </c>
      <c r="V171" s="298">
        <v>2100</v>
      </c>
      <c r="W171" s="314">
        <v>2051</v>
      </c>
      <c r="X171" s="298"/>
      <c r="Y171" s="298"/>
      <c r="Z171" s="298"/>
      <c r="AA171" s="298"/>
      <c r="AB171" s="298"/>
      <c r="AC171" s="298"/>
      <c r="AD171" s="298"/>
      <c r="AE171" s="298"/>
      <c r="AF171" s="298"/>
      <c r="AG171" s="298"/>
      <c r="AH171" s="298"/>
      <c r="AI171" s="298"/>
      <c r="AJ171" s="298"/>
      <c r="AK171" s="298"/>
      <c r="AL171" s="298"/>
      <c r="AM171" s="200">
        <v>1</v>
      </c>
      <c r="AN171" s="200">
        <v>1</v>
      </c>
      <c r="AO171" s="200" t="s">
        <v>1391</v>
      </c>
      <c r="AP171" s="200">
        <v>0</v>
      </c>
      <c r="AQ171" s="241">
        <v>0</v>
      </c>
      <c r="AR171" s="247" t="s">
        <v>1290</v>
      </c>
      <c r="AS171" s="298" t="s">
        <v>1497</v>
      </c>
      <c r="AT171" s="194">
        <v>-49</v>
      </c>
      <c r="AU171" s="200">
        <v>-49</v>
      </c>
      <c r="AV171" s="246">
        <v>-2.2999999999999998</v>
      </c>
      <c r="AW171" s="324" t="s">
        <v>1684</v>
      </c>
      <c r="AX171" s="325" t="s">
        <v>1685</v>
      </c>
      <c r="AY171" s="324" t="s">
        <v>1684</v>
      </c>
      <c r="AZ171" s="324"/>
      <c r="BA171" s="324"/>
      <c r="BB171" s="257" t="s">
        <v>1683</v>
      </c>
      <c r="BC171" s="257"/>
      <c r="BD171" s="257"/>
      <c r="BE171" s="257"/>
      <c r="BF171" s="257"/>
      <c r="BG171" s="257"/>
      <c r="BH171" s="184">
        <v>4200</v>
      </c>
      <c r="BI171" s="298" t="s">
        <v>1497</v>
      </c>
      <c r="BJ171" s="337"/>
      <c r="BK171" s="184" t="s">
        <v>1315</v>
      </c>
      <c r="BL171" s="184"/>
    </row>
    <row r="172" spans="1:64" s="178" customFormat="1" ht="55.5" hidden="1" customHeight="1">
      <c r="A172" s="191"/>
      <c r="B172" s="191"/>
      <c r="C172" s="191"/>
      <c r="D172" s="191"/>
      <c r="E172" s="208" t="s">
        <v>1686</v>
      </c>
      <c r="F172" s="298">
        <v>64000</v>
      </c>
      <c r="G172" s="298">
        <v>64000</v>
      </c>
      <c r="H172" s="298"/>
      <c r="I172" s="298"/>
      <c r="J172" s="298">
        <v>64000</v>
      </c>
      <c r="K172" s="306">
        <v>64000</v>
      </c>
      <c r="L172" s="298"/>
      <c r="M172" s="298"/>
      <c r="N172" s="298"/>
      <c r="O172" s="200"/>
      <c r="P172" s="200">
        <v>0</v>
      </c>
      <c r="Q172" s="237"/>
      <c r="R172" s="200"/>
      <c r="S172" s="200"/>
      <c r="T172" s="298">
        <v>64000</v>
      </c>
      <c r="U172" s="200">
        <v>0</v>
      </c>
      <c r="V172" s="298">
        <v>64000</v>
      </c>
      <c r="W172" s="314">
        <v>46191</v>
      </c>
      <c r="X172" s="298"/>
      <c r="Y172" s="298"/>
      <c r="Z172" s="298"/>
      <c r="AA172" s="298"/>
      <c r="AB172" s="298"/>
      <c r="AC172" s="298"/>
      <c r="AD172" s="298"/>
      <c r="AE172" s="298"/>
      <c r="AF172" s="298"/>
      <c r="AG172" s="298"/>
      <c r="AH172" s="298"/>
      <c r="AI172" s="298"/>
      <c r="AJ172" s="298"/>
      <c r="AK172" s="298"/>
      <c r="AL172" s="298"/>
      <c r="AM172" s="200">
        <v>1</v>
      </c>
      <c r="AN172" s="200">
        <v>1</v>
      </c>
      <c r="AO172" s="200" t="s">
        <v>1391</v>
      </c>
      <c r="AP172" s="200">
        <v>0</v>
      </c>
      <c r="AQ172" s="241">
        <v>0</v>
      </c>
      <c r="AR172" s="247" t="s">
        <v>1290</v>
      </c>
      <c r="AS172" s="298" t="s">
        <v>1340</v>
      </c>
      <c r="AT172" s="194">
        <v>-17809</v>
      </c>
      <c r="AU172" s="200">
        <v>-17809</v>
      </c>
      <c r="AV172" s="246">
        <v>-27.8</v>
      </c>
      <c r="AW172" s="324" t="s">
        <v>1687</v>
      </c>
      <c r="AX172" s="325" t="s">
        <v>1688</v>
      </c>
      <c r="AY172" s="256" t="s">
        <v>1684</v>
      </c>
      <c r="AZ172" s="256" t="s">
        <v>1689</v>
      </c>
      <c r="BA172" s="256"/>
      <c r="BB172" s="257" t="s">
        <v>1686</v>
      </c>
      <c r="BC172" s="257"/>
      <c r="BD172" s="257"/>
      <c r="BE172" s="257"/>
      <c r="BF172" s="257"/>
      <c r="BG172" s="257"/>
      <c r="BH172" s="184">
        <v>128000</v>
      </c>
      <c r="BI172" s="298" t="s">
        <v>1340</v>
      </c>
      <c r="BJ172" s="337"/>
      <c r="BK172" s="184" t="s">
        <v>1315</v>
      </c>
      <c r="BL172" s="184"/>
    </row>
    <row r="173" spans="1:64" s="178" customFormat="1" ht="35.25" hidden="1" customHeight="1">
      <c r="A173" s="191"/>
      <c r="B173" s="191"/>
      <c r="C173" s="191"/>
      <c r="D173" s="191"/>
      <c r="E173" s="209" t="s">
        <v>1690</v>
      </c>
      <c r="F173" s="298">
        <v>2000</v>
      </c>
      <c r="G173" s="298">
        <v>2000</v>
      </c>
      <c r="H173" s="298"/>
      <c r="I173" s="298"/>
      <c r="J173" s="298">
        <v>2000</v>
      </c>
      <c r="K173" s="306">
        <v>2000</v>
      </c>
      <c r="L173" s="298"/>
      <c r="M173" s="298"/>
      <c r="N173" s="298"/>
      <c r="O173" s="200"/>
      <c r="P173" s="200">
        <v>0</v>
      </c>
      <c r="Q173" s="237"/>
      <c r="R173" s="200"/>
      <c r="S173" s="200"/>
      <c r="T173" s="298">
        <v>2000</v>
      </c>
      <c r="U173" s="200">
        <v>0</v>
      </c>
      <c r="V173" s="298">
        <v>2000</v>
      </c>
      <c r="W173" s="314">
        <v>2000</v>
      </c>
      <c r="X173" s="298"/>
      <c r="Y173" s="298"/>
      <c r="Z173" s="298"/>
      <c r="AA173" s="298"/>
      <c r="AB173" s="298"/>
      <c r="AC173" s="298"/>
      <c r="AD173" s="298"/>
      <c r="AE173" s="298"/>
      <c r="AF173" s="298"/>
      <c r="AG173" s="298"/>
      <c r="AH173" s="298"/>
      <c r="AI173" s="298"/>
      <c r="AJ173" s="298"/>
      <c r="AK173" s="298"/>
      <c r="AL173" s="298"/>
      <c r="AM173" s="200">
        <v>1</v>
      </c>
      <c r="AN173" s="200">
        <v>1</v>
      </c>
      <c r="AO173" s="200" t="s">
        <v>1391</v>
      </c>
      <c r="AP173" s="200">
        <v>0</v>
      </c>
      <c r="AQ173" s="241">
        <v>0</v>
      </c>
      <c r="AR173" s="247" t="s">
        <v>1290</v>
      </c>
      <c r="AS173" s="298" t="s">
        <v>1691</v>
      </c>
      <c r="AT173" s="194">
        <v>0</v>
      </c>
      <c r="AU173" s="200">
        <v>0</v>
      </c>
      <c r="AV173" s="246">
        <v>0</v>
      </c>
      <c r="AW173" s="324" t="s">
        <v>1692</v>
      </c>
      <c r="AX173" s="334" t="s">
        <v>1693</v>
      </c>
      <c r="AY173" s="256"/>
      <c r="AZ173" s="256"/>
      <c r="BA173" s="256"/>
      <c r="BB173" s="257" t="s">
        <v>1690</v>
      </c>
      <c r="BC173" s="257"/>
      <c r="BD173" s="257"/>
      <c r="BE173" s="257"/>
      <c r="BF173" s="257"/>
      <c r="BG173" s="257"/>
      <c r="BH173" s="184">
        <v>4000</v>
      </c>
      <c r="BI173" s="298" t="s">
        <v>1691</v>
      </c>
      <c r="BJ173" s="337"/>
      <c r="BK173" s="184" t="s">
        <v>1315</v>
      </c>
      <c r="BL173" s="184"/>
    </row>
    <row r="174" spans="1:64" s="178" customFormat="1" ht="33" hidden="1" customHeight="1">
      <c r="A174" s="191"/>
      <c r="B174" s="191"/>
      <c r="C174" s="191"/>
      <c r="D174" s="191"/>
      <c r="E174" s="209" t="s">
        <v>1694</v>
      </c>
      <c r="F174" s="298">
        <v>75000</v>
      </c>
      <c r="G174" s="298">
        <v>75000</v>
      </c>
      <c r="H174" s="298"/>
      <c r="I174" s="298"/>
      <c r="J174" s="298">
        <v>95000</v>
      </c>
      <c r="K174" s="306">
        <v>95000</v>
      </c>
      <c r="L174" s="298"/>
      <c r="M174" s="298"/>
      <c r="N174" s="298"/>
      <c r="O174" s="200"/>
      <c r="P174" s="200">
        <v>0</v>
      </c>
      <c r="Q174" s="237"/>
      <c r="R174" s="200"/>
      <c r="S174" s="200"/>
      <c r="T174" s="298">
        <v>109000</v>
      </c>
      <c r="U174" s="200">
        <v>14000</v>
      </c>
      <c r="V174" s="298">
        <v>109000</v>
      </c>
      <c r="W174" s="310">
        <v>128000</v>
      </c>
      <c r="X174" s="298"/>
      <c r="Y174" s="298"/>
      <c r="Z174" s="298"/>
      <c r="AA174" s="298"/>
      <c r="AB174" s="298"/>
      <c r="AC174" s="298"/>
      <c r="AD174" s="298"/>
      <c r="AE174" s="298"/>
      <c r="AF174" s="298"/>
      <c r="AG174" s="298"/>
      <c r="AH174" s="298"/>
      <c r="AI174" s="298"/>
      <c r="AJ174" s="298"/>
      <c r="AK174" s="298"/>
      <c r="AL174" s="298"/>
      <c r="AM174" s="200">
        <v>1</v>
      </c>
      <c r="AN174" s="200">
        <v>1</v>
      </c>
      <c r="AO174" s="200" t="s">
        <v>1465</v>
      </c>
      <c r="AP174" s="200">
        <v>14000</v>
      </c>
      <c r="AQ174" s="241">
        <v>0.14699999999999999</v>
      </c>
      <c r="AR174" s="247" t="s">
        <v>1290</v>
      </c>
      <c r="AS174" s="203" t="s">
        <v>1317</v>
      </c>
      <c r="AT174" s="194">
        <v>19000</v>
      </c>
      <c r="AU174" s="200">
        <v>19000</v>
      </c>
      <c r="AV174" s="246">
        <v>17.399999999999999</v>
      </c>
      <c r="AW174" s="324" t="s">
        <v>1695</v>
      </c>
      <c r="AX174" s="334" t="s">
        <v>1696</v>
      </c>
      <c r="AY174" s="324" t="s">
        <v>1695</v>
      </c>
      <c r="AZ174" s="324"/>
      <c r="BA174" s="324"/>
      <c r="BB174" s="257" t="s">
        <v>1694</v>
      </c>
      <c r="BC174" s="257"/>
      <c r="BD174" s="257"/>
      <c r="BE174" s="257"/>
      <c r="BF174" s="257"/>
      <c r="BG174" s="257"/>
      <c r="BH174" s="184">
        <v>204000</v>
      </c>
      <c r="BI174" s="203" t="s">
        <v>1317</v>
      </c>
      <c r="BJ174" s="270"/>
      <c r="BK174" s="184" t="s">
        <v>1315</v>
      </c>
      <c r="BL174" s="184"/>
    </row>
    <row r="175" spans="1:64" s="178" customFormat="1" ht="67.5" hidden="1">
      <c r="A175" s="191"/>
      <c r="B175" s="191"/>
      <c r="C175" s="191"/>
      <c r="D175" s="191"/>
      <c r="E175" s="209" t="s">
        <v>1697</v>
      </c>
      <c r="F175" s="298">
        <v>48000</v>
      </c>
      <c r="G175" s="298">
        <v>48000</v>
      </c>
      <c r="H175" s="298"/>
      <c r="I175" s="298"/>
      <c r="J175" s="298">
        <v>50000</v>
      </c>
      <c r="K175" s="306">
        <v>50000</v>
      </c>
      <c r="L175" s="298"/>
      <c r="M175" s="298"/>
      <c r="N175" s="298"/>
      <c r="O175" s="200"/>
      <c r="P175" s="200">
        <v>0</v>
      </c>
      <c r="Q175" s="237"/>
      <c r="R175" s="200"/>
      <c r="S175" s="200"/>
      <c r="T175" s="298">
        <v>52500</v>
      </c>
      <c r="U175" s="200">
        <v>2500</v>
      </c>
      <c r="V175" s="298">
        <v>52500</v>
      </c>
      <c r="W175" s="314">
        <v>52500</v>
      </c>
      <c r="X175" s="298"/>
      <c r="Y175" s="298"/>
      <c r="Z175" s="298"/>
      <c r="AA175" s="298"/>
      <c r="AB175" s="298"/>
      <c r="AC175" s="298"/>
      <c r="AD175" s="298"/>
      <c r="AE175" s="298"/>
      <c r="AF175" s="298"/>
      <c r="AG175" s="298"/>
      <c r="AH175" s="298"/>
      <c r="AI175" s="298"/>
      <c r="AJ175" s="298"/>
      <c r="AK175" s="298"/>
      <c r="AL175" s="298"/>
      <c r="AM175" s="200">
        <v>1</v>
      </c>
      <c r="AN175" s="200">
        <v>1</v>
      </c>
      <c r="AO175" s="200" t="s">
        <v>1391</v>
      </c>
      <c r="AP175" s="200">
        <v>2500</v>
      </c>
      <c r="AQ175" s="241">
        <v>0.05</v>
      </c>
      <c r="AR175" s="247" t="s">
        <v>1290</v>
      </c>
      <c r="AS175" s="298" t="s">
        <v>1331</v>
      </c>
      <c r="AT175" s="194">
        <v>0</v>
      </c>
      <c r="AU175" s="200">
        <v>0</v>
      </c>
      <c r="AV175" s="246">
        <v>0</v>
      </c>
      <c r="AW175" s="324" t="s">
        <v>1698</v>
      </c>
      <c r="AX175" s="325" t="s">
        <v>1699</v>
      </c>
      <c r="AY175" s="324" t="s">
        <v>1700</v>
      </c>
      <c r="AZ175" s="324" t="s">
        <v>1701</v>
      </c>
      <c r="BA175" s="324"/>
      <c r="BB175" s="257" t="s">
        <v>1697</v>
      </c>
      <c r="BC175" s="257"/>
      <c r="BD175" s="257"/>
      <c r="BE175" s="257"/>
      <c r="BF175" s="257"/>
      <c r="BG175" s="257"/>
      <c r="BH175" s="184">
        <v>102500</v>
      </c>
      <c r="BI175" s="298" t="s">
        <v>1331</v>
      </c>
      <c r="BJ175" s="337"/>
      <c r="BK175" s="184" t="s">
        <v>1315</v>
      </c>
      <c r="BL175" s="184"/>
    </row>
    <row r="176" spans="1:64" s="178" customFormat="1" ht="36.75" hidden="1" customHeight="1">
      <c r="A176" s="191"/>
      <c r="B176" s="191"/>
      <c r="C176" s="191"/>
      <c r="D176" s="191"/>
      <c r="E176" s="209" t="s">
        <v>1702</v>
      </c>
      <c r="F176" s="298">
        <v>60000</v>
      </c>
      <c r="G176" s="298">
        <v>60000</v>
      </c>
      <c r="H176" s="298"/>
      <c r="I176" s="298"/>
      <c r="J176" s="298">
        <v>60000</v>
      </c>
      <c r="K176" s="306">
        <v>60000</v>
      </c>
      <c r="L176" s="298"/>
      <c r="M176" s="298"/>
      <c r="N176" s="298"/>
      <c r="O176" s="200"/>
      <c r="P176" s="200">
        <v>0</v>
      </c>
      <c r="Q176" s="237"/>
      <c r="R176" s="200"/>
      <c r="S176" s="200"/>
      <c r="T176" s="298">
        <v>0</v>
      </c>
      <c r="U176" s="200">
        <v>-60000</v>
      </c>
      <c r="V176" s="298">
        <v>0</v>
      </c>
      <c r="W176" s="298">
        <v>0</v>
      </c>
      <c r="X176" s="298"/>
      <c r="Y176" s="298"/>
      <c r="Z176" s="298"/>
      <c r="AA176" s="298"/>
      <c r="AB176" s="298"/>
      <c r="AC176" s="298"/>
      <c r="AD176" s="298"/>
      <c r="AE176" s="298"/>
      <c r="AF176" s="298"/>
      <c r="AG176" s="298"/>
      <c r="AH176" s="298"/>
      <c r="AI176" s="298"/>
      <c r="AJ176" s="298"/>
      <c r="AK176" s="298"/>
      <c r="AL176" s="298"/>
      <c r="AM176" s="200">
        <v>1</v>
      </c>
      <c r="AN176" s="200">
        <v>1</v>
      </c>
      <c r="AO176" s="200"/>
      <c r="AP176" s="200">
        <v>-60000</v>
      </c>
      <c r="AQ176" s="241">
        <v>-1</v>
      </c>
      <c r="AR176" s="247" t="s">
        <v>1290</v>
      </c>
      <c r="AS176" s="298" t="s">
        <v>1331</v>
      </c>
      <c r="AT176" s="194">
        <v>0</v>
      </c>
      <c r="AU176" s="200">
        <v>0</v>
      </c>
      <c r="AV176" s="246" t="e">
        <v>#DIV/0!</v>
      </c>
      <c r="AW176" s="324"/>
      <c r="AX176" s="325" t="s">
        <v>1703</v>
      </c>
      <c r="AY176" s="256" t="s">
        <v>1704</v>
      </c>
      <c r="AZ176" s="256"/>
      <c r="BA176" s="256"/>
      <c r="BB176" s="257" t="s">
        <v>1702</v>
      </c>
      <c r="BC176" s="257"/>
      <c r="BD176" s="257"/>
      <c r="BE176" s="257"/>
      <c r="BF176" s="257"/>
      <c r="BG176" s="257"/>
      <c r="BH176" s="184">
        <v>60000</v>
      </c>
      <c r="BI176" s="298" t="s">
        <v>1331</v>
      </c>
      <c r="BJ176" s="337"/>
      <c r="BK176" s="184" t="s">
        <v>1315</v>
      </c>
      <c r="BL176" s="184"/>
    </row>
    <row r="177" spans="1:67" s="178" customFormat="1" ht="31.5" hidden="1" customHeight="1">
      <c r="A177" s="191"/>
      <c r="B177" s="191"/>
      <c r="C177" s="191"/>
      <c r="D177" s="191"/>
      <c r="E177" s="209" t="s">
        <v>1705</v>
      </c>
      <c r="F177" s="298">
        <v>12900</v>
      </c>
      <c r="G177" s="298">
        <v>12900</v>
      </c>
      <c r="H177" s="298"/>
      <c r="I177" s="298"/>
      <c r="J177" s="298">
        <v>12900</v>
      </c>
      <c r="K177" s="306">
        <v>12900</v>
      </c>
      <c r="L177" s="298"/>
      <c r="M177" s="298"/>
      <c r="N177" s="298"/>
      <c r="O177" s="200"/>
      <c r="P177" s="200">
        <v>0</v>
      </c>
      <c r="Q177" s="237"/>
      <c r="R177" s="200"/>
      <c r="S177" s="200"/>
      <c r="T177" s="298">
        <v>12900</v>
      </c>
      <c r="U177" s="200">
        <v>0</v>
      </c>
      <c r="V177" s="298">
        <v>12900</v>
      </c>
      <c r="W177" s="314">
        <v>12900</v>
      </c>
      <c r="X177" s="298"/>
      <c r="Y177" s="298"/>
      <c r="Z177" s="298"/>
      <c r="AA177" s="298"/>
      <c r="AB177" s="298"/>
      <c r="AC177" s="298"/>
      <c r="AD177" s="298"/>
      <c r="AE177" s="298"/>
      <c r="AF177" s="298"/>
      <c r="AG177" s="298"/>
      <c r="AH177" s="298"/>
      <c r="AI177" s="298"/>
      <c r="AJ177" s="298"/>
      <c r="AK177" s="298"/>
      <c r="AL177" s="298"/>
      <c r="AM177" s="200">
        <v>1</v>
      </c>
      <c r="AN177" s="200">
        <v>1</v>
      </c>
      <c r="AO177" s="200" t="s">
        <v>1465</v>
      </c>
      <c r="AP177" s="200">
        <v>0</v>
      </c>
      <c r="AQ177" s="241">
        <v>0</v>
      </c>
      <c r="AR177" s="247" t="s">
        <v>1290</v>
      </c>
      <c r="AS177" s="298" t="s">
        <v>1331</v>
      </c>
      <c r="AT177" s="194">
        <v>0</v>
      </c>
      <c r="AU177" s="200">
        <v>0</v>
      </c>
      <c r="AV177" s="246">
        <v>0</v>
      </c>
      <c r="AW177" s="324"/>
      <c r="AX177" s="325" t="s">
        <v>1706</v>
      </c>
      <c r="AY177" s="256" t="s">
        <v>1707</v>
      </c>
      <c r="AZ177" s="256"/>
      <c r="BA177" s="256"/>
      <c r="BB177" s="257" t="s">
        <v>1705</v>
      </c>
      <c r="BC177" s="257"/>
      <c r="BD177" s="257"/>
      <c r="BE177" s="257"/>
      <c r="BF177" s="257"/>
      <c r="BG177" s="257"/>
      <c r="BH177" s="184">
        <v>25800</v>
      </c>
      <c r="BI177" s="298" t="s">
        <v>1331</v>
      </c>
      <c r="BJ177" s="337"/>
      <c r="BK177" s="184" t="s">
        <v>1315</v>
      </c>
      <c r="BL177" s="184"/>
    </row>
    <row r="178" spans="1:67" s="178" customFormat="1" ht="20.100000000000001" hidden="1" customHeight="1">
      <c r="A178" s="191"/>
      <c r="B178" s="191"/>
      <c r="C178" s="191"/>
      <c r="D178" s="191"/>
      <c r="E178" s="209" t="s">
        <v>1708</v>
      </c>
      <c r="F178" s="298">
        <v>700</v>
      </c>
      <c r="G178" s="298">
        <v>700</v>
      </c>
      <c r="H178" s="298"/>
      <c r="I178" s="298"/>
      <c r="J178" s="298">
        <v>700</v>
      </c>
      <c r="K178" s="306">
        <v>700</v>
      </c>
      <c r="L178" s="298"/>
      <c r="M178" s="298"/>
      <c r="N178" s="298"/>
      <c r="O178" s="200"/>
      <c r="P178" s="200">
        <v>0</v>
      </c>
      <c r="Q178" s="237"/>
      <c r="R178" s="200"/>
      <c r="S178" s="200"/>
      <c r="T178" s="298">
        <v>700</v>
      </c>
      <c r="U178" s="200">
        <v>0</v>
      </c>
      <c r="V178" s="298">
        <v>700</v>
      </c>
      <c r="W178" s="314">
        <v>659</v>
      </c>
      <c r="X178" s="298"/>
      <c r="Y178" s="298"/>
      <c r="Z178" s="298"/>
      <c r="AA178" s="298"/>
      <c r="AB178" s="298"/>
      <c r="AC178" s="298"/>
      <c r="AD178" s="298"/>
      <c r="AE178" s="298"/>
      <c r="AF178" s="298"/>
      <c r="AG178" s="298"/>
      <c r="AH178" s="298"/>
      <c r="AI178" s="298"/>
      <c r="AJ178" s="298"/>
      <c r="AK178" s="298"/>
      <c r="AL178" s="298"/>
      <c r="AM178" s="200">
        <v>1</v>
      </c>
      <c r="AN178" s="200">
        <v>1</v>
      </c>
      <c r="AO178" s="200" t="s">
        <v>1391</v>
      </c>
      <c r="AP178" s="200">
        <v>0</v>
      </c>
      <c r="AQ178" s="241">
        <v>0</v>
      </c>
      <c r="AR178" s="247" t="s">
        <v>1290</v>
      </c>
      <c r="AS178" s="298" t="s">
        <v>1331</v>
      </c>
      <c r="AT178" s="194">
        <v>-41</v>
      </c>
      <c r="AU178" s="200">
        <v>-41</v>
      </c>
      <c r="AV178" s="246">
        <v>-5.9</v>
      </c>
      <c r="AW178" s="324"/>
      <c r="AX178" s="325" t="s">
        <v>1709</v>
      </c>
      <c r="AY178" s="256" t="s">
        <v>1707</v>
      </c>
      <c r="AZ178" s="256"/>
      <c r="BA178" s="256"/>
      <c r="BB178" s="257" t="s">
        <v>1708</v>
      </c>
      <c r="BC178" s="257"/>
      <c r="BD178" s="257"/>
      <c r="BE178" s="257"/>
      <c r="BF178" s="257"/>
      <c r="BG178" s="257"/>
      <c r="BH178" s="184">
        <v>1400</v>
      </c>
      <c r="BI178" s="298" t="s">
        <v>1331</v>
      </c>
      <c r="BJ178" s="337"/>
      <c r="BK178" s="184" t="s">
        <v>1315</v>
      </c>
      <c r="BL178" s="184"/>
    </row>
    <row r="179" spans="1:67" s="178" customFormat="1" ht="94.5" hidden="1">
      <c r="A179" s="191"/>
      <c r="B179" s="191"/>
      <c r="C179" s="191"/>
      <c r="D179" s="191"/>
      <c r="E179" s="209" t="s">
        <v>1710</v>
      </c>
      <c r="F179" s="298">
        <v>11000</v>
      </c>
      <c r="G179" s="298">
        <v>11000</v>
      </c>
      <c r="H179" s="298"/>
      <c r="I179" s="298"/>
      <c r="J179" s="298">
        <v>14000</v>
      </c>
      <c r="K179" s="306">
        <v>14000</v>
      </c>
      <c r="L179" s="298"/>
      <c r="M179" s="298"/>
      <c r="N179" s="298"/>
      <c r="O179" s="200"/>
      <c r="P179" s="200">
        <v>0</v>
      </c>
      <c r="Q179" s="237"/>
      <c r="R179" s="200"/>
      <c r="S179" s="200"/>
      <c r="T179" s="298">
        <v>19000</v>
      </c>
      <c r="U179" s="200">
        <v>5000</v>
      </c>
      <c r="V179" s="298">
        <v>19000</v>
      </c>
      <c r="W179" s="310">
        <v>16000</v>
      </c>
      <c r="X179" s="298"/>
      <c r="Y179" s="298"/>
      <c r="Z179" s="298"/>
      <c r="AA179" s="298"/>
      <c r="AB179" s="298"/>
      <c r="AC179" s="298"/>
      <c r="AD179" s="298"/>
      <c r="AE179" s="298"/>
      <c r="AF179" s="298"/>
      <c r="AG179" s="298"/>
      <c r="AH179" s="298"/>
      <c r="AI179" s="298"/>
      <c r="AJ179" s="298"/>
      <c r="AK179" s="298"/>
      <c r="AL179" s="298"/>
      <c r="AM179" s="200">
        <v>1</v>
      </c>
      <c r="AN179" s="200">
        <v>1</v>
      </c>
      <c r="AO179" s="200" t="s">
        <v>1391</v>
      </c>
      <c r="AP179" s="200">
        <v>5000</v>
      </c>
      <c r="AQ179" s="241">
        <v>0.35699999999999998</v>
      </c>
      <c r="AR179" s="247" t="s">
        <v>1290</v>
      </c>
      <c r="AS179" s="203" t="s">
        <v>1327</v>
      </c>
      <c r="AT179" s="194">
        <v>-3000</v>
      </c>
      <c r="AU179" s="200">
        <v>-3000</v>
      </c>
      <c r="AV179" s="246">
        <v>-15.8</v>
      </c>
      <c r="AW179" s="324" t="s">
        <v>1711</v>
      </c>
      <c r="AX179" s="334" t="s">
        <v>1712</v>
      </c>
      <c r="AY179" s="256" t="s">
        <v>1713</v>
      </c>
      <c r="AZ179" s="256"/>
      <c r="BA179" s="256"/>
      <c r="BB179" s="257" t="s">
        <v>1710</v>
      </c>
      <c r="BC179" s="257"/>
      <c r="BD179" s="257"/>
      <c r="BE179" s="257"/>
      <c r="BF179" s="257"/>
      <c r="BG179" s="257"/>
      <c r="BH179" s="184">
        <v>33000</v>
      </c>
      <c r="BI179" s="203" t="s">
        <v>1327</v>
      </c>
      <c r="BJ179" s="270"/>
      <c r="BK179" s="184" t="s">
        <v>1315</v>
      </c>
      <c r="BL179" s="184"/>
    </row>
    <row r="180" spans="1:67" s="180" customFormat="1" ht="94.5" hidden="1">
      <c r="A180" s="191"/>
      <c r="B180" s="191"/>
      <c r="C180" s="191"/>
      <c r="D180" s="191"/>
      <c r="E180" s="209" t="s">
        <v>1714</v>
      </c>
      <c r="F180" s="298"/>
      <c r="G180" s="298"/>
      <c r="H180" s="298"/>
      <c r="I180" s="298"/>
      <c r="J180" s="298">
        <v>12000</v>
      </c>
      <c r="K180" s="306">
        <v>12000</v>
      </c>
      <c r="L180" s="298"/>
      <c r="M180" s="298"/>
      <c r="N180" s="298"/>
      <c r="O180" s="200"/>
      <c r="P180" s="200">
        <v>0</v>
      </c>
      <c r="Q180" s="237"/>
      <c r="R180" s="200"/>
      <c r="S180" s="200"/>
      <c r="T180" s="298">
        <v>12000</v>
      </c>
      <c r="U180" s="200">
        <v>0</v>
      </c>
      <c r="V180" s="298">
        <v>12000</v>
      </c>
      <c r="W180" s="310">
        <v>12000</v>
      </c>
      <c r="X180" s="298"/>
      <c r="Y180" s="298"/>
      <c r="Z180" s="298"/>
      <c r="AA180" s="298"/>
      <c r="AB180" s="298"/>
      <c r="AC180" s="298"/>
      <c r="AD180" s="298"/>
      <c r="AE180" s="298"/>
      <c r="AF180" s="298"/>
      <c r="AG180" s="298"/>
      <c r="AH180" s="298"/>
      <c r="AI180" s="298"/>
      <c r="AJ180" s="298"/>
      <c r="AK180" s="298"/>
      <c r="AL180" s="298"/>
      <c r="AM180" s="200"/>
      <c r="AN180" s="200"/>
      <c r="AO180" s="200" t="s">
        <v>1391</v>
      </c>
      <c r="AP180" s="200">
        <v>0</v>
      </c>
      <c r="AQ180" s="241">
        <v>0</v>
      </c>
      <c r="AR180" s="247"/>
      <c r="AS180" s="298"/>
      <c r="AT180" s="194">
        <v>0</v>
      </c>
      <c r="AU180" s="200">
        <v>0</v>
      </c>
      <c r="AV180" s="246">
        <v>0</v>
      </c>
      <c r="AW180" s="324" t="s">
        <v>1715</v>
      </c>
      <c r="AX180" s="334"/>
      <c r="AY180" s="324" t="s">
        <v>1716</v>
      </c>
      <c r="AZ180" s="324" t="s">
        <v>1716</v>
      </c>
      <c r="BA180" s="324"/>
      <c r="BB180" s="257" t="s">
        <v>1714</v>
      </c>
      <c r="BC180" s="257"/>
      <c r="BD180" s="257"/>
      <c r="BE180" s="257"/>
      <c r="BF180" s="257"/>
      <c r="BG180" s="257"/>
      <c r="BH180" s="184">
        <v>24000</v>
      </c>
      <c r="BI180" s="298"/>
      <c r="BJ180" s="337"/>
      <c r="BK180" s="184" t="s">
        <v>1315</v>
      </c>
      <c r="BL180" s="184"/>
      <c r="BO180" s="178"/>
    </row>
    <row r="181" spans="1:67" s="178" customFormat="1" ht="67.5" hidden="1">
      <c r="A181" s="191"/>
      <c r="B181" s="191"/>
      <c r="C181" s="191"/>
      <c r="D181" s="191"/>
      <c r="E181" s="209" t="s">
        <v>1717</v>
      </c>
      <c r="F181" s="298">
        <v>90000</v>
      </c>
      <c r="G181" s="298">
        <v>90000</v>
      </c>
      <c r="H181" s="298"/>
      <c r="I181" s="298"/>
      <c r="J181" s="298">
        <v>94000</v>
      </c>
      <c r="K181" s="306">
        <v>94000</v>
      </c>
      <c r="L181" s="298"/>
      <c r="M181" s="298"/>
      <c r="N181" s="298"/>
      <c r="O181" s="200"/>
      <c r="P181" s="200">
        <v>0</v>
      </c>
      <c r="Q181" s="237"/>
      <c r="R181" s="200"/>
      <c r="S181" s="200"/>
      <c r="T181" s="298">
        <v>60000</v>
      </c>
      <c r="U181" s="200">
        <v>-34000</v>
      </c>
      <c r="V181" s="298">
        <v>60000</v>
      </c>
      <c r="W181" s="314">
        <v>80000</v>
      </c>
      <c r="X181" s="298"/>
      <c r="Y181" s="298"/>
      <c r="Z181" s="298"/>
      <c r="AA181" s="298"/>
      <c r="AB181" s="298"/>
      <c r="AC181" s="298"/>
      <c r="AD181" s="298"/>
      <c r="AE181" s="298"/>
      <c r="AF181" s="298"/>
      <c r="AG181" s="298"/>
      <c r="AH181" s="298"/>
      <c r="AI181" s="298"/>
      <c r="AJ181" s="298"/>
      <c r="AK181" s="298"/>
      <c r="AL181" s="298"/>
      <c r="AM181" s="200">
        <v>1</v>
      </c>
      <c r="AN181" s="200">
        <v>1</v>
      </c>
      <c r="AO181" s="200"/>
      <c r="AP181" s="200">
        <v>-34000</v>
      </c>
      <c r="AQ181" s="241">
        <v>-0.36199999999999999</v>
      </c>
      <c r="AR181" s="247" t="s">
        <v>1290</v>
      </c>
      <c r="AS181" s="298" t="s">
        <v>1309</v>
      </c>
      <c r="AT181" s="194">
        <v>20000</v>
      </c>
      <c r="AU181" s="200">
        <v>20000</v>
      </c>
      <c r="AV181" s="246">
        <v>33.299999999999997</v>
      </c>
      <c r="AW181" s="324" t="s">
        <v>1718</v>
      </c>
      <c r="AX181" s="325" t="s">
        <v>1719</v>
      </c>
      <c r="AY181" s="324" t="s">
        <v>1720</v>
      </c>
      <c r="AZ181" s="324"/>
      <c r="BA181" s="324"/>
      <c r="BB181" s="257" t="s">
        <v>1717</v>
      </c>
      <c r="BC181" s="257"/>
      <c r="BD181" s="257"/>
      <c r="BE181" s="257"/>
      <c r="BF181" s="257"/>
      <c r="BG181" s="257"/>
      <c r="BH181" s="184">
        <v>154000</v>
      </c>
      <c r="BI181" s="298" t="s">
        <v>1309</v>
      </c>
      <c r="BJ181" s="337"/>
      <c r="BK181" s="184" t="s">
        <v>1315</v>
      </c>
      <c r="BL181" s="184"/>
    </row>
    <row r="182" spans="1:67" s="178" customFormat="1" ht="27" hidden="1">
      <c r="A182" s="191"/>
      <c r="B182" s="191"/>
      <c r="C182" s="191"/>
      <c r="D182" s="191"/>
      <c r="E182" s="209" t="s">
        <v>1721</v>
      </c>
      <c r="F182" s="298"/>
      <c r="G182" s="298"/>
      <c r="H182" s="298"/>
      <c r="I182" s="298"/>
      <c r="J182" s="298"/>
      <c r="K182" s="306"/>
      <c r="L182" s="298"/>
      <c r="M182" s="298"/>
      <c r="N182" s="298"/>
      <c r="O182" s="200"/>
      <c r="P182" s="200"/>
      <c r="Q182" s="237"/>
      <c r="R182" s="200"/>
      <c r="S182" s="200"/>
      <c r="T182" s="298"/>
      <c r="U182" s="200"/>
      <c r="V182" s="298"/>
      <c r="W182" s="314">
        <v>70000</v>
      </c>
      <c r="X182" s="298"/>
      <c r="Y182" s="298"/>
      <c r="Z182" s="298"/>
      <c r="AA182" s="298"/>
      <c r="AB182" s="298"/>
      <c r="AC182" s="298"/>
      <c r="AD182" s="298"/>
      <c r="AE182" s="298"/>
      <c r="AF182" s="298"/>
      <c r="AG182" s="298"/>
      <c r="AH182" s="298"/>
      <c r="AI182" s="298"/>
      <c r="AJ182" s="298"/>
      <c r="AK182" s="298"/>
      <c r="AL182" s="298"/>
      <c r="AM182" s="200"/>
      <c r="AN182" s="200"/>
      <c r="AO182" s="200"/>
      <c r="AP182" s="200"/>
      <c r="AQ182" s="241"/>
      <c r="AR182" s="247"/>
      <c r="AS182" s="298"/>
      <c r="AT182" s="194">
        <v>70000</v>
      </c>
      <c r="AU182" s="200">
        <v>70000</v>
      </c>
      <c r="AV182" s="246" t="e">
        <v>#DIV/0!</v>
      </c>
      <c r="AW182" s="324"/>
      <c r="AX182" s="325"/>
      <c r="AY182" s="324"/>
      <c r="AZ182" s="324" t="s">
        <v>1722</v>
      </c>
      <c r="BA182" s="324"/>
      <c r="BB182" s="257"/>
      <c r="BC182" s="257"/>
      <c r="BD182" s="257"/>
      <c r="BE182" s="257"/>
      <c r="BF182" s="257"/>
      <c r="BG182" s="257"/>
      <c r="BH182" s="184"/>
      <c r="BI182" s="298"/>
      <c r="BJ182" s="337"/>
      <c r="BK182" s="184" t="s">
        <v>1315</v>
      </c>
      <c r="BL182" s="184"/>
    </row>
    <row r="183" spans="1:67" s="178" customFormat="1" ht="37.5" hidden="1">
      <c r="A183" s="191"/>
      <c r="B183" s="191"/>
      <c r="C183" s="191"/>
      <c r="D183" s="191"/>
      <c r="E183" s="209" t="s">
        <v>1723</v>
      </c>
      <c r="F183" s="298"/>
      <c r="G183" s="298"/>
      <c r="H183" s="298"/>
      <c r="I183" s="298"/>
      <c r="J183" s="298"/>
      <c r="K183" s="306"/>
      <c r="L183" s="298"/>
      <c r="M183" s="298"/>
      <c r="N183" s="298"/>
      <c r="O183" s="200"/>
      <c r="P183" s="200"/>
      <c r="Q183" s="237"/>
      <c r="R183" s="200"/>
      <c r="S183" s="200"/>
      <c r="T183" s="298"/>
      <c r="U183" s="200"/>
      <c r="V183" s="298"/>
      <c r="W183" s="310">
        <v>13941</v>
      </c>
      <c r="X183" s="298"/>
      <c r="Y183" s="298"/>
      <c r="Z183" s="298"/>
      <c r="AA183" s="298"/>
      <c r="AB183" s="298"/>
      <c r="AC183" s="298"/>
      <c r="AD183" s="298"/>
      <c r="AE183" s="298"/>
      <c r="AF183" s="298"/>
      <c r="AG183" s="298"/>
      <c r="AH183" s="298"/>
      <c r="AI183" s="298"/>
      <c r="AJ183" s="298"/>
      <c r="AK183" s="298"/>
      <c r="AL183" s="298"/>
      <c r="AM183" s="200"/>
      <c r="AN183" s="200"/>
      <c r="AO183" s="200"/>
      <c r="AP183" s="200"/>
      <c r="AQ183" s="241"/>
      <c r="AR183" s="247"/>
      <c r="AS183" s="298"/>
      <c r="AT183" s="194">
        <v>13941</v>
      </c>
      <c r="AU183" s="200">
        <v>13941</v>
      </c>
      <c r="AV183" s="246" t="e">
        <v>#DIV/0!</v>
      </c>
      <c r="AW183" s="324"/>
      <c r="AX183" s="325"/>
      <c r="AY183" s="324"/>
      <c r="AZ183" s="324"/>
      <c r="BA183" s="324"/>
      <c r="BB183" s="257"/>
      <c r="BC183" s="257"/>
      <c r="BD183" s="257"/>
      <c r="BE183" s="257"/>
      <c r="BF183" s="257"/>
      <c r="BG183" s="257"/>
      <c r="BH183" s="184"/>
      <c r="BI183" s="298"/>
      <c r="BJ183" s="337"/>
      <c r="BK183" s="184" t="s">
        <v>1315</v>
      </c>
      <c r="BL183" s="184"/>
    </row>
    <row r="184" spans="1:67" s="178" customFormat="1" ht="37.5" hidden="1">
      <c r="A184" s="191"/>
      <c r="B184" s="191"/>
      <c r="C184" s="191"/>
      <c r="D184" s="191"/>
      <c r="E184" s="209" t="s">
        <v>1724</v>
      </c>
      <c r="F184" s="298"/>
      <c r="G184" s="298"/>
      <c r="H184" s="298"/>
      <c r="I184" s="298"/>
      <c r="J184" s="298"/>
      <c r="K184" s="306"/>
      <c r="L184" s="298"/>
      <c r="M184" s="298"/>
      <c r="N184" s="298"/>
      <c r="O184" s="200"/>
      <c r="P184" s="200"/>
      <c r="Q184" s="237"/>
      <c r="R184" s="200"/>
      <c r="S184" s="200"/>
      <c r="T184" s="298"/>
      <c r="U184" s="200"/>
      <c r="V184" s="298"/>
      <c r="W184" s="298"/>
      <c r="X184" s="298"/>
      <c r="Y184" s="298"/>
      <c r="Z184" s="298"/>
      <c r="AA184" s="298"/>
      <c r="AB184" s="298"/>
      <c r="AC184" s="298"/>
      <c r="AD184" s="298"/>
      <c r="AE184" s="298"/>
      <c r="AF184" s="298"/>
      <c r="AG184" s="298"/>
      <c r="AH184" s="298"/>
      <c r="AI184" s="298"/>
      <c r="AJ184" s="298"/>
      <c r="AK184" s="298"/>
      <c r="AL184" s="298"/>
      <c r="AM184" s="200"/>
      <c r="AN184" s="200"/>
      <c r="AO184" s="200"/>
      <c r="AP184" s="200"/>
      <c r="AQ184" s="241"/>
      <c r="AR184" s="247"/>
      <c r="AS184" s="298"/>
      <c r="AT184" s="194">
        <v>0</v>
      </c>
      <c r="AU184" s="200"/>
      <c r="AV184" s="246" t="e">
        <v>#DIV/0!</v>
      </c>
      <c r="AW184" s="324"/>
      <c r="AX184" s="325"/>
      <c r="AY184" s="324"/>
      <c r="AZ184" s="324"/>
      <c r="BA184" s="324"/>
      <c r="BB184" s="257"/>
      <c r="BC184" s="257"/>
      <c r="BD184" s="257"/>
      <c r="BE184" s="257"/>
      <c r="BF184" s="257"/>
      <c r="BG184" s="257"/>
      <c r="BH184" s="184"/>
      <c r="BI184" s="298"/>
      <c r="BJ184" s="337"/>
      <c r="BK184" s="184" t="s">
        <v>1315</v>
      </c>
      <c r="BL184" s="184"/>
    </row>
    <row r="185" spans="1:67" s="178" customFormat="1" ht="37.5" hidden="1">
      <c r="A185" s="191"/>
      <c r="B185" s="191"/>
      <c r="C185" s="191"/>
      <c r="D185" s="191"/>
      <c r="E185" s="210" t="s">
        <v>1725</v>
      </c>
      <c r="F185" s="298"/>
      <c r="G185" s="298"/>
      <c r="H185" s="298"/>
      <c r="I185" s="298"/>
      <c r="J185" s="298"/>
      <c r="K185" s="306"/>
      <c r="L185" s="298"/>
      <c r="M185" s="298"/>
      <c r="N185" s="298"/>
      <c r="O185" s="200"/>
      <c r="P185" s="200"/>
      <c r="Q185" s="237"/>
      <c r="R185" s="200"/>
      <c r="S185" s="200"/>
      <c r="T185" s="315"/>
      <c r="U185" s="200"/>
      <c r="V185" s="298"/>
      <c r="W185" s="315"/>
      <c r="X185" s="298"/>
      <c r="Y185" s="298"/>
      <c r="Z185" s="298"/>
      <c r="AA185" s="298"/>
      <c r="AB185" s="298"/>
      <c r="AC185" s="298"/>
      <c r="AD185" s="298"/>
      <c r="AE185" s="298"/>
      <c r="AF185" s="298"/>
      <c r="AG185" s="298"/>
      <c r="AH185" s="298"/>
      <c r="AI185" s="298"/>
      <c r="AJ185" s="298"/>
      <c r="AK185" s="298"/>
      <c r="AL185" s="298"/>
      <c r="AM185" s="200"/>
      <c r="AN185" s="200"/>
      <c r="AO185" s="200"/>
      <c r="AP185" s="200"/>
      <c r="AQ185" s="241"/>
      <c r="AR185" s="247"/>
      <c r="AS185" s="298"/>
      <c r="AT185" s="244">
        <v>0</v>
      </c>
      <c r="AU185" s="200"/>
      <c r="AV185" s="245" t="e">
        <v>#DIV/0!</v>
      </c>
      <c r="AW185" s="324"/>
      <c r="AX185" s="325"/>
      <c r="AY185" s="324"/>
      <c r="AZ185" s="324"/>
      <c r="BA185" s="324"/>
      <c r="BB185" s="257"/>
      <c r="BC185" s="257"/>
      <c r="BD185" s="257"/>
      <c r="BE185" s="257"/>
      <c r="BF185" s="257"/>
      <c r="BG185" s="257"/>
      <c r="BH185" s="184"/>
      <c r="BI185" s="298"/>
      <c r="BJ185" s="337"/>
      <c r="BK185" s="184" t="s">
        <v>1315</v>
      </c>
      <c r="BL185" s="184"/>
    </row>
    <row r="186" spans="1:67" ht="20.100000000000001" customHeight="1">
      <c r="A186" s="191"/>
      <c r="B186" s="191">
        <v>1</v>
      </c>
      <c r="C186" s="191"/>
      <c r="D186" s="191"/>
      <c r="E186" s="195" t="s">
        <v>1726</v>
      </c>
      <c r="F186" s="302">
        <v>850000</v>
      </c>
      <c r="G186" s="303">
        <v>850000</v>
      </c>
      <c r="H186" s="303"/>
      <c r="I186" s="303"/>
      <c r="J186" s="303">
        <v>700000</v>
      </c>
      <c r="K186" s="309">
        <v>700000</v>
      </c>
      <c r="L186" s="303"/>
      <c r="M186" s="303"/>
      <c r="N186" s="303"/>
      <c r="O186" s="200"/>
      <c r="P186" s="200">
        <v>0</v>
      </c>
      <c r="Q186" s="237"/>
      <c r="R186" s="200"/>
      <c r="S186" s="200"/>
      <c r="T186" s="230">
        <v>950000</v>
      </c>
      <c r="U186" s="199">
        <v>250000</v>
      </c>
      <c r="V186" s="303">
        <v>950000</v>
      </c>
      <c r="W186" s="230">
        <v>1200000</v>
      </c>
      <c r="X186" s="302"/>
      <c r="Y186" s="303"/>
      <c r="Z186" s="303"/>
      <c r="AA186" s="303"/>
      <c r="AB186" s="303"/>
      <c r="AC186" s="303"/>
      <c r="AD186" s="303"/>
      <c r="AE186" s="303"/>
      <c r="AF186" s="303"/>
      <c r="AG186" s="303"/>
      <c r="AH186" s="303"/>
      <c r="AI186" s="303"/>
      <c r="AJ186" s="303"/>
      <c r="AK186" s="303"/>
      <c r="AL186" s="303"/>
      <c r="AM186" s="200">
        <v>1</v>
      </c>
      <c r="AN186" s="200">
        <v>1</v>
      </c>
      <c r="AO186" s="200" t="s">
        <v>1391</v>
      </c>
      <c r="AP186" s="200">
        <v>250000</v>
      </c>
      <c r="AQ186" s="241">
        <v>0.35699999999999998</v>
      </c>
      <c r="AR186" s="247" t="s">
        <v>1290</v>
      </c>
      <c r="AS186" s="303" t="s">
        <v>1497</v>
      </c>
      <c r="AT186" s="229">
        <v>250000</v>
      </c>
      <c r="AU186" s="199">
        <v>250000</v>
      </c>
      <c r="AV186" s="242">
        <v>26.3</v>
      </c>
      <c r="AW186" s="332"/>
      <c r="AX186" s="333"/>
      <c r="AY186" s="256"/>
      <c r="AZ186" s="256"/>
      <c r="BA186" s="256"/>
      <c r="BB186" s="257" t="s">
        <v>1727</v>
      </c>
      <c r="BC186" s="257"/>
      <c r="BD186" s="257"/>
      <c r="BE186" s="257"/>
      <c r="BF186" s="257"/>
      <c r="BG186" s="257"/>
      <c r="BH186" s="184">
        <v>1650000</v>
      </c>
      <c r="BI186" s="303" t="s">
        <v>1497</v>
      </c>
      <c r="BJ186" s="230"/>
    </row>
    <row r="187" spans="1:67" ht="20.100000000000001" customHeight="1">
      <c r="A187" s="191"/>
      <c r="B187" s="191">
        <v>1</v>
      </c>
      <c r="C187" s="191"/>
      <c r="D187" s="191"/>
      <c r="E187" s="195" t="s">
        <v>2283</v>
      </c>
      <c r="F187" s="302">
        <v>40398</v>
      </c>
      <c r="G187" s="303">
        <v>40398</v>
      </c>
      <c r="H187" s="303"/>
      <c r="I187" s="303"/>
      <c r="J187" s="303">
        <v>62899</v>
      </c>
      <c r="K187" s="309">
        <v>62899</v>
      </c>
      <c r="L187" s="303"/>
      <c r="M187" s="303"/>
      <c r="N187" s="303"/>
      <c r="O187" s="200"/>
      <c r="P187" s="200">
        <v>0</v>
      </c>
      <c r="Q187" s="237"/>
      <c r="R187" s="200"/>
      <c r="S187" s="200"/>
      <c r="T187" s="230">
        <v>43714</v>
      </c>
      <c r="U187" s="199">
        <v>-19185</v>
      </c>
      <c r="V187" s="303">
        <v>43714</v>
      </c>
      <c r="W187" s="230">
        <v>167885</v>
      </c>
      <c r="X187" s="302">
        <v>0</v>
      </c>
      <c r="Y187" s="303"/>
      <c r="Z187" s="303"/>
      <c r="AA187" s="303"/>
      <c r="AB187" s="303"/>
      <c r="AC187" s="303"/>
      <c r="AD187" s="303"/>
      <c r="AE187" s="303"/>
      <c r="AF187" s="303"/>
      <c r="AG187" s="303"/>
      <c r="AH187" s="303"/>
      <c r="AI187" s="303"/>
      <c r="AJ187" s="303"/>
      <c r="AK187" s="303"/>
      <c r="AL187" s="303"/>
      <c r="AM187" s="200">
        <v>1</v>
      </c>
      <c r="AN187" s="200">
        <v>1</v>
      </c>
      <c r="AO187" s="200"/>
      <c r="AP187" s="200">
        <v>-19185</v>
      </c>
      <c r="AQ187" s="241">
        <v>-0.30499999999999999</v>
      </c>
      <c r="AR187" s="247"/>
      <c r="AS187" s="303"/>
      <c r="AT187" s="229">
        <v>124171</v>
      </c>
      <c r="AU187" s="199">
        <v>124171</v>
      </c>
      <c r="AV187" s="242">
        <v>284.10000000000002</v>
      </c>
      <c r="AW187" s="329" t="s">
        <v>1729</v>
      </c>
      <c r="AX187" s="333"/>
      <c r="AY187" s="256" t="s">
        <v>1730</v>
      </c>
      <c r="AZ187" s="256"/>
      <c r="BA187" s="256"/>
      <c r="BB187" s="257" t="s">
        <v>1731</v>
      </c>
      <c r="BC187" s="257"/>
      <c r="BD187" s="257"/>
      <c r="BE187" s="257"/>
      <c r="BF187" s="257"/>
      <c r="BG187" s="257"/>
      <c r="BH187" s="184">
        <v>106613</v>
      </c>
      <c r="BI187" s="303"/>
      <c r="BJ187" s="230"/>
    </row>
    <row r="188" spans="1:67" s="178" customFormat="1" ht="40.5" hidden="1">
      <c r="A188" s="191"/>
      <c r="B188" s="191"/>
      <c r="C188" s="191"/>
      <c r="D188" s="191"/>
      <c r="E188" s="208" t="s">
        <v>1732</v>
      </c>
      <c r="F188" s="303"/>
      <c r="G188" s="303"/>
      <c r="H188" s="303"/>
      <c r="I188" s="303"/>
      <c r="J188" s="303"/>
      <c r="K188" s="309"/>
      <c r="L188" s="303"/>
      <c r="M188" s="303"/>
      <c r="N188" s="303"/>
      <c r="O188" s="200"/>
      <c r="P188" s="200"/>
      <c r="Q188" s="237"/>
      <c r="R188" s="200"/>
      <c r="S188" s="200"/>
      <c r="T188" s="303"/>
      <c r="U188" s="200"/>
      <c r="V188" s="303"/>
      <c r="W188" s="303">
        <v>0</v>
      </c>
      <c r="X188" s="303"/>
      <c r="Y188" s="303"/>
      <c r="Z188" s="303"/>
      <c r="AA188" s="303"/>
      <c r="AB188" s="303"/>
      <c r="AC188" s="303"/>
      <c r="AD188" s="303"/>
      <c r="AE188" s="303"/>
      <c r="AF188" s="303"/>
      <c r="AG188" s="303"/>
      <c r="AH188" s="303"/>
      <c r="AI188" s="303"/>
      <c r="AJ188" s="303"/>
      <c r="AK188" s="303"/>
      <c r="AL188" s="303"/>
      <c r="AM188" s="200"/>
      <c r="AN188" s="200"/>
      <c r="AO188" s="200"/>
      <c r="AP188" s="200"/>
      <c r="AQ188" s="241"/>
      <c r="AR188" s="247"/>
      <c r="AS188" s="303"/>
      <c r="AT188" s="194">
        <v>0</v>
      </c>
      <c r="AU188" s="200"/>
      <c r="AV188" s="246" t="e">
        <v>#DIV/0!</v>
      </c>
      <c r="AW188" s="324"/>
      <c r="AX188" s="333"/>
      <c r="AY188" s="256"/>
      <c r="AZ188" s="256" t="s">
        <v>1733</v>
      </c>
      <c r="BA188" s="256"/>
      <c r="BB188" s="257"/>
      <c r="BC188" s="257"/>
      <c r="BD188" s="257"/>
      <c r="BE188" s="257"/>
      <c r="BF188" s="257"/>
      <c r="BG188" s="257"/>
      <c r="BH188" s="184"/>
      <c r="BI188" s="303"/>
      <c r="BJ188" s="338"/>
      <c r="BK188" s="184" t="s">
        <v>1315</v>
      </c>
      <c r="BL188" s="184"/>
    </row>
    <row r="189" spans="1:67" s="178" customFormat="1" ht="20.100000000000001" hidden="1" customHeight="1">
      <c r="A189" s="191"/>
      <c r="B189" s="191"/>
      <c r="C189" s="191"/>
      <c r="D189" s="191"/>
      <c r="E189" s="208" t="s">
        <v>1734</v>
      </c>
      <c r="F189" s="303">
        <v>8700</v>
      </c>
      <c r="G189" s="303">
        <v>8700</v>
      </c>
      <c r="H189" s="303"/>
      <c r="I189" s="303"/>
      <c r="J189" s="303">
        <v>38365</v>
      </c>
      <c r="K189" s="309">
        <v>38365</v>
      </c>
      <c r="L189" s="303"/>
      <c r="M189" s="303"/>
      <c r="N189" s="303"/>
      <c r="O189" s="200"/>
      <c r="P189" s="200">
        <v>0</v>
      </c>
      <c r="Q189" s="237"/>
      <c r="R189" s="200"/>
      <c r="S189" s="200"/>
      <c r="T189" s="303">
        <v>7744</v>
      </c>
      <c r="U189" s="200">
        <v>-30621</v>
      </c>
      <c r="V189" s="303">
        <v>7744</v>
      </c>
      <c r="W189" s="303">
        <v>139725</v>
      </c>
      <c r="X189" s="303"/>
      <c r="Y189" s="303"/>
      <c r="Z189" s="303"/>
      <c r="AA189" s="303"/>
      <c r="AB189" s="303"/>
      <c r="AC189" s="303"/>
      <c r="AD189" s="303"/>
      <c r="AE189" s="303"/>
      <c r="AF189" s="303"/>
      <c r="AG189" s="303"/>
      <c r="AH189" s="303"/>
      <c r="AI189" s="303"/>
      <c r="AJ189" s="303"/>
      <c r="AK189" s="303"/>
      <c r="AL189" s="303"/>
      <c r="AM189" s="200">
        <v>1</v>
      </c>
      <c r="AN189" s="200">
        <v>1</v>
      </c>
      <c r="AO189" s="200"/>
      <c r="AP189" s="200">
        <v>-30621</v>
      </c>
      <c r="AQ189" s="241">
        <v>-0.79800000000000004</v>
      </c>
      <c r="AR189" s="247"/>
      <c r="AS189" s="303"/>
      <c r="AT189" s="194">
        <v>131981</v>
      </c>
      <c r="AU189" s="200">
        <v>131981</v>
      </c>
      <c r="AV189" s="246">
        <v>1704.3</v>
      </c>
      <c r="AW189" s="335"/>
      <c r="AX189" s="333"/>
      <c r="AY189" s="256"/>
      <c r="AZ189" s="256"/>
      <c r="BA189" s="256"/>
      <c r="BB189" s="257" t="s">
        <v>1734</v>
      </c>
      <c r="BC189" s="257"/>
      <c r="BD189" s="257"/>
      <c r="BE189" s="257"/>
      <c r="BF189" s="257"/>
      <c r="BG189" s="257"/>
      <c r="BH189" s="184">
        <v>46109</v>
      </c>
      <c r="BI189" s="303"/>
      <c r="BJ189" s="338"/>
      <c r="BK189" s="184" t="s">
        <v>1315</v>
      </c>
      <c r="BL189" s="184"/>
    </row>
    <row r="190" spans="1:67" s="178" customFormat="1" ht="20.100000000000001" hidden="1" customHeight="1">
      <c r="A190" s="191"/>
      <c r="B190" s="191"/>
      <c r="C190" s="191"/>
      <c r="D190" s="191"/>
      <c r="E190" s="204" t="s">
        <v>1735</v>
      </c>
      <c r="F190" s="303">
        <v>31698</v>
      </c>
      <c r="G190" s="303">
        <v>31698</v>
      </c>
      <c r="H190" s="303"/>
      <c r="I190" s="303"/>
      <c r="J190" s="303">
        <v>24534</v>
      </c>
      <c r="K190" s="309">
        <v>24534</v>
      </c>
      <c r="L190" s="303"/>
      <c r="M190" s="303"/>
      <c r="N190" s="303"/>
      <c r="O190" s="200"/>
      <c r="P190" s="200">
        <v>0</v>
      </c>
      <c r="Q190" s="237"/>
      <c r="R190" s="200"/>
      <c r="S190" s="200"/>
      <c r="T190" s="316">
        <v>35970</v>
      </c>
      <c r="U190" s="200">
        <v>11436</v>
      </c>
      <c r="V190" s="303">
        <v>35970</v>
      </c>
      <c r="W190" s="316">
        <v>28160</v>
      </c>
      <c r="X190" s="303"/>
      <c r="Y190" s="303"/>
      <c r="Z190" s="303"/>
      <c r="AA190" s="303"/>
      <c r="AB190" s="303"/>
      <c r="AC190" s="303"/>
      <c r="AD190" s="303"/>
      <c r="AE190" s="303"/>
      <c r="AF190" s="303"/>
      <c r="AG190" s="303"/>
      <c r="AH190" s="303"/>
      <c r="AI190" s="303"/>
      <c r="AJ190" s="303"/>
      <c r="AK190" s="303"/>
      <c r="AL190" s="303"/>
      <c r="AM190" s="200">
        <v>1</v>
      </c>
      <c r="AN190" s="200">
        <v>1</v>
      </c>
      <c r="AO190" s="200"/>
      <c r="AP190" s="200">
        <v>11436</v>
      </c>
      <c r="AQ190" s="241">
        <v>0.46600000000000003</v>
      </c>
      <c r="AR190" s="247"/>
      <c r="AS190" s="303"/>
      <c r="AT190" s="244">
        <v>-7810</v>
      </c>
      <c r="AU190" s="200">
        <v>-7810</v>
      </c>
      <c r="AV190" s="245">
        <v>-21.7</v>
      </c>
      <c r="AW190" s="335"/>
      <c r="AX190" s="333"/>
      <c r="AY190" s="256"/>
      <c r="AZ190" s="256" t="s">
        <v>1736</v>
      </c>
      <c r="BA190" s="256"/>
      <c r="BB190" s="257" t="s">
        <v>1735</v>
      </c>
      <c r="BC190" s="257"/>
      <c r="BD190" s="257"/>
      <c r="BE190" s="257"/>
      <c r="BF190" s="257"/>
      <c r="BG190" s="257"/>
      <c r="BH190" s="184">
        <v>60504</v>
      </c>
      <c r="BI190" s="303"/>
      <c r="BJ190" s="338"/>
      <c r="BK190" s="184" t="s">
        <v>1315</v>
      </c>
      <c r="BL190" s="184"/>
    </row>
    <row r="191" spans="1:67" s="178" customFormat="1" ht="18" customHeight="1">
      <c r="A191" s="191"/>
      <c r="B191" s="191"/>
      <c r="C191" s="191"/>
      <c r="D191" s="191"/>
      <c r="E191" s="304" t="s">
        <v>1737</v>
      </c>
      <c r="F191" s="302"/>
      <c r="G191" s="303"/>
      <c r="H191" s="303"/>
      <c r="I191" s="303"/>
      <c r="J191" s="303"/>
      <c r="K191" s="309"/>
      <c r="L191" s="303"/>
      <c r="M191" s="303"/>
      <c r="N191" s="303"/>
      <c r="O191" s="200"/>
      <c r="P191" s="200"/>
      <c r="Q191" s="237"/>
      <c r="R191" s="200"/>
      <c r="S191" s="200"/>
      <c r="T191" s="317">
        <f>T5</f>
        <v>16820701</v>
      </c>
      <c r="U191" s="302" t="e">
        <f t="shared" ref="U191:BI191" si="0">U5</f>
        <v>#REF!</v>
      </c>
      <c r="V191" s="303">
        <f t="shared" si="0"/>
        <v>17207701</v>
      </c>
      <c r="W191" s="317">
        <f>W192+W193+W199+W416</f>
        <v>18538328</v>
      </c>
      <c r="X191" s="302" t="e">
        <f t="shared" si="0"/>
        <v>#REF!</v>
      </c>
      <c r="Y191" s="303">
        <f t="shared" si="0"/>
        <v>0</v>
      </c>
      <c r="Z191" s="303">
        <f t="shared" si="0"/>
        <v>0</v>
      </c>
      <c r="AA191" s="303">
        <f t="shared" si="0"/>
        <v>0</v>
      </c>
      <c r="AB191" s="303">
        <f t="shared" si="0"/>
        <v>0</v>
      </c>
      <c r="AC191" s="303">
        <f t="shared" si="0"/>
        <v>0</v>
      </c>
      <c r="AD191" s="303">
        <f t="shared" si="0"/>
        <v>0</v>
      </c>
      <c r="AE191" s="303">
        <f t="shared" si="0"/>
        <v>0</v>
      </c>
      <c r="AF191" s="303">
        <f t="shared" si="0"/>
        <v>0</v>
      </c>
      <c r="AG191" s="303">
        <f t="shared" si="0"/>
        <v>0</v>
      </c>
      <c r="AH191" s="303">
        <f t="shared" si="0"/>
        <v>0</v>
      </c>
      <c r="AI191" s="303">
        <f t="shared" si="0"/>
        <v>0</v>
      </c>
      <c r="AJ191" s="303">
        <f t="shared" si="0"/>
        <v>0</v>
      </c>
      <c r="AK191" s="303">
        <f t="shared" si="0"/>
        <v>0</v>
      </c>
      <c r="AL191" s="303">
        <f t="shared" si="0"/>
        <v>0</v>
      </c>
      <c r="AM191" s="303">
        <f t="shared" si="0"/>
        <v>1</v>
      </c>
      <c r="AN191" s="303">
        <f t="shared" si="0"/>
        <v>1</v>
      </c>
      <c r="AO191" s="303">
        <f t="shared" si="0"/>
        <v>0</v>
      </c>
      <c r="AP191" s="303" t="e">
        <f t="shared" si="0"/>
        <v>#REF!</v>
      </c>
      <c r="AQ191" s="303" t="e">
        <f t="shared" si="0"/>
        <v>#REF!</v>
      </c>
      <c r="AR191" s="303">
        <f t="shared" si="0"/>
        <v>0</v>
      </c>
      <c r="AS191" s="303">
        <f t="shared" si="0"/>
        <v>0</v>
      </c>
      <c r="AT191" s="317">
        <f>W191-T191</f>
        <v>1717627</v>
      </c>
      <c r="AU191" s="302">
        <f t="shared" si="0"/>
        <v>1448169</v>
      </c>
      <c r="AV191" s="321">
        <f>AT191/T191*100</f>
        <v>10.211387741807</v>
      </c>
      <c r="AW191" s="302">
        <f t="shared" si="0"/>
        <v>0</v>
      </c>
      <c r="AX191" s="303">
        <f t="shared" si="0"/>
        <v>0</v>
      </c>
      <c r="AY191" s="303">
        <f t="shared" si="0"/>
        <v>0</v>
      </c>
      <c r="AZ191" s="303">
        <f t="shared" si="0"/>
        <v>0</v>
      </c>
      <c r="BA191" s="303">
        <f t="shared" si="0"/>
        <v>0</v>
      </c>
      <c r="BB191" s="303" t="str">
        <f t="shared" si="0"/>
        <v>总收入</v>
      </c>
      <c r="BC191" s="303">
        <f t="shared" si="0"/>
        <v>0</v>
      </c>
      <c r="BD191" s="303">
        <f t="shared" si="0"/>
        <v>0</v>
      </c>
      <c r="BE191" s="303">
        <f t="shared" si="0"/>
        <v>0</v>
      </c>
      <c r="BF191" s="303">
        <f t="shared" si="0"/>
        <v>0</v>
      </c>
      <c r="BG191" s="303">
        <f t="shared" si="0"/>
        <v>0</v>
      </c>
      <c r="BH191" s="303">
        <f t="shared" si="0"/>
        <v>0</v>
      </c>
      <c r="BI191" s="303">
        <f t="shared" si="0"/>
        <v>0</v>
      </c>
      <c r="BJ191" s="339"/>
      <c r="BK191" s="184"/>
      <c r="BL191" s="184"/>
    </row>
    <row r="192" spans="1:67" s="181" customFormat="1" ht="18" customHeight="1">
      <c r="A192" s="191"/>
      <c r="B192" s="191"/>
      <c r="C192" s="191"/>
      <c r="D192" s="191"/>
      <c r="E192" s="305" t="s">
        <v>1738</v>
      </c>
      <c r="F192" s="196">
        <v>7642164</v>
      </c>
      <c r="G192" s="197" t="e">
        <v>#REF!</v>
      </c>
      <c r="H192" s="197"/>
      <c r="I192" s="197"/>
      <c r="J192" s="197" t="e">
        <v>#REF!</v>
      </c>
      <c r="K192" s="220" t="e">
        <v>#REF!</v>
      </c>
      <c r="L192" s="197"/>
      <c r="M192" s="197"/>
      <c r="N192" s="197"/>
      <c r="O192" s="200"/>
      <c r="P192" s="200" t="e">
        <v>#REF!</v>
      </c>
      <c r="Q192" s="237"/>
      <c r="R192" s="200"/>
      <c r="S192" s="200"/>
      <c r="T192" s="318">
        <v>6116600</v>
      </c>
      <c r="U192" s="196" t="e">
        <v>#REF!</v>
      </c>
      <c r="V192" s="197">
        <v>6612000</v>
      </c>
      <c r="W192" s="318">
        <v>6361800</v>
      </c>
      <c r="X192" s="196" t="e">
        <v>#REF!</v>
      </c>
      <c r="Y192" s="197"/>
      <c r="Z192" s="197"/>
      <c r="AA192" s="197"/>
      <c r="AB192" s="197"/>
      <c r="AC192" s="197"/>
      <c r="AD192" s="197"/>
      <c r="AE192" s="197"/>
      <c r="AF192" s="197"/>
      <c r="AG192" s="197"/>
      <c r="AH192" s="197"/>
      <c r="AI192" s="197"/>
      <c r="AJ192" s="197"/>
      <c r="AK192" s="197"/>
      <c r="AL192" s="197">
        <v>0</v>
      </c>
      <c r="AM192" s="197">
        <v>6</v>
      </c>
      <c r="AN192" s="197">
        <v>6</v>
      </c>
      <c r="AO192" s="197"/>
      <c r="AP192" s="200" t="e">
        <v>#REF!</v>
      </c>
      <c r="AQ192" s="241" t="e">
        <v>#REF!</v>
      </c>
      <c r="AR192" s="197" t="e">
        <v>#VALUE!</v>
      </c>
      <c r="AS192" s="197"/>
      <c r="AT192" s="322">
        <f t="shared" ref="AT192:AT255" si="1">W192-T192</f>
        <v>245200</v>
      </c>
      <c r="AU192" s="199">
        <v>245200</v>
      </c>
      <c r="AV192" s="323">
        <f t="shared" ref="AV192:AV255" si="2">AT192/T192*100</f>
        <v>4.0087630382892501</v>
      </c>
      <c r="AW192" s="258"/>
      <c r="AX192" s="259"/>
      <c r="AY192" s="256"/>
      <c r="AZ192" s="256"/>
      <c r="BA192" s="256"/>
      <c r="BB192" s="257" t="s">
        <v>1739</v>
      </c>
      <c r="BC192" s="257"/>
      <c r="BD192" s="257"/>
      <c r="BE192" s="257"/>
      <c r="BF192" s="257"/>
      <c r="BG192" s="257"/>
      <c r="BH192" s="184" t="e">
        <v>#REF!</v>
      </c>
      <c r="BI192" s="197"/>
      <c r="BJ192" s="340" t="s">
        <v>1740</v>
      </c>
      <c r="BK192" s="180"/>
      <c r="BL192" s="341"/>
    </row>
    <row r="193" spans="1:65" s="181" customFormat="1" ht="18" customHeight="1">
      <c r="A193" s="191"/>
      <c r="B193" s="191"/>
      <c r="C193" s="191"/>
      <c r="D193" s="191"/>
      <c r="E193" s="305" t="s">
        <v>1741</v>
      </c>
      <c r="F193" s="213">
        <v>215200</v>
      </c>
      <c r="G193" s="214">
        <v>215200</v>
      </c>
      <c r="H193" s="214"/>
      <c r="I193" s="214"/>
      <c r="J193" s="214">
        <v>215200</v>
      </c>
      <c r="K193" s="224">
        <v>215200</v>
      </c>
      <c r="L193" s="214"/>
      <c r="M193" s="214"/>
      <c r="N193" s="214"/>
      <c r="O193" s="200"/>
      <c r="P193" s="200">
        <v>0</v>
      </c>
      <c r="Q193" s="237"/>
      <c r="R193" s="200"/>
      <c r="S193" s="200"/>
      <c r="T193" s="347">
        <v>298200</v>
      </c>
      <c r="U193" s="213">
        <v>83000</v>
      </c>
      <c r="V193" s="214">
        <v>298200</v>
      </c>
      <c r="W193" s="347">
        <f>BM193</f>
        <v>420560</v>
      </c>
      <c r="X193" s="213"/>
      <c r="Y193" s="214"/>
      <c r="Z193" s="214"/>
      <c r="AA193" s="214"/>
      <c r="AB193" s="214"/>
      <c r="AC193" s="214"/>
      <c r="AD193" s="214"/>
      <c r="AE193" s="214"/>
      <c r="AF193" s="214"/>
      <c r="AG193" s="214"/>
      <c r="AH193" s="214"/>
      <c r="AI193" s="214"/>
      <c r="AJ193" s="214"/>
      <c r="AK193" s="214"/>
      <c r="AL193" s="214"/>
      <c r="AM193" s="200">
        <v>1</v>
      </c>
      <c r="AN193" s="200">
        <v>1</v>
      </c>
      <c r="AO193" s="200" t="s">
        <v>1742</v>
      </c>
      <c r="AP193" s="200">
        <v>83000</v>
      </c>
      <c r="AQ193" s="241">
        <v>0.38600000000000001</v>
      </c>
      <c r="AR193" s="247" t="s">
        <v>1743</v>
      </c>
      <c r="AS193" s="214"/>
      <c r="AT193" s="322">
        <f t="shared" si="1"/>
        <v>122360</v>
      </c>
      <c r="AU193" s="199">
        <v>131450</v>
      </c>
      <c r="AV193" s="323">
        <f t="shared" si="2"/>
        <v>41.032863849765299</v>
      </c>
      <c r="AW193" s="263"/>
      <c r="AX193" s="264"/>
      <c r="AY193" s="256" t="s">
        <v>1744</v>
      </c>
      <c r="AZ193" s="256"/>
      <c r="BA193" s="256"/>
      <c r="BB193" s="257" t="s">
        <v>1745</v>
      </c>
      <c r="BC193" s="257"/>
      <c r="BD193" s="257"/>
      <c r="BE193" s="257"/>
      <c r="BF193" s="257"/>
      <c r="BG193" s="257"/>
      <c r="BH193" s="184">
        <v>513400</v>
      </c>
      <c r="BI193" s="214"/>
      <c r="BJ193" s="360"/>
      <c r="BK193" s="180"/>
      <c r="BL193" s="180" t="s">
        <v>1745</v>
      </c>
      <c r="BM193" s="181">
        <v>420560</v>
      </c>
    </row>
    <row r="194" spans="1:65" ht="18" customHeight="1">
      <c r="A194" s="191"/>
      <c r="B194" s="191"/>
      <c r="C194" s="191"/>
      <c r="D194" s="191"/>
      <c r="E194" s="342" t="s">
        <v>1746</v>
      </c>
      <c r="F194" s="343">
        <v>187900</v>
      </c>
      <c r="G194" s="298">
        <v>187900</v>
      </c>
      <c r="H194" s="298"/>
      <c r="I194" s="298"/>
      <c r="J194" s="298">
        <v>187900</v>
      </c>
      <c r="K194" s="306">
        <v>187900</v>
      </c>
      <c r="L194" s="298"/>
      <c r="M194" s="298"/>
      <c r="N194" s="298"/>
      <c r="O194" s="200"/>
      <c r="P194" s="200">
        <v>0</v>
      </c>
      <c r="Q194" s="237"/>
      <c r="R194" s="200"/>
      <c r="S194" s="200"/>
      <c r="T194" s="348">
        <v>187900</v>
      </c>
      <c r="U194" s="199">
        <v>0</v>
      </c>
      <c r="V194" s="298">
        <v>187900</v>
      </c>
      <c r="W194" s="348">
        <f t="shared" ref="W194:W257" si="3">BM194</f>
        <v>187900</v>
      </c>
      <c r="X194" s="343"/>
      <c r="Y194" s="298"/>
      <c r="Z194" s="298"/>
      <c r="AA194" s="298"/>
      <c r="AB194" s="298"/>
      <c r="AC194" s="298"/>
      <c r="AD194" s="298"/>
      <c r="AE194" s="298"/>
      <c r="AF194" s="298"/>
      <c r="AG194" s="298"/>
      <c r="AH194" s="298"/>
      <c r="AI194" s="298"/>
      <c r="AJ194" s="298"/>
      <c r="AK194" s="298"/>
      <c r="AL194" s="298"/>
      <c r="AM194" s="200">
        <v>1</v>
      </c>
      <c r="AN194" s="200">
        <v>1</v>
      </c>
      <c r="AO194" s="200"/>
      <c r="AP194" s="200">
        <v>0</v>
      </c>
      <c r="AQ194" s="241">
        <v>0</v>
      </c>
      <c r="AR194" s="200"/>
      <c r="AS194" s="298" t="s">
        <v>1497</v>
      </c>
      <c r="AT194" s="352">
        <f t="shared" si="1"/>
        <v>0</v>
      </c>
      <c r="AU194" s="199">
        <v>0</v>
      </c>
      <c r="AV194" s="353">
        <f t="shared" si="2"/>
        <v>0</v>
      </c>
      <c r="AW194" s="329"/>
      <c r="AX194" s="325" t="s">
        <v>1747</v>
      </c>
      <c r="AY194" s="256"/>
      <c r="AZ194" s="256"/>
      <c r="BA194" s="256"/>
      <c r="BB194" s="257" t="s">
        <v>1746</v>
      </c>
      <c r="BC194" s="257"/>
      <c r="BD194" s="257"/>
      <c r="BE194" s="257"/>
      <c r="BF194" s="257"/>
      <c r="BG194" s="257"/>
      <c r="BH194" s="184">
        <v>375800</v>
      </c>
      <c r="BI194" s="298" t="s">
        <v>1497</v>
      </c>
      <c r="BJ194" s="351"/>
      <c r="BL194" s="184" t="s">
        <v>1746</v>
      </c>
      <c r="BM194" s="183">
        <v>187900</v>
      </c>
    </row>
    <row r="195" spans="1:65" ht="18" customHeight="1">
      <c r="A195" s="191"/>
      <c r="B195" s="191"/>
      <c r="C195" s="191"/>
      <c r="D195" s="191"/>
      <c r="E195" s="342" t="s">
        <v>1748</v>
      </c>
      <c r="F195" s="343"/>
      <c r="G195" s="298"/>
      <c r="H195" s="298"/>
      <c r="I195" s="298"/>
      <c r="J195" s="298"/>
      <c r="K195" s="306"/>
      <c r="L195" s="298"/>
      <c r="M195" s="298"/>
      <c r="N195" s="298"/>
      <c r="O195" s="200"/>
      <c r="P195" s="200"/>
      <c r="Q195" s="237"/>
      <c r="R195" s="200"/>
      <c r="S195" s="200"/>
      <c r="T195" s="348">
        <v>83000</v>
      </c>
      <c r="U195" s="199">
        <v>83000</v>
      </c>
      <c r="V195" s="298">
        <v>83000</v>
      </c>
      <c r="W195" s="348">
        <f t="shared" si="3"/>
        <v>83000</v>
      </c>
      <c r="X195" s="343"/>
      <c r="Y195" s="298"/>
      <c r="Z195" s="298"/>
      <c r="AA195" s="298"/>
      <c r="AB195" s="298"/>
      <c r="AC195" s="298"/>
      <c r="AD195" s="298"/>
      <c r="AE195" s="298"/>
      <c r="AF195" s="298"/>
      <c r="AG195" s="298"/>
      <c r="AH195" s="298"/>
      <c r="AI195" s="298"/>
      <c r="AJ195" s="298"/>
      <c r="AK195" s="298"/>
      <c r="AL195" s="298"/>
      <c r="AM195" s="200"/>
      <c r="AN195" s="200"/>
      <c r="AO195" s="200"/>
      <c r="AP195" s="200">
        <v>83000</v>
      </c>
      <c r="AQ195" s="241">
        <v>0</v>
      </c>
      <c r="AR195" s="200"/>
      <c r="AS195" s="203" t="s">
        <v>1327</v>
      </c>
      <c r="AT195" s="352">
        <f t="shared" si="1"/>
        <v>0</v>
      </c>
      <c r="AU195" s="199">
        <v>0</v>
      </c>
      <c r="AV195" s="353">
        <f t="shared" si="2"/>
        <v>0</v>
      </c>
      <c r="AW195" s="329"/>
      <c r="AX195" s="325"/>
      <c r="AY195" s="256"/>
      <c r="AZ195" s="256"/>
      <c r="BA195" s="256"/>
      <c r="BB195" s="257"/>
      <c r="BC195" s="257"/>
      <c r="BD195" s="257"/>
      <c r="BE195" s="257"/>
      <c r="BF195" s="257"/>
      <c r="BG195" s="257"/>
      <c r="BH195" s="184">
        <v>83000</v>
      </c>
      <c r="BI195" s="203" t="s">
        <v>1327</v>
      </c>
      <c r="BJ195" s="361"/>
      <c r="BL195" s="184" t="s">
        <v>1748</v>
      </c>
      <c r="BM195" s="183">
        <v>83000</v>
      </c>
    </row>
    <row r="196" spans="1:65" ht="18" customHeight="1">
      <c r="A196" s="191"/>
      <c r="B196" s="191"/>
      <c r="C196" s="191"/>
      <c r="D196" s="191"/>
      <c r="E196" s="342" t="s">
        <v>1749</v>
      </c>
      <c r="F196" s="343"/>
      <c r="G196" s="298"/>
      <c r="H196" s="298"/>
      <c r="I196" s="298"/>
      <c r="J196" s="298"/>
      <c r="K196" s="306">
        <v>16000</v>
      </c>
      <c r="L196" s="298"/>
      <c r="M196" s="298"/>
      <c r="N196" s="298"/>
      <c r="O196" s="200"/>
      <c r="P196" s="200"/>
      <c r="Q196" s="237"/>
      <c r="R196" s="200"/>
      <c r="S196" s="200"/>
      <c r="T196" s="348">
        <v>16000</v>
      </c>
      <c r="U196" s="199">
        <v>0</v>
      </c>
      <c r="V196" s="298">
        <v>16000</v>
      </c>
      <c r="W196" s="348">
        <f t="shared" si="3"/>
        <v>16000</v>
      </c>
      <c r="X196" s="343"/>
      <c r="Y196" s="298"/>
      <c r="Z196" s="298"/>
      <c r="AA196" s="298"/>
      <c r="AB196" s="298"/>
      <c r="AC196" s="298"/>
      <c r="AD196" s="298"/>
      <c r="AE196" s="298"/>
      <c r="AF196" s="298"/>
      <c r="AG196" s="298"/>
      <c r="AH196" s="298"/>
      <c r="AI196" s="298"/>
      <c r="AJ196" s="298"/>
      <c r="AK196" s="298"/>
      <c r="AL196" s="298"/>
      <c r="AM196" s="200"/>
      <c r="AN196" s="200"/>
      <c r="AO196" s="200"/>
      <c r="AP196" s="200">
        <v>0</v>
      </c>
      <c r="AQ196" s="241">
        <v>0</v>
      </c>
      <c r="AR196" s="200"/>
      <c r="AS196" s="298" t="s">
        <v>1497</v>
      </c>
      <c r="AT196" s="352">
        <f t="shared" si="1"/>
        <v>0</v>
      </c>
      <c r="AU196" s="199">
        <v>0</v>
      </c>
      <c r="AV196" s="353">
        <f t="shared" si="2"/>
        <v>0</v>
      </c>
      <c r="AW196" s="329"/>
      <c r="AX196" s="325"/>
      <c r="AY196" s="256"/>
      <c r="AZ196" s="256"/>
      <c r="BA196" s="256"/>
      <c r="BB196" s="257"/>
      <c r="BC196" s="257"/>
      <c r="BD196" s="257"/>
      <c r="BE196" s="257"/>
      <c r="BF196" s="257"/>
      <c r="BG196" s="257"/>
      <c r="BH196" s="184">
        <v>32000</v>
      </c>
      <c r="BI196" s="298" t="s">
        <v>1497</v>
      </c>
      <c r="BJ196" s="351"/>
      <c r="BL196" s="184" t="s">
        <v>1749</v>
      </c>
      <c r="BM196" s="183">
        <v>16000</v>
      </c>
    </row>
    <row r="197" spans="1:65" ht="18" customHeight="1">
      <c r="A197" s="191"/>
      <c r="B197" s="191"/>
      <c r="C197" s="191"/>
      <c r="D197" s="191"/>
      <c r="E197" s="342" t="s">
        <v>1750</v>
      </c>
      <c r="F197" s="343"/>
      <c r="G197" s="298"/>
      <c r="H197" s="298"/>
      <c r="I197" s="298"/>
      <c r="J197" s="298"/>
      <c r="K197" s="306">
        <v>11300</v>
      </c>
      <c r="L197" s="298"/>
      <c r="M197" s="298"/>
      <c r="N197" s="298"/>
      <c r="O197" s="200"/>
      <c r="P197" s="200"/>
      <c r="Q197" s="237"/>
      <c r="R197" s="200"/>
      <c r="S197" s="200"/>
      <c r="T197" s="348">
        <v>11300</v>
      </c>
      <c r="U197" s="199">
        <v>0</v>
      </c>
      <c r="V197" s="298">
        <v>11300</v>
      </c>
      <c r="W197" s="348">
        <f t="shared" si="3"/>
        <v>11300</v>
      </c>
      <c r="X197" s="343"/>
      <c r="Y197" s="298"/>
      <c r="Z197" s="298"/>
      <c r="AA197" s="298"/>
      <c r="AB197" s="298"/>
      <c r="AC197" s="298"/>
      <c r="AD197" s="298"/>
      <c r="AE197" s="298"/>
      <c r="AF197" s="298"/>
      <c r="AG197" s="298"/>
      <c r="AH197" s="298"/>
      <c r="AI197" s="298"/>
      <c r="AJ197" s="298"/>
      <c r="AK197" s="298"/>
      <c r="AL197" s="298"/>
      <c r="AM197" s="200"/>
      <c r="AN197" s="200"/>
      <c r="AO197" s="200"/>
      <c r="AP197" s="200">
        <v>0</v>
      </c>
      <c r="AQ197" s="241">
        <v>0</v>
      </c>
      <c r="AR197" s="200"/>
      <c r="AS197" s="298" t="s">
        <v>1497</v>
      </c>
      <c r="AT197" s="352">
        <f t="shared" si="1"/>
        <v>0</v>
      </c>
      <c r="AU197" s="199">
        <v>0</v>
      </c>
      <c r="AV197" s="353">
        <f t="shared" si="2"/>
        <v>0</v>
      </c>
      <c r="AW197" s="329"/>
      <c r="AX197" s="325"/>
      <c r="AY197" s="256"/>
      <c r="AZ197" s="256"/>
      <c r="BA197" s="256"/>
      <c r="BB197" s="257"/>
      <c r="BC197" s="257"/>
      <c r="BD197" s="257"/>
      <c r="BE197" s="257"/>
      <c r="BF197" s="257"/>
      <c r="BG197" s="257"/>
      <c r="BH197" s="184">
        <v>22600</v>
      </c>
      <c r="BI197" s="298" t="s">
        <v>1497</v>
      </c>
      <c r="BJ197" s="351"/>
      <c r="BL197" s="184" t="s">
        <v>1750</v>
      </c>
      <c r="BM197" s="183">
        <v>11300</v>
      </c>
    </row>
    <row r="198" spans="1:65" ht="18" customHeight="1">
      <c r="A198" s="191"/>
      <c r="B198" s="191"/>
      <c r="C198" s="191"/>
      <c r="D198" s="191"/>
      <c r="E198" s="342" t="s">
        <v>2284</v>
      </c>
      <c r="F198" s="343"/>
      <c r="G198" s="298"/>
      <c r="H198" s="298"/>
      <c r="I198" s="298"/>
      <c r="J198" s="298"/>
      <c r="K198" s="306"/>
      <c r="L198" s="298"/>
      <c r="M198" s="298"/>
      <c r="N198" s="298"/>
      <c r="O198" s="200"/>
      <c r="P198" s="200"/>
      <c r="Q198" s="237"/>
      <c r="R198" s="200"/>
      <c r="S198" s="200"/>
      <c r="T198" s="348"/>
      <c r="U198" s="199"/>
      <c r="V198" s="298"/>
      <c r="W198" s="348">
        <f t="shared" si="3"/>
        <v>122360</v>
      </c>
      <c r="X198" s="343"/>
      <c r="Y198" s="298"/>
      <c r="Z198" s="298"/>
      <c r="AA198" s="298"/>
      <c r="AB198" s="298"/>
      <c r="AC198" s="298"/>
      <c r="AD198" s="298"/>
      <c r="AE198" s="298"/>
      <c r="AF198" s="298"/>
      <c r="AG198" s="298"/>
      <c r="AH198" s="298"/>
      <c r="AI198" s="298"/>
      <c r="AJ198" s="298"/>
      <c r="AK198" s="298"/>
      <c r="AL198" s="298"/>
      <c r="AM198" s="200"/>
      <c r="AN198" s="200"/>
      <c r="AO198" s="200"/>
      <c r="AP198" s="200"/>
      <c r="AQ198" s="241"/>
      <c r="AR198" s="200"/>
      <c r="AS198" s="298"/>
      <c r="AT198" s="352">
        <f t="shared" si="1"/>
        <v>122360</v>
      </c>
      <c r="AU198" s="199">
        <v>131450</v>
      </c>
      <c r="AV198" s="353"/>
      <c r="AW198" s="329"/>
      <c r="AX198" s="325"/>
      <c r="AY198" s="256"/>
      <c r="AZ198" s="256"/>
      <c r="BA198" s="256"/>
      <c r="BB198" s="257"/>
      <c r="BC198" s="257"/>
      <c r="BD198" s="257"/>
      <c r="BE198" s="257"/>
      <c r="BF198" s="257"/>
      <c r="BG198" s="257"/>
      <c r="BI198" s="298"/>
      <c r="BJ198" s="351"/>
      <c r="BL198" s="184" t="s">
        <v>2284</v>
      </c>
      <c r="BM198" s="183">
        <v>122360</v>
      </c>
    </row>
    <row r="199" spans="1:65" s="181" customFormat="1" ht="18" customHeight="1">
      <c r="A199" s="191"/>
      <c r="B199" s="191">
        <v>1</v>
      </c>
      <c r="C199" s="191">
        <v>2</v>
      </c>
      <c r="D199" s="191"/>
      <c r="E199" s="305" t="s">
        <v>1752</v>
      </c>
      <c r="F199" s="213">
        <v>6692829</v>
      </c>
      <c r="G199" s="214">
        <v>7141762</v>
      </c>
      <c r="H199" s="214"/>
      <c r="I199" s="214"/>
      <c r="J199" s="214">
        <v>9920228</v>
      </c>
      <c r="K199" s="224">
        <v>9491915</v>
      </c>
      <c r="L199" s="214"/>
      <c r="M199" s="214"/>
      <c r="N199" s="214"/>
      <c r="O199" s="200"/>
      <c r="P199" s="200">
        <v>-428313</v>
      </c>
      <c r="Q199" s="237"/>
      <c r="R199" s="200"/>
      <c r="S199" s="200"/>
      <c r="T199" s="347">
        <v>10342025</v>
      </c>
      <c r="U199" s="199">
        <v>850110</v>
      </c>
      <c r="V199" s="214">
        <v>10342025</v>
      </c>
      <c r="W199" s="347">
        <v>11646543</v>
      </c>
      <c r="X199" s="213">
        <v>0</v>
      </c>
      <c r="Y199" s="214"/>
      <c r="Z199" s="214"/>
      <c r="AA199" s="214"/>
      <c r="AB199" s="214"/>
      <c r="AC199" s="214"/>
      <c r="AD199" s="214"/>
      <c r="AE199" s="214"/>
      <c r="AF199" s="214"/>
      <c r="AG199" s="214"/>
      <c r="AH199" s="214"/>
      <c r="AI199" s="214"/>
      <c r="AJ199" s="214"/>
      <c r="AK199" s="214"/>
      <c r="AL199" s="214"/>
      <c r="AM199" s="200">
        <v>1</v>
      </c>
      <c r="AN199" s="200">
        <v>1</v>
      </c>
      <c r="AO199" s="200"/>
      <c r="AP199" s="200">
        <v>850110</v>
      </c>
      <c r="AQ199" s="241">
        <v>0.09</v>
      </c>
      <c r="AR199" s="200"/>
      <c r="AS199" s="214"/>
      <c r="AT199" s="322">
        <f t="shared" si="1"/>
        <v>1304518</v>
      </c>
      <c r="AU199" s="199">
        <v>1025970</v>
      </c>
      <c r="AV199" s="323">
        <f t="shared" si="2"/>
        <v>12.613757943923</v>
      </c>
      <c r="AW199" s="263"/>
      <c r="AX199" s="264"/>
      <c r="AY199" s="256"/>
      <c r="AZ199" s="256"/>
      <c r="BA199" s="256"/>
      <c r="BB199" s="257" t="s">
        <v>1753</v>
      </c>
      <c r="BC199" s="257"/>
      <c r="BD199" s="257"/>
      <c r="BE199" s="257"/>
      <c r="BF199" s="257"/>
      <c r="BG199" s="257"/>
      <c r="BH199" s="184">
        <v>19833940</v>
      </c>
      <c r="BI199" s="214"/>
      <c r="BJ199" s="360"/>
      <c r="BK199" s="180"/>
      <c r="BL199" s="180" t="s">
        <v>1753</v>
      </c>
      <c r="BM199" s="181">
        <v>11636550</v>
      </c>
    </row>
    <row r="200" spans="1:65" ht="18" customHeight="1">
      <c r="A200" s="191"/>
      <c r="B200" s="191">
        <v>2</v>
      </c>
      <c r="C200" s="191"/>
      <c r="D200" s="191"/>
      <c r="E200" s="344" t="s">
        <v>2285</v>
      </c>
      <c r="F200" s="302">
        <v>500400</v>
      </c>
      <c r="G200" s="303">
        <v>739400</v>
      </c>
      <c r="H200" s="303"/>
      <c r="I200" s="303"/>
      <c r="J200" s="303">
        <v>739400</v>
      </c>
      <c r="K200" s="309">
        <v>739400</v>
      </c>
      <c r="L200" s="303"/>
      <c r="M200" s="303"/>
      <c r="N200" s="303"/>
      <c r="O200" s="200"/>
      <c r="P200" s="200">
        <v>0</v>
      </c>
      <c r="Q200" s="237"/>
      <c r="R200" s="200"/>
      <c r="S200" s="200"/>
      <c r="T200" s="349">
        <v>739400</v>
      </c>
      <c r="U200" s="199">
        <v>0</v>
      </c>
      <c r="V200" s="303">
        <v>739400</v>
      </c>
      <c r="W200" s="349">
        <f t="shared" si="3"/>
        <v>739400</v>
      </c>
      <c r="X200" s="302">
        <v>0</v>
      </c>
      <c r="Y200" s="303"/>
      <c r="Z200" s="303"/>
      <c r="AA200" s="303"/>
      <c r="AB200" s="303"/>
      <c r="AC200" s="303"/>
      <c r="AD200" s="303"/>
      <c r="AE200" s="303"/>
      <c r="AF200" s="303"/>
      <c r="AG200" s="303"/>
      <c r="AH200" s="303"/>
      <c r="AI200" s="303"/>
      <c r="AJ200" s="303"/>
      <c r="AK200" s="303"/>
      <c r="AL200" s="303"/>
      <c r="AM200" s="200">
        <v>1</v>
      </c>
      <c r="AN200" s="200">
        <v>1</v>
      </c>
      <c r="AO200" s="200"/>
      <c r="AP200" s="200">
        <v>0</v>
      </c>
      <c r="AQ200" s="241">
        <v>0</v>
      </c>
      <c r="AR200" s="247" t="s">
        <v>1743</v>
      </c>
      <c r="AS200" s="303"/>
      <c r="AT200" s="354">
        <f t="shared" si="1"/>
        <v>0</v>
      </c>
      <c r="AU200" s="199">
        <v>0</v>
      </c>
      <c r="AV200" s="355">
        <f t="shared" si="2"/>
        <v>0</v>
      </c>
      <c r="AW200" s="332"/>
      <c r="AX200" s="333" t="s">
        <v>1755</v>
      </c>
      <c r="AY200" s="256"/>
      <c r="AZ200" s="256"/>
      <c r="BA200" s="256"/>
      <c r="BB200" s="257" t="s">
        <v>1754</v>
      </c>
      <c r="BC200" s="257"/>
      <c r="BD200" s="257"/>
      <c r="BE200" s="257"/>
      <c r="BF200" s="257"/>
      <c r="BG200" s="257"/>
      <c r="BH200" s="184">
        <v>1478800</v>
      </c>
      <c r="BI200" s="303"/>
      <c r="BJ200" s="362"/>
      <c r="BL200" s="271" t="s">
        <v>1754</v>
      </c>
      <c r="BM200" s="183">
        <v>739400</v>
      </c>
    </row>
    <row r="201" spans="1:65" ht="18" customHeight="1">
      <c r="A201" s="191"/>
      <c r="B201" s="191"/>
      <c r="C201" s="191">
        <v>1</v>
      </c>
      <c r="D201" s="191"/>
      <c r="E201" s="342" t="s">
        <v>1756</v>
      </c>
      <c r="F201" s="302">
        <v>106100</v>
      </c>
      <c r="G201" s="303">
        <v>106100</v>
      </c>
      <c r="H201" s="303"/>
      <c r="I201" s="303"/>
      <c r="J201" s="303">
        <v>106100</v>
      </c>
      <c r="K201" s="309">
        <v>106100</v>
      </c>
      <c r="L201" s="303"/>
      <c r="M201" s="303"/>
      <c r="N201" s="303"/>
      <c r="O201" s="200"/>
      <c r="P201" s="200">
        <v>0</v>
      </c>
      <c r="Q201" s="237"/>
      <c r="R201" s="200"/>
      <c r="S201" s="200"/>
      <c r="T201" s="348">
        <v>106100</v>
      </c>
      <c r="U201" s="199">
        <v>0</v>
      </c>
      <c r="V201" s="303">
        <v>106100</v>
      </c>
      <c r="W201" s="348">
        <f t="shared" si="3"/>
        <v>106100</v>
      </c>
      <c r="X201" s="302"/>
      <c r="Y201" s="303"/>
      <c r="Z201" s="303"/>
      <c r="AA201" s="303"/>
      <c r="AB201" s="303"/>
      <c r="AC201" s="303"/>
      <c r="AD201" s="303"/>
      <c r="AE201" s="303"/>
      <c r="AF201" s="303"/>
      <c r="AG201" s="303"/>
      <c r="AH201" s="303"/>
      <c r="AI201" s="303"/>
      <c r="AJ201" s="303"/>
      <c r="AK201" s="303"/>
      <c r="AL201" s="303"/>
      <c r="AM201" s="200">
        <v>1</v>
      </c>
      <c r="AN201" s="200">
        <v>1</v>
      </c>
      <c r="AO201" s="200" t="s">
        <v>1742</v>
      </c>
      <c r="AP201" s="200">
        <v>0</v>
      </c>
      <c r="AQ201" s="241">
        <v>0</v>
      </c>
      <c r="AR201" s="247"/>
      <c r="AS201" s="303" t="s">
        <v>1497</v>
      </c>
      <c r="AT201" s="352">
        <f t="shared" si="1"/>
        <v>0</v>
      </c>
      <c r="AU201" s="199">
        <v>0</v>
      </c>
      <c r="AV201" s="353">
        <f t="shared" si="2"/>
        <v>0</v>
      </c>
      <c r="AW201" s="329" t="s">
        <v>1757</v>
      </c>
      <c r="AX201" s="333"/>
      <c r="AY201" s="324" t="s">
        <v>1757</v>
      </c>
      <c r="AZ201" s="324"/>
      <c r="BA201" s="324"/>
      <c r="BB201" s="257" t="s">
        <v>1756</v>
      </c>
      <c r="BC201" s="257"/>
      <c r="BD201" s="257"/>
      <c r="BE201" s="257"/>
      <c r="BF201" s="257"/>
      <c r="BG201" s="257"/>
      <c r="BH201" s="184">
        <v>212200</v>
      </c>
      <c r="BI201" s="303" t="s">
        <v>1497</v>
      </c>
      <c r="BJ201" s="351"/>
      <c r="BL201" s="271" t="s">
        <v>1756</v>
      </c>
      <c r="BM201" s="183">
        <v>106100</v>
      </c>
    </row>
    <row r="202" spans="1:65" ht="18" customHeight="1">
      <c r="A202" s="191"/>
      <c r="B202" s="191"/>
      <c r="C202" s="191">
        <v>1</v>
      </c>
      <c r="D202" s="191"/>
      <c r="E202" s="342" t="s">
        <v>1758</v>
      </c>
      <c r="F202" s="302">
        <v>394300</v>
      </c>
      <c r="G202" s="303">
        <v>633300</v>
      </c>
      <c r="H202" s="303"/>
      <c r="I202" s="303"/>
      <c r="J202" s="303">
        <v>633300</v>
      </c>
      <c r="K202" s="309">
        <v>633300</v>
      </c>
      <c r="L202" s="303"/>
      <c r="M202" s="303"/>
      <c r="N202" s="303"/>
      <c r="O202" s="200"/>
      <c r="P202" s="200">
        <v>0</v>
      </c>
      <c r="Q202" s="237"/>
      <c r="R202" s="200"/>
      <c r="S202" s="200"/>
      <c r="T202" s="348">
        <v>633300</v>
      </c>
      <c r="U202" s="199">
        <v>0</v>
      </c>
      <c r="V202" s="303">
        <v>633300</v>
      </c>
      <c r="W202" s="348">
        <f t="shared" si="3"/>
        <v>633300</v>
      </c>
      <c r="X202" s="302"/>
      <c r="Y202" s="303"/>
      <c r="Z202" s="303"/>
      <c r="AA202" s="303"/>
      <c r="AB202" s="303"/>
      <c r="AC202" s="303"/>
      <c r="AD202" s="303"/>
      <c r="AE202" s="303"/>
      <c r="AF202" s="303"/>
      <c r="AG202" s="303"/>
      <c r="AH202" s="303"/>
      <c r="AI202" s="303"/>
      <c r="AJ202" s="303"/>
      <c r="AK202" s="303"/>
      <c r="AL202" s="303"/>
      <c r="AM202" s="200">
        <v>1</v>
      </c>
      <c r="AN202" s="200">
        <v>1</v>
      </c>
      <c r="AO202" s="200" t="s">
        <v>1742</v>
      </c>
      <c r="AP202" s="200">
        <v>0</v>
      </c>
      <c r="AQ202" s="241">
        <v>0</v>
      </c>
      <c r="AR202" s="247"/>
      <c r="AS202" s="303" t="s">
        <v>1497</v>
      </c>
      <c r="AT202" s="352">
        <f t="shared" si="1"/>
        <v>0</v>
      </c>
      <c r="AU202" s="199">
        <v>0</v>
      </c>
      <c r="AV202" s="353">
        <f t="shared" si="2"/>
        <v>0</v>
      </c>
      <c r="AW202" s="330" t="s">
        <v>1679</v>
      </c>
      <c r="AX202" s="333"/>
      <c r="AY202" s="256"/>
      <c r="AZ202" s="256"/>
      <c r="BA202" s="256"/>
      <c r="BB202" s="257" t="s">
        <v>1758</v>
      </c>
      <c r="BC202" s="257"/>
      <c r="BD202" s="257"/>
      <c r="BE202" s="257"/>
      <c r="BF202" s="257"/>
      <c r="BG202" s="257"/>
      <c r="BH202" s="184">
        <v>1266600</v>
      </c>
      <c r="BI202" s="303" t="s">
        <v>1497</v>
      </c>
      <c r="BJ202" s="351"/>
      <c r="BL202" s="271" t="s">
        <v>1758</v>
      </c>
      <c r="BM202" s="183">
        <v>633300</v>
      </c>
    </row>
    <row r="203" spans="1:65" ht="30" customHeight="1">
      <c r="A203" s="191"/>
      <c r="B203" s="191">
        <v>2</v>
      </c>
      <c r="C203" s="191"/>
      <c r="D203" s="191"/>
      <c r="E203" s="344" t="s">
        <v>2286</v>
      </c>
      <c r="F203" s="302">
        <v>4360396</v>
      </c>
      <c r="G203" s="303">
        <v>4570329</v>
      </c>
      <c r="H203" s="303">
        <v>0</v>
      </c>
      <c r="I203" s="303">
        <v>0</v>
      </c>
      <c r="J203" s="303">
        <v>6720655</v>
      </c>
      <c r="K203" s="303">
        <v>6721700</v>
      </c>
      <c r="L203" s="303">
        <v>0</v>
      </c>
      <c r="M203" s="303">
        <v>0</v>
      </c>
      <c r="N203" s="303">
        <v>0</v>
      </c>
      <c r="O203" s="303">
        <v>0</v>
      </c>
      <c r="P203" s="303">
        <v>-219697</v>
      </c>
      <c r="Q203" s="303">
        <v>0</v>
      </c>
      <c r="R203" s="303">
        <v>0</v>
      </c>
      <c r="S203" s="303">
        <v>0</v>
      </c>
      <c r="T203" s="349">
        <v>9602625</v>
      </c>
      <c r="U203" s="302" t="e">
        <v>#REF!</v>
      </c>
      <c r="V203" s="303">
        <v>7265405</v>
      </c>
      <c r="W203" s="349">
        <f>W199-W200</f>
        <v>10907143</v>
      </c>
      <c r="X203" s="302">
        <v>0</v>
      </c>
      <c r="Y203" s="303">
        <v>0</v>
      </c>
      <c r="Z203" s="303">
        <v>1698036</v>
      </c>
      <c r="AA203" s="303">
        <v>0</v>
      </c>
      <c r="AB203" s="303">
        <v>5754876</v>
      </c>
      <c r="AC203" s="303">
        <v>0</v>
      </c>
      <c r="AD203" s="303"/>
      <c r="AE203" s="303"/>
      <c r="AF203" s="303">
        <v>0</v>
      </c>
      <c r="AG203" s="303">
        <v>763410</v>
      </c>
      <c r="AH203" s="303">
        <v>0</v>
      </c>
      <c r="AI203" s="303">
        <v>2485452</v>
      </c>
      <c r="AJ203" s="303">
        <v>0</v>
      </c>
      <c r="AK203" s="303">
        <v>0</v>
      </c>
      <c r="AL203" s="303">
        <v>0</v>
      </c>
      <c r="AM203" s="200">
        <v>1</v>
      </c>
      <c r="AN203" s="200">
        <v>1</v>
      </c>
      <c r="AO203" s="200"/>
      <c r="AP203" s="200">
        <v>2880925</v>
      </c>
      <c r="AQ203" s="241">
        <v>0.42899999999999999</v>
      </c>
      <c r="AR203" s="200"/>
      <c r="AS203" s="303"/>
      <c r="AT203" s="354">
        <f t="shared" si="1"/>
        <v>1304518</v>
      </c>
      <c r="AU203" s="199">
        <v>1025970</v>
      </c>
      <c r="AV203" s="355">
        <f t="shared" si="2"/>
        <v>13.585014514260401</v>
      </c>
      <c r="AW203" s="332"/>
      <c r="AX203" s="333"/>
      <c r="AY203" s="256"/>
      <c r="AZ203" s="256"/>
      <c r="BA203" s="256"/>
      <c r="BB203" s="257" t="s">
        <v>1759</v>
      </c>
      <c r="BC203" s="257"/>
      <c r="BD203" s="257"/>
      <c r="BE203" s="257"/>
      <c r="BF203" s="257"/>
      <c r="BG203" s="257"/>
      <c r="BH203" s="184">
        <v>16324325</v>
      </c>
      <c r="BI203" s="303"/>
      <c r="BJ203" s="362"/>
      <c r="BL203" s="271" t="s">
        <v>1759</v>
      </c>
      <c r="BM203" s="183">
        <v>10176615</v>
      </c>
    </row>
    <row r="204" spans="1:65" ht="18" customHeight="1">
      <c r="A204" s="191"/>
      <c r="B204" s="191">
        <v>3</v>
      </c>
      <c r="C204" s="191">
        <v>1</v>
      </c>
      <c r="D204" s="191"/>
      <c r="E204" s="342" t="s">
        <v>334</v>
      </c>
      <c r="F204" s="343">
        <v>353800</v>
      </c>
      <c r="G204" s="298">
        <v>684379</v>
      </c>
      <c r="H204" s="298"/>
      <c r="I204" s="298"/>
      <c r="J204" s="298">
        <v>684379</v>
      </c>
      <c r="K204" s="306">
        <v>684379</v>
      </c>
      <c r="L204" s="298"/>
      <c r="M204" s="298"/>
      <c r="N204" s="298"/>
      <c r="O204" s="200"/>
      <c r="P204" s="200">
        <v>0</v>
      </c>
      <c r="Q204" s="237"/>
      <c r="R204" s="200"/>
      <c r="S204" s="200"/>
      <c r="T204" s="348">
        <v>684379</v>
      </c>
      <c r="U204" s="199">
        <v>0</v>
      </c>
      <c r="V204" s="298">
        <v>684379</v>
      </c>
      <c r="W204" s="348">
        <f t="shared" si="3"/>
        <v>646463</v>
      </c>
      <c r="X204" s="343"/>
      <c r="Y204" s="298"/>
      <c r="Z204" s="298"/>
      <c r="AA204" s="298"/>
      <c r="AB204" s="298"/>
      <c r="AC204" s="298"/>
      <c r="AD204" s="298"/>
      <c r="AE204" s="298"/>
      <c r="AF204" s="298"/>
      <c r="AG204" s="298"/>
      <c r="AH204" s="298"/>
      <c r="AI204" s="298"/>
      <c r="AJ204" s="298"/>
      <c r="AK204" s="298"/>
      <c r="AL204" s="298"/>
      <c r="AM204" s="200">
        <v>1</v>
      </c>
      <c r="AN204" s="200">
        <v>1</v>
      </c>
      <c r="AO204" s="200" t="s">
        <v>1742</v>
      </c>
      <c r="AP204" s="200">
        <v>0</v>
      </c>
      <c r="AQ204" s="241">
        <v>0</v>
      </c>
      <c r="AR204" s="247" t="s">
        <v>1743</v>
      </c>
      <c r="AS204" s="298" t="s">
        <v>1497</v>
      </c>
      <c r="AT204" s="352">
        <f t="shared" si="1"/>
        <v>-37916</v>
      </c>
      <c r="AU204" s="199">
        <v>-37916</v>
      </c>
      <c r="AV204" s="353">
        <f t="shared" si="2"/>
        <v>-5.5402050618151604</v>
      </c>
      <c r="AW204" s="329" t="s">
        <v>1760</v>
      </c>
      <c r="AX204" s="325" t="s">
        <v>1761</v>
      </c>
      <c r="AY204" s="256" t="s">
        <v>1762</v>
      </c>
      <c r="AZ204" s="256"/>
      <c r="BA204" s="256"/>
      <c r="BB204" s="257" t="s">
        <v>334</v>
      </c>
      <c r="BC204" s="257"/>
      <c r="BD204" s="257"/>
      <c r="BE204" s="257"/>
      <c r="BF204" s="257"/>
      <c r="BG204" s="257"/>
      <c r="BH204" s="184">
        <v>1368758</v>
      </c>
      <c r="BI204" s="298" t="s">
        <v>1497</v>
      </c>
      <c r="BJ204" s="351"/>
      <c r="BL204" s="184" t="s">
        <v>334</v>
      </c>
      <c r="BM204" s="183">
        <v>646463</v>
      </c>
    </row>
    <row r="205" spans="1:65" ht="18" customHeight="1">
      <c r="A205" s="191"/>
      <c r="B205" s="191">
        <v>3</v>
      </c>
      <c r="C205" s="191"/>
      <c r="D205" s="191"/>
      <c r="E205" s="342" t="s">
        <v>335</v>
      </c>
      <c r="F205" s="343">
        <v>1220833</v>
      </c>
      <c r="G205" s="298">
        <v>1220833</v>
      </c>
      <c r="H205" s="298"/>
      <c r="I205" s="298"/>
      <c r="J205" s="298">
        <v>1245833</v>
      </c>
      <c r="K205" s="306">
        <v>1245833</v>
      </c>
      <c r="L205" s="298"/>
      <c r="M205" s="298"/>
      <c r="N205" s="298"/>
      <c r="O205" s="200"/>
      <c r="P205" s="200">
        <v>0</v>
      </c>
      <c r="Q205" s="237"/>
      <c r="R205" s="200"/>
      <c r="S205" s="200"/>
      <c r="T205" s="348">
        <v>1509933</v>
      </c>
      <c r="U205" s="199">
        <v>264100</v>
      </c>
      <c r="V205" s="298">
        <v>1509933</v>
      </c>
      <c r="W205" s="348">
        <f t="shared" si="3"/>
        <v>1699366</v>
      </c>
      <c r="X205" s="343">
        <v>0</v>
      </c>
      <c r="Y205" s="298"/>
      <c r="Z205" s="298"/>
      <c r="AA205" s="298"/>
      <c r="AB205" s="298">
        <v>1699366</v>
      </c>
      <c r="AC205" s="298"/>
      <c r="AD205" s="298"/>
      <c r="AE205" s="298"/>
      <c r="AF205" s="298"/>
      <c r="AG205" s="298">
        <v>0</v>
      </c>
      <c r="AH205" s="298"/>
      <c r="AI205" s="298">
        <v>1509933</v>
      </c>
      <c r="AJ205" s="298"/>
      <c r="AK205" s="298" t="s">
        <v>1407</v>
      </c>
      <c r="AL205" s="298"/>
      <c r="AM205" s="200"/>
      <c r="AN205" s="200"/>
      <c r="AO205" s="200"/>
      <c r="AP205" s="200">
        <v>264100</v>
      </c>
      <c r="AQ205" s="241">
        <v>0.21199999999999999</v>
      </c>
      <c r="AR205" s="247"/>
      <c r="AS205" s="298"/>
      <c r="AT205" s="352">
        <f t="shared" si="1"/>
        <v>189433</v>
      </c>
      <c r="AU205" s="199">
        <v>189433</v>
      </c>
      <c r="AV205" s="353">
        <f t="shared" si="2"/>
        <v>12.5457884555143</v>
      </c>
      <c r="AW205" s="329"/>
      <c r="AX205" s="325"/>
      <c r="AY205" s="256"/>
      <c r="AZ205" s="256"/>
      <c r="BA205" s="256"/>
      <c r="BB205" s="257" t="s">
        <v>335</v>
      </c>
      <c r="BC205" s="257"/>
      <c r="BD205" s="257"/>
      <c r="BE205" s="257"/>
      <c r="BF205" s="257"/>
      <c r="BG205" s="257"/>
      <c r="BH205" s="184">
        <v>2755766</v>
      </c>
      <c r="BI205" s="298"/>
      <c r="BJ205" s="351"/>
      <c r="BL205" s="184" t="s">
        <v>335</v>
      </c>
      <c r="BM205" s="183">
        <v>1699366</v>
      </c>
    </row>
    <row r="206" spans="1:65" ht="18" customHeight="1">
      <c r="A206" s="191"/>
      <c r="B206" s="191"/>
      <c r="C206" s="191">
        <v>1</v>
      </c>
      <c r="D206" s="191"/>
      <c r="E206" s="342" t="s">
        <v>1763</v>
      </c>
      <c r="F206" s="343">
        <v>265000</v>
      </c>
      <c r="G206" s="298">
        <v>265000</v>
      </c>
      <c r="H206" s="298"/>
      <c r="I206" s="298"/>
      <c r="J206" s="298">
        <v>285000</v>
      </c>
      <c r="K206" s="306">
        <v>285000</v>
      </c>
      <c r="L206" s="298"/>
      <c r="M206" s="298"/>
      <c r="N206" s="298"/>
      <c r="O206" s="200"/>
      <c r="P206" s="200">
        <v>0</v>
      </c>
      <c r="Q206" s="237"/>
      <c r="R206" s="200"/>
      <c r="S206" s="200"/>
      <c r="T206" s="348">
        <v>305000</v>
      </c>
      <c r="U206" s="199">
        <v>20000</v>
      </c>
      <c r="V206" s="298">
        <v>305000</v>
      </c>
      <c r="W206" s="348">
        <f t="shared" si="3"/>
        <v>345000</v>
      </c>
      <c r="X206" s="343"/>
      <c r="Y206" s="298"/>
      <c r="Z206" s="298"/>
      <c r="AA206" s="298"/>
      <c r="AB206" s="298"/>
      <c r="AC206" s="298"/>
      <c r="AD206" s="298"/>
      <c r="AE206" s="298"/>
      <c r="AF206" s="298"/>
      <c r="AG206" s="298"/>
      <c r="AH206" s="298"/>
      <c r="AI206" s="298"/>
      <c r="AJ206" s="298"/>
      <c r="AK206" s="298"/>
      <c r="AL206" s="298"/>
      <c r="AM206" s="200">
        <v>1</v>
      </c>
      <c r="AN206" s="200">
        <v>1</v>
      </c>
      <c r="AO206" s="200" t="s">
        <v>1742</v>
      </c>
      <c r="AP206" s="200">
        <v>20000</v>
      </c>
      <c r="AQ206" s="241">
        <v>7.0000000000000007E-2</v>
      </c>
      <c r="AR206" s="247" t="s">
        <v>1743</v>
      </c>
      <c r="AS206" s="298" t="s">
        <v>1497</v>
      </c>
      <c r="AT206" s="352">
        <f t="shared" si="1"/>
        <v>40000</v>
      </c>
      <c r="AU206" s="199">
        <v>40000</v>
      </c>
      <c r="AV206" s="353">
        <f t="shared" si="2"/>
        <v>13.1147540983607</v>
      </c>
      <c r="AW206" s="329" t="s">
        <v>1764</v>
      </c>
      <c r="AX206" s="325" t="s">
        <v>1765</v>
      </c>
      <c r="AY206" s="324" t="s">
        <v>1766</v>
      </c>
      <c r="AZ206" s="324" t="s">
        <v>1767</v>
      </c>
      <c r="BA206" s="324"/>
      <c r="BB206" s="257" t="s">
        <v>1763</v>
      </c>
      <c r="BC206" s="257"/>
      <c r="BD206" s="257"/>
      <c r="BE206" s="257"/>
      <c r="BF206" s="257">
        <v>285000</v>
      </c>
      <c r="BG206" s="257"/>
      <c r="BH206" s="184">
        <v>590000</v>
      </c>
      <c r="BI206" s="298" t="s">
        <v>1497</v>
      </c>
      <c r="BJ206" s="351"/>
      <c r="BL206" s="184" t="s">
        <v>1763</v>
      </c>
      <c r="BM206" s="183">
        <v>345000</v>
      </c>
    </row>
    <row r="207" spans="1:65" ht="18" customHeight="1">
      <c r="A207" s="191"/>
      <c r="B207" s="191"/>
      <c r="C207" s="191"/>
      <c r="D207" s="191"/>
      <c r="E207" s="342" t="s">
        <v>1768</v>
      </c>
      <c r="F207" s="343">
        <v>955833</v>
      </c>
      <c r="G207" s="298">
        <v>955833</v>
      </c>
      <c r="H207" s="298"/>
      <c r="I207" s="298"/>
      <c r="J207" s="298">
        <v>955833</v>
      </c>
      <c r="K207" s="306">
        <v>955833</v>
      </c>
      <c r="L207" s="298"/>
      <c r="M207" s="298"/>
      <c r="N207" s="298"/>
      <c r="O207" s="200"/>
      <c r="P207" s="200">
        <v>0</v>
      </c>
      <c r="Q207" s="237"/>
      <c r="R207" s="200"/>
      <c r="S207" s="200"/>
      <c r="T207" s="348">
        <v>1199933</v>
      </c>
      <c r="U207" s="199">
        <v>244100</v>
      </c>
      <c r="V207" s="298">
        <v>1199933</v>
      </c>
      <c r="W207" s="348">
        <f t="shared" si="3"/>
        <v>1349366</v>
      </c>
      <c r="X207" s="343">
        <v>0</v>
      </c>
      <c r="Y207" s="298"/>
      <c r="Z207" s="298"/>
      <c r="AA207" s="298"/>
      <c r="AB207" s="298"/>
      <c r="AC207" s="298"/>
      <c r="AD207" s="298"/>
      <c r="AE207" s="298"/>
      <c r="AF207" s="298"/>
      <c r="AG207" s="298"/>
      <c r="AH207" s="298"/>
      <c r="AI207" s="298"/>
      <c r="AJ207" s="298"/>
      <c r="AK207" s="298"/>
      <c r="AL207" s="298"/>
      <c r="AM207" s="200">
        <v>1</v>
      </c>
      <c r="AN207" s="200">
        <v>1</v>
      </c>
      <c r="AO207" s="200"/>
      <c r="AP207" s="200">
        <v>244100</v>
      </c>
      <c r="AQ207" s="241">
        <v>0.255</v>
      </c>
      <c r="AR207" s="200"/>
      <c r="AS207" s="298"/>
      <c r="AT207" s="352">
        <f t="shared" si="1"/>
        <v>149433</v>
      </c>
      <c r="AU207" s="199">
        <v>149433</v>
      </c>
      <c r="AV207" s="353">
        <f t="shared" si="2"/>
        <v>12.453445317363601</v>
      </c>
      <c r="AW207" s="329"/>
      <c r="AX207" s="325"/>
      <c r="AY207" s="256"/>
      <c r="AZ207" s="256"/>
      <c r="BA207" s="256"/>
      <c r="BB207" s="260" t="s">
        <v>1768</v>
      </c>
      <c r="BC207" s="260"/>
      <c r="BD207" s="260"/>
      <c r="BE207" s="260"/>
      <c r="BF207" s="260"/>
      <c r="BG207" s="260"/>
      <c r="BH207" s="184">
        <v>2155766</v>
      </c>
      <c r="BI207" s="298"/>
      <c r="BJ207" s="351"/>
      <c r="BL207" s="184" t="s">
        <v>1768</v>
      </c>
      <c r="BM207" s="183">
        <v>1349366</v>
      </c>
    </row>
    <row r="208" spans="1:65" s="178" customFormat="1" ht="20.100000000000001" hidden="1" customHeight="1">
      <c r="A208" s="191"/>
      <c r="B208" s="191"/>
      <c r="C208" s="191">
        <v>1</v>
      </c>
      <c r="D208" s="191"/>
      <c r="E208" s="345" t="s">
        <v>1769</v>
      </c>
      <c r="F208" s="298">
        <v>218900</v>
      </c>
      <c r="G208" s="298">
        <v>218900</v>
      </c>
      <c r="H208" s="298"/>
      <c r="I208" s="298"/>
      <c r="J208" s="298">
        <v>218900</v>
      </c>
      <c r="K208" s="306">
        <v>218900</v>
      </c>
      <c r="L208" s="298"/>
      <c r="M208" s="298"/>
      <c r="N208" s="298"/>
      <c r="O208" s="200"/>
      <c r="P208" s="200">
        <v>0</v>
      </c>
      <c r="Q208" s="237"/>
      <c r="R208" s="200"/>
      <c r="S208" s="200"/>
      <c r="T208" s="298">
        <v>218900</v>
      </c>
      <c r="U208" s="200">
        <v>0</v>
      </c>
      <c r="V208" s="298">
        <v>218900</v>
      </c>
      <c r="W208" s="314">
        <f t="shared" si="3"/>
        <v>218850</v>
      </c>
      <c r="X208" s="298"/>
      <c r="Y208" s="298"/>
      <c r="Z208" s="298"/>
      <c r="AA208" s="298"/>
      <c r="AB208" s="298"/>
      <c r="AC208" s="298"/>
      <c r="AD208" s="298"/>
      <c r="AE208" s="298"/>
      <c r="AF208" s="298"/>
      <c r="AG208" s="298"/>
      <c r="AH208" s="298"/>
      <c r="AI208" s="298"/>
      <c r="AJ208" s="298"/>
      <c r="AK208" s="298"/>
      <c r="AL208" s="298"/>
      <c r="AM208" s="200"/>
      <c r="AN208" s="200">
        <v>1</v>
      </c>
      <c r="AO208" s="200" t="s">
        <v>1742</v>
      </c>
      <c r="AP208" s="200">
        <v>0</v>
      </c>
      <c r="AQ208" s="241">
        <v>0</v>
      </c>
      <c r="AR208" s="247" t="s">
        <v>1743</v>
      </c>
      <c r="AS208" s="298" t="s">
        <v>1497</v>
      </c>
      <c r="AT208" s="194">
        <f t="shared" si="1"/>
        <v>-50</v>
      </c>
      <c r="AU208" s="200">
        <v>-50</v>
      </c>
      <c r="AV208" s="246">
        <f t="shared" si="2"/>
        <v>-2.28414801279123E-2</v>
      </c>
      <c r="AW208" s="324"/>
      <c r="AX208" s="325"/>
      <c r="AY208" s="256"/>
      <c r="AZ208" s="256"/>
      <c r="BA208" s="256"/>
      <c r="BB208" s="260" t="s">
        <v>1769</v>
      </c>
      <c r="BC208" s="260"/>
      <c r="BD208" s="260"/>
      <c r="BE208" s="260"/>
      <c r="BF208" s="260"/>
      <c r="BG208" s="260"/>
      <c r="BH208" s="184">
        <v>437800</v>
      </c>
      <c r="BI208" s="298" t="s">
        <v>1497</v>
      </c>
      <c r="BJ208" s="337"/>
      <c r="BK208" s="184" t="s">
        <v>1315</v>
      </c>
      <c r="BL208" s="184" t="s">
        <v>1769</v>
      </c>
      <c r="BM208" s="178">
        <v>218850</v>
      </c>
    </row>
    <row r="209" spans="1:65" s="178" customFormat="1" ht="38.25" hidden="1" customHeight="1">
      <c r="A209" s="191"/>
      <c r="B209" s="191"/>
      <c r="C209" s="191">
        <v>1</v>
      </c>
      <c r="D209" s="191"/>
      <c r="E209" s="345" t="s">
        <v>1770</v>
      </c>
      <c r="F209" s="298">
        <v>535000</v>
      </c>
      <c r="G209" s="298">
        <v>535000</v>
      </c>
      <c r="H209" s="298"/>
      <c r="I209" s="298"/>
      <c r="J209" s="298">
        <v>535000</v>
      </c>
      <c r="K209" s="306">
        <v>535000</v>
      </c>
      <c r="L209" s="298"/>
      <c r="M209" s="298"/>
      <c r="N209" s="298"/>
      <c r="O209" s="200"/>
      <c r="P209" s="200">
        <v>0</v>
      </c>
      <c r="Q209" s="237"/>
      <c r="R209" s="200"/>
      <c r="S209" s="200"/>
      <c r="T209" s="298">
        <v>755000</v>
      </c>
      <c r="U209" s="200">
        <v>220000</v>
      </c>
      <c r="V209" s="298">
        <v>755000</v>
      </c>
      <c r="W209" s="310">
        <f t="shared" si="3"/>
        <v>905000</v>
      </c>
      <c r="X209" s="298"/>
      <c r="Y209" s="298"/>
      <c r="Z209" s="298"/>
      <c r="AA209" s="298"/>
      <c r="AB209" s="298"/>
      <c r="AC209" s="298"/>
      <c r="AD209" s="298"/>
      <c r="AE209" s="298"/>
      <c r="AF209" s="298"/>
      <c r="AG209" s="298"/>
      <c r="AH209" s="298"/>
      <c r="AI209" s="298"/>
      <c r="AJ209" s="298"/>
      <c r="AK209" s="298"/>
      <c r="AL209" s="298"/>
      <c r="AM209" s="200"/>
      <c r="AN209" s="200">
        <v>1</v>
      </c>
      <c r="AO209" s="200" t="s">
        <v>1742</v>
      </c>
      <c r="AP209" s="200">
        <v>220000</v>
      </c>
      <c r="AQ209" s="241">
        <v>0.41099999999999998</v>
      </c>
      <c r="AR209" s="247" t="s">
        <v>1743</v>
      </c>
      <c r="AS209" s="203" t="s">
        <v>1327</v>
      </c>
      <c r="AT209" s="194">
        <f t="shared" si="1"/>
        <v>150000</v>
      </c>
      <c r="AU209" s="200">
        <v>150000</v>
      </c>
      <c r="AV209" s="246">
        <f t="shared" si="2"/>
        <v>19.867549668874201</v>
      </c>
      <c r="AW209" s="324"/>
      <c r="AX209" s="325" t="s">
        <v>1771</v>
      </c>
      <c r="AY209" s="256"/>
      <c r="AZ209" s="256"/>
      <c r="BA209" s="256"/>
      <c r="BB209" s="260" t="s">
        <v>1770</v>
      </c>
      <c r="BC209" s="260"/>
      <c r="BD209" s="260"/>
      <c r="BE209" s="260"/>
      <c r="BF209" s="260"/>
      <c r="BG209" s="260"/>
      <c r="BH209" s="184">
        <v>1290000</v>
      </c>
      <c r="BI209" s="203" t="s">
        <v>1327</v>
      </c>
      <c r="BJ209" s="270"/>
      <c r="BK209" s="184" t="s">
        <v>1315</v>
      </c>
      <c r="BL209" s="184" t="s">
        <v>1770</v>
      </c>
      <c r="BM209" s="178">
        <v>905000</v>
      </c>
    </row>
    <row r="210" spans="1:65" s="178" customFormat="1" ht="39.75" hidden="1" customHeight="1">
      <c r="A210" s="191"/>
      <c r="B210" s="191"/>
      <c r="C210" s="191">
        <v>1</v>
      </c>
      <c r="D210" s="191"/>
      <c r="E210" s="345" t="s">
        <v>1772</v>
      </c>
      <c r="F210" s="298">
        <v>137800</v>
      </c>
      <c r="G210" s="298">
        <v>137800</v>
      </c>
      <c r="H210" s="298"/>
      <c r="I210" s="298"/>
      <c r="J210" s="298">
        <v>137800</v>
      </c>
      <c r="K210" s="306">
        <v>137800</v>
      </c>
      <c r="L210" s="298"/>
      <c r="M210" s="298"/>
      <c r="N210" s="298"/>
      <c r="O210" s="200"/>
      <c r="P210" s="200">
        <v>0</v>
      </c>
      <c r="Q210" s="237"/>
      <c r="R210" s="200"/>
      <c r="S210" s="200"/>
      <c r="T210" s="298">
        <v>137800</v>
      </c>
      <c r="U210" s="200">
        <v>0</v>
      </c>
      <c r="V210" s="298">
        <v>137800</v>
      </c>
      <c r="W210" s="298">
        <f t="shared" si="3"/>
        <v>137800</v>
      </c>
      <c r="X210" s="298"/>
      <c r="Y210" s="298"/>
      <c r="Z210" s="298"/>
      <c r="AA210" s="298"/>
      <c r="AB210" s="298"/>
      <c r="AC210" s="298"/>
      <c r="AD210" s="298"/>
      <c r="AE210" s="298"/>
      <c r="AF210" s="298"/>
      <c r="AG210" s="298"/>
      <c r="AH210" s="298"/>
      <c r="AI210" s="298"/>
      <c r="AJ210" s="298"/>
      <c r="AK210" s="298"/>
      <c r="AL210" s="298"/>
      <c r="AM210" s="200"/>
      <c r="AN210" s="200">
        <v>1</v>
      </c>
      <c r="AO210" s="200" t="s">
        <v>1742</v>
      </c>
      <c r="AP210" s="200">
        <v>0</v>
      </c>
      <c r="AQ210" s="241">
        <v>0</v>
      </c>
      <c r="AR210" s="247" t="s">
        <v>1743</v>
      </c>
      <c r="AS210" s="298" t="s">
        <v>1497</v>
      </c>
      <c r="AT210" s="194">
        <f t="shared" si="1"/>
        <v>0</v>
      </c>
      <c r="AU210" s="200">
        <v>0</v>
      </c>
      <c r="AV210" s="246">
        <f t="shared" si="2"/>
        <v>0</v>
      </c>
      <c r="AW210" s="324" t="s">
        <v>1773</v>
      </c>
      <c r="AX210" s="325" t="s">
        <v>1773</v>
      </c>
      <c r="AY210" s="256"/>
      <c r="AZ210" s="256"/>
      <c r="BA210" s="256"/>
      <c r="BB210" s="260" t="s">
        <v>1772</v>
      </c>
      <c r="BC210" s="260"/>
      <c r="BD210" s="260"/>
      <c r="BE210" s="260"/>
      <c r="BF210" s="260"/>
      <c r="BG210" s="260"/>
      <c r="BH210" s="184">
        <v>275600</v>
      </c>
      <c r="BI210" s="298" t="s">
        <v>1497</v>
      </c>
      <c r="BJ210" s="337"/>
      <c r="BK210" s="184" t="s">
        <v>1315</v>
      </c>
      <c r="BL210" s="184" t="s">
        <v>1772</v>
      </c>
      <c r="BM210" s="178">
        <v>137800</v>
      </c>
    </row>
    <row r="211" spans="1:65" s="178" customFormat="1" ht="54" hidden="1">
      <c r="A211" s="191"/>
      <c r="B211" s="191"/>
      <c r="C211" s="191">
        <v>1</v>
      </c>
      <c r="D211" s="191"/>
      <c r="E211" s="345" t="s">
        <v>1774</v>
      </c>
      <c r="F211" s="298">
        <v>11000</v>
      </c>
      <c r="G211" s="298">
        <v>11000</v>
      </c>
      <c r="H211" s="298"/>
      <c r="I211" s="298"/>
      <c r="J211" s="298">
        <v>11000</v>
      </c>
      <c r="K211" s="306">
        <v>11000</v>
      </c>
      <c r="L211" s="298"/>
      <c r="M211" s="298"/>
      <c r="N211" s="298"/>
      <c r="O211" s="200"/>
      <c r="P211" s="200">
        <v>0</v>
      </c>
      <c r="Q211" s="237"/>
      <c r="R211" s="200"/>
      <c r="S211" s="200"/>
      <c r="T211" s="298">
        <v>12000</v>
      </c>
      <c r="U211" s="200">
        <v>1000</v>
      </c>
      <c r="V211" s="298">
        <v>12000</v>
      </c>
      <c r="W211" s="314">
        <f t="shared" si="3"/>
        <v>12000</v>
      </c>
      <c r="X211" s="298"/>
      <c r="Y211" s="298"/>
      <c r="Z211" s="298"/>
      <c r="AA211" s="298"/>
      <c r="AB211" s="298"/>
      <c r="AC211" s="298"/>
      <c r="AD211" s="298"/>
      <c r="AE211" s="298"/>
      <c r="AF211" s="298"/>
      <c r="AG211" s="298"/>
      <c r="AH211" s="298"/>
      <c r="AI211" s="298"/>
      <c r="AJ211" s="298"/>
      <c r="AK211" s="298"/>
      <c r="AL211" s="298"/>
      <c r="AM211" s="200"/>
      <c r="AN211" s="200">
        <v>1</v>
      </c>
      <c r="AO211" s="200" t="s">
        <v>1742</v>
      </c>
      <c r="AP211" s="200">
        <v>1000</v>
      </c>
      <c r="AQ211" s="241">
        <v>9.0999999999999998E-2</v>
      </c>
      <c r="AR211" s="247" t="s">
        <v>1743</v>
      </c>
      <c r="AS211" s="203" t="s">
        <v>1327</v>
      </c>
      <c r="AT211" s="194">
        <f t="shared" si="1"/>
        <v>0</v>
      </c>
      <c r="AU211" s="200">
        <v>0</v>
      </c>
      <c r="AV211" s="246">
        <f t="shared" si="2"/>
        <v>0</v>
      </c>
      <c r="AW211" s="324"/>
      <c r="AX211" s="325" t="s">
        <v>1775</v>
      </c>
      <c r="AY211" s="256" t="s">
        <v>1776</v>
      </c>
      <c r="AZ211" s="256"/>
      <c r="BA211" s="256"/>
      <c r="BB211" s="257" t="s">
        <v>1774</v>
      </c>
      <c r="BC211" s="257"/>
      <c r="BD211" s="257"/>
      <c r="BE211" s="257"/>
      <c r="BF211" s="257"/>
      <c r="BG211" s="257"/>
      <c r="BH211" s="184">
        <v>23000</v>
      </c>
      <c r="BI211" s="203" t="s">
        <v>1327</v>
      </c>
      <c r="BJ211" s="270"/>
      <c r="BK211" s="184" t="s">
        <v>1315</v>
      </c>
      <c r="BL211" s="184" t="s">
        <v>1774</v>
      </c>
      <c r="BM211" s="178">
        <v>12000</v>
      </c>
    </row>
    <row r="212" spans="1:65" s="178" customFormat="1" ht="81" hidden="1">
      <c r="A212" s="191"/>
      <c r="B212" s="191"/>
      <c r="C212" s="191">
        <v>1</v>
      </c>
      <c r="D212" s="191"/>
      <c r="E212" s="345" t="s">
        <v>1777</v>
      </c>
      <c r="F212" s="298">
        <v>53133</v>
      </c>
      <c r="G212" s="298">
        <v>53133</v>
      </c>
      <c r="H212" s="298"/>
      <c r="I212" s="298"/>
      <c r="J212" s="298">
        <v>53133</v>
      </c>
      <c r="K212" s="306">
        <v>53133</v>
      </c>
      <c r="L212" s="298"/>
      <c r="M212" s="298"/>
      <c r="N212" s="298"/>
      <c r="O212" s="200"/>
      <c r="P212" s="200">
        <v>0</v>
      </c>
      <c r="Q212" s="237"/>
      <c r="R212" s="200"/>
      <c r="S212" s="200"/>
      <c r="T212" s="315">
        <v>76233</v>
      </c>
      <c r="U212" s="200">
        <v>23100</v>
      </c>
      <c r="V212" s="298">
        <v>76233</v>
      </c>
      <c r="W212" s="350">
        <f t="shared" si="3"/>
        <v>75716</v>
      </c>
      <c r="X212" s="298"/>
      <c r="Y212" s="298"/>
      <c r="Z212" s="298"/>
      <c r="AA212" s="298"/>
      <c r="AB212" s="298"/>
      <c r="AC212" s="298"/>
      <c r="AD212" s="298"/>
      <c r="AE212" s="298"/>
      <c r="AF212" s="298"/>
      <c r="AG212" s="298"/>
      <c r="AH212" s="298"/>
      <c r="AI212" s="298"/>
      <c r="AJ212" s="298"/>
      <c r="AK212" s="298"/>
      <c r="AL212" s="298"/>
      <c r="AM212" s="200"/>
      <c r="AN212" s="200">
        <v>1</v>
      </c>
      <c r="AO212" s="200" t="s">
        <v>1742</v>
      </c>
      <c r="AP212" s="200">
        <v>23100</v>
      </c>
      <c r="AQ212" s="241">
        <v>0.435</v>
      </c>
      <c r="AR212" s="247" t="s">
        <v>1743</v>
      </c>
      <c r="AS212" s="298" t="s">
        <v>1497</v>
      </c>
      <c r="AT212" s="244">
        <f t="shared" si="1"/>
        <v>-517</v>
      </c>
      <c r="AU212" s="200">
        <v>-517</v>
      </c>
      <c r="AV212" s="245">
        <f t="shared" si="2"/>
        <v>-0.67818398856138395</v>
      </c>
      <c r="AW212" s="324" t="s">
        <v>1778</v>
      </c>
      <c r="AX212" s="325" t="s">
        <v>1778</v>
      </c>
      <c r="AY212" s="324" t="s">
        <v>1779</v>
      </c>
      <c r="AZ212" s="324"/>
      <c r="BA212" s="324"/>
      <c r="BB212" s="257" t="s">
        <v>1777</v>
      </c>
      <c r="BC212" s="257"/>
      <c r="BD212" s="257"/>
      <c r="BE212" s="257"/>
      <c r="BF212" s="257"/>
      <c r="BG212" s="257"/>
      <c r="BH212" s="184">
        <v>129366</v>
      </c>
      <c r="BI212" s="298" t="s">
        <v>1497</v>
      </c>
      <c r="BJ212" s="337"/>
      <c r="BK212" s="184" t="s">
        <v>1315</v>
      </c>
      <c r="BL212" s="184" t="s">
        <v>1777</v>
      </c>
      <c r="BM212" s="178">
        <v>75716</v>
      </c>
    </row>
    <row r="213" spans="1:65" ht="30" customHeight="1">
      <c r="A213" s="191"/>
      <c r="B213" s="191"/>
      <c r="C213" s="191">
        <v>1</v>
      </c>
      <c r="D213" s="191"/>
      <c r="E213" s="342" t="s">
        <v>1780</v>
      </c>
      <c r="F213" s="343"/>
      <c r="G213" s="298"/>
      <c r="H213" s="298"/>
      <c r="I213" s="298"/>
      <c r="J213" s="298">
        <v>5000</v>
      </c>
      <c r="K213" s="306">
        <v>5000</v>
      </c>
      <c r="L213" s="298"/>
      <c r="M213" s="298"/>
      <c r="N213" s="298"/>
      <c r="O213" s="200"/>
      <c r="P213" s="200">
        <v>0</v>
      </c>
      <c r="Q213" s="237"/>
      <c r="R213" s="200"/>
      <c r="S213" s="200"/>
      <c r="T213" s="348">
        <v>5000</v>
      </c>
      <c r="U213" s="199">
        <v>0</v>
      </c>
      <c r="V213" s="298">
        <v>5000</v>
      </c>
      <c r="W213" s="348">
        <f t="shared" si="3"/>
        <v>5000</v>
      </c>
      <c r="X213" s="343"/>
      <c r="Y213" s="298"/>
      <c r="Z213" s="298"/>
      <c r="AA213" s="298"/>
      <c r="AB213" s="298"/>
      <c r="AC213" s="298"/>
      <c r="AD213" s="298"/>
      <c r="AE213" s="298"/>
      <c r="AF213" s="298"/>
      <c r="AG213" s="298"/>
      <c r="AH213" s="298"/>
      <c r="AI213" s="298"/>
      <c r="AJ213" s="298"/>
      <c r="AK213" s="298"/>
      <c r="AL213" s="298"/>
      <c r="AM213" s="200">
        <v>1</v>
      </c>
      <c r="AN213" s="200">
        <v>1</v>
      </c>
      <c r="AO213" s="200" t="s">
        <v>1742</v>
      </c>
      <c r="AP213" s="200">
        <v>0</v>
      </c>
      <c r="AQ213" s="241">
        <v>0</v>
      </c>
      <c r="AR213" s="247"/>
      <c r="AS213" s="298" t="s">
        <v>1497</v>
      </c>
      <c r="AT213" s="352">
        <f t="shared" si="1"/>
        <v>0</v>
      </c>
      <c r="AU213" s="199">
        <v>0</v>
      </c>
      <c r="AV213" s="353">
        <f t="shared" si="2"/>
        <v>0</v>
      </c>
      <c r="AW213" s="329" t="s">
        <v>1781</v>
      </c>
      <c r="AX213" s="325"/>
      <c r="AY213" s="324" t="s">
        <v>1782</v>
      </c>
      <c r="AZ213" s="324"/>
      <c r="BA213" s="324"/>
      <c r="BB213" s="257" t="s">
        <v>1780</v>
      </c>
      <c r="BC213" s="257"/>
      <c r="BD213" s="257"/>
      <c r="BE213" s="257"/>
      <c r="BF213" s="257"/>
      <c r="BG213" s="257"/>
      <c r="BH213" s="184">
        <v>10000</v>
      </c>
      <c r="BI213" s="298" t="s">
        <v>1497</v>
      </c>
      <c r="BJ213" s="351"/>
      <c r="BL213" s="184" t="s">
        <v>1780</v>
      </c>
      <c r="BM213" s="183">
        <v>5000</v>
      </c>
    </row>
    <row r="214" spans="1:65" ht="18" customHeight="1">
      <c r="A214" s="191"/>
      <c r="B214" s="191"/>
      <c r="C214" s="191"/>
      <c r="D214" s="191"/>
      <c r="E214" s="342" t="s">
        <v>1783</v>
      </c>
      <c r="F214" s="343">
        <v>205914</v>
      </c>
      <c r="G214" s="298">
        <v>205914</v>
      </c>
      <c r="H214" s="298"/>
      <c r="I214" s="298"/>
      <c r="J214" s="298">
        <v>180710</v>
      </c>
      <c r="K214" s="306">
        <v>180710</v>
      </c>
      <c r="L214" s="298"/>
      <c r="M214" s="298"/>
      <c r="N214" s="298"/>
      <c r="O214" s="200"/>
      <c r="P214" s="200">
        <v>0</v>
      </c>
      <c r="Q214" s="237"/>
      <c r="R214" s="200"/>
      <c r="S214" s="200"/>
      <c r="T214" s="348">
        <v>181290</v>
      </c>
      <c r="U214" s="199">
        <v>580</v>
      </c>
      <c r="V214" s="298">
        <v>181290</v>
      </c>
      <c r="W214" s="348">
        <f t="shared" si="3"/>
        <v>240518</v>
      </c>
      <c r="X214" s="343">
        <v>0</v>
      </c>
      <c r="Y214" s="298"/>
      <c r="Z214" s="298"/>
      <c r="AA214" s="298"/>
      <c r="AB214" s="298"/>
      <c r="AC214" s="298"/>
      <c r="AD214" s="298"/>
      <c r="AE214" s="298"/>
      <c r="AF214" s="298"/>
      <c r="AG214" s="298"/>
      <c r="AH214" s="298"/>
      <c r="AI214" s="298"/>
      <c r="AJ214" s="298"/>
      <c r="AK214" s="298"/>
      <c r="AL214" s="298"/>
      <c r="AM214" s="200">
        <v>1</v>
      </c>
      <c r="AN214" s="200">
        <v>1</v>
      </c>
      <c r="AO214" s="200"/>
      <c r="AP214" s="200">
        <v>580</v>
      </c>
      <c r="AQ214" s="241">
        <v>3.0000000000000001E-3</v>
      </c>
      <c r="AR214" s="200"/>
      <c r="AS214" s="298"/>
      <c r="AT214" s="352">
        <f t="shared" si="1"/>
        <v>59228</v>
      </c>
      <c r="AU214" s="199">
        <v>59228</v>
      </c>
      <c r="AV214" s="353">
        <f t="shared" si="2"/>
        <v>32.6703072425396</v>
      </c>
      <c r="AW214" s="329"/>
      <c r="AX214" s="325"/>
      <c r="AY214" s="256"/>
      <c r="AZ214" s="256"/>
      <c r="BA214" s="256"/>
      <c r="BB214" s="257" t="s">
        <v>1783</v>
      </c>
      <c r="BC214" s="257"/>
      <c r="BD214" s="257"/>
      <c r="BE214" s="257"/>
      <c r="BF214" s="257"/>
      <c r="BG214" s="257"/>
      <c r="BH214" s="184">
        <v>362000</v>
      </c>
      <c r="BI214" s="298"/>
      <c r="BJ214" s="351"/>
      <c r="BL214" s="184" t="s">
        <v>1783</v>
      </c>
      <c r="BM214" s="183">
        <v>240518</v>
      </c>
    </row>
    <row r="215" spans="1:65" s="178" customFormat="1" ht="20.100000000000001" hidden="1" customHeight="1">
      <c r="A215" s="191"/>
      <c r="B215" s="191"/>
      <c r="C215" s="191">
        <v>1</v>
      </c>
      <c r="D215" s="191"/>
      <c r="E215" s="217" t="s">
        <v>1784</v>
      </c>
      <c r="F215" s="298">
        <v>57700</v>
      </c>
      <c r="G215" s="298">
        <v>57700</v>
      </c>
      <c r="H215" s="298"/>
      <c r="I215" s="298"/>
      <c r="J215" s="298">
        <v>57060</v>
      </c>
      <c r="K215" s="306">
        <v>57060</v>
      </c>
      <c r="L215" s="298"/>
      <c r="M215" s="298"/>
      <c r="N215" s="298"/>
      <c r="O215" s="200"/>
      <c r="P215" s="200">
        <v>0</v>
      </c>
      <c r="Q215" s="237"/>
      <c r="R215" s="200"/>
      <c r="S215" s="200"/>
      <c r="T215" s="298">
        <v>57590</v>
      </c>
      <c r="U215" s="200">
        <v>530</v>
      </c>
      <c r="V215" s="298">
        <v>57590</v>
      </c>
      <c r="W215" s="314">
        <f t="shared" si="3"/>
        <v>60507</v>
      </c>
      <c r="X215" s="298"/>
      <c r="Y215" s="298"/>
      <c r="Z215" s="298"/>
      <c r="AA215" s="298"/>
      <c r="AB215" s="298">
        <v>60507</v>
      </c>
      <c r="AC215" s="298"/>
      <c r="AD215" s="298"/>
      <c r="AE215" s="298"/>
      <c r="AF215" s="298"/>
      <c r="AG215" s="298">
        <v>0</v>
      </c>
      <c r="AH215" s="298"/>
      <c r="AI215" s="298">
        <v>57590</v>
      </c>
      <c r="AJ215" s="298"/>
      <c r="AK215" s="298" t="s">
        <v>1785</v>
      </c>
      <c r="AL215" s="298"/>
      <c r="AM215" s="200"/>
      <c r="AN215" s="200">
        <v>1</v>
      </c>
      <c r="AO215" s="200" t="s">
        <v>1786</v>
      </c>
      <c r="AP215" s="200">
        <v>530</v>
      </c>
      <c r="AQ215" s="241">
        <v>8.9999999999999993E-3</v>
      </c>
      <c r="AR215" s="247" t="s">
        <v>1743</v>
      </c>
      <c r="AS215" s="298" t="s">
        <v>1497</v>
      </c>
      <c r="AT215" s="194">
        <f t="shared" si="1"/>
        <v>2917</v>
      </c>
      <c r="AU215" s="200">
        <v>2917</v>
      </c>
      <c r="AV215" s="246">
        <f t="shared" si="2"/>
        <v>5.0651154714360098</v>
      </c>
      <c r="AW215" s="324" t="s">
        <v>1787</v>
      </c>
      <c r="AX215" s="325" t="s">
        <v>1788</v>
      </c>
      <c r="AY215" s="256"/>
      <c r="AZ215" s="256"/>
      <c r="BA215" s="256"/>
      <c r="BB215" s="257" t="s">
        <v>1784</v>
      </c>
      <c r="BC215" s="257"/>
      <c r="BD215" s="257"/>
      <c r="BE215" s="257"/>
      <c r="BF215" s="257">
        <v>57060</v>
      </c>
      <c r="BG215" s="257"/>
      <c r="BH215" s="184">
        <v>114650</v>
      </c>
      <c r="BI215" s="298" t="s">
        <v>1497</v>
      </c>
      <c r="BJ215" s="337"/>
      <c r="BK215" s="184" t="s">
        <v>1315</v>
      </c>
      <c r="BL215" s="184" t="s">
        <v>1784</v>
      </c>
      <c r="BM215" s="178">
        <v>60507</v>
      </c>
    </row>
    <row r="216" spans="1:65" s="178" customFormat="1" ht="20.100000000000001" hidden="1" customHeight="1">
      <c r="A216" s="191"/>
      <c r="B216" s="191"/>
      <c r="C216" s="191">
        <v>1</v>
      </c>
      <c r="D216" s="191"/>
      <c r="E216" s="217" t="s">
        <v>1789</v>
      </c>
      <c r="F216" s="298">
        <v>30000</v>
      </c>
      <c r="G216" s="298">
        <v>30000</v>
      </c>
      <c r="H216" s="298"/>
      <c r="I216" s="298"/>
      <c r="J216" s="298">
        <v>30000</v>
      </c>
      <c r="K216" s="306">
        <v>30000</v>
      </c>
      <c r="L216" s="298"/>
      <c r="M216" s="298"/>
      <c r="N216" s="298"/>
      <c r="O216" s="200"/>
      <c r="P216" s="200">
        <v>0</v>
      </c>
      <c r="Q216" s="237"/>
      <c r="R216" s="200"/>
      <c r="S216" s="200"/>
      <c r="T216" s="298">
        <v>30000</v>
      </c>
      <c r="U216" s="200">
        <v>0</v>
      </c>
      <c r="V216" s="298">
        <v>30000</v>
      </c>
      <c r="W216" s="314">
        <f t="shared" si="3"/>
        <v>30000</v>
      </c>
      <c r="X216" s="298"/>
      <c r="Y216" s="298"/>
      <c r="Z216" s="298"/>
      <c r="AA216" s="298"/>
      <c r="AB216" s="298">
        <v>30000</v>
      </c>
      <c r="AC216" s="298"/>
      <c r="AD216" s="298"/>
      <c r="AE216" s="298"/>
      <c r="AF216" s="298"/>
      <c r="AG216" s="298"/>
      <c r="AH216" s="298"/>
      <c r="AI216" s="298"/>
      <c r="AJ216" s="298"/>
      <c r="AK216" s="298"/>
      <c r="AL216" s="298"/>
      <c r="AM216" s="200"/>
      <c r="AN216" s="200">
        <v>1</v>
      </c>
      <c r="AO216" s="200" t="s">
        <v>1786</v>
      </c>
      <c r="AP216" s="200">
        <v>0</v>
      </c>
      <c r="AQ216" s="241">
        <v>0</v>
      </c>
      <c r="AR216" s="247" t="s">
        <v>1743</v>
      </c>
      <c r="AS216" s="298" t="s">
        <v>1497</v>
      </c>
      <c r="AT216" s="194">
        <f t="shared" si="1"/>
        <v>0</v>
      </c>
      <c r="AU216" s="200">
        <v>0</v>
      </c>
      <c r="AV216" s="246">
        <f t="shared" si="2"/>
        <v>0</v>
      </c>
      <c r="AW216" s="324" t="s">
        <v>1787</v>
      </c>
      <c r="AX216" s="325" t="s">
        <v>1788</v>
      </c>
      <c r="AY216" s="256"/>
      <c r="AZ216" s="256"/>
      <c r="BA216" s="256"/>
      <c r="BB216" s="257" t="s">
        <v>1789</v>
      </c>
      <c r="BC216" s="257"/>
      <c r="BD216" s="257"/>
      <c r="BE216" s="257"/>
      <c r="BF216" s="257"/>
      <c r="BG216" s="257"/>
      <c r="BH216" s="184">
        <v>60000</v>
      </c>
      <c r="BI216" s="298" t="s">
        <v>1497</v>
      </c>
      <c r="BJ216" s="337"/>
      <c r="BK216" s="184" t="s">
        <v>1315</v>
      </c>
      <c r="BL216" s="184" t="s">
        <v>1789</v>
      </c>
      <c r="BM216" s="178">
        <v>30000</v>
      </c>
    </row>
    <row r="217" spans="1:65" s="178" customFormat="1" ht="20.100000000000001" hidden="1" customHeight="1">
      <c r="A217" s="191"/>
      <c r="B217" s="191"/>
      <c r="C217" s="191">
        <v>1</v>
      </c>
      <c r="D217" s="191"/>
      <c r="E217" s="217" t="s">
        <v>1790</v>
      </c>
      <c r="F217" s="298">
        <v>23214</v>
      </c>
      <c r="G217" s="298">
        <v>23214</v>
      </c>
      <c r="H217" s="298"/>
      <c r="I217" s="298"/>
      <c r="J217" s="298">
        <v>0</v>
      </c>
      <c r="K217" s="306">
        <v>0</v>
      </c>
      <c r="L217" s="298"/>
      <c r="M217" s="298"/>
      <c r="N217" s="298"/>
      <c r="O217" s="200"/>
      <c r="P217" s="200">
        <v>0</v>
      </c>
      <c r="Q217" s="237"/>
      <c r="R217" s="200"/>
      <c r="S217" s="200"/>
      <c r="T217" s="298"/>
      <c r="U217" s="200">
        <v>0</v>
      </c>
      <c r="V217" s="298"/>
      <c r="W217" s="314">
        <f t="shared" si="3"/>
        <v>54011</v>
      </c>
      <c r="X217" s="298"/>
      <c r="Y217" s="298"/>
      <c r="Z217" s="298"/>
      <c r="AA217" s="298"/>
      <c r="AB217" s="298">
        <v>54011</v>
      </c>
      <c r="AC217" s="298"/>
      <c r="AD217" s="298"/>
      <c r="AE217" s="298"/>
      <c r="AF217" s="298"/>
      <c r="AG217" s="298"/>
      <c r="AH217" s="298"/>
      <c r="AI217" s="298"/>
      <c r="AJ217" s="298"/>
      <c r="AK217" s="203"/>
      <c r="AL217" s="203"/>
      <c r="AM217" s="203"/>
      <c r="AN217" s="203">
        <v>1</v>
      </c>
      <c r="AO217" s="203"/>
      <c r="AP217" s="200">
        <v>0</v>
      </c>
      <c r="AQ217" s="241">
        <v>0</v>
      </c>
      <c r="AR217" s="247" t="s">
        <v>1743</v>
      </c>
      <c r="AS217" s="298" t="s">
        <v>1331</v>
      </c>
      <c r="AT217" s="194">
        <f t="shared" si="1"/>
        <v>54011</v>
      </c>
      <c r="AU217" s="200">
        <v>54011</v>
      </c>
      <c r="AV217" s="246" t="e">
        <f t="shared" si="2"/>
        <v>#DIV/0!</v>
      </c>
      <c r="AW217" s="324" t="s">
        <v>1791</v>
      </c>
      <c r="AX217" s="325"/>
      <c r="AY217" s="256"/>
      <c r="AZ217" s="256"/>
      <c r="BA217" s="256"/>
      <c r="BB217" s="257" t="s">
        <v>1790</v>
      </c>
      <c r="BC217" s="257"/>
      <c r="BD217" s="257"/>
      <c r="BE217" s="257"/>
      <c r="BF217" s="257"/>
      <c r="BG217" s="257"/>
      <c r="BH217" s="184">
        <v>0</v>
      </c>
      <c r="BI217" s="298" t="s">
        <v>1331</v>
      </c>
      <c r="BJ217" s="337"/>
      <c r="BK217" s="184" t="s">
        <v>1315</v>
      </c>
      <c r="BL217" s="184" t="s">
        <v>1790</v>
      </c>
      <c r="BM217" s="178">
        <v>54011</v>
      </c>
    </row>
    <row r="218" spans="1:65" s="178" customFormat="1" ht="20.100000000000001" hidden="1" customHeight="1">
      <c r="A218" s="191"/>
      <c r="B218" s="191"/>
      <c r="C218" s="191">
        <v>1</v>
      </c>
      <c r="D218" s="191"/>
      <c r="E218" s="217" t="s">
        <v>1792</v>
      </c>
      <c r="F218" s="298">
        <v>79600</v>
      </c>
      <c r="G218" s="298">
        <v>79600</v>
      </c>
      <c r="H218" s="298"/>
      <c r="I218" s="298"/>
      <c r="J218" s="298">
        <v>79600</v>
      </c>
      <c r="K218" s="306">
        <v>79600</v>
      </c>
      <c r="L218" s="298"/>
      <c r="M218" s="298"/>
      <c r="N218" s="298"/>
      <c r="O218" s="200"/>
      <c r="P218" s="200">
        <v>0</v>
      </c>
      <c r="Q218" s="237"/>
      <c r="R218" s="200"/>
      <c r="S218" s="200"/>
      <c r="T218" s="298">
        <v>79600</v>
      </c>
      <c r="U218" s="200">
        <v>0</v>
      </c>
      <c r="V218" s="298">
        <v>79600</v>
      </c>
      <c r="W218" s="314">
        <f t="shared" si="3"/>
        <v>79600</v>
      </c>
      <c r="X218" s="298"/>
      <c r="Y218" s="298"/>
      <c r="Z218" s="298"/>
      <c r="AA218" s="298"/>
      <c r="AB218" s="298"/>
      <c r="AC218" s="298"/>
      <c r="AD218" s="298"/>
      <c r="AE218" s="298"/>
      <c r="AF218" s="298"/>
      <c r="AG218" s="298"/>
      <c r="AH218" s="298"/>
      <c r="AI218" s="298"/>
      <c r="AJ218" s="298"/>
      <c r="AK218" s="298"/>
      <c r="AL218" s="298"/>
      <c r="AM218" s="200"/>
      <c r="AN218" s="200">
        <v>1</v>
      </c>
      <c r="AO218" s="200" t="s">
        <v>1786</v>
      </c>
      <c r="AP218" s="200">
        <v>0</v>
      </c>
      <c r="AQ218" s="241">
        <v>0</v>
      </c>
      <c r="AR218" s="247" t="s">
        <v>1743</v>
      </c>
      <c r="AS218" s="298" t="s">
        <v>1497</v>
      </c>
      <c r="AT218" s="194">
        <f t="shared" si="1"/>
        <v>0</v>
      </c>
      <c r="AU218" s="200">
        <v>0</v>
      </c>
      <c r="AV218" s="246">
        <f t="shared" si="2"/>
        <v>0</v>
      </c>
      <c r="AW218" s="324" t="s">
        <v>1787</v>
      </c>
      <c r="AX218" s="325" t="s">
        <v>1793</v>
      </c>
      <c r="AY218" s="256"/>
      <c r="AZ218" s="256"/>
      <c r="BA218" s="256"/>
      <c r="BB218" s="257" t="s">
        <v>1792</v>
      </c>
      <c r="BC218" s="257"/>
      <c r="BD218" s="257"/>
      <c r="BE218" s="257"/>
      <c r="BF218" s="257">
        <v>79600</v>
      </c>
      <c r="BG218" s="257"/>
      <c r="BH218" s="184">
        <v>159200</v>
      </c>
      <c r="BI218" s="298" t="s">
        <v>1497</v>
      </c>
      <c r="BJ218" s="337"/>
      <c r="BK218" s="184" t="s">
        <v>1315</v>
      </c>
      <c r="BL218" s="184" t="s">
        <v>1792</v>
      </c>
      <c r="BM218" s="178">
        <v>79600</v>
      </c>
    </row>
    <row r="219" spans="1:65" s="178" customFormat="1" ht="20.100000000000001" hidden="1" customHeight="1">
      <c r="A219" s="191"/>
      <c r="B219" s="191"/>
      <c r="C219" s="191">
        <v>1</v>
      </c>
      <c r="D219" s="191"/>
      <c r="E219" s="217" t="s">
        <v>1794</v>
      </c>
      <c r="F219" s="298">
        <v>1900</v>
      </c>
      <c r="G219" s="298">
        <v>1900</v>
      </c>
      <c r="H219" s="298"/>
      <c r="I219" s="298"/>
      <c r="J219" s="298">
        <v>1900</v>
      </c>
      <c r="K219" s="306">
        <v>1900</v>
      </c>
      <c r="L219" s="298"/>
      <c r="M219" s="298"/>
      <c r="N219" s="298"/>
      <c r="O219" s="200"/>
      <c r="P219" s="200">
        <v>0</v>
      </c>
      <c r="Q219" s="237"/>
      <c r="R219" s="200"/>
      <c r="S219" s="200"/>
      <c r="T219" s="298">
        <v>1900</v>
      </c>
      <c r="U219" s="200">
        <v>0</v>
      </c>
      <c r="V219" s="298">
        <v>1900</v>
      </c>
      <c r="W219" s="314">
        <f t="shared" si="3"/>
        <v>1900</v>
      </c>
      <c r="X219" s="298"/>
      <c r="Y219" s="298"/>
      <c r="Z219" s="298"/>
      <c r="AA219" s="298"/>
      <c r="AB219" s="298"/>
      <c r="AC219" s="298"/>
      <c r="AD219" s="298"/>
      <c r="AE219" s="298"/>
      <c r="AF219" s="298"/>
      <c r="AG219" s="298"/>
      <c r="AH219" s="298"/>
      <c r="AI219" s="298"/>
      <c r="AJ219" s="298"/>
      <c r="AK219" s="298"/>
      <c r="AL219" s="298"/>
      <c r="AM219" s="200"/>
      <c r="AN219" s="200">
        <v>1</v>
      </c>
      <c r="AO219" s="200" t="s">
        <v>1786</v>
      </c>
      <c r="AP219" s="200">
        <v>0</v>
      </c>
      <c r="AQ219" s="241">
        <v>0</v>
      </c>
      <c r="AR219" s="247" t="s">
        <v>1743</v>
      </c>
      <c r="AS219" s="298" t="s">
        <v>1497</v>
      </c>
      <c r="AT219" s="194">
        <f t="shared" si="1"/>
        <v>0</v>
      </c>
      <c r="AU219" s="200">
        <v>0</v>
      </c>
      <c r="AV219" s="246">
        <f t="shared" si="2"/>
        <v>0</v>
      </c>
      <c r="AW219" s="324" t="s">
        <v>1795</v>
      </c>
      <c r="AX219" s="325"/>
      <c r="AY219" s="324" t="s">
        <v>1796</v>
      </c>
      <c r="AZ219" s="324"/>
      <c r="BA219" s="324"/>
      <c r="BB219" s="257" t="s">
        <v>1794</v>
      </c>
      <c r="BC219" s="257"/>
      <c r="BD219" s="257"/>
      <c r="BE219" s="257"/>
      <c r="BF219" s="257"/>
      <c r="BG219" s="257"/>
      <c r="BH219" s="184">
        <v>3800</v>
      </c>
      <c r="BI219" s="298" t="s">
        <v>1497</v>
      </c>
      <c r="BJ219" s="337"/>
      <c r="BK219" s="184" t="s">
        <v>1315</v>
      </c>
      <c r="BL219" s="184" t="s">
        <v>1794</v>
      </c>
      <c r="BM219" s="178">
        <v>1900</v>
      </c>
    </row>
    <row r="220" spans="1:65" s="178" customFormat="1" ht="20.100000000000001" hidden="1" customHeight="1">
      <c r="A220" s="191"/>
      <c r="B220" s="191"/>
      <c r="C220" s="191">
        <v>1</v>
      </c>
      <c r="D220" s="191"/>
      <c r="E220" s="272" t="s">
        <v>1797</v>
      </c>
      <c r="F220" s="298">
        <v>13500</v>
      </c>
      <c r="G220" s="298">
        <v>13500</v>
      </c>
      <c r="H220" s="298"/>
      <c r="I220" s="298"/>
      <c r="J220" s="298">
        <v>12150</v>
      </c>
      <c r="K220" s="306">
        <v>12150</v>
      </c>
      <c r="L220" s="298"/>
      <c r="M220" s="298"/>
      <c r="N220" s="298"/>
      <c r="O220" s="200"/>
      <c r="P220" s="200">
        <v>0</v>
      </c>
      <c r="Q220" s="237"/>
      <c r="R220" s="200"/>
      <c r="S220" s="200"/>
      <c r="T220" s="315">
        <v>12200</v>
      </c>
      <c r="U220" s="200">
        <v>50</v>
      </c>
      <c r="V220" s="298">
        <v>12200</v>
      </c>
      <c r="W220" s="315">
        <f t="shared" si="3"/>
        <v>14500</v>
      </c>
      <c r="X220" s="298"/>
      <c r="Y220" s="298"/>
      <c r="Z220" s="298"/>
      <c r="AA220" s="298"/>
      <c r="AB220" s="298">
        <v>14500</v>
      </c>
      <c r="AC220" s="298"/>
      <c r="AD220" s="298"/>
      <c r="AE220" s="298"/>
      <c r="AF220" s="298"/>
      <c r="AG220" s="298">
        <v>0</v>
      </c>
      <c r="AH220" s="298"/>
      <c r="AI220" s="298">
        <v>12200</v>
      </c>
      <c r="AJ220" s="298"/>
      <c r="AK220" s="298" t="s">
        <v>1798</v>
      </c>
      <c r="AL220" s="298"/>
      <c r="AM220" s="200"/>
      <c r="AN220" s="200">
        <v>1</v>
      </c>
      <c r="AO220" s="200" t="s">
        <v>1786</v>
      </c>
      <c r="AP220" s="200">
        <v>50</v>
      </c>
      <c r="AQ220" s="241">
        <v>4.0000000000000001E-3</v>
      </c>
      <c r="AR220" s="247" t="s">
        <v>1743</v>
      </c>
      <c r="AS220" s="298" t="s">
        <v>1497</v>
      </c>
      <c r="AT220" s="244">
        <f t="shared" si="1"/>
        <v>2300</v>
      </c>
      <c r="AU220" s="200">
        <v>2300</v>
      </c>
      <c r="AV220" s="245">
        <f t="shared" si="2"/>
        <v>18.8524590163934</v>
      </c>
      <c r="AW220" s="324" t="s">
        <v>1787</v>
      </c>
      <c r="AX220" s="325"/>
      <c r="AY220" s="324" t="s">
        <v>1787</v>
      </c>
      <c r="AZ220" s="324" t="s">
        <v>1787</v>
      </c>
      <c r="BA220" s="324"/>
      <c r="BB220" s="257" t="s">
        <v>1799</v>
      </c>
      <c r="BC220" s="257"/>
      <c r="BD220" s="257"/>
      <c r="BE220" s="257"/>
      <c r="BF220" s="257">
        <v>12150</v>
      </c>
      <c r="BG220" s="257"/>
      <c r="BH220" s="184">
        <v>24350</v>
      </c>
      <c r="BI220" s="298" t="s">
        <v>1497</v>
      </c>
      <c r="BJ220" s="337"/>
      <c r="BK220" s="184" t="s">
        <v>1315</v>
      </c>
      <c r="BL220" s="184" t="s">
        <v>1797</v>
      </c>
      <c r="BM220" s="178">
        <v>14500</v>
      </c>
    </row>
    <row r="221" spans="1:65" ht="23.1" hidden="1" customHeight="1">
      <c r="A221" s="191"/>
      <c r="B221" s="191"/>
      <c r="C221" s="191"/>
      <c r="D221" s="191"/>
      <c r="E221" s="346" t="s">
        <v>1800</v>
      </c>
      <c r="F221" s="343">
        <v>349446</v>
      </c>
      <c r="G221" s="298">
        <v>228800</v>
      </c>
      <c r="H221" s="298">
        <v>0</v>
      </c>
      <c r="I221" s="298">
        <v>0</v>
      </c>
      <c r="J221" s="298">
        <v>228800</v>
      </c>
      <c r="K221" s="298">
        <v>228800</v>
      </c>
      <c r="L221" s="298">
        <v>0</v>
      </c>
      <c r="M221" s="298">
        <v>0</v>
      </c>
      <c r="N221" s="298">
        <v>0</v>
      </c>
      <c r="O221" s="298">
        <v>0</v>
      </c>
      <c r="P221" s="298">
        <v>0</v>
      </c>
      <c r="Q221" s="298">
        <v>0</v>
      </c>
      <c r="R221" s="298">
        <v>0</v>
      </c>
      <c r="S221" s="298">
        <v>0</v>
      </c>
      <c r="T221" s="351">
        <f>228800-228800</f>
        <v>0</v>
      </c>
      <c r="U221" s="343">
        <v>0</v>
      </c>
      <c r="V221" s="298">
        <v>228800</v>
      </c>
      <c r="W221" s="351">
        <f>BM221-210835</f>
        <v>0</v>
      </c>
      <c r="X221" s="343">
        <v>0</v>
      </c>
      <c r="Y221" s="298"/>
      <c r="Z221" s="298"/>
      <c r="AA221" s="298"/>
      <c r="AB221" s="298"/>
      <c r="AC221" s="298"/>
      <c r="AD221" s="298"/>
      <c r="AE221" s="298"/>
      <c r="AF221" s="298"/>
      <c r="AG221" s="298"/>
      <c r="AH221" s="298"/>
      <c r="AI221" s="298"/>
      <c r="AJ221" s="298"/>
      <c r="AK221" s="298"/>
      <c r="AL221" s="298" t="s">
        <v>1801</v>
      </c>
      <c r="AM221" s="200">
        <v>1</v>
      </c>
      <c r="AN221" s="200">
        <v>1</v>
      </c>
      <c r="AO221" s="200"/>
      <c r="AP221" s="200">
        <v>0</v>
      </c>
      <c r="AQ221" s="241">
        <v>0</v>
      </c>
      <c r="AR221" s="200"/>
      <c r="AS221" s="298"/>
      <c r="AT221" s="356">
        <f t="shared" si="1"/>
        <v>0</v>
      </c>
      <c r="AU221" s="199">
        <v>-17965</v>
      </c>
      <c r="AV221" s="357" t="e">
        <f t="shared" si="2"/>
        <v>#DIV/0!</v>
      </c>
      <c r="AW221" s="329"/>
      <c r="AX221" s="325"/>
      <c r="AY221" s="256"/>
      <c r="AZ221" s="256"/>
      <c r="BA221" s="256"/>
      <c r="BB221" s="257" t="s">
        <v>1800</v>
      </c>
      <c r="BC221" s="257"/>
      <c r="BD221" s="257"/>
      <c r="BE221" s="257"/>
      <c r="BF221" s="257"/>
      <c r="BG221" s="257"/>
      <c r="BH221" s="184">
        <v>457600</v>
      </c>
      <c r="BI221" s="298"/>
      <c r="BJ221" s="351"/>
      <c r="BK221" s="184" t="s">
        <v>1315</v>
      </c>
      <c r="BL221" s="184" t="s">
        <v>1800</v>
      </c>
      <c r="BM221" s="183">
        <v>210835</v>
      </c>
    </row>
    <row r="222" spans="1:65" s="178" customFormat="1" ht="54.75" hidden="1" customHeight="1">
      <c r="A222" s="191"/>
      <c r="B222" s="191"/>
      <c r="C222" s="191">
        <v>1</v>
      </c>
      <c r="D222" s="191"/>
      <c r="E222" s="345" t="s">
        <v>1802</v>
      </c>
      <c r="F222" s="298">
        <v>210800</v>
      </c>
      <c r="G222" s="298">
        <v>210800</v>
      </c>
      <c r="H222" s="298"/>
      <c r="I222" s="298"/>
      <c r="J222" s="298">
        <v>210800</v>
      </c>
      <c r="K222" s="306">
        <v>210800</v>
      </c>
      <c r="L222" s="298"/>
      <c r="M222" s="298"/>
      <c r="N222" s="298"/>
      <c r="O222" s="200"/>
      <c r="P222" s="200">
        <v>0</v>
      </c>
      <c r="Q222" s="237"/>
      <c r="R222" s="200"/>
      <c r="S222" s="200"/>
      <c r="T222" s="298">
        <v>210800</v>
      </c>
      <c r="U222" s="200">
        <v>0</v>
      </c>
      <c r="V222" s="298">
        <v>210800</v>
      </c>
      <c r="W222" s="314">
        <f t="shared" si="3"/>
        <v>210835</v>
      </c>
      <c r="X222" s="298"/>
      <c r="Y222" s="298"/>
      <c r="Z222" s="298">
        <v>210835</v>
      </c>
      <c r="AA222" s="298"/>
      <c r="AB222" s="298"/>
      <c r="AC222" s="298"/>
      <c r="AD222" s="298"/>
      <c r="AE222" s="298"/>
      <c r="AF222" s="298"/>
      <c r="AG222" s="298"/>
      <c r="AH222" s="298"/>
      <c r="AI222" s="298"/>
      <c r="AJ222" s="298"/>
      <c r="AK222" s="298"/>
      <c r="AL222" s="298"/>
      <c r="AM222" s="200"/>
      <c r="AN222" s="200">
        <v>1</v>
      </c>
      <c r="AO222" s="200" t="s">
        <v>1786</v>
      </c>
      <c r="AP222" s="200">
        <v>0</v>
      </c>
      <c r="AQ222" s="241">
        <v>0</v>
      </c>
      <c r="AR222" s="247" t="s">
        <v>1743</v>
      </c>
      <c r="AS222" s="298" t="s">
        <v>1497</v>
      </c>
      <c r="AT222" s="194">
        <f t="shared" si="1"/>
        <v>35</v>
      </c>
      <c r="AU222" s="200">
        <v>35</v>
      </c>
      <c r="AV222" s="246">
        <f t="shared" si="2"/>
        <v>1.6603415559772301E-2</v>
      </c>
      <c r="AW222" s="324" t="s">
        <v>1803</v>
      </c>
      <c r="AX222" s="325" t="s">
        <v>1803</v>
      </c>
      <c r="AY222" s="324" t="s">
        <v>1803</v>
      </c>
      <c r="AZ222" s="324"/>
      <c r="BA222" s="324"/>
      <c r="BB222" s="257" t="s">
        <v>1802</v>
      </c>
      <c r="BC222" s="257"/>
      <c r="BD222" s="257"/>
      <c r="BE222" s="257"/>
      <c r="BF222" s="257"/>
      <c r="BG222" s="257"/>
      <c r="BH222" s="184">
        <v>421600</v>
      </c>
      <c r="BI222" s="298" t="s">
        <v>1497</v>
      </c>
      <c r="BJ222" s="337"/>
      <c r="BK222" s="184" t="s">
        <v>1315</v>
      </c>
      <c r="BL222" s="184" t="s">
        <v>1802</v>
      </c>
      <c r="BM222" s="178">
        <v>210835</v>
      </c>
    </row>
    <row r="223" spans="1:65" s="178" customFormat="1" ht="54.75" hidden="1" customHeight="1">
      <c r="A223" s="191"/>
      <c r="B223" s="191"/>
      <c r="C223" s="191">
        <v>1</v>
      </c>
      <c r="D223" s="191"/>
      <c r="E223" s="345" t="s">
        <v>1804</v>
      </c>
      <c r="F223" s="298">
        <v>18000</v>
      </c>
      <c r="G223" s="298">
        <v>18000</v>
      </c>
      <c r="H223" s="298"/>
      <c r="I223" s="298"/>
      <c r="J223" s="298">
        <v>18000</v>
      </c>
      <c r="K223" s="306">
        <v>18000</v>
      </c>
      <c r="L223" s="298"/>
      <c r="M223" s="298"/>
      <c r="N223" s="298"/>
      <c r="O223" s="200"/>
      <c r="P223" s="200">
        <v>0</v>
      </c>
      <c r="Q223" s="237"/>
      <c r="R223" s="200"/>
      <c r="S223" s="200"/>
      <c r="T223" s="315">
        <v>18000</v>
      </c>
      <c r="U223" s="200">
        <v>0</v>
      </c>
      <c r="V223" s="298">
        <v>18000</v>
      </c>
      <c r="W223" s="350">
        <f t="shared" si="3"/>
        <v>0</v>
      </c>
      <c r="X223" s="298"/>
      <c r="Y223" s="298"/>
      <c r="Z223" s="298">
        <v>18000</v>
      </c>
      <c r="AA223" s="298"/>
      <c r="AB223" s="298"/>
      <c r="AC223" s="298"/>
      <c r="AD223" s="298"/>
      <c r="AE223" s="298"/>
      <c r="AF223" s="298"/>
      <c r="AG223" s="298"/>
      <c r="AH223" s="298"/>
      <c r="AI223" s="298"/>
      <c r="AJ223" s="298"/>
      <c r="AK223" s="298"/>
      <c r="AL223" s="298"/>
      <c r="AM223" s="200"/>
      <c r="AN223" s="200">
        <v>1</v>
      </c>
      <c r="AO223" s="200" t="s">
        <v>1786</v>
      </c>
      <c r="AP223" s="200">
        <v>0</v>
      </c>
      <c r="AQ223" s="241">
        <v>0</v>
      </c>
      <c r="AR223" s="247" t="s">
        <v>1743</v>
      </c>
      <c r="AS223" s="203" t="s">
        <v>1805</v>
      </c>
      <c r="AT223" s="244">
        <f t="shared" si="1"/>
        <v>-18000</v>
      </c>
      <c r="AU223" s="200">
        <v>-18000</v>
      </c>
      <c r="AV223" s="245">
        <f t="shared" si="2"/>
        <v>-100</v>
      </c>
      <c r="AW223" s="324" t="s">
        <v>1806</v>
      </c>
      <c r="AX223" s="325" t="s">
        <v>1807</v>
      </c>
      <c r="AY223" s="324" t="s">
        <v>1808</v>
      </c>
      <c r="AZ223" s="324"/>
      <c r="BA223" s="324"/>
      <c r="BB223" s="257" t="s">
        <v>1809</v>
      </c>
      <c r="BC223" s="257"/>
      <c r="BD223" s="257"/>
      <c r="BE223" s="257"/>
      <c r="BF223" s="257"/>
      <c r="BG223" s="257"/>
      <c r="BH223" s="184">
        <v>36000</v>
      </c>
      <c r="BI223" s="203" t="s">
        <v>1331</v>
      </c>
      <c r="BJ223" s="270"/>
      <c r="BK223" s="184" t="s">
        <v>1315</v>
      </c>
      <c r="BL223" s="184" t="s">
        <v>1809</v>
      </c>
    </row>
    <row r="224" spans="1:65" ht="18" customHeight="1">
      <c r="A224" s="191"/>
      <c r="B224" s="191"/>
      <c r="C224" s="191"/>
      <c r="D224" s="191"/>
      <c r="E224" s="342" t="s">
        <v>1175</v>
      </c>
      <c r="F224" s="343">
        <v>619491</v>
      </c>
      <c r="G224" s="298">
        <v>619491</v>
      </c>
      <c r="H224" s="298"/>
      <c r="I224" s="298"/>
      <c r="J224" s="298">
        <v>665796</v>
      </c>
      <c r="K224" s="306">
        <v>665796</v>
      </c>
      <c r="L224" s="298"/>
      <c r="M224" s="298"/>
      <c r="N224" s="298"/>
      <c r="O224" s="200"/>
      <c r="P224" s="200">
        <v>0</v>
      </c>
      <c r="Q224" s="237"/>
      <c r="R224" s="200"/>
      <c r="S224" s="200"/>
      <c r="T224" s="348">
        <v>674119</v>
      </c>
      <c r="U224" s="199">
        <v>8323</v>
      </c>
      <c r="V224" s="298">
        <v>674119</v>
      </c>
      <c r="W224" s="348">
        <f t="shared" si="3"/>
        <v>764428</v>
      </c>
      <c r="X224" s="343">
        <v>0</v>
      </c>
      <c r="Y224" s="298"/>
      <c r="Z224" s="298">
        <v>237104</v>
      </c>
      <c r="AA224" s="298"/>
      <c r="AB224" s="298">
        <v>527324</v>
      </c>
      <c r="AC224" s="298"/>
      <c r="AD224" s="298"/>
      <c r="AE224" s="298"/>
      <c r="AF224" s="298"/>
      <c r="AG224" s="298">
        <v>202412</v>
      </c>
      <c r="AH224" s="298"/>
      <c r="AI224" s="298">
        <v>471707</v>
      </c>
      <c r="AJ224" s="298"/>
      <c r="AK224" s="298"/>
      <c r="AL224" s="298"/>
      <c r="AM224" s="200">
        <v>1</v>
      </c>
      <c r="AN224" s="200">
        <v>1</v>
      </c>
      <c r="AO224" s="200"/>
      <c r="AP224" s="200">
        <v>8323</v>
      </c>
      <c r="AQ224" s="241">
        <v>1.2999999999999999E-2</v>
      </c>
      <c r="AR224" s="200"/>
      <c r="AS224" s="298"/>
      <c r="AT224" s="352">
        <f t="shared" si="1"/>
        <v>90309</v>
      </c>
      <c r="AU224" s="199">
        <v>90309</v>
      </c>
      <c r="AV224" s="353">
        <f t="shared" si="2"/>
        <v>13.396596149937899</v>
      </c>
      <c r="AW224" s="329" t="s">
        <v>1811</v>
      </c>
      <c r="AX224" s="325" t="s">
        <v>1812</v>
      </c>
      <c r="AY224" s="324" t="s">
        <v>1813</v>
      </c>
      <c r="AZ224" s="324"/>
      <c r="BA224" s="324"/>
      <c r="BB224" s="257" t="s">
        <v>1810</v>
      </c>
      <c r="BC224" s="257"/>
      <c r="BD224" s="257">
        <v>149999.70000000001</v>
      </c>
      <c r="BE224" s="257"/>
      <c r="BF224" s="257">
        <v>361057</v>
      </c>
      <c r="BG224" s="257"/>
      <c r="BH224" s="184">
        <v>1339915</v>
      </c>
      <c r="BI224" s="298"/>
      <c r="BJ224" s="351"/>
      <c r="BL224" s="184" t="s">
        <v>1810</v>
      </c>
      <c r="BM224" s="183">
        <v>764428</v>
      </c>
    </row>
    <row r="225" spans="1:65" s="178" customFormat="1" ht="20.100000000000001" hidden="1" customHeight="1">
      <c r="A225" s="191"/>
      <c r="B225" s="191"/>
      <c r="C225" s="191">
        <v>1</v>
      </c>
      <c r="D225" s="191"/>
      <c r="E225" s="345" t="s">
        <v>1814</v>
      </c>
      <c r="F225" s="298">
        <v>361700</v>
      </c>
      <c r="G225" s="298">
        <v>361700</v>
      </c>
      <c r="H225" s="298"/>
      <c r="I225" s="298"/>
      <c r="J225" s="298">
        <v>391900</v>
      </c>
      <c r="K225" s="306">
        <v>391900</v>
      </c>
      <c r="L225" s="298"/>
      <c r="M225" s="298"/>
      <c r="N225" s="298"/>
      <c r="O225" s="200"/>
      <c r="P225" s="200">
        <v>0</v>
      </c>
      <c r="Q225" s="237"/>
      <c r="R225" s="200"/>
      <c r="S225" s="200"/>
      <c r="T225" s="298">
        <v>410700</v>
      </c>
      <c r="U225" s="200">
        <v>18800</v>
      </c>
      <c r="V225" s="298">
        <v>410700</v>
      </c>
      <c r="W225" s="314">
        <f t="shared" si="3"/>
        <v>527842</v>
      </c>
      <c r="X225" s="298"/>
      <c r="Y225" s="298"/>
      <c r="Z225" s="298"/>
      <c r="AA225" s="298"/>
      <c r="AB225" s="298"/>
      <c r="AC225" s="298"/>
      <c r="AD225" s="298"/>
      <c r="AE225" s="298"/>
      <c r="AF225" s="298"/>
      <c r="AG225" s="298"/>
      <c r="AH225" s="298"/>
      <c r="AI225" s="298"/>
      <c r="AJ225" s="298"/>
      <c r="AK225" s="298"/>
      <c r="AL225" s="298"/>
      <c r="AM225" s="200">
        <v>1</v>
      </c>
      <c r="AN225" s="200">
        <v>1</v>
      </c>
      <c r="AO225" s="200" t="s">
        <v>1786</v>
      </c>
      <c r="AP225" s="200">
        <v>18800</v>
      </c>
      <c r="AQ225" s="241">
        <v>4.8000000000000001E-2</v>
      </c>
      <c r="AR225" s="247" t="s">
        <v>1743</v>
      </c>
      <c r="AS225" s="298" t="s">
        <v>1497</v>
      </c>
      <c r="AT225" s="194">
        <f t="shared" si="1"/>
        <v>117142</v>
      </c>
      <c r="AU225" s="200">
        <v>117142</v>
      </c>
      <c r="AV225" s="246">
        <f t="shared" si="2"/>
        <v>28.5225225225225</v>
      </c>
      <c r="AW225" s="324"/>
      <c r="AX225" s="325"/>
      <c r="AY225" s="256" t="s">
        <v>1815</v>
      </c>
      <c r="AZ225" s="256" t="s">
        <v>1816</v>
      </c>
      <c r="BA225" s="256"/>
      <c r="BB225" s="257" t="s">
        <v>1814</v>
      </c>
      <c r="BC225" s="257"/>
      <c r="BD225" s="257"/>
      <c r="BE225" s="257"/>
      <c r="BF225" s="257"/>
      <c r="BG225" s="257"/>
      <c r="BH225" s="184">
        <v>802600</v>
      </c>
      <c r="BI225" s="298" t="s">
        <v>1497</v>
      </c>
      <c r="BJ225" s="337"/>
      <c r="BK225" s="184" t="s">
        <v>1315</v>
      </c>
      <c r="BL225" s="184" t="s">
        <v>1814</v>
      </c>
      <c r="BM225" s="178">
        <v>527842</v>
      </c>
    </row>
    <row r="226" spans="1:65" s="178" customFormat="1" ht="39.950000000000003" hidden="1" customHeight="1">
      <c r="A226" s="191"/>
      <c r="B226" s="191"/>
      <c r="C226" s="191">
        <v>1</v>
      </c>
      <c r="D226" s="191"/>
      <c r="E226" s="345" t="s">
        <v>1817</v>
      </c>
      <c r="F226" s="298">
        <v>101200</v>
      </c>
      <c r="G226" s="298">
        <v>101200</v>
      </c>
      <c r="H226" s="298"/>
      <c r="I226" s="298"/>
      <c r="J226" s="298">
        <v>101200</v>
      </c>
      <c r="K226" s="306">
        <v>101200</v>
      </c>
      <c r="L226" s="298"/>
      <c r="M226" s="298"/>
      <c r="N226" s="298"/>
      <c r="O226" s="200"/>
      <c r="P226" s="200">
        <v>0</v>
      </c>
      <c r="Q226" s="237"/>
      <c r="R226" s="200"/>
      <c r="S226" s="200"/>
      <c r="T226" s="298">
        <v>121200</v>
      </c>
      <c r="U226" s="200">
        <v>20000</v>
      </c>
      <c r="V226" s="298">
        <v>121200</v>
      </c>
      <c r="W226" s="314">
        <f t="shared" si="3"/>
        <v>128000</v>
      </c>
      <c r="X226" s="298"/>
      <c r="Y226" s="298"/>
      <c r="Z226" s="298"/>
      <c r="AA226" s="298"/>
      <c r="AB226" s="298"/>
      <c r="AC226" s="298"/>
      <c r="AD226" s="298"/>
      <c r="AE226" s="298"/>
      <c r="AF226" s="298"/>
      <c r="AG226" s="298"/>
      <c r="AH226" s="298"/>
      <c r="AI226" s="298"/>
      <c r="AJ226" s="298"/>
      <c r="AK226" s="298"/>
      <c r="AL226" s="298"/>
      <c r="AM226" s="200">
        <v>1</v>
      </c>
      <c r="AN226" s="200">
        <v>1</v>
      </c>
      <c r="AO226" s="200" t="s">
        <v>1786</v>
      </c>
      <c r="AP226" s="200">
        <v>20000</v>
      </c>
      <c r="AQ226" s="241">
        <v>0.19800000000000001</v>
      </c>
      <c r="AR226" s="247" t="s">
        <v>1743</v>
      </c>
      <c r="AS226" s="298" t="s">
        <v>1497</v>
      </c>
      <c r="AT226" s="194">
        <f t="shared" si="1"/>
        <v>6800</v>
      </c>
      <c r="AU226" s="200">
        <v>6800</v>
      </c>
      <c r="AV226" s="246">
        <f t="shared" si="2"/>
        <v>5.6105610561056096</v>
      </c>
      <c r="AW226" s="324"/>
      <c r="AX226" s="325" t="s">
        <v>1818</v>
      </c>
      <c r="AY226" s="256" t="s">
        <v>1819</v>
      </c>
      <c r="AZ226" s="256" t="s">
        <v>1820</v>
      </c>
      <c r="BA226" s="256"/>
      <c r="BB226" s="257" t="s">
        <v>1817</v>
      </c>
      <c r="BC226" s="257"/>
      <c r="BD226" s="257"/>
      <c r="BE226" s="257"/>
      <c r="BF226" s="257"/>
      <c r="BG226" s="257"/>
      <c r="BH226" s="184">
        <v>222400</v>
      </c>
      <c r="BI226" s="298" t="s">
        <v>1497</v>
      </c>
      <c r="BJ226" s="337"/>
      <c r="BK226" s="184" t="s">
        <v>1315</v>
      </c>
      <c r="BL226" s="184" t="s">
        <v>1817</v>
      </c>
      <c r="BM226" s="178">
        <v>128000</v>
      </c>
    </row>
    <row r="227" spans="1:65" s="178" customFormat="1" ht="20.100000000000001" hidden="1" customHeight="1">
      <c r="A227" s="191"/>
      <c r="B227" s="191"/>
      <c r="C227" s="191">
        <v>1</v>
      </c>
      <c r="D227" s="191"/>
      <c r="E227" s="345" t="s">
        <v>1821</v>
      </c>
      <c r="F227" s="298">
        <v>47991</v>
      </c>
      <c r="G227" s="298">
        <v>47991</v>
      </c>
      <c r="H227" s="298"/>
      <c r="I227" s="298"/>
      <c r="J227" s="298">
        <v>64096</v>
      </c>
      <c r="K227" s="306">
        <v>64096</v>
      </c>
      <c r="L227" s="298"/>
      <c r="M227" s="298"/>
      <c r="N227" s="298"/>
      <c r="O227" s="200"/>
      <c r="P227" s="200">
        <v>0</v>
      </c>
      <c r="Q227" s="237"/>
      <c r="R227" s="200"/>
      <c r="S227" s="200"/>
      <c r="T227" s="298">
        <v>33619</v>
      </c>
      <c r="U227" s="200">
        <v>-30477</v>
      </c>
      <c r="V227" s="298">
        <v>33619</v>
      </c>
      <c r="W227" s="298">
        <f t="shared" si="3"/>
        <v>0</v>
      </c>
      <c r="X227" s="298"/>
      <c r="Y227" s="298"/>
      <c r="Z227" s="298"/>
      <c r="AA227" s="298"/>
      <c r="AB227" s="298"/>
      <c r="AC227" s="298"/>
      <c r="AD227" s="298"/>
      <c r="AE227" s="298"/>
      <c r="AF227" s="298"/>
      <c r="AG227" s="298"/>
      <c r="AH227" s="298"/>
      <c r="AI227" s="298"/>
      <c r="AJ227" s="298"/>
      <c r="AK227" s="298"/>
      <c r="AL227" s="298"/>
      <c r="AM227" s="200">
        <v>1</v>
      </c>
      <c r="AN227" s="200">
        <v>1</v>
      </c>
      <c r="AO227" s="200" t="s">
        <v>1786</v>
      </c>
      <c r="AP227" s="200">
        <v>-30477</v>
      </c>
      <c r="AQ227" s="241">
        <v>-0.47499999999999998</v>
      </c>
      <c r="AR227" s="247" t="s">
        <v>1743</v>
      </c>
      <c r="AS227" s="298" t="s">
        <v>1497</v>
      </c>
      <c r="AT227" s="194">
        <f t="shared" si="1"/>
        <v>-33619</v>
      </c>
      <c r="AU227" s="200">
        <v>-33619</v>
      </c>
      <c r="AV227" s="246">
        <f t="shared" si="2"/>
        <v>-100</v>
      </c>
      <c r="AW227" s="324"/>
      <c r="AX227" s="325"/>
      <c r="AY227" s="256"/>
      <c r="AZ227" s="256"/>
      <c r="BA227" s="256"/>
      <c r="BB227" s="257" t="s">
        <v>1822</v>
      </c>
      <c r="BC227" s="257"/>
      <c r="BD227" s="257"/>
      <c r="BE227" s="257"/>
      <c r="BF227" s="257"/>
      <c r="BG227" s="257"/>
      <c r="BH227" s="184">
        <v>97715</v>
      </c>
      <c r="BI227" s="298" t="s">
        <v>1497</v>
      </c>
      <c r="BJ227" s="337"/>
      <c r="BK227" s="184" t="s">
        <v>1315</v>
      </c>
      <c r="BL227" s="184" t="s">
        <v>1822</v>
      </c>
    </row>
    <row r="228" spans="1:65" s="178" customFormat="1" ht="20.100000000000001" hidden="1" customHeight="1">
      <c r="A228" s="191"/>
      <c r="B228" s="191"/>
      <c r="C228" s="191">
        <v>1</v>
      </c>
      <c r="D228" s="191"/>
      <c r="E228" s="345" t="s">
        <v>1823</v>
      </c>
      <c r="F228" s="298">
        <v>108600</v>
      </c>
      <c r="G228" s="298">
        <v>108600</v>
      </c>
      <c r="H228" s="298"/>
      <c r="I228" s="298"/>
      <c r="J228" s="298">
        <v>108600</v>
      </c>
      <c r="K228" s="306">
        <v>108600</v>
      </c>
      <c r="L228" s="298"/>
      <c r="M228" s="298"/>
      <c r="N228" s="298"/>
      <c r="O228" s="200"/>
      <c r="P228" s="200">
        <v>0</v>
      </c>
      <c r="Q228" s="237"/>
      <c r="R228" s="200"/>
      <c r="S228" s="200"/>
      <c r="T228" s="315">
        <v>108600</v>
      </c>
      <c r="U228" s="200">
        <v>0</v>
      </c>
      <c r="V228" s="298">
        <v>108600</v>
      </c>
      <c r="W228" s="350">
        <f t="shared" si="3"/>
        <v>108586</v>
      </c>
      <c r="X228" s="298"/>
      <c r="Y228" s="298"/>
      <c r="Z228" s="298"/>
      <c r="AA228" s="298"/>
      <c r="AB228" s="298"/>
      <c r="AC228" s="298"/>
      <c r="AD228" s="298"/>
      <c r="AE228" s="298"/>
      <c r="AF228" s="298"/>
      <c r="AG228" s="298"/>
      <c r="AH228" s="298"/>
      <c r="AI228" s="298"/>
      <c r="AJ228" s="298"/>
      <c r="AK228" s="298"/>
      <c r="AL228" s="298"/>
      <c r="AM228" s="200">
        <v>1</v>
      </c>
      <c r="AN228" s="200">
        <v>1</v>
      </c>
      <c r="AO228" s="200" t="s">
        <v>1786</v>
      </c>
      <c r="AP228" s="200">
        <v>0</v>
      </c>
      <c r="AQ228" s="241">
        <v>0</v>
      </c>
      <c r="AR228" s="247" t="s">
        <v>1743</v>
      </c>
      <c r="AS228" s="298" t="s">
        <v>1497</v>
      </c>
      <c r="AT228" s="244">
        <f t="shared" si="1"/>
        <v>-14</v>
      </c>
      <c r="AU228" s="200">
        <v>-14</v>
      </c>
      <c r="AV228" s="245">
        <f t="shared" si="2"/>
        <v>-1.2891344383057101E-2</v>
      </c>
      <c r="AW228" s="324"/>
      <c r="AX228" s="325" t="s">
        <v>1824</v>
      </c>
      <c r="AY228" s="256"/>
      <c r="AZ228" s="256"/>
      <c r="BA228" s="256"/>
      <c r="BB228" s="257" t="s">
        <v>1823</v>
      </c>
      <c r="BC228" s="257"/>
      <c r="BD228" s="257"/>
      <c r="BE228" s="257"/>
      <c r="BF228" s="257"/>
      <c r="BG228" s="257"/>
      <c r="BH228" s="184">
        <v>217200</v>
      </c>
      <c r="BI228" s="298" t="s">
        <v>1497</v>
      </c>
      <c r="BJ228" s="337"/>
      <c r="BK228" s="184" t="s">
        <v>1315</v>
      </c>
      <c r="BL228" s="184" t="s">
        <v>1823</v>
      </c>
      <c r="BM228" s="178">
        <v>108586</v>
      </c>
    </row>
    <row r="229" spans="1:65" ht="18" customHeight="1">
      <c r="A229" s="191"/>
      <c r="B229" s="191"/>
      <c r="C229" s="191">
        <v>1</v>
      </c>
      <c r="D229" s="191"/>
      <c r="E229" s="342" t="s">
        <v>2287</v>
      </c>
      <c r="F229" s="343"/>
      <c r="G229" s="298"/>
      <c r="H229" s="298"/>
      <c r="I229" s="298"/>
      <c r="J229" s="298">
        <v>1300</v>
      </c>
      <c r="K229" s="306">
        <v>1300</v>
      </c>
      <c r="L229" s="298"/>
      <c r="M229" s="298"/>
      <c r="N229" s="298"/>
      <c r="O229" s="200"/>
      <c r="P229" s="200">
        <v>0</v>
      </c>
      <c r="Q229" s="237"/>
      <c r="R229" s="200"/>
      <c r="S229" s="200"/>
      <c r="T229" s="348">
        <v>2300</v>
      </c>
      <c r="U229" s="199">
        <v>1000</v>
      </c>
      <c r="V229" s="298">
        <v>2300</v>
      </c>
      <c r="W229" s="348">
        <f t="shared" si="3"/>
        <v>2900</v>
      </c>
      <c r="X229" s="343"/>
      <c r="Y229" s="298"/>
      <c r="Z229" s="298"/>
      <c r="AA229" s="298"/>
      <c r="AB229" s="298"/>
      <c r="AC229" s="298"/>
      <c r="AD229" s="298"/>
      <c r="AE229" s="298"/>
      <c r="AF229" s="298"/>
      <c r="AG229" s="298">
        <v>0</v>
      </c>
      <c r="AH229" s="298"/>
      <c r="AI229" s="298">
        <v>2300</v>
      </c>
      <c r="AJ229" s="298"/>
      <c r="AK229" s="298" t="s">
        <v>1503</v>
      </c>
      <c r="AL229" s="298"/>
      <c r="AM229" s="200"/>
      <c r="AN229" s="200"/>
      <c r="AO229" s="200"/>
      <c r="AP229" s="200">
        <v>1000</v>
      </c>
      <c r="AQ229" s="241">
        <v>0.76900000000000002</v>
      </c>
      <c r="AR229" s="247"/>
      <c r="AS229" s="298" t="s">
        <v>1497</v>
      </c>
      <c r="AT229" s="352">
        <f t="shared" si="1"/>
        <v>600</v>
      </c>
      <c r="AU229" s="199">
        <v>600</v>
      </c>
      <c r="AV229" s="353">
        <f t="shared" si="2"/>
        <v>26.086956521739101</v>
      </c>
      <c r="AW229" s="329" t="s">
        <v>1787</v>
      </c>
      <c r="AX229" s="325"/>
      <c r="AY229" s="324" t="s">
        <v>1826</v>
      </c>
      <c r="AZ229" s="324"/>
      <c r="BA229" s="324"/>
      <c r="BB229" s="257" t="s">
        <v>1825</v>
      </c>
      <c r="BC229" s="257"/>
      <c r="BD229" s="257"/>
      <c r="BE229" s="257"/>
      <c r="BF229" s="257">
        <v>1300</v>
      </c>
      <c r="BG229" s="257"/>
      <c r="BH229" s="184">
        <v>3600</v>
      </c>
      <c r="BI229" s="298" t="s">
        <v>1497</v>
      </c>
      <c r="BJ229" s="351"/>
      <c r="BL229" s="184" t="s">
        <v>1825</v>
      </c>
      <c r="BM229" s="183">
        <v>2900</v>
      </c>
    </row>
    <row r="230" spans="1:65" ht="18" customHeight="1">
      <c r="A230" s="191"/>
      <c r="B230" s="191"/>
      <c r="C230" s="191">
        <v>1</v>
      </c>
      <c r="D230" s="191"/>
      <c r="E230" s="342" t="s">
        <v>343</v>
      </c>
      <c r="F230" s="343">
        <v>7300</v>
      </c>
      <c r="G230" s="298">
        <v>7300</v>
      </c>
      <c r="H230" s="298"/>
      <c r="I230" s="298"/>
      <c r="J230" s="298">
        <v>7300</v>
      </c>
      <c r="K230" s="306">
        <v>7300</v>
      </c>
      <c r="L230" s="298"/>
      <c r="M230" s="298"/>
      <c r="N230" s="298"/>
      <c r="O230" s="200"/>
      <c r="P230" s="200">
        <v>0</v>
      </c>
      <c r="Q230" s="237"/>
      <c r="R230" s="200"/>
      <c r="S230" s="200"/>
      <c r="T230" s="348">
        <v>7300</v>
      </c>
      <c r="U230" s="199">
        <v>0</v>
      </c>
      <c r="V230" s="298">
        <v>7300</v>
      </c>
      <c r="W230" s="348">
        <f t="shared" si="3"/>
        <v>7300</v>
      </c>
      <c r="X230" s="343"/>
      <c r="Y230" s="298"/>
      <c r="Z230" s="298"/>
      <c r="AA230" s="298"/>
      <c r="AB230" s="298"/>
      <c r="AC230" s="298"/>
      <c r="AD230" s="298"/>
      <c r="AE230" s="298"/>
      <c r="AF230" s="298"/>
      <c r="AG230" s="298"/>
      <c r="AH230" s="298"/>
      <c r="AI230" s="298"/>
      <c r="AJ230" s="298"/>
      <c r="AK230" s="298"/>
      <c r="AL230" s="298"/>
      <c r="AM230" s="200">
        <v>1</v>
      </c>
      <c r="AN230" s="200">
        <v>1</v>
      </c>
      <c r="AO230" s="200" t="s">
        <v>1742</v>
      </c>
      <c r="AP230" s="200">
        <v>0</v>
      </c>
      <c r="AQ230" s="241">
        <v>0</v>
      </c>
      <c r="AR230" s="247" t="s">
        <v>1743</v>
      </c>
      <c r="AS230" s="298" t="s">
        <v>1497</v>
      </c>
      <c r="AT230" s="352">
        <f t="shared" si="1"/>
        <v>0</v>
      </c>
      <c r="AU230" s="199">
        <v>0</v>
      </c>
      <c r="AV230" s="353">
        <f t="shared" si="2"/>
        <v>0</v>
      </c>
      <c r="AW230" s="329"/>
      <c r="AX230" s="334" t="s">
        <v>1827</v>
      </c>
      <c r="AY230" s="256"/>
      <c r="AZ230" s="256"/>
      <c r="BA230" s="256"/>
      <c r="BB230" s="257" t="s">
        <v>1178</v>
      </c>
      <c r="BC230" s="257"/>
      <c r="BD230" s="257"/>
      <c r="BE230" s="257"/>
      <c r="BF230" s="257"/>
      <c r="BG230" s="257"/>
      <c r="BH230" s="184">
        <v>14600</v>
      </c>
      <c r="BI230" s="298" t="s">
        <v>1497</v>
      </c>
      <c r="BJ230" s="351"/>
      <c r="BL230" s="184" t="s">
        <v>1178</v>
      </c>
      <c r="BM230" s="183">
        <v>7300</v>
      </c>
    </row>
    <row r="231" spans="1:65" s="178" customFormat="1" ht="20.100000000000001" hidden="1" customHeight="1">
      <c r="A231" s="191">
        <v>2300244</v>
      </c>
      <c r="B231" s="191"/>
      <c r="C231" s="191"/>
      <c r="D231" s="191"/>
      <c r="E231" s="345" t="s">
        <v>1828</v>
      </c>
      <c r="F231" s="298">
        <v>182400</v>
      </c>
      <c r="G231" s="298">
        <v>182400</v>
      </c>
      <c r="H231" s="298"/>
      <c r="I231" s="298"/>
      <c r="J231" s="298">
        <v>175450</v>
      </c>
      <c r="K231" s="306">
        <v>175450</v>
      </c>
      <c r="L231" s="298"/>
      <c r="M231" s="298"/>
      <c r="N231" s="298"/>
      <c r="O231" s="200"/>
      <c r="P231" s="200">
        <v>0</v>
      </c>
      <c r="Q231" s="237"/>
      <c r="R231" s="200"/>
      <c r="S231" s="200"/>
      <c r="T231" s="298"/>
      <c r="U231" s="200">
        <v>-175450</v>
      </c>
      <c r="V231" s="298"/>
      <c r="W231" s="298">
        <f t="shared" si="3"/>
        <v>0</v>
      </c>
      <c r="X231" s="298"/>
      <c r="Y231" s="298"/>
      <c r="Z231" s="298"/>
      <c r="AA231" s="298"/>
      <c r="AB231" s="298">
        <v>0</v>
      </c>
      <c r="AC231" s="298"/>
      <c r="AD231" s="298"/>
      <c r="AE231" s="298"/>
      <c r="AF231" s="298"/>
      <c r="AG231" s="298">
        <v>-53550</v>
      </c>
      <c r="AH231" s="298"/>
      <c r="AI231" s="298">
        <v>53550</v>
      </c>
      <c r="AJ231" s="298"/>
      <c r="AK231" s="298"/>
      <c r="AL231" s="298"/>
      <c r="AM231" s="200">
        <v>1</v>
      </c>
      <c r="AN231" s="200">
        <v>1</v>
      </c>
      <c r="AO231" s="200" t="s">
        <v>1786</v>
      </c>
      <c r="AP231" s="200">
        <v>-175450</v>
      </c>
      <c r="AQ231" s="241">
        <v>-1</v>
      </c>
      <c r="AR231" s="247" t="s">
        <v>1743</v>
      </c>
      <c r="AS231" s="298" t="s">
        <v>1340</v>
      </c>
      <c r="AT231" s="194">
        <f t="shared" si="1"/>
        <v>0</v>
      </c>
      <c r="AU231" s="200">
        <v>0</v>
      </c>
      <c r="AV231" s="246" t="e">
        <f t="shared" si="2"/>
        <v>#DIV/0!</v>
      </c>
      <c r="AW231" s="358" t="s">
        <v>1829</v>
      </c>
      <c r="AX231" s="325" t="s">
        <v>1829</v>
      </c>
      <c r="AY231" s="256"/>
      <c r="AZ231" s="256"/>
      <c r="BA231" s="256"/>
      <c r="BB231" s="257" t="s">
        <v>1828</v>
      </c>
      <c r="BC231" s="257"/>
      <c r="BD231" s="257"/>
      <c r="BE231" s="257"/>
      <c r="BF231" s="257">
        <v>71900</v>
      </c>
      <c r="BG231" s="257"/>
      <c r="BH231" s="184">
        <v>175450</v>
      </c>
      <c r="BI231" s="298" t="s">
        <v>1340</v>
      </c>
      <c r="BJ231" s="337"/>
      <c r="BK231" s="184" t="s">
        <v>1315</v>
      </c>
      <c r="BL231" s="184" t="s">
        <v>1828</v>
      </c>
      <c r="BM231" s="178">
        <v>0</v>
      </c>
    </row>
    <row r="232" spans="1:65" s="178" customFormat="1" ht="20.100000000000001" hidden="1" customHeight="1">
      <c r="A232" s="191"/>
      <c r="B232" s="191"/>
      <c r="C232" s="191"/>
      <c r="D232" s="191"/>
      <c r="E232" s="345" t="s">
        <v>1830</v>
      </c>
      <c r="F232" s="298">
        <v>223646</v>
      </c>
      <c r="G232" s="298">
        <v>223646</v>
      </c>
      <c r="H232" s="298"/>
      <c r="I232" s="298"/>
      <c r="J232" s="298">
        <v>220742</v>
      </c>
      <c r="K232" s="306">
        <v>0</v>
      </c>
      <c r="L232" s="298"/>
      <c r="M232" s="298"/>
      <c r="N232" s="298"/>
      <c r="O232" s="200"/>
      <c r="P232" s="200">
        <v>-220742</v>
      </c>
      <c r="Q232" s="237"/>
      <c r="R232" s="200"/>
      <c r="S232" s="200"/>
      <c r="T232" s="298">
        <v>0</v>
      </c>
      <c r="U232" s="200">
        <v>0</v>
      </c>
      <c r="V232" s="298">
        <v>0</v>
      </c>
      <c r="W232" s="298">
        <f t="shared" si="3"/>
        <v>0</v>
      </c>
      <c r="X232" s="298">
        <v>0</v>
      </c>
      <c r="Y232" s="298"/>
      <c r="Z232" s="298"/>
      <c r="AA232" s="298"/>
      <c r="AB232" s="298"/>
      <c r="AC232" s="298"/>
      <c r="AD232" s="298"/>
      <c r="AE232" s="298"/>
      <c r="AF232" s="298"/>
      <c r="AG232" s="298"/>
      <c r="AH232" s="298"/>
      <c r="AI232" s="298"/>
      <c r="AJ232" s="298"/>
      <c r="AK232" s="203"/>
      <c r="AL232" s="203" t="s">
        <v>1831</v>
      </c>
      <c r="AM232" s="200">
        <v>1</v>
      </c>
      <c r="AN232" s="200">
        <v>1</v>
      </c>
      <c r="AO232" s="200"/>
      <c r="AP232" s="200">
        <v>0</v>
      </c>
      <c r="AQ232" s="241">
        <v>0</v>
      </c>
      <c r="AR232" s="200"/>
      <c r="AS232" s="298"/>
      <c r="AT232" s="194">
        <f t="shared" si="1"/>
        <v>0</v>
      </c>
      <c r="AU232" s="200">
        <v>0</v>
      </c>
      <c r="AV232" s="246" t="e">
        <f t="shared" si="2"/>
        <v>#DIV/0!</v>
      </c>
      <c r="AW232" s="324"/>
      <c r="AX232" s="325"/>
      <c r="AY232" s="256" t="s">
        <v>1832</v>
      </c>
      <c r="AZ232" s="256"/>
      <c r="BA232" s="256"/>
      <c r="BB232" s="257" t="s">
        <v>1833</v>
      </c>
      <c r="BC232" s="257"/>
      <c r="BD232" s="257"/>
      <c r="BE232" s="257"/>
      <c r="BF232" s="257"/>
      <c r="BG232" s="257"/>
      <c r="BH232" s="184">
        <v>0</v>
      </c>
      <c r="BI232" s="298"/>
      <c r="BJ232" s="337"/>
      <c r="BK232" s="184" t="s">
        <v>1315</v>
      </c>
      <c r="BL232" s="184" t="s">
        <v>1833</v>
      </c>
      <c r="BM232" s="178">
        <v>0</v>
      </c>
    </row>
    <row r="233" spans="1:65" s="178" customFormat="1" ht="20.100000000000001" hidden="1" customHeight="1">
      <c r="A233" s="191"/>
      <c r="B233" s="191"/>
      <c r="C233" s="191"/>
      <c r="D233" s="191"/>
      <c r="E233" s="345" t="s">
        <v>1834</v>
      </c>
      <c r="F233" s="298">
        <v>169128</v>
      </c>
      <c r="G233" s="298">
        <v>169128</v>
      </c>
      <c r="H233" s="298"/>
      <c r="I233" s="298"/>
      <c r="J233" s="298">
        <v>172001</v>
      </c>
      <c r="K233" s="306">
        <v>0</v>
      </c>
      <c r="L233" s="298"/>
      <c r="M233" s="298"/>
      <c r="N233" s="298"/>
      <c r="O233" s="200"/>
      <c r="P233" s="200">
        <v>-172001</v>
      </c>
      <c r="Q233" s="237"/>
      <c r="R233" s="200"/>
      <c r="S233" s="200"/>
      <c r="T233" s="298"/>
      <c r="U233" s="200">
        <v>0</v>
      </c>
      <c r="V233" s="298"/>
      <c r="W233" s="298">
        <f t="shared" si="3"/>
        <v>0</v>
      </c>
      <c r="X233" s="298"/>
      <c r="Y233" s="298"/>
      <c r="Z233" s="298"/>
      <c r="AA233" s="298"/>
      <c r="AB233" s="298"/>
      <c r="AC233" s="298"/>
      <c r="AD233" s="298"/>
      <c r="AE233" s="298"/>
      <c r="AF233" s="298"/>
      <c r="AG233" s="298"/>
      <c r="AH233" s="298"/>
      <c r="AI233" s="298"/>
      <c r="AJ233" s="298"/>
      <c r="AK233" s="298"/>
      <c r="AL233" s="298"/>
      <c r="AM233" s="200"/>
      <c r="AN233" s="200">
        <v>1</v>
      </c>
      <c r="AO233" s="200" t="s">
        <v>1786</v>
      </c>
      <c r="AP233" s="200">
        <v>0</v>
      </c>
      <c r="AQ233" s="241">
        <v>0</v>
      </c>
      <c r="AR233" s="247" t="s">
        <v>1743</v>
      </c>
      <c r="AS233" s="298" t="s">
        <v>1309</v>
      </c>
      <c r="AT233" s="194">
        <f t="shared" si="1"/>
        <v>0</v>
      </c>
      <c r="AU233" s="200">
        <v>0</v>
      </c>
      <c r="AV233" s="246" t="e">
        <f t="shared" si="2"/>
        <v>#DIV/0!</v>
      </c>
      <c r="AW233" s="324"/>
      <c r="AX233" s="325" t="s">
        <v>1835</v>
      </c>
      <c r="AY233" s="256"/>
      <c r="AZ233" s="256"/>
      <c r="BA233" s="256"/>
      <c r="BB233" s="257" t="s">
        <v>1834</v>
      </c>
      <c r="BC233" s="257"/>
      <c r="BD233" s="257"/>
      <c r="BE233" s="257"/>
      <c r="BF233" s="257">
        <v>134701</v>
      </c>
      <c r="BG233" s="257"/>
      <c r="BH233" s="184">
        <v>0</v>
      </c>
      <c r="BI233" s="298" t="s">
        <v>1309</v>
      </c>
      <c r="BJ233" s="337"/>
      <c r="BK233" s="184" t="s">
        <v>1315</v>
      </c>
      <c r="BL233" s="184" t="s">
        <v>1834</v>
      </c>
    </row>
    <row r="234" spans="1:65" s="178" customFormat="1" ht="39.950000000000003" hidden="1" customHeight="1">
      <c r="A234" s="191"/>
      <c r="B234" s="191"/>
      <c r="C234" s="191"/>
      <c r="D234" s="191"/>
      <c r="E234" s="345" t="s">
        <v>1836</v>
      </c>
      <c r="F234" s="298">
        <v>9158</v>
      </c>
      <c r="G234" s="298">
        <v>9158</v>
      </c>
      <c r="H234" s="298"/>
      <c r="I234" s="298"/>
      <c r="J234" s="298">
        <v>10820</v>
      </c>
      <c r="K234" s="306">
        <v>0</v>
      </c>
      <c r="L234" s="298"/>
      <c r="M234" s="298"/>
      <c r="N234" s="298"/>
      <c r="O234" s="200"/>
      <c r="P234" s="200">
        <v>-10820</v>
      </c>
      <c r="Q234" s="237"/>
      <c r="R234" s="200"/>
      <c r="S234" s="200"/>
      <c r="T234" s="298">
        <v>0</v>
      </c>
      <c r="U234" s="200">
        <v>0</v>
      </c>
      <c r="V234" s="298">
        <v>0</v>
      </c>
      <c r="W234" s="298">
        <f t="shared" si="3"/>
        <v>0</v>
      </c>
      <c r="X234" s="298"/>
      <c r="Y234" s="298"/>
      <c r="Z234" s="298"/>
      <c r="AA234" s="298"/>
      <c r="AB234" s="298"/>
      <c r="AC234" s="298"/>
      <c r="AD234" s="298"/>
      <c r="AE234" s="298"/>
      <c r="AF234" s="298"/>
      <c r="AG234" s="298"/>
      <c r="AH234" s="298"/>
      <c r="AI234" s="298"/>
      <c r="AJ234" s="298"/>
      <c r="AK234" s="298"/>
      <c r="AL234" s="298"/>
      <c r="AM234" s="200"/>
      <c r="AN234" s="200">
        <v>1</v>
      </c>
      <c r="AO234" s="200"/>
      <c r="AP234" s="200">
        <v>0</v>
      </c>
      <c r="AQ234" s="241">
        <v>0</v>
      </c>
      <c r="AR234" s="247" t="s">
        <v>1743</v>
      </c>
      <c r="AS234" s="298" t="s">
        <v>1309</v>
      </c>
      <c r="AT234" s="194">
        <f t="shared" si="1"/>
        <v>0</v>
      </c>
      <c r="AU234" s="200">
        <v>0</v>
      </c>
      <c r="AV234" s="246" t="e">
        <f t="shared" si="2"/>
        <v>#DIV/0!</v>
      </c>
      <c r="AW234" s="324"/>
      <c r="AX234" s="325" t="s">
        <v>1837</v>
      </c>
      <c r="AY234" s="256" t="s">
        <v>1826</v>
      </c>
      <c r="AZ234" s="256"/>
      <c r="BA234" s="256"/>
      <c r="BB234" s="257" t="s">
        <v>1836</v>
      </c>
      <c r="BC234" s="257"/>
      <c r="BD234" s="257"/>
      <c r="BE234" s="257"/>
      <c r="BF234" s="257">
        <v>10820</v>
      </c>
      <c r="BG234" s="257"/>
      <c r="BH234" s="184">
        <v>0</v>
      </c>
      <c r="BI234" s="298" t="s">
        <v>1309</v>
      </c>
      <c r="BJ234" s="337"/>
      <c r="BK234" s="184" t="s">
        <v>1315</v>
      </c>
      <c r="BL234" s="184" t="s">
        <v>1836</v>
      </c>
      <c r="BM234" s="178">
        <v>0</v>
      </c>
    </row>
    <row r="235" spans="1:65" s="178" customFormat="1" ht="25.5" hidden="1" customHeight="1">
      <c r="A235" s="191"/>
      <c r="B235" s="191"/>
      <c r="C235" s="191"/>
      <c r="D235" s="191"/>
      <c r="E235" s="345" t="s">
        <v>1838</v>
      </c>
      <c r="F235" s="298">
        <v>45360</v>
      </c>
      <c r="G235" s="298">
        <v>45360</v>
      </c>
      <c r="H235" s="298"/>
      <c r="I235" s="298"/>
      <c r="J235" s="298">
        <v>37921</v>
      </c>
      <c r="K235" s="306">
        <v>0</v>
      </c>
      <c r="L235" s="298"/>
      <c r="M235" s="298"/>
      <c r="N235" s="298"/>
      <c r="O235" s="200"/>
      <c r="P235" s="200">
        <v>-37921</v>
      </c>
      <c r="Q235" s="237"/>
      <c r="R235" s="200"/>
      <c r="S235" s="200"/>
      <c r="T235" s="315">
        <v>0</v>
      </c>
      <c r="U235" s="200">
        <v>0</v>
      </c>
      <c r="V235" s="298">
        <v>0</v>
      </c>
      <c r="W235" s="315">
        <f t="shared" si="3"/>
        <v>0</v>
      </c>
      <c r="X235" s="298"/>
      <c r="Y235" s="298"/>
      <c r="Z235" s="298"/>
      <c r="AA235" s="298"/>
      <c r="AB235" s="298"/>
      <c r="AC235" s="298"/>
      <c r="AD235" s="298"/>
      <c r="AE235" s="298"/>
      <c r="AF235" s="298"/>
      <c r="AG235" s="298"/>
      <c r="AH235" s="298"/>
      <c r="AI235" s="298"/>
      <c r="AJ235" s="298"/>
      <c r="AK235" s="298"/>
      <c r="AL235" s="298"/>
      <c r="AM235" s="200"/>
      <c r="AN235" s="200">
        <v>1</v>
      </c>
      <c r="AO235" s="200"/>
      <c r="AP235" s="200">
        <v>0</v>
      </c>
      <c r="AQ235" s="241">
        <v>0</v>
      </c>
      <c r="AR235" s="247" t="s">
        <v>1743</v>
      </c>
      <c r="AS235" s="298" t="s">
        <v>1309</v>
      </c>
      <c r="AT235" s="244">
        <f t="shared" si="1"/>
        <v>0</v>
      </c>
      <c r="AU235" s="200">
        <v>0</v>
      </c>
      <c r="AV235" s="245" t="e">
        <f t="shared" si="2"/>
        <v>#DIV/0!</v>
      </c>
      <c r="AW235" s="324"/>
      <c r="AX235" s="325" t="s">
        <v>1837</v>
      </c>
      <c r="AY235" s="256" t="s">
        <v>1826</v>
      </c>
      <c r="AZ235" s="256"/>
      <c r="BA235" s="256"/>
      <c r="BB235" s="257" t="s">
        <v>1838</v>
      </c>
      <c r="BC235" s="257"/>
      <c r="BD235" s="257"/>
      <c r="BE235" s="257"/>
      <c r="BF235" s="257">
        <v>37921</v>
      </c>
      <c r="BG235" s="257"/>
      <c r="BH235" s="184">
        <v>0</v>
      </c>
      <c r="BI235" s="298" t="s">
        <v>1309</v>
      </c>
      <c r="BJ235" s="337"/>
      <c r="BK235" s="184" t="s">
        <v>1315</v>
      </c>
      <c r="BL235" s="184" t="s">
        <v>1838</v>
      </c>
      <c r="BM235" s="178">
        <v>0</v>
      </c>
    </row>
    <row r="236" spans="1:65" ht="18" customHeight="1">
      <c r="A236" s="191">
        <v>2300225</v>
      </c>
      <c r="B236" s="191"/>
      <c r="C236" s="191">
        <v>1</v>
      </c>
      <c r="D236" s="191"/>
      <c r="E236" s="342" t="s">
        <v>344</v>
      </c>
      <c r="F236" s="343">
        <v>8225</v>
      </c>
      <c r="G236" s="298">
        <v>8225</v>
      </c>
      <c r="H236" s="298"/>
      <c r="I236" s="298"/>
      <c r="J236" s="298">
        <v>7858</v>
      </c>
      <c r="K236" s="306">
        <v>7858</v>
      </c>
      <c r="L236" s="298"/>
      <c r="M236" s="298"/>
      <c r="N236" s="298"/>
      <c r="O236" s="200"/>
      <c r="P236" s="200">
        <v>0</v>
      </c>
      <c r="Q236" s="237"/>
      <c r="R236" s="200"/>
      <c r="S236" s="200"/>
      <c r="T236" s="348">
        <v>12237</v>
      </c>
      <c r="U236" s="199">
        <v>4379</v>
      </c>
      <c r="V236" s="298">
        <v>12237</v>
      </c>
      <c r="W236" s="348">
        <f t="shared" si="3"/>
        <v>5130</v>
      </c>
      <c r="X236" s="343"/>
      <c r="Y236" s="298"/>
      <c r="Z236" s="298"/>
      <c r="AA236" s="298"/>
      <c r="AB236" s="298">
        <v>5130</v>
      </c>
      <c r="AC236" s="298"/>
      <c r="AD236" s="298"/>
      <c r="AE236" s="298"/>
      <c r="AF236" s="298"/>
      <c r="AG236" s="298">
        <v>0</v>
      </c>
      <c r="AH236" s="298"/>
      <c r="AI236" s="298">
        <v>12237</v>
      </c>
      <c r="AJ236" s="298"/>
      <c r="AK236" s="203" t="s">
        <v>1513</v>
      </c>
      <c r="AL236" s="298" t="s">
        <v>1801</v>
      </c>
      <c r="AM236" s="200">
        <v>1</v>
      </c>
      <c r="AN236" s="200">
        <v>1</v>
      </c>
      <c r="AO236" s="200"/>
      <c r="AP236" s="200">
        <v>4379</v>
      </c>
      <c r="AQ236" s="241">
        <v>0.55700000000000005</v>
      </c>
      <c r="AR236" s="247" t="s">
        <v>1743</v>
      </c>
      <c r="AS236" s="203" t="s">
        <v>1317</v>
      </c>
      <c r="AT236" s="352">
        <f t="shared" si="1"/>
        <v>-7107</v>
      </c>
      <c r="AU236" s="199">
        <v>-7107</v>
      </c>
      <c r="AV236" s="353">
        <f t="shared" si="2"/>
        <v>-58.077960284383401</v>
      </c>
      <c r="AW236" s="329" t="s">
        <v>1839</v>
      </c>
      <c r="AX236" s="325" t="s">
        <v>1840</v>
      </c>
      <c r="AY236" s="324" t="s">
        <v>1839</v>
      </c>
      <c r="AZ236" s="324"/>
      <c r="BA236" s="324"/>
      <c r="BB236" s="257" t="s">
        <v>1841</v>
      </c>
      <c r="BC236" s="257"/>
      <c r="BD236" s="257"/>
      <c r="BE236" s="257"/>
      <c r="BF236" s="257">
        <v>7858</v>
      </c>
      <c r="BG236" s="257"/>
      <c r="BH236" s="184">
        <v>20095</v>
      </c>
      <c r="BI236" s="203" t="s">
        <v>1317</v>
      </c>
      <c r="BJ236" s="361"/>
      <c r="BL236" s="184" t="s">
        <v>1841</v>
      </c>
      <c r="BM236" s="183">
        <v>5130</v>
      </c>
    </row>
    <row r="237" spans="1:65" ht="18" customHeight="1">
      <c r="A237" s="191"/>
      <c r="B237" s="191"/>
      <c r="C237" s="191"/>
      <c r="D237" s="191"/>
      <c r="E237" s="342" t="s">
        <v>2288</v>
      </c>
      <c r="F237" s="343">
        <v>299300</v>
      </c>
      <c r="G237" s="298">
        <v>299300</v>
      </c>
      <c r="H237" s="298">
        <v>0</v>
      </c>
      <c r="I237" s="298"/>
      <c r="J237" s="298">
        <v>366500</v>
      </c>
      <c r="K237" s="306">
        <v>366500</v>
      </c>
      <c r="L237" s="298"/>
      <c r="M237" s="298"/>
      <c r="N237" s="298"/>
      <c r="O237" s="200"/>
      <c r="P237" s="200">
        <v>0</v>
      </c>
      <c r="Q237" s="237"/>
      <c r="R237" s="200"/>
      <c r="S237" s="200"/>
      <c r="T237" s="348">
        <v>403700</v>
      </c>
      <c r="U237" s="199">
        <v>37200</v>
      </c>
      <c r="V237" s="298">
        <v>403700</v>
      </c>
      <c r="W237" s="348">
        <f t="shared" si="3"/>
        <v>444600</v>
      </c>
      <c r="X237" s="343">
        <v>0</v>
      </c>
      <c r="Y237" s="298"/>
      <c r="Z237" s="298"/>
      <c r="AA237" s="298"/>
      <c r="AB237" s="298"/>
      <c r="AC237" s="298"/>
      <c r="AD237" s="298"/>
      <c r="AE237" s="298"/>
      <c r="AF237" s="298"/>
      <c r="AG237" s="298"/>
      <c r="AH237" s="298"/>
      <c r="AI237" s="298"/>
      <c r="AJ237" s="298"/>
      <c r="AK237" s="298"/>
      <c r="AL237" s="298">
        <v>0</v>
      </c>
      <c r="AM237" s="298">
        <v>3</v>
      </c>
      <c r="AN237" s="298">
        <v>3</v>
      </c>
      <c r="AO237" s="298">
        <v>0</v>
      </c>
      <c r="AP237" s="200">
        <v>37200</v>
      </c>
      <c r="AQ237" s="241">
        <v>0.10199999999999999</v>
      </c>
      <c r="AR237" s="298">
        <v>0</v>
      </c>
      <c r="AS237" s="298">
        <v>0</v>
      </c>
      <c r="AT237" s="352">
        <f t="shared" si="1"/>
        <v>40900</v>
      </c>
      <c r="AU237" s="199">
        <v>40900</v>
      </c>
      <c r="AV237" s="353">
        <f t="shared" si="2"/>
        <v>10.1312856081248</v>
      </c>
      <c r="AW237" s="329"/>
      <c r="AX237" s="325"/>
      <c r="AY237" s="256"/>
      <c r="AZ237" s="256"/>
      <c r="BA237" s="256"/>
      <c r="BB237" s="257" t="s">
        <v>1843</v>
      </c>
      <c r="BC237" s="257">
        <v>0</v>
      </c>
      <c r="BD237" s="257">
        <v>0</v>
      </c>
      <c r="BE237" s="257">
        <v>0</v>
      </c>
      <c r="BF237" s="257"/>
      <c r="BG237" s="257">
        <v>0</v>
      </c>
      <c r="BH237" s="184">
        <v>770200</v>
      </c>
      <c r="BI237" s="298">
        <v>0</v>
      </c>
      <c r="BJ237" s="351"/>
      <c r="BL237" s="184" t="s">
        <v>1843</v>
      </c>
      <c r="BM237" s="183">
        <v>444600</v>
      </c>
    </row>
    <row r="238" spans="1:65" ht="18" customHeight="1">
      <c r="A238" s="191"/>
      <c r="B238" s="191"/>
      <c r="C238" s="191">
        <v>1</v>
      </c>
      <c r="D238" s="191"/>
      <c r="E238" s="342" t="s">
        <v>1844</v>
      </c>
      <c r="F238" s="343">
        <v>142600</v>
      </c>
      <c r="G238" s="298">
        <v>142600</v>
      </c>
      <c r="H238" s="298"/>
      <c r="I238" s="298"/>
      <c r="J238" s="298">
        <v>185300</v>
      </c>
      <c r="K238" s="306">
        <v>185300</v>
      </c>
      <c r="L238" s="298"/>
      <c r="M238" s="298"/>
      <c r="N238" s="298"/>
      <c r="O238" s="200"/>
      <c r="P238" s="200">
        <v>0</v>
      </c>
      <c r="Q238" s="237"/>
      <c r="R238" s="200"/>
      <c r="S238" s="200"/>
      <c r="T238" s="348">
        <v>204000</v>
      </c>
      <c r="U238" s="199">
        <v>18700</v>
      </c>
      <c r="V238" s="298">
        <v>204000</v>
      </c>
      <c r="W238" s="348">
        <f t="shared" si="3"/>
        <v>221400</v>
      </c>
      <c r="X238" s="343"/>
      <c r="Y238" s="298"/>
      <c r="Z238" s="298">
        <v>30400</v>
      </c>
      <c r="AA238" s="298"/>
      <c r="AB238" s="298">
        <v>191000</v>
      </c>
      <c r="AC238" s="298"/>
      <c r="AD238" s="298"/>
      <c r="AE238" s="298"/>
      <c r="AF238" s="298"/>
      <c r="AG238" s="298">
        <v>30400</v>
      </c>
      <c r="AH238" s="298"/>
      <c r="AI238" s="298">
        <v>173600</v>
      </c>
      <c r="AJ238" s="298"/>
      <c r="AK238" s="298" t="s">
        <v>1519</v>
      </c>
      <c r="AL238" s="298" t="s">
        <v>1845</v>
      </c>
      <c r="AM238" s="200">
        <v>1</v>
      </c>
      <c r="AN238" s="200">
        <v>1</v>
      </c>
      <c r="AO238" s="200" t="s">
        <v>1786</v>
      </c>
      <c r="AP238" s="200">
        <v>18700</v>
      </c>
      <c r="AQ238" s="241">
        <v>0.10100000000000001</v>
      </c>
      <c r="AR238" s="247" t="s">
        <v>1743</v>
      </c>
      <c r="AS238" s="298" t="s">
        <v>1497</v>
      </c>
      <c r="AT238" s="352">
        <f t="shared" si="1"/>
        <v>17400</v>
      </c>
      <c r="AU238" s="199">
        <v>17400</v>
      </c>
      <c r="AV238" s="353">
        <f t="shared" si="2"/>
        <v>8.5294117647058805</v>
      </c>
      <c r="AW238" s="329" t="s">
        <v>1846</v>
      </c>
      <c r="AX238" s="325" t="s">
        <v>1847</v>
      </c>
      <c r="AY238" s="324" t="s">
        <v>1848</v>
      </c>
      <c r="AZ238" s="324"/>
      <c r="BA238" s="324"/>
      <c r="BB238" s="257" t="s">
        <v>1844</v>
      </c>
      <c r="BC238" s="257"/>
      <c r="BD238" s="257"/>
      <c r="BE238" s="257"/>
      <c r="BF238" s="257">
        <v>160900</v>
      </c>
      <c r="BG238" s="257"/>
      <c r="BH238" s="184">
        <v>389300</v>
      </c>
      <c r="BI238" s="298" t="s">
        <v>1497</v>
      </c>
      <c r="BJ238" s="351"/>
      <c r="BL238" s="184" t="s">
        <v>1844</v>
      </c>
      <c r="BM238" s="183">
        <v>221400</v>
      </c>
    </row>
    <row r="239" spans="1:65" ht="29.25" customHeight="1">
      <c r="A239" s="191"/>
      <c r="B239" s="191"/>
      <c r="C239" s="191">
        <v>1</v>
      </c>
      <c r="D239" s="191"/>
      <c r="E239" s="342" t="s">
        <v>1849</v>
      </c>
      <c r="F239" s="343">
        <v>56700</v>
      </c>
      <c r="G239" s="298">
        <v>56700</v>
      </c>
      <c r="H239" s="298"/>
      <c r="I239" s="298"/>
      <c r="J239" s="298">
        <v>56700</v>
      </c>
      <c r="K239" s="306">
        <v>56700</v>
      </c>
      <c r="L239" s="298"/>
      <c r="M239" s="298"/>
      <c r="N239" s="298"/>
      <c r="O239" s="200"/>
      <c r="P239" s="200">
        <v>0</v>
      </c>
      <c r="Q239" s="237"/>
      <c r="R239" s="200"/>
      <c r="S239" s="200"/>
      <c r="T239" s="348">
        <v>56700</v>
      </c>
      <c r="U239" s="199">
        <v>0</v>
      </c>
      <c r="V239" s="298">
        <v>56700</v>
      </c>
      <c r="W239" s="348">
        <f t="shared" si="3"/>
        <v>56700</v>
      </c>
      <c r="X239" s="343"/>
      <c r="Y239" s="298"/>
      <c r="Z239" s="298"/>
      <c r="AA239" s="298"/>
      <c r="AB239" s="298"/>
      <c r="AC239" s="298"/>
      <c r="AD239" s="298"/>
      <c r="AE239" s="298"/>
      <c r="AF239" s="298"/>
      <c r="AG239" s="298"/>
      <c r="AH239" s="298"/>
      <c r="AI239" s="298"/>
      <c r="AJ239" s="298"/>
      <c r="AK239" s="298"/>
      <c r="AL239" s="298" t="s">
        <v>1845</v>
      </c>
      <c r="AM239" s="200">
        <v>1</v>
      </c>
      <c r="AN239" s="200">
        <v>1</v>
      </c>
      <c r="AO239" s="200" t="s">
        <v>1742</v>
      </c>
      <c r="AP239" s="200">
        <v>0</v>
      </c>
      <c r="AQ239" s="241">
        <v>0</v>
      </c>
      <c r="AR239" s="247" t="s">
        <v>1743</v>
      </c>
      <c r="AS239" s="298" t="s">
        <v>1331</v>
      </c>
      <c r="AT239" s="352">
        <f t="shared" si="1"/>
        <v>0</v>
      </c>
      <c r="AU239" s="199">
        <v>0</v>
      </c>
      <c r="AV239" s="353">
        <f t="shared" si="2"/>
        <v>0</v>
      </c>
      <c r="AW239" s="359" t="s">
        <v>1850</v>
      </c>
      <c r="AX239" s="334" t="s">
        <v>1850</v>
      </c>
      <c r="AY239" s="256"/>
      <c r="AZ239" s="256"/>
      <c r="BA239" s="256"/>
      <c r="BB239" s="257" t="s">
        <v>1849</v>
      </c>
      <c r="BC239" s="257"/>
      <c r="BD239" s="257"/>
      <c r="BE239" s="257"/>
      <c r="BF239" s="257"/>
      <c r="BG239" s="257"/>
      <c r="BH239" s="184">
        <v>113400</v>
      </c>
      <c r="BI239" s="298" t="s">
        <v>1851</v>
      </c>
      <c r="BJ239" s="351"/>
      <c r="BL239" s="184" t="s">
        <v>1849</v>
      </c>
      <c r="BM239" s="183">
        <v>56700</v>
      </c>
    </row>
    <row r="240" spans="1:65" ht="18" customHeight="1">
      <c r="A240" s="191"/>
      <c r="B240" s="191"/>
      <c r="C240" s="191">
        <v>1</v>
      </c>
      <c r="D240" s="191"/>
      <c r="E240" s="342" t="s">
        <v>1852</v>
      </c>
      <c r="F240" s="343">
        <v>100000</v>
      </c>
      <c r="G240" s="298">
        <v>100000</v>
      </c>
      <c r="H240" s="298"/>
      <c r="I240" s="298"/>
      <c r="J240" s="298">
        <v>124500</v>
      </c>
      <c r="K240" s="306">
        <v>124500</v>
      </c>
      <c r="L240" s="298"/>
      <c r="M240" s="298"/>
      <c r="N240" s="298"/>
      <c r="O240" s="200"/>
      <c r="P240" s="200">
        <v>0</v>
      </c>
      <c r="Q240" s="237"/>
      <c r="R240" s="200"/>
      <c r="S240" s="200"/>
      <c r="T240" s="348">
        <v>143000</v>
      </c>
      <c r="U240" s="199">
        <v>18500</v>
      </c>
      <c r="V240" s="298">
        <v>143000</v>
      </c>
      <c r="W240" s="348">
        <f t="shared" si="3"/>
        <v>166500</v>
      </c>
      <c r="X240" s="343"/>
      <c r="Y240" s="298"/>
      <c r="Z240" s="298"/>
      <c r="AA240" s="298"/>
      <c r="AB240" s="298"/>
      <c r="AC240" s="298"/>
      <c r="AD240" s="298"/>
      <c r="AE240" s="298"/>
      <c r="AF240" s="298"/>
      <c r="AG240" s="298"/>
      <c r="AH240" s="298"/>
      <c r="AI240" s="298"/>
      <c r="AJ240" s="298"/>
      <c r="AK240" s="298"/>
      <c r="AL240" s="298" t="s">
        <v>1845</v>
      </c>
      <c r="AM240" s="200">
        <v>1</v>
      </c>
      <c r="AN240" s="200">
        <v>1</v>
      </c>
      <c r="AO240" s="200" t="s">
        <v>1786</v>
      </c>
      <c r="AP240" s="200">
        <v>18500</v>
      </c>
      <c r="AQ240" s="241">
        <v>0.14899999999999999</v>
      </c>
      <c r="AR240" s="247" t="s">
        <v>1743</v>
      </c>
      <c r="AS240" s="203" t="s">
        <v>1851</v>
      </c>
      <c r="AT240" s="352">
        <f t="shared" si="1"/>
        <v>23500</v>
      </c>
      <c r="AU240" s="199">
        <v>23500</v>
      </c>
      <c r="AV240" s="353">
        <f t="shared" si="2"/>
        <v>16.433566433566401</v>
      </c>
      <c r="AW240" s="329" t="s">
        <v>1853</v>
      </c>
      <c r="AX240" s="325" t="s">
        <v>1854</v>
      </c>
      <c r="AY240" s="256" t="s">
        <v>1853</v>
      </c>
      <c r="AZ240" s="256" t="s">
        <v>1855</v>
      </c>
      <c r="BA240" s="256"/>
      <c r="BB240" s="257" t="s">
        <v>1852</v>
      </c>
      <c r="BC240" s="257"/>
      <c r="BD240" s="257"/>
      <c r="BE240" s="257"/>
      <c r="BF240" s="257"/>
      <c r="BG240" s="257"/>
      <c r="BH240" s="184">
        <v>267500</v>
      </c>
      <c r="BI240" s="203" t="s">
        <v>1851</v>
      </c>
      <c r="BJ240" s="361"/>
      <c r="BL240" s="184" t="s">
        <v>1852</v>
      </c>
      <c r="BM240" s="183">
        <v>166500</v>
      </c>
    </row>
    <row r="241" spans="1:65" ht="23.1" hidden="1" customHeight="1">
      <c r="A241" s="191"/>
      <c r="B241" s="191"/>
      <c r="C241" s="191">
        <v>1</v>
      </c>
      <c r="D241" s="191"/>
      <c r="E241" s="346" t="s">
        <v>2289</v>
      </c>
      <c r="F241" s="343">
        <v>60000</v>
      </c>
      <c r="G241" s="298">
        <v>60000</v>
      </c>
      <c r="H241" s="298"/>
      <c r="I241" s="298"/>
      <c r="J241" s="298">
        <v>60000</v>
      </c>
      <c r="K241" s="306">
        <v>60000</v>
      </c>
      <c r="L241" s="298"/>
      <c r="M241" s="298"/>
      <c r="N241" s="298"/>
      <c r="O241" s="200"/>
      <c r="P241" s="200">
        <v>0</v>
      </c>
      <c r="Q241" s="237"/>
      <c r="R241" s="200"/>
      <c r="S241" s="200"/>
      <c r="T241" s="351">
        <f>60000-60000</f>
        <v>0</v>
      </c>
      <c r="U241" s="199">
        <v>0</v>
      </c>
      <c r="V241" s="298">
        <v>60000</v>
      </c>
      <c r="W241" s="351">
        <f>BM241-60000</f>
        <v>0</v>
      </c>
      <c r="X241" s="343"/>
      <c r="Y241" s="298"/>
      <c r="Z241" s="298"/>
      <c r="AA241" s="298"/>
      <c r="AB241" s="298"/>
      <c r="AC241" s="298"/>
      <c r="AD241" s="298"/>
      <c r="AE241" s="298"/>
      <c r="AF241" s="298"/>
      <c r="AG241" s="298"/>
      <c r="AH241" s="298"/>
      <c r="AI241" s="298"/>
      <c r="AJ241" s="298"/>
      <c r="AK241" s="298"/>
      <c r="AL241" s="298"/>
      <c r="AM241" s="200">
        <v>1</v>
      </c>
      <c r="AN241" s="200">
        <v>1</v>
      </c>
      <c r="AO241" s="200" t="s">
        <v>1742</v>
      </c>
      <c r="AP241" s="200">
        <v>0</v>
      </c>
      <c r="AQ241" s="241">
        <v>0</v>
      </c>
      <c r="AR241" s="247" t="s">
        <v>1743</v>
      </c>
      <c r="AS241" s="298" t="s">
        <v>1497</v>
      </c>
      <c r="AT241" s="356">
        <f t="shared" si="1"/>
        <v>0</v>
      </c>
      <c r="AU241" s="199">
        <v>0</v>
      </c>
      <c r="AV241" s="357" t="e">
        <f t="shared" si="2"/>
        <v>#DIV/0!</v>
      </c>
      <c r="AW241" s="329" t="s">
        <v>1857</v>
      </c>
      <c r="AX241" s="325" t="s">
        <v>1858</v>
      </c>
      <c r="AY241" s="256" t="s">
        <v>1859</v>
      </c>
      <c r="AZ241" s="256"/>
      <c r="BA241" s="256"/>
      <c r="BB241" s="257" t="s">
        <v>1860</v>
      </c>
      <c r="BC241" s="257"/>
      <c r="BD241" s="257"/>
      <c r="BE241" s="257"/>
      <c r="BF241" s="257"/>
      <c r="BG241" s="257"/>
      <c r="BH241" s="184">
        <v>120000</v>
      </c>
      <c r="BI241" s="298" t="s">
        <v>1497</v>
      </c>
      <c r="BJ241" s="351"/>
      <c r="BK241" s="184" t="s">
        <v>1315</v>
      </c>
      <c r="BL241" s="184" t="s">
        <v>1860</v>
      </c>
      <c r="BM241" s="183">
        <v>60000</v>
      </c>
    </row>
    <row r="242" spans="1:65" ht="18" customHeight="1">
      <c r="A242" s="191"/>
      <c r="B242" s="191"/>
      <c r="C242" s="191"/>
      <c r="D242" s="191"/>
      <c r="E242" s="342" t="s">
        <v>2290</v>
      </c>
      <c r="F242" s="343">
        <v>201702</v>
      </c>
      <c r="G242" s="298">
        <v>201702</v>
      </c>
      <c r="H242" s="298"/>
      <c r="I242" s="298"/>
      <c r="J242" s="298">
        <v>247895</v>
      </c>
      <c r="K242" s="306">
        <v>248940</v>
      </c>
      <c r="L242" s="298"/>
      <c r="M242" s="298"/>
      <c r="N242" s="298"/>
      <c r="O242" s="200"/>
      <c r="P242" s="200">
        <v>1045</v>
      </c>
      <c r="Q242" s="237"/>
      <c r="R242" s="200"/>
      <c r="S242" s="200"/>
      <c r="T242" s="348">
        <v>149281</v>
      </c>
      <c r="U242" s="199">
        <v>-99659</v>
      </c>
      <c r="V242" s="298">
        <v>149281</v>
      </c>
      <c r="W242" s="348">
        <f>BM242-40000</f>
        <v>262512</v>
      </c>
      <c r="X242" s="343">
        <v>0</v>
      </c>
      <c r="Y242" s="298"/>
      <c r="Z242" s="298"/>
      <c r="AA242" s="298"/>
      <c r="AB242" s="298"/>
      <c r="AC242" s="298"/>
      <c r="AD242" s="298"/>
      <c r="AE242" s="298"/>
      <c r="AF242" s="298"/>
      <c r="AG242" s="298"/>
      <c r="AH242" s="298"/>
      <c r="AI242" s="298"/>
      <c r="AJ242" s="298"/>
      <c r="AK242" s="298"/>
      <c r="AL242" s="298"/>
      <c r="AM242" s="200">
        <v>1</v>
      </c>
      <c r="AN242" s="200">
        <v>1</v>
      </c>
      <c r="AO242" s="200"/>
      <c r="AP242" s="200">
        <v>-99659</v>
      </c>
      <c r="AQ242" s="241">
        <v>-0.4</v>
      </c>
      <c r="AR242" s="200"/>
      <c r="AS242" s="298"/>
      <c r="AT242" s="352">
        <f t="shared" si="1"/>
        <v>113231</v>
      </c>
      <c r="AU242" s="199">
        <v>103245</v>
      </c>
      <c r="AV242" s="353">
        <f t="shared" si="2"/>
        <v>75.850912038370595</v>
      </c>
      <c r="AW242" s="329"/>
      <c r="AX242" s="325"/>
      <c r="AY242" s="256"/>
      <c r="AZ242" s="256"/>
      <c r="BA242" s="256"/>
      <c r="BB242" s="257" t="s">
        <v>1862</v>
      </c>
      <c r="BC242" s="257"/>
      <c r="BD242" s="257"/>
      <c r="BE242" s="257"/>
      <c r="BF242" s="257"/>
      <c r="BG242" s="257"/>
      <c r="BH242" s="184">
        <v>398221</v>
      </c>
      <c r="BI242" s="298"/>
      <c r="BJ242" s="351"/>
      <c r="BL242" s="184" t="s">
        <v>1862</v>
      </c>
      <c r="BM242" s="183">
        <v>302512</v>
      </c>
    </row>
    <row r="243" spans="1:65" s="178" customFormat="1" ht="20.100000000000001" hidden="1" customHeight="1">
      <c r="A243" s="191"/>
      <c r="B243" s="191"/>
      <c r="C243" s="191">
        <v>1</v>
      </c>
      <c r="D243" s="191"/>
      <c r="E243" s="345" t="s">
        <v>1863</v>
      </c>
      <c r="F243" s="298">
        <v>1000</v>
      </c>
      <c r="G243" s="298">
        <v>1000</v>
      </c>
      <c r="H243" s="298"/>
      <c r="I243" s="298"/>
      <c r="J243" s="298">
        <v>1000</v>
      </c>
      <c r="K243" s="306">
        <v>1000</v>
      </c>
      <c r="L243" s="298"/>
      <c r="M243" s="298"/>
      <c r="N243" s="298"/>
      <c r="O243" s="200"/>
      <c r="P243" s="200">
        <v>0</v>
      </c>
      <c r="Q243" s="237"/>
      <c r="R243" s="200"/>
      <c r="S243" s="200"/>
      <c r="T243" s="298">
        <v>1000</v>
      </c>
      <c r="U243" s="200">
        <v>0</v>
      </c>
      <c r="V243" s="298">
        <v>1000</v>
      </c>
      <c r="W243" s="314">
        <f t="shared" si="3"/>
        <v>1000</v>
      </c>
      <c r="X243" s="298"/>
      <c r="Y243" s="298"/>
      <c r="Z243" s="298"/>
      <c r="AA243" s="298"/>
      <c r="AB243" s="298"/>
      <c r="AC243" s="298"/>
      <c r="AD243" s="298"/>
      <c r="AE243" s="298"/>
      <c r="AF243" s="298"/>
      <c r="AG243" s="298"/>
      <c r="AH243" s="298"/>
      <c r="AI243" s="298"/>
      <c r="AJ243" s="298"/>
      <c r="AK243" s="298"/>
      <c r="AL243" s="298"/>
      <c r="AM243" s="200">
        <v>1</v>
      </c>
      <c r="AN243" s="200">
        <v>1</v>
      </c>
      <c r="AO243" s="200" t="s">
        <v>1742</v>
      </c>
      <c r="AP243" s="200">
        <v>0</v>
      </c>
      <c r="AQ243" s="241">
        <v>0</v>
      </c>
      <c r="AR243" s="247" t="s">
        <v>1743</v>
      </c>
      <c r="AS243" s="298" t="s">
        <v>1497</v>
      </c>
      <c r="AT243" s="194">
        <f t="shared" si="1"/>
        <v>0</v>
      </c>
      <c r="AU243" s="200">
        <v>0</v>
      </c>
      <c r="AV243" s="246">
        <f t="shared" si="2"/>
        <v>0</v>
      </c>
      <c r="AW243" s="324"/>
      <c r="AX243" s="325"/>
      <c r="AY243" s="256"/>
      <c r="AZ243" s="256"/>
      <c r="BA243" s="256"/>
      <c r="BB243" s="257" t="s">
        <v>1863</v>
      </c>
      <c r="BC243" s="257"/>
      <c r="BD243" s="257"/>
      <c r="BE243" s="257"/>
      <c r="BF243" s="257"/>
      <c r="BG243" s="257"/>
      <c r="BH243" s="184">
        <v>2000</v>
      </c>
      <c r="BI243" s="298" t="s">
        <v>1497</v>
      </c>
      <c r="BJ243" s="337"/>
      <c r="BK243" s="184" t="s">
        <v>1315</v>
      </c>
      <c r="BL243" s="184" t="s">
        <v>1863</v>
      </c>
      <c r="BM243" s="178">
        <v>1000</v>
      </c>
    </row>
    <row r="244" spans="1:65" s="178" customFormat="1" ht="20.100000000000001" hidden="1" customHeight="1">
      <c r="A244" s="191"/>
      <c r="B244" s="191"/>
      <c r="C244" s="191">
        <v>1</v>
      </c>
      <c r="D244" s="191"/>
      <c r="E244" s="345" t="s">
        <v>1864</v>
      </c>
      <c r="F244" s="298">
        <v>800</v>
      </c>
      <c r="G244" s="298">
        <v>800</v>
      </c>
      <c r="H244" s="298"/>
      <c r="I244" s="298"/>
      <c r="J244" s="298">
        <v>800</v>
      </c>
      <c r="K244" s="306">
        <v>800</v>
      </c>
      <c r="L244" s="298"/>
      <c r="M244" s="298"/>
      <c r="N244" s="298"/>
      <c r="O244" s="200"/>
      <c r="P244" s="200">
        <v>0</v>
      </c>
      <c r="Q244" s="237"/>
      <c r="R244" s="200"/>
      <c r="S244" s="200"/>
      <c r="T244" s="298">
        <v>800</v>
      </c>
      <c r="U244" s="200">
        <v>0</v>
      </c>
      <c r="V244" s="298">
        <v>800</v>
      </c>
      <c r="W244" s="314">
        <f t="shared" si="3"/>
        <v>800</v>
      </c>
      <c r="X244" s="298"/>
      <c r="Y244" s="298"/>
      <c r="Z244" s="298"/>
      <c r="AA244" s="298"/>
      <c r="AB244" s="298"/>
      <c r="AC244" s="298"/>
      <c r="AD244" s="298"/>
      <c r="AE244" s="298"/>
      <c r="AF244" s="298"/>
      <c r="AG244" s="298"/>
      <c r="AH244" s="298"/>
      <c r="AI244" s="298"/>
      <c r="AJ244" s="298"/>
      <c r="AK244" s="298"/>
      <c r="AL244" s="298"/>
      <c r="AM244" s="200">
        <v>1</v>
      </c>
      <c r="AN244" s="200">
        <v>1</v>
      </c>
      <c r="AO244" s="200" t="s">
        <v>1742</v>
      </c>
      <c r="AP244" s="200">
        <v>0</v>
      </c>
      <c r="AQ244" s="241">
        <v>0</v>
      </c>
      <c r="AR244" s="247" t="s">
        <v>1743</v>
      </c>
      <c r="AS244" s="298" t="s">
        <v>1497</v>
      </c>
      <c r="AT244" s="194">
        <f t="shared" si="1"/>
        <v>0</v>
      </c>
      <c r="AU244" s="200">
        <v>0</v>
      </c>
      <c r="AV244" s="246">
        <f t="shared" si="2"/>
        <v>0</v>
      </c>
      <c r="AW244" s="324"/>
      <c r="AX244" s="325"/>
      <c r="AY244" s="256"/>
      <c r="AZ244" s="256"/>
      <c r="BA244" s="256"/>
      <c r="BB244" s="257" t="s">
        <v>1864</v>
      </c>
      <c r="BC244" s="257"/>
      <c r="BD244" s="257"/>
      <c r="BE244" s="257"/>
      <c r="BF244" s="257"/>
      <c r="BG244" s="257"/>
      <c r="BH244" s="184">
        <v>1600</v>
      </c>
      <c r="BI244" s="298" t="s">
        <v>1497</v>
      </c>
      <c r="BJ244" s="337"/>
      <c r="BK244" s="184" t="s">
        <v>1315</v>
      </c>
      <c r="BL244" s="184" t="s">
        <v>1864</v>
      </c>
      <c r="BM244" s="178">
        <v>800</v>
      </c>
    </row>
    <row r="245" spans="1:65" s="178" customFormat="1" ht="20.100000000000001" hidden="1" customHeight="1">
      <c r="A245" s="191"/>
      <c r="B245" s="191"/>
      <c r="C245" s="191">
        <v>1</v>
      </c>
      <c r="D245" s="191"/>
      <c r="E245" s="345" t="s">
        <v>1865</v>
      </c>
      <c r="F245" s="298">
        <v>1500</v>
      </c>
      <c r="G245" s="298">
        <v>1500</v>
      </c>
      <c r="H245" s="298"/>
      <c r="I245" s="298"/>
      <c r="J245" s="298">
        <v>1500</v>
      </c>
      <c r="K245" s="306">
        <v>1500</v>
      </c>
      <c r="L245" s="298"/>
      <c r="M245" s="298"/>
      <c r="N245" s="298"/>
      <c r="O245" s="200"/>
      <c r="P245" s="200">
        <v>0</v>
      </c>
      <c r="Q245" s="237"/>
      <c r="R245" s="200"/>
      <c r="S245" s="200"/>
      <c r="T245" s="298">
        <v>1500</v>
      </c>
      <c r="U245" s="200">
        <v>0</v>
      </c>
      <c r="V245" s="298">
        <v>1500</v>
      </c>
      <c r="W245" s="314">
        <f t="shared" si="3"/>
        <v>1500</v>
      </c>
      <c r="X245" s="298"/>
      <c r="Y245" s="298"/>
      <c r="Z245" s="298"/>
      <c r="AA245" s="298"/>
      <c r="AB245" s="298"/>
      <c r="AC245" s="298"/>
      <c r="AD245" s="298"/>
      <c r="AE245" s="298"/>
      <c r="AF245" s="298"/>
      <c r="AG245" s="298"/>
      <c r="AH245" s="298"/>
      <c r="AI245" s="298"/>
      <c r="AJ245" s="298"/>
      <c r="AK245" s="298"/>
      <c r="AL245" s="298"/>
      <c r="AM245" s="200">
        <v>1</v>
      </c>
      <c r="AN245" s="200">
        <v>1</v>
      </c>
      <c r="AO245" s="200" t="s">
        <v>1742</v>
      </c>
      <c r="AP245" s="200">
        <v>0</v>
      </c>
      <c r="AQ245" s="241">
        <v>0</v>
      </c>
      <c r="AR245" s="247" t="s">
        <v>1743</v>
      </c>
      <c r="AS245" s="298" t="s">
        <v>1497</v>
      </c>
      <c r="AT245" s="194">
        <f t="shared" si="1"/>
        <v>0</v>
      </c>
      <c r="AU245" s="200">
        <v>0</v>
      </c>
      <c r="AV245" s="246">
        <f t="shared" si="2"/>
        <v>0</v>
      </c>
      <c r="AW245" s="324"/>
      <c r="AX245" s="325"/>
      <c r="AY245" s="256"/>
      <c r="AZ245" s="256"/>
      <c r="BA245" s="256"/>
      <c r="BB245" s="257" t="s">
        <v>1865</v>
      </c>
      <c r="BC245" s="257"/>
      <c r="BD245" s="257"/>
      <c r="BE245" s="257"/>
      <c r="BF245" s="257"/>
      <c r="BG245" s="257"/>
      <c r="BH245" s="184">
        <v>3000</v>
      </c>
      <c r="BI245" s="298" t="s">
        <v>1497</v>
      </c>
      <c r="BJ245" s="337"/>
      <c r="BK245" s="184" t="s">
        <v>1315</v>
      </c>
      <c r="BL245" s="184" t="s">
        <v>1865</v>
      </c>
      <c r="BM245" s="178">
        <v>1500</v>
      </c>
    </row>
    <row r="246" spans="1:65" s="178" customFormat="1" ht="20.100000000000001" hidden="1" customHeight="1">
      <c r="A246" s="191"/>
      <c r="B246" s="191"/>
      <c r="C246" s="191"/>
      <c r="D246" s="191"/>
      <c r="E246" s="345" t="s">
        <v>1866</v>
      </c>
      <c r="F246" s="298">
        <v>800</v>
      </c>
      <c r="G246" s="298">
        <v>800</v>
      </c>
      <c r="H246" s="298"/>
      <c r="I246" s="298"/>
      <c r="J246" s="298">
        <v>0</v>
      </c>
      <c r="K246" s="306">
        <v>0</v>
      </c>
      <c r="L246" s="298"/>
      <c r="M246" s="298"/>
      <c r="N246" s="298"/>
      <c r="O246" s="200"/>
      <c r="P246" s="200">
        <v>0</v>
      </c>
      <c r="Q246" s="237"/>
      <c r="R246" s="200"/>
      <c r="S246" s="200"/>
      <c r="T246" s="298"/>
      <c r="U246" s="200">
        <v>0</v>
      </c>
      <c r="V246" s="298"/>
      <c r="W246" s="298">
        <f t="shared" si="3"/>
        <v>0</v>
      </c>
      <c r="X246" s="298"/>
      <c r="Y246" s="298"/>
      <c r="Z246" s="298"/>
      <c r="AA246" s="298"/>
      <c r="AB246" s="298"/>
      <c r="AC246" s="298"/>
      <c r="AD246" s="298"/>
      <c r="AE246" s="298"/>
      <c r="AF246" s="298"/>
      <c r="AG246" s="298"/>
      <c r="AH246" s="298"/>
      <c r="AI246" s="298"/>
      <c r="AJ246" s="298"/>
      <c r="AK246" s="298"/>
      <c r="AL246" s="298"/>
      <c r="AM246" s="200">
        <v>1</v>
      </c>
      <c r="AN246" s="200">
        <v>1</v>
      </c>
      <c r="AO246" s="200" t="s">
        <v>1742</v>
      </c>
      <c r="AP246" s="200">
        <v>0</v>
      </c>
      <c r="AQ246" s="241">
        <v>0</v>
      </c>
      <c r="AR246" s="247" t="s">
        <v>1743</v>
      </c>
      <c r="AS246" s="298" t="s">
        <v>1497</v>
      </c>
      <c r="AT246" s="194">
        <f t="shared" si="1"/>
        <v>0</v>
      </c>
      <c r="AU246" s="200">
        <v>0</v>
      </c>
      <c r="AV246" s="246" t="e">
        <f t="shared" si="2"/>
        <v>#DIV/0!</v>
      </c>
      <c r="AW246" s="324" t="s">
        <v>1867</v>
      </c>
      <c r="AX246" s="325"/>
      <c r="AY246" s="256"/>
      <c r="AZ246" s="256"/>
      <c r="BA246" s="256"/>
      <c r="BB246" s="257" t="s">
        <v>1866</v>
      </c>
      <c r="BC246" s="257"/>
      <c r="BD246" s="257"/>
      <c r="BE246" s="257"/>
      <c r="BF246" s="257"/>
      <c r="BG246" s="257"/>
      <c r="BH246" s="184">
        <v>0</v>
      </c>
      <c r="BI246" s="298" t="s">
        <v>1497</v>
      </c>
      <c r="BJ246" s="337"/>
      <c r="BK246" s="184" t="s">
        <v>1315</v>
      </c>
      <c r="BL246" s="184" t="s">
        <v>1866</v>
      </c>
    </row>
    <row r="247" spans="1:65" s="178" customFormat="1" ht="20.100000000000001" hidden="1" customHeight="1">
      <c r="A247" s="191"/>
      <c r="B247" s="191"/>
      <c r="C247" s="191">
        <v>1</v>
      </c>
      <c r="D247" s="191"/>
      <c r="E247" s="345" t="s">
        <v>1868</v>
      </c>
      <c r="F247" s="298">
        <v>30000</v>
      </c>
      <c r="G247" s="298">
        <v>30000</v>
      </c>
      <c r="H247" s="298"/>
      <c r="I247" s="298"/>
      <c r="J247" s="298">
        <v>30000</v>
      </c>
      <c r="K247" s="306">
        <v>30000</v>
      </c>
      <c r="L247" s="298"/>
      <c r="M247" s="298"/>
      <c r="N247" s="298"/>
      <c r="O247" s="200"/>
      <c r="P247" s="200">
        <v>0</v>
      </c>
      <c r="Q247" s="237"/>
      <c r="R247" s="200"/>
      <c r="S247" s="200"/>
      <c r="T247" s="298">
        <v>30000</v>
      </c>
      <c r="U247" s="200">
        <v>0</v>
      </c>
      <c r="V247" s="298">
        <v>30000</v>
      </c>
      <c r="W247" s="314">
        <f t="shared" si="3"/>
        <v>30000</v>
      </c>
      <c r="X247" s="298"/>
      <c r="Y247" s="298"/>
      <c r="Z247" s="298"/>
      <c r="AA247" s="298"/>
      <c r="AB247" s="298"/>
      <c r="AC247" s="298"/>
      <c r="AD247" s="298"/>
      <c r="AE247" s="298"/>
      <c r="AF247" s="298"/>
      <c r="AG247" s="298"/>
      <c r="AH247" s="298"/>
      <c r="AI247" s="298"/>
      <c r="AJ247" s="298"/>
      <c r="AK247" s="298"/>
      <c r="AL247" s="298"/>
      <c r="AM247" s="200">
        <v>1</v>
      </c>
      <c r="AN247" s="200">
        <v>1</v>
      </c>
      <c r="AO247" s="200" t="s">
        <v>1742</v>
      </c>
      <c r="AP247" s="200">
        <v>0</v>
      </c>
      <c r="AQ247" s="241">
        <v>0</v>
      </c>
      <c r="AR247" s="247" t="s">
        <v>1743</v>
      </c>
      <c r="AS247" s="298" t="s">
        <v>1497</v>
      </c>
      <c r="AT247" s="194">
        <f t="shared" si="1"/>
        <v>0</v>
      </c>
      <c r="AU247" s="200">
        <v>0</v>
      </c>
      <c r="AV247" s="246">
        <f t="shared" si="2"/>
        <v>0</v>
      </c>
      <c r="AW247" s="324"/>
      <c r="AX247" s="325" t="s">
        <v>1869</v>
      </c>
      <c r="AY247" s="256"/>
      <c r="AZ247" s="256"/>
      <c r="BA247" s="256"/>
      <c r="BB247" s="257" t="s">
        <v>1868</v>
      </c>
      <c r="BC247" s="257"/>
      <c r="BD247" s="257"/>
      <c r="BE247" s="257"/>
      <c r="BF247" s="257"/>
      <c r="BG247" s="257"/>
      <c r="BH247" s="184">
        <v>60000</v>
      </c>
      <c r="BI247" s="298" t="s">
        <v>1497</v>
      </c>
      <c r="BJ247" s="337"/>
      <c r="BK247" s="184" t="s">
        <v>1315</v>
      </c>
      <c r="BL247" s="184" t="s">
        <v>1868</v>
      </c>
      <c r="BM247" s="178">
        <v>30000</v>
      </c>
    </row>
    <row r="248" spans="1:65" s="178" customFormat="1" ht="20.100000000000001" hidden="1" customHeight="1">
      <c r="A248" s="191"/>
      <c r="B248" s="191"/>
      <c r="C248" s="191">
        <v>1</v>
      </c>
      <c r="D248" s="191"/>
      <c r="E248" s="345" t="s">
        <v>1870</v>
      </c>
      <c r="F248" s="298">
        <v>8100</v>
      </c>
      <c r="G248" s="298">
        <v>8100</v>
      </c>
      <c r="H248" s="298"/>
      <c r="I248" s="298"/>
      <c r="J248" s="298">
        <v>8100</v>
      </c>
      <c r="K248" s="306">
        <v>8100</v>
      </c>
      <c r="L248" s="298"/>
      <c r="M248" s="298"/>
      <c r="N248" s="298"/>
      <c r="O248" s="200"/>
      <c r="P248" s="200">
        <v>0</v>
      </c>
      <c r="Q248" s="237"/>
      <c r="R248" s="200"/>
      <c r="S248" s="200"/>
      <c r="T248" s="298">
        <v>8100</v>
      </c>
      <c r="U248" s="200">
        <v>0</v>
      </c>
      <c r="V248" s="298">
        <v>8100</v>
      </c>
      <c r="W248" s="314">
        <f t="shared" si="3"/>
        <v>11262</v>
      </c>
      <c r="X248" s="298"/>
      <c r="Y248" s="298"/>
      <c r="Z248" s="298"/>
      <c r="AA248" s="298"/>
      <c r="AB248" s="298"/>
      <c r="AC248" s="298"/>
      <c r="AD248" s="298"/>
      <c r="AE248" s="298"/>
      <c r="AF248" s="298"/>
      <c r="AG248" s="298"/>
      <c r="AH248" s="298"/>
      <c r="AI248" s="298"/>
      <c r="AJ248" s="298"/>
      <c r="AK248" s="298"/>
      <c r="AL248" s="298"/>
      <c r="AM248" s="200">
        <v>1</v>
      </c>
      <c r="AN248" s="200">
        <v>1</v>
      </c>
      <c r="AO248" s="200" t="s">
        <v>1742</v>
      </c>
      <c r="AP248" s="200">
        <v>0</v>
      </c>
      <c r="AQ248" s="241">
        <v>0</v>
      </c>
      <c r="AR248" s="247" t="s">
        <v>1743</v>
      </c>
      <c r="AS248" s="298" t="s">
        <v>1497</v>
      </c>
      <c r="AT248" s="194">
        <f t="shared" si="1"/>
        <v>3162</v>
      </c>
      <c r="AU248" s="200">
        <v>3162</v>
      </c>
      <c r="AV248" s="246">
        <f t="shared" si="2"/>
        <v>39.037037037037003</v>
      </c>
      <c r="AW248" s="324"/>
      <c r="AX248" s="325" t="s">
        <v>1871</v>
      </c>
      <c r="AY248" s="256"/>
      <c r="AZ248" s="256"/>
      <c r="BA248" s="256"/>
      <c r="BB248" s="257" t="s">
        <v>1870</v>
      </c>
      <c r="BC248" s="257"/>
      <c r="BD248" s="257"/>
      <c r="BE248" s="257"/>
      <c r="BF248" s="257"/>
      <c r="BG248" s="257"/>
      <c r="BH248" s="184">
        <v>16200</v>
      </c>
      <c r="BI248" s="298" t="s">
        <v>1497</v>
      </c>
      <c r="BJ248" s="337"/>
      <c r="BK248" s="184" t="s">
        <v>1315</v>
      </c>
      <c r="BL248" s="184" t="s">
        <v>1870</v>
      </c>
      <c r="BM248" s="178">
        <v>11262</v>
      </c>
    </row>
    <row r="249" spans="1:65" s="178" customFormat="1" ht="20.100000000000001" hidden="1" customHeight="1">
      <c r="A249" s="191"/>
      <c r="B249" s="191"/>
      <c r="C249" s="191">
        <v>1</v>
      </c>
      <c r="D249" s="191"/>
      <c r="E249" s="345" t="s">
        <v>1872</v>
      </c>
      <c r="F249" s="298">
        <v>800</v>
      </c>
      <c r="G249" s="298">
        <v>800</v>
      </c>
      <c r="H249" s="298"/>
      <c r="I249" s="298"/>
      <c r="J249" s="298">
        <v>800</v>
      </c>
      <c r="K249" s="306">
        <v>800</v>
      </c>
      <c r="L249" s="298"/>
      <c r="M249" s="298"/>
      <c r="N249" s="298"/>
      <c r="O249" s="200"/>
      <c r="P249" s="200">
        <v>0</v>
      </c>
      <c r="Q249" s="237"/>
      <c r="R249" s="200"/>
      <c r="S249" s="200"/>
      <c r="T249" s="298">
        <v>800</v>
      </c>
      <c r="U249" s="200">
        <v>0</v>
      </c>
      <c r="V249" s="298">
        <v>800</v>
      </c>
      <c r="W249" s="314">
        <f t="shared" si="3"/>
        <v>800</v>
      </c>
      <c r="X249" s="298"/>
      <c r="Y249" s="298"/>
      <c r="Z249" s="298"/>
      <c r="AA249" s="298"/>
      <c r="AB249" s="298"/>
      <c r="AC249" s="298"/>
      <c r="AD249" s="298"/>
      <c r="AE249" s="298"/>
      <c r="AF249" s="298"/>
      <c r="AG249" s="298"/>
      <c r="AH249" s="298"/>
      <c r="AI249" s="298"/>
      <c r="AJ249" s="298"/>
      <c r="AK249" s="298"/>
      <c r="AL249" s="298"/>
      <c r="AM249" s="200">
        <v>1</v>
      </c>
      <c r="AN249" s="200">
        <v>1</v>
      </c>
      <c r="AO249" s="200" t="s">
        <v>1742</v>
      </c>
      <c r="AP249" s="200">
        <v>0</v>
      </c>
      <c r="AQ249" s="241">
        <v>0</v>
      </c>
      <c r="AR249" s="247" t="s">
        <v>1743</v>
      </c>
      <c r="AS249" s="298" t="s">
        <v>1497</v>
      </c>
      <c r="AT249" s="194">
        <f t="shared" si="1"/>
        <v>0</v>
      </c>
      <c r="AU249" s="200">
        <v>0</v>
      </c>
      <c r="AV249" s="246">
        <f t="shared" si="2"/>
        <v>0</v>
      </c>
      <c r="AW249" s="324" t="s">
        <v>1873</v>
      </c>
      <c r="AX249" s="325"/>
      <c r="AY249" s="256"/>
      <c r="AZ249" s="256"/>
      <c r="BA249" s="256"/>
      <c r="BB249" s="257" t="s">
        <v>1872</v>
      </c>
      <c r="BC249" s="257"/>
      <c r="BD249" s="257"/>
      <c r="BE249" s="257"/>
      <c r="BF249" s="257"/>
      <c r="BG249" s="257"/>
      <c r="BH249" s="184">
        <v>1600</v>
      </c>
      <c r="BI249" s="298" t="s">
        <v>1497</v>
      </c>
      <c r="BJ249" s="337"/>
      <c r="BK249" s="184" t="s">
        <v>1315</v>
      </c>
      <c r="BL249" s="184" t="s">
        <v>1872</v>
      </c>
      <c r="BM249" s="178">
        <v>800</v>
      </c>
    </row>
    <row r="250" spans="1:65" s="178" customFormat="1" ht="37.5" hidden="1">
      <c r="A250" s="191"/>
      <c r="B250" s="191"/>
      <c r="C250" s="191"/>
      <c r="D250" s="191"/>
      <c r="E250" s="345" t="s">
        <v>1874</v>
      </c>
      <c r="F250" s="298">
        <v>9100</v>
      </c>
      <c r="G250" s="298">
        <v>9100</v>
      </c>
      <c r="H250" s="298"/>
      <c r="I250" s="298"/>
      <c r="J250" s="298">
        <v>9100</v>
      </c>
      <c r="K250" s="306">
        <v>9100</v>
      </c>
      <c r="L250" s="298"/>
      <c r="M250" s="298"/>
      <c r="N250" s="298"/>
      <c r="O250" s="200"/>
      <c r="P250" s="200">
        <v>0</v>
      </c>
      <c r="Q250" s="237"/>
      <c r="R250" s="200"/>
      <c r="S250" s="200"/>
      <c r="T250" s="298"/>
      <c r="U250" s="200">
        <v>-9100</v>
      </c>
      <c r="V250" s="298"/>
      <c r="W250" s="298">
        <f t="shared" si="3"/>
        <v>0</v>
      </c>
      <c r="X250" s="298"/>
      <c r="Y250" s="298"/>
      <c r="Z250" s="298"/>
      <c r="AA250" s="298"/>
      <c r="AB250" s="298"/>
      <c r="AC250" s="298"/>
      <c r="AD250" s="298"/>
      <c r="AE250" s="298"/>
      <c r="AF250" s="298"/>
      <c r="AG250" s="298"/>
      <c r="AH250" s="298"/>
      <c r="AI250" s="298"/>
      <c r="AJ250" s="298"/>
      <c r="AK250" s="298"/>
      <c r="AL250" s="298"/>
      <c r="AM250" s="200">
        <v>1</v>
      </c>
      <c r="AN250" s="200">
        <v>1</v>
      </c>
      <c r="AO250" s="200" t="s">
        <v>1742</v>
      </c>
      <c r="AP250" s="200">
        <v>-9100</v>
      </c>
      <c r="AQ250" s="241">
        <v>-1</v>
      </c>
      <c r="AR250" s="247" t="s">
        <v>1743</v>
      </c>
      <c r="AS250" s="298" t="s">
        <v>1497</v>
      </c>
      <c r="AT250" s="194">
        <f t="shared" si="1"/>
        <v>0</v>
      </c>
      <c r="AU250" s="200">
        <v>0</v>
      </c>
      <c r="AV250" s="246" t="e">
        <f t="shared" si="2"/>
        <v>#DIV/0!</v>
      </c>
      <c r="AW250" s="324" t="s">
        <v>1875</v>
      </c>
      <c r="AX250" s="325"/>
      <c r="AY250" s="256" t="s">
        <v>1876</v>
      </c>
      <c r="AZ250" s="256"/>
      <c r="BA250" s="256"/>
      <c r="BB250" s="257" t="s">
        <v>1874</v>
      </c>
      <c r="BC250" s="257"/>
      <c r="BD250" s="257"/>
      <c r="BE250" s="257"/>
      <c r="BF250" s="257"/>
      <c r="BG250" s="257"/>
      <c r="BH250" s="184">
        <v>9100</v>
      </c>
      <c r="BI250" s="298" t="s">
        <v>1497</v>
      </c>
      <c r="BJ250" s="337"/>
      <c r="BK250" s="184" t="s">
        <v>1315</v>
      </c>
      <c r="BL250" s="184" t="s">
        <v>1874</v>
      </c>
    </row>
    <row r="251" spans="1:65" s="178" customFormat="1" ht="20.100000000000001" hidden="1" customHeight="1">
      <c r="A251" s="191"/>
      <c r="B251" s="191"/>
      <c r="C251" s="191"/>
      <c r="D251" s="191"/>
      <c r="E251" s="345" t="s">
        <v>1877</v>
      </c>
      <c r="F251" s="298">
        <v>30000</v>
      </c>
      <c r="G251" s="298">
        <v>30000</v>
      </c>
      <c r="H251" s="298"/>
      <c r="I251" s="298"/>
      <c r="J251" s="298">
        <v>30000</v>
      </c>
      <c r="K251" s="306">
        <v>30000</v>
      </c>
      <c r="L251" s="298"/>
      <c r="M251" s="298"/>
      <c r="N251" s="298"/>
      <c r="O251" s="200"/>
      <c r="P251" s="200">
        <v>0</v>
      </c>
      <c r="Q251" s="237"/>
      <c r="R251" s="200"/>
      <c r="S251" s="200"/>
      <c r="T251" s="298">
        <v>0</v>
      </c>
      <c r="U251" s="200">
        <v>-30000</v>
      </c>
      <c r="V251" s="298">
        <v>0</v>
      </c>
      <c r="W251" s="298">
        <f t="shared" si="3"/>
        <v>0</v>
      </c>
      <c r="X251" s="298"/>
      <c r="Y251" s="298"/>
      <c r="Z251" s="298"/>
      <c r="AA251" s="298"/>
      <c r="AB251" s="298"/>
      <c r="AC251" s="298"/>
      <c r="AD251" s="298"/>
      <c r="AE251" s="298"/>
      <c r="AF251" s="298"/>
      <c r="AG251" s="298"/>
      <c r="AH251" s="298"/>
      <c r="AI251" s="298"/>
      <c r="AJ251" s="298"/>
      <c r="AK251" s="298"/>
      <c r="AL251" s="298"/>
      <c r="AM251" s="200">
        <v>1</v>
      </c>
      <c r="AN251" s="200">
        <v>1</v>
      </c>
      <c r="AO251" s="200" t="s">
        <v>1742</v>
      </c>
      <c r="AP251" s="200">
        <v>-30000</v>
      </c>
      <c r="AQ251" s="241">
        <v>-1</v>
      </c>
      <c r="AR251" s="247" t="s">
        <v>1743</v>
      </c>
      <c r="AS251" s="203" t="s">
        <v>1317</v>
      </c>
      <c r="AT251" s="194">
        <f t="shared" si="1"/>
        <v>0</v>
      </c>
      <c r="AU251" s="200">
        <v>0</v>
      </c>
      <c r="AV251" s="246" t="e">
        <f t="shared" si="2"/>
        <v>#DIV/0!</v>
      </c>
      <c r="AW251" s="324" t="s">
        <v>1878</v>
      </c>
      <c r="AX251" s="325" t="s">
        <v>1879</v>
      </c>
      <c r="AY251" s="256" t="s">
        <v>1880</v>
      </c>
      <c r="AZ251" s="256"/>
      <c r="BA251" s="256"/>
      <c r="BB251" s="257" t="s">
        <v>1877</v>
      </c>
      <c r="BC251" s="257"/>
      <c r="BD251" s="257"/>
      <c r="BE251" s="257"/>
      <c r="BF251" s="257"/>
      <c r="BG251" s="257"/>
      <c r="BH251" s="184">
        <v>30000</v>
      </c>
      <c r="BI251" s="203" t="s">
        <v>1317</v>
      </c>
      <c r="BJ251" s="270"/>
      <c r="BK251" s="184" t="s">
        <v>1315</v>
      </c>
      <c r="BL251" s="184" t="s">
        <v>1877</v>
      </c>
      <c r="BM251" s="178">
        <v>0</v>
      </c>
    </row>
    <row r="252" spans="1:65" s="178" customFormat="1" ht="20.100000000000001" hidden="1" customHeight="1">
      <c r="A252" s="191"/>
      <c r="B252" s="191"/>
      <c r="C252" s="191">
        <v>1</v>
      </c>
      <c r="D252" s="191"/>
      <c r="E252" s="345" t="s">
        <v>1881</v>
      </c>
      <c r="F252" s="298">
        <v>3400</v>
      </c>
      <c r="G252" s="298">
        <v>3400</v>
      </c>
      <c r="H252" s="298"/>
      <c r="I252" s="298"/>
      <c r="J252" s="298">
        <v>3400</v>
      </c>
      <c r="K252" s="306">
        <v>3400</v>
      </c>
      <c r="L252" s="298"/>
      <c r="M252" s="298"/>
      <c r="N252" s="298"/>
      <c r="O252" s="200"/>
      <c r="P252" s="200">
        <v>0</v>
      </c>
      <c r="Q252" s="237"/>
      <c r="R252" s="200"/>
      <c r="S252" s="200"/>
      <c r="T252" s="298">
        <v>3400</v>
      </c>
      <c r="U252" s="200">
        <v>0</v>
      </c>
      <c r="V252" s="298">
        <v>3400</v>
      </c>
      <c r="W252" s="314">
        <f t="shared" si="3"/>
        <v>1900</v>
      </c>
      <c r="X252" s="298"/>
      <c r="Y252" s="298"/>
      <c r="Z252" s="298"/>
      <c r="AA252" s="298"/>
      <c r="AB252" s="298"/>
      <c r="AC252" s="298"/>
      <c r="AD252" s="298"/>
      <c r="AE252" s="298"/>
      <c r="AF252" s="298"/>
      <c r="AG252" s="298"/>
      <c r="AH252" s="298"/>
      <c r="AI252" s="298"/>
      <c r="AJ252" s="298"/>
      <c r="AK252" s="298"/>
      <c r="AL252" s="298"/>
      <c r="AM252" s="200">
        <v>1</v>
      </c>
      <c r="AN252" s="200">
        <v>1</v>
      </c>
      <c r="AO252" s="200" t="s">
        <v>1742</v>
      </c>
      <c r="AP252" s="200">
        <v>0</v>
      </c>
      <c r="AQ252" s="241">
        <v>0</v>
      </c>
      <c r="AR252" s="247" t="s">
        <v>1743</v>
      </c>
      <c r="AS252" s="298" t="s">
        <v>1497</v>
      </c>
      <c r="AT252" s="194">
        <f t="shared" si="1"/>
        <v>-1500</v>
      </c>
      <c r="AU252" s="200">
        <v>-1500</v>
      </c>
      <c r="AV252" s="246">
        <f t="shared" si="2"/>
        <v>-44.117647058823501</v>
      </c>
      <c r="AW252" s="324"/>
      <c r="AX252" s="325" t="s">
        <v>1882</v>
      </c>
      <c r="AY252" s="256"/>
      <c r="AZ252" s="256"/>
      <c r="BA252" s="256"/>
      <c r="BB252" s="257" t="s">
        <v>1883</v>
      </c>
      <c r="BC252" s="257"/>
      <c r="BD252" s="257"/>
      <c r="BE252" s="257"/>
      <c r="BF252" s="257"/>
      <c r="BG252" s="257"/>
      <c r="BH252" s="184">
        <v>6800</v>
      </c>
      <c r="BI252" s="298" t="s">
        <v>1497</v>
      </c>
      <c r="BJ252" s="337"/>
      <c r="BK252" s="184" t="s">
        <v>1315</v>
      </c>
      <c r="BL252" s="184" t="s">
        <v>1883</v>
      </c>
      <c r="BM252" s="178">
        <v>1900</v>
      </c>
    </row>
    <row r="253" spans="1:65" s="178" customFormat="1" ht="28.5" hidden="1" customHeight="1">
      <c r="A253" s="191"/>
      <c r="B253" s="191"/>
      <c r="C253" s="191">
        <v>1</v>
      </c>
      <c r="D253" s="191"/>
      <c r="E253" s="345" t="s">
        <v>1884</v>
      </c>
      <c r="F253" s="298">
        <v>5000</v>
      </c>
      <c r="G253" s="298">
        <v>5000</v>
      </c>
      <c r="H253" s="298"/>
      <c r="I253" s="298"/>
      <c r="J253" s="298">
        <v>5000</v>
      </c>
      <c r="K253" s="306">
        <v>5000</v>
      </c>
      <c r="L253" s="298"/>
      <c r="M253" s="298"/>
      <c r="N253" s="298"/>
      <c r="O253" s="200"/>
      <c r="P253" s="200">
        <v>0</v>
      </c>
      <c r="Q253" s="237"/>
      <c r="R253" s="200"/>
      <c r="S253" s="200"/>
      <c r="T253" s="298">
        <v>10000</v>
      </c>
      <c r="U253" s="200">
        <v>5000</v>
      </c>
      <c r="V253" s="298">
        <v>10000</v>
      </c>
      <c r="W253" s="314">
        <f t="shared" si="3"/>
        <v>10000</v>
      </c>
      <c r="X253" s="298"/>
      <c r="Y253" s="298"/>
      <c r="Z253" s="298"/>
      <c r="AA253" s="298"/>
      <c r="AB253" s="298"/>
      <c r="AC253" s="298"/>
      <c r="AD253" s="298"/>
      <c r="AE253" s="298"/>
      <c r="AF253" s="298"/>
      <c r="AG253" s="298"/>
      <c r="AH253" s="298"/>
      <c r="AI253" s="298"/>
      <c r="AJ253" s="298"/>
      <c r="AK253" s="298"/>
      <c r="AL253" s="298"/>
      <c r="AM253" s="200">
        <v>1</v>
      </c>
      <c r="AN253" s="200">
        <v>1</v>
      </c>
      <c r="AO253" s="200" t="s">
        <v>1742</v>
      </c>
      <c r="AP253" s="200">
        <v>5000</v>
      </c>
      <c r="AQ253" s="241">
        <v>1</v>
      </c>
      <c r="AR253" s="247" t="s">
        <v>1743</v>
      </c>
      <c r="AS253" s="298" t="s">
        <v>1497</v>
      </c>
      <c r="AT253" s="194">
        <f t="shared" si="1"/>
        <v>0</v>
      </c>
      <c r="AU253" s="200">
        <v>0</v>
      </c>
      <c r="AV253" s="246">
        <f t="shared" si="2"/>
        <v>0</v>
      </c>
      <c r="AW253" s="324"/>
      <c r="AX253" s="325" t="s">
        <v>1885</v>
      </c>
      <c r="AY253" s="256"/>
      <c r="AZ253" s="256"/>
      <c r="BA253" s="256"/>
      <c r="BB253" s="257" t="s">
        <v>1886</v>
      </c>
      <c r="BC253" s="257"/>
      <c r="BD253" s="257"/>
      <c r="BE253" s="257"/>
      <c r="BF253" s="257"/>
      <c r="BG253" s="257"/>
      <c r="BH253" s="184">
        <v>15000</v>
      </c>
      <c r="BI253" s="298" t="s">
        <v>1497</v>
      </c>
      <c r="BJ253" s="337"/>
      <c r="BK253" s="184" t="s">
        <v>1315</v>
      </c>
      <c r="BL253" s="184" t="s">
        <v>1886</v>
      </c>
      <c r="BM253" s="178">
        <v>10000</v>
      </c>
    </row>
    <row r="254" spans="1:65" s="178" customFormat="1" ht="25.5" hidden="1" customHeight="1">
      <c r="A254" s="191"/>
      <c r="B254" s="191"/>
      <c r="C254" s="191">
        <v>1</v>
      </c>
      <c r="D254" s="191"/>
      <c r="E254" s="345" t="s">
        <v>1887</v>
      </c>
      <c r="F254" s="298">
        <v>4000</v>
      </c>
      <c r="G254" s="298">
        <v>4000</v>
      </c>
      <c r="H254" s="298"/>
      <c r="I254" s="298"/>
      <c r="J254" s="298">
        <v>4000</v>
      </c>
      <c r="K254" s="306">
        <v>4000</v>
      </c>
      <c r="L254" s="298"/>
      <c r="M254" s="298"/>
      <c r="N254" s="298"/>
      <c r="O254" s="200"/>
      <c r="P254" s="200">
        <v>0</v>
      </c>
      <c r="Q254" s="237"/>
      <c r="R254" s="200"/>
      <c r="S254" s="200"/>
      <c r="T254" s="298">
        <v>4420</v>
      </c>
      <c r="U254" s="200">
        <v>420</v>
      </c>
      <c r="V254" s="298">
        <v>4420</v>
      </c>
      <c r="W254" s="298">
        <f t="shared" si="3"/>
        <v>4420</v>
      </c>
      <c r="X254" s="298"/>
      <c r="Y254" s="298"/>
      <c r="Z254" s="298"/>
      <c r="AA254" s="298"/>
      <c r="AB254" s="298"/>
      <c r="AC254" s="298"/>
      <c r="AD254" s="298"/>
      <c r="AE254" s="298"/>
      <c r="AF254" s="298"/>
      <c r="AG254" s="298"/>
      <c r="AH254" s="298"/>
      <c r="AI254" s="298"/>
      <c r="AJ254" s="298"/>
      <c r="AK254" s="298"/>
      <c r="AL254" s="298"/>
      <c r="AM254" s="200">
        <v>1</v>
      </c>
      <c r="AN254" s="200">
        <v>1</v>
      </c>
      <c r="AO254" s="200" t="s">
        <v>1742</v>
      </c>
      <c r="AP254" s="200">
        <v>420</v>
      </c>
      <c r="AQ254" s="241">
        <v>0.105</v>
      </c>
      <c r="AR254" s="247" t="s">
        <v>1743</v>
      </c>
      <c r="AS254" s="298" t="s">
        <v>1497</v>
      </c>
      <c r="AT254" s="194">
        <f t="shared" si="1"/>
        <v>0</v>
      </c>
      <c r="AU254" s="200">
        <v>0</v>
      </c>
      <c r="AV254" s="246">
        <f t="shared" si="2"/>
        <v>0</v>
      </c>
      <c r="AW254" s="324"/>
      <c r="AX254" s="325" t="s">
        <v>1888</v>
      </c>
      <c r="AY254" s="256"/>
      <c r="AZ254" s="256"/>
      <c r="BA254" s="256"/>
      <c r="BB254" s="257" t="s">
        <v>1889</v>
      </c>
      <c r="BC254" s="257"/>
      <c r="BD254" s="257"/>
      <c r="BE254" s="257"/>
      <c r="BF254" s="257"/>
      <c r="BG254" s="257"/>
      <c r="BH254" s="184">
        <v>8420</v>
      </c>
      <c r="BI254" s="298" t="s">
        <v>1497</v>
      </c>
      <c r="BJ254" s="337"/>
      <c r="BK254" s="184" t="s">
        <v>1315</v>
      </c>
      <c r="BL254" s="184" t="s">
        <v>1889</v>
      </c>
      <c r="BM254" s="178">
        <v>4420</v>
      </c>
    </row>
    <row r="255" spans="1:65" s="178" customFormat="1" ht="39" hidden="1" customHeight="1">
      <c r="A255" s="191"/>
      <c r="B255" s="191"/>
      <c r="C255" s="191"/>
      <c r="D255" s="191"/>
      <c r="E255" s="345" t="s">
        <v>1890</v>
      </c>
      <c r="F255" s="298">
        <v>2100</v>
      </c>
      <c r="G255" s="298">
        <v>2100</v>
      </c>
      <c r="H255" s="298"/>
      <c r="I255" s="298"/>
      <c r="J255" s="298"/>
      <c r="K255" s="306"/>
      <c r="L255" s="298"/>
      <c r="M255" s="298"/>
      <c r="N255" s="298"/>
      <c r="O255" s="200"/>
      <c r="P255" s="200">
        <v>0</v>
      </c>
      <c r="Q255" s="237"/>
      <c r="R255" s="200"/>
      <c r="S255" s="200"/>
      <c r="T255" s="298"/>
      <c r="U255" s="200">
        <v>0</v>
      </c>
      <c r="V255" s="298"/>
      <c r="W255" s="298">
        <f t="shared" si="3"/>
        <v>0</v>
      </c>
      <c r="X255" s="298"/>
      <c r="Y255" s="298"/>
      <c r="Z255" s="298"/>
      <c r="AA255" s="298"/>
      <c r="AB255" s="298"/>
      <c r="AC255" s="298"/>
      <c r="AD255" s="298"/>
      <c r="AE255" s="298"/>
      <c r="AF255" s="298"/>
      <c r="AG255" s="298"/>
      <c r="AH255" s="298"/>
      <c r="AI255" s="298"/>
      <c r="AJ255" s="298"/>
      <c r="AK255" s="298"/>
      <c r="AL255" s="298"/>
      <c r="AM255" s="200">
        <v>1</v>
      </c>
      <c r="AN255" s="200">
        <v>1</v>
      </c>
      <c r="AO255" s="200" t="s">
        <v>1742</v>
      </c>
      <c r="AP255" s="200">
        <v>0</v>
      </c>
      <c r="AQ255" s="241">
        <v>0</v>
      </c>
      <c r="AR255" s="247" t="s">
        <v>1743</v>
      </c>
      <c r="AS255" s="298" t="s">
        <v>1497</v>
      </c>
      <c r="AT255" s="194">
        <f t="shared" si="1"/>
        <v>0</v>
      </c>
      <c r="AU255" s="200">
        <v>0</v>
      </c>
      <c r="AV255" s="246" t="e">
        <f t="shared" si="2"/>
        <v>#DIV/0!</v>
      </c>
      <c r="AW255" s="324" t="s">
        <v>1867</v>
      </c>
      <c r="AX255" s="334" t="s">
        <v>1891</v>
      </c>
      <c r="AY255" s="256"/>
      <c r="AZ255" s="256"/>
      <c r="BA255" s="256"/>
      <c r="BB255" s="257" t="s">
        <v>1892</v>
      </c>
      <c r="BC255" s="257"/>
      <c r="BD255" s="257"/>
      <c r="BE255" s="257"/>
      <c r="BF255" s="257"/>
      <c r="BG255" s="257"/>
      <c r="BH255" s="184">
        <v>0</v>
      </c>
      <c r="BI255" s="298" t="s">
        <v>1497</v>
      </c>
      <c r="BJ255" s="337"/>
      <c r="BK255" s="184" t="s">
        <v>1315</v>
      </c>
      <c r="BL255" s="184" t="s">
        <v>1892</v>
      </c>
    </row>
    <row r="256" spans="1:65" s="178" customFormat="1" ht="37.5" hidden="1">
      <c r="A256" s="191"/>
      <c r="B256" s="191"/>
      <c r="C256" s="191">
        <v>1</v>
      </c>
      <c r="D256" s="191"/>
      <c r="E256" s="345" t="s">
        <v>1893</v>
      </c>
      <c r="F256" s="298">
        <v>30000</v>
      </c>
      <c r="G256" s="298">
        <v>30000</v>
      </c>
      <c r="H256" s="298"/>
      <c r="I256" s="298"/>
      <c r="J256" s="298">
        <v>30000</v>
      </c>
      <c r="K256" s="306">
        <v>30000</v>
      </c>
      <c r="L256" s="298"/>
      <c r="M256" s="298"/>
      <c r="N256" s="298"/>
      <c r="O256" s="200"/>
      <c r="P256" s="200">
        <v>0</v>
      </c>
      <c r="Q256" s="237"/>
      <c r="R256" s="200"/>
      <c r="S256" s="200"/>
      <c r="T256" s="298">
        <v>10000</v>
      </c>
      <c r="U256" s="200">
        <v>-20000</v>
      </c>
      <c r="V256" s="298">
        <v>10000</v>
      </c>
      <c r="W256" s="298">
        <f t="shared" si="3"/>
        <v>10000</v>
      </c>
      <c r="X256" s="298"/>
      <c r="Y256" s="298"/>
      <c r="Z256" s="298"/>
      <c r="AA256" s="298"/>
      <c r="AB256" s="298"/>
      <c r="AC256" s="298"/>
      <c r="AD256" s="298"/>
      <c r="AE256" s="298"/>
      <c r="AF256" s="298"/>
      <c r="AG256" s="298"/>
      <c r="AH256" s="298"/>
      <c r="AI256" s="298"/>
      <c r="AJ256" s="298"/>
      <c r="AK256" s="298"/>
      <c r="AL256" s="298"/>
      <c r="AM256" s="200">
        <v>1</v>
      </c>
      <c r="AN256" s="200">
        <v>1</v>
      </c>
      <c r="AO256" s="200" t="s">
        <v>1742</v>
      </c>
      <c r="AP256" s="200">
        <v>-20000</v>
      </c>
      <c r="AQ256" s="241">
        <v>-0.66700000000000004</v>
      </c>
      <c r="AR256" s="247" t="s">
        <v>1743</v>
      </c>
      <c r="AS256" s="298" t="s">
        <v>1497</v>
      </c>
      <c r="AT256" s="194">
        <f t="shared" ref="AT256:AT319" si="4">W256-T256</f>
        <v>0</v>
      </c>
      <c r="AU256" s="200">
        <v>0</v>
      </c>
      <c r="AV256" s="246">
        <f t="shared" ref="AV256:AV319" si="5">AT256/T256*100</f>
        <v>0</v>
      </c>
      <c r="AW256" s="324"/>
      <c r="AX256" s="325" t="s">
        <v>1894</v>
      </c>
      <c r="AY256" s="256" t="s">
        <v>1895</v>
      </c>
      <c r="AZ256" s="256"/>
      <c r="BA256" s="256"/>
      <c r="BB256" s="257" t="s">
        <v>1896</v>
      </c>
      <c r="BC256" s="257"/>
      <c r="BD256" s="257"/>
      <c r="BE256" s="257"/>
      <c r="BF256" s="257"/>
      <c r="BG256" s="257"/>
      <c r="BH256" s="184">
        <v>40000</v>
      </c>
      <c r="BI256" s="298" t="s">
        <v>1497</v>
      </c>
      <c r="BJ256" s="337"/>
      <c r="BK256" s="184" t="s">
        <v>1315</v>
      </c>
      <c r="BL256" s="184" t="s">
        <v>2291</v>
      </c>
      <c r="BM256" s="178">
        <v>10000</v>
      </c>
    </row>
    <row r="257" spans="1:65" s="178" customFormat="1" ht="189" hidden="1">
      <c r="A257" s="191"/>
      <c r="B257" s="191"/>
      <c r="C257" s="191">
        <v>1</v>
      </c>
      <c r="D257" s="191"/>
      <c r="E257" s="345" t="s">
        <v>1897</v>
      </c>
      <c r="F257" s="298">
        <v>12000</v>
      </c>
      <c r="G257" s="298">
        <v>12000</v>
      </c>
      <c r="H257" s="298"/>
      <c r="I257" s="298"/>
      <c r="J257" s="298">
        <v>15000</v>
      </c>
      <c r="K257" s="306">
        <v>15000</v>
      </c>
      <c r="L257" s="298"/>
      <c r="M257" s="298"/>
      <c r="N257" s="298"/>
      <c r="O257" s="200"/>
      <c r="P257" s="200">
        <v>0</v>
      </c>
      <c r="Q257" s="237"/>
      <c r="R257" s="200"/>
      <c r="S257" s="200"/>
      <c r="T257" s="298">
        <v>15000</v>
      </c>
      <c r="U257" s="200">
        <v>0</v>
      </c>
      <c r="V257" s="298">
        <v>15000</v>
      </c>
      <c r="W257" s="314">
        <f t="shared" si="3"/>
        <v>15000</v>
      </c>
      <c r="X257" s="298"/>
      <c r="Y257" s="298"/>
      <c r="Z257" s="298"/>
      <c r="AA257" s="298"/>
      <c r="AB257" s="298"/>
      <c r="AC257" s="298"/>
      <c r="AD257" s="298"/>
      <c r="AE257" s="298"/>
      <c r="AF257" s="298"/>
      <c r="AG257" s="298"/>
      <c r="AH257" s="298"/>
      <c r="AI257" s="298"/>
      <c r="AJ257" s="298"/>
      <c r="AK257" s="298"/>
      <c r="AL257" s="298"/>
      <c r="AM257" s="200">
        <v>1</v>
      </c>
      <c r="AN257" s="200">
        <v>1</v>
      </c>
      <c r="AO257" s="200" t="s">
        <v>1742</v>
      </c>
      <c r="AP257" s="200">
        <v>0</v>
      </c>
      <c r="AQ257" s="241">
        <v>0</v>
      </c>
      <c r="AR257" s="247" t="s">
        <v>1743</v>
      </c>
      <c r="AS257" s="298" t="s">
        <v>1497</v>
      </c>
      <c r="AT257" s="194">
        <f t="shared" si="4"/>
        <v>0</v>
      </c>
      <c r="AU257" s="200">
        <v>0</v>
      </c>
      <c r="AV257" s="246">
        <f t="shared" si="5"/>
        <v>0</v>
      </c>
      <c r="AW257" s="324" t="s">
        <v>1898</v>
      </c>
      <c r="AX257" s="325" t="s">
        <v>1899</v>
      </c>
      <c r="AY257" s="324" t="s">
        <v>1898</v>
      </c>
      <c r="AZ257" s="324"/>
      <c r="BA257" s="324"/>
      <c r="BB257" s="257" t="s">
        <v>1900</v>
      </c>
      <c r="BC257" s="257"/>
      <c r="BD257" s="257"/>
      <c r="BE257" s="257"/>
      <c r="BF257" s="257"/>
      <c r="BG257" s="257"/>
      <c r="BH257" s="184">
        <v>30000</v>
      </c>
      <c r="BI257" s="298" t="s">
        <v>1497</v>
      </c>
      <c r="BJ257" s="337"/>
      <c r="BK257" s="184" t="s">
        <v>1315</v>
      </c>
      <c r="BL257" s="184" t="s">
        <v>1900</v>
      </c>
      <c r="BM257" s="178">
        <v>15000</v>
      </c>
    </row>
    <row r="258" spans="1:65" s="178" customFormat="1" ht="67.5" hidden="1">
      <c r="A258" s="191"/>
      <c r="B258" s="191"/>
      <c r="C258" s="191">
        <v>1</v>
      </c>
      <c r="D258" s="191"/>
      <c r="E258" s="345" t="s">
        <v>1901</v>
      </c>
      <c r="F258" s="298">
        <v>50000</v>
      </c>
      <c r="G258" s="298">
        <v>50000</v>
      </c>
      <c r="H258" s="298"/>
      <c r="I258" s="298"/>
      <c r="J258" s="298">
        <v>50000</v>
      </c>
      <c r="K258" s="306">
        <v>50000</v>
      </c>
      <c r="L258" s="298"/>
      <c r="M258" s="298"/>
      <c r="N258" s="298"/>
      <c r="O258" s="200"/>
      <c r="P258" s="200">
        <v>0</v>
      </c>
      <c r="Q258" s="237"/>
      <c r="R258" s="200"/>
      <c r="S258" s="200"/>
      <c r="T258" s="298">
        <v>0</v>
      </c>
      <c r="U258" s="200">
        <v>-50000</v>
      </c>
      <c r="V258" s="298"/>
      <c r="W258" s="366">
        <f t="shared" ref="W258:W321" si="6">BM258</f>
        <v>100000</v>
      </c>
      <c r="X258" s="298"/>
      <c r="Y258" s="298"/>
      <c r="Z258" s="298"/>
      <c r="AA258" s="298"/>
      <c r="AB258" s="298"/>
      <c r="AC258" s="298"/>
      <c r="AD258" s="298"/>
      <c r="AE258" s="298"/>
      <c r="AF258" s="298"/>
      <c r="AG258" s="298"/>
      <c r="AH258" s="298"/>
      <c r="AI258" s="298"/>
      <c r="AJ258" s="298"/>
      <c r="AK258" s="298"/>
      <c r="AL258" s="298"/>
      <c r="AM258" s="200">
        <v>1</v>
      </c>
      <c r="AN258" s="200">
        <v>1</v>
      </c>
      <c r="AO258" s="200" t="s">
        <v>1742</v>
      </c>
      <c r="AP258" s="200">
        <v>-50000</v>
      </c>
      <c r="AQ258" s="241">
        <v>-1</v>
      </c>
      <c r="AR258" s="247" t="s">
        <v>1743</v>
      </c>
      <c r="AS258" s="298" t="s">
        <v>1497</v>
      </c>
      <c r="AT258" s="194">
        <f t="shared" si="4"/>
        <v>100000</v>
      </c>
      <c r="AU258" s="200">
        <v>50000</v>
      </c>
      <c r="AV258" s="246" t="e">
        <f t="shared" si="5"/>
        <v>#DIV/0!</v>
      </c>
      <c r="AW258" s="324" t="s">
        <v>1902</v>
      </c>
      <c r="AX258" s="325" t="s">
        <v>1902</v>
      </c>
      <c r="AY258" s="324" t="s">
        <v>1902</v>
      </c>
      <c r="AZ258" s="324"/>
      <c r="BA258" s="324"/>
      <c r="BB258" s="257" t="s">
        <v>1903</v>
      </c>
      <c r="BC258" s="257"/>
      <c r="BD258" s="257"/>
      <c r="BE258" s="257"/>
      <c r="BF258" s="257"/>
      <c r="BG258" s="257"/>
      <c r="BH258" s="184">
        <v>50000</v>
      </c>
      <c r="BI258" s="298" t="s">
        <v>1497</v>
      </c>
      <c r="BJ258" s="337"/>
      <c r="BK258" s="184" t="s">
        <v>1315</v>
      </c>
      <c r="BL258" s="184" t="s">
        <v>1903</v>
      </c>
      <c r="BM258" s="178">
        <v>100000</v>
      </c>
    </row>
    <row r="259" spans="1:65" s="178" customFormat="1" ht="20.100000000000001" hidden="1" customHeight="1">
      <c r="A259" s="191"/>
      <c r="B259" s="191"/>
      <c r="C259" s="191">
        <v>1</v>
      </c>
      <c r="D259" s="191"/>
      <c r="E259" s="345" t="s">
        <v>1904</v>
      </c>
      <c r="F259" s="298"/>
      <c r="G259" s="298"/>
      <c r="H259" s="298"/>
      <c r="I259" s="298"/>
      <c r="J259" s="298">
        <v>47000</v>
      </c>
      <c r="K259" s="306">
        <v>47000</v>
      </c>
      <c r="L259" s="298"/>
      <c r="M259" s="298"/>
      <c r="N259" s="298"/>
      <c r="O259" s="200"/>
      <c r="P259" s="200">
        <v>0</v>
      </c>
      <c r="Q259" s="237"/>
      <c r="R259" s="200"/>
      <c r="S259" s="200"/>
      <c r="T259" s="298">
        <v>30000</v>
      </c>
      <c r="U259" s="200">
        <v>-17000</v>
      </c>
      <c r="V259" s="298">
        <v>30000</v>
      </c>
      <c r="W259" s="314">
        <f t="shared" si="6"/>
        <v>40000</v>
      </c>
      <c r="X259" s="298"/>
      <c r="Y259" s="298"/>
      <c r="Z259" s="298"/>
      <c r="AA259" s="298"/>
      <c r="AB259" s="298"/>
      <c r="AC259" s="298"/>
      <c r="AD259" s="298"/>
      <c r="AE259" s="298"/>
      <c r="AF259" s="298"/>
      <c r="AG259" s="298"/>
      <c r="AH259" s="298"/>
      <c r="AI259" s="298"/>
      <c r="AJ259" s="298"/>
      <c r="AK259" s="203"/>
      <c r="AL259" s="203"/>
      <c r="AM259" s="200"/>
      <c r="AN259" s="200"/>
      <c r="AO259" s="200"/>
      <c r="AP259" s="200">
        <v>-17000</v>
      </c>
      <c r="AQ259" s="241">
        <v>-0.36199999999999999</v>
      </c>
      <c r="AR259" s="247"/>
      <c r="AS259" s="298" t="s">
        <v>1497</v>
      </c>
      <c r="AT259" s="194">
        <f t="shared" si="4"/>
        <v>10000</v>
      </c>
      <c r="AU259" s="200">
        <v>10000</v>
      </c>
      <c r="AV259" s="246">
        <f t="shared" si="5"/>
        <v>33.3333333333333</v>
      </c>
      <c r="AW259" s="324" t="s">
        <v>1905</v>
      </c>
      <c r="AX259" s="325"/>
      <c r="AY259" s="256" t="s">
        <v>1906</v>
      </c>
      <c r="AZ259" s="256"/>
      <c r="BA259" s="256"/>
      <c r="BB259" s="257" t="s">
        <v>1904</v>
      </c>
      <c r="BC259" s="257"/>
      <c r="BD259" s="257"/>
      <c r="BE259" s="257"/>
      <c r="BF259" s="257"/>
      <c r="BG259" s="257"/>
      <c r="BH259" s="184">
        <v>77000</v>
      </c>
      <c r="BI259" s="298" t="s">
        <v>1497</v>
      </c>
      <c r="BJ259" s="337"/>
      <c r="BK259" s="184" t="s">
        <v>1315</v>
      </c>
      <c r="BL259" s="184" t="s">
        <v>1904</v>
      </c>
      <c r="BM259" s="178">
        <v>40000</v>
      </c>
    </row>
    <row r="260" spans="1:65" s="178" customFormat="1" ht="39.950000000000003" hidden="1" customHeight="1">
      <c r="A260" s="191"/>
      <c r="B260" s="191"/>
      <c r="C260" s="191">
        <v>1</v>
      </c>
      <c r="D260" s="191"/>
      <c r="E260" s="345" t="s">
        <v>1907</v>
      </c>
      <c r="F260" s="298">
        <v>1901</v>
      </c>
      <c r="G260" s="298">
        <v>1901</v>
      </c>
      <c r="H260" s="298"/>
      <c r="I260" s="298"/>
      <c r="J260" s="298">
        <v>1926</v>
      </c>
      <c r="K260" s="306">
        <v>1117</v>
      </c>
      <c r="L260" s="298"/>
      <c r="M260" s="298"/>
      <c r="N260" s="298"/>
      <c r="O260" s="200"/>
      <c r="P260" s="200">
        <v>-809</v>
      </c>
      <c r="Q260" s="237"/>
      <c r="R260" s="200"/>
      <c r="S260" s="200"/>
      <c r="T260" s="298">
        <v>1926</v>
      </c>
      <c r="U260" s="200">
        <v>809</v>
      </c>
      <c r="V260" s="298">
        <v>1926</v>
      </c>
      <c r="W260" s="314">
        <f t="shared" si="6"/>
        <v>1912</v>
      </c>
      <c r="X260" s="298"/>
      <c r="Y260" s="298"/>
      <c r="Z260" s="298"/>
      <c r="AA260" s="298"/>
      <c r="AB260" s="298">
        <v>1926</v>
      </c>
      <c r="AC260" s="298"/>
      <c r="AD260" s="298"/>
      <c r="AE260" s="298"/>
      <c r="AF260" s="298"/>
      <c r="AG260" s="298">
        <v>0</v>
      </c>
      <c r="AH260" s="298"/>
      <c r="AI260" s="298">
        <v>1926</v>
      </c>
      <c r="AJ260" s="298"/>
      <c r="AK260" s="203" t="s">
        <v>1488</v>
      </c>
      <c r="AL260" s="203" t="s">
        <v>1908</v>
      </c>
      <c r="AM260" s="200">
        <v>1</v>
      </c>
      <c r="AN260" s="200">
        <v>1</v>
      </c>
      <c r="AO260" s="200"/>
      <c r="AP260" s="200">
        <v>809</v>
      </c>
      <c r="AQ260" s="241">
        <v>0.72399999999999998</v>
      </c>
      <c r="AR260" s="247"/>
      <c r="AS260" s="298" t="s">
        <v>1309</v>
      </c>
      <c r="AT260" s="194">
        <f t="shared" si="4"/>
        <v>-14</v>
      </c>
      <c r="AU260" s="200">
        <v>0</v>
      </c>
      <c r="AV260" s="246">
        <f t="shared" si="5"/>
        <v>-0.72689511941848395</v>
      </c>
      <c r="AW260" s="324" t="s">
        <v>1909</v>
      </c>
      <c r="AX260" s="325"/>
      <c r="AY260" s="324" t="s">
        <v>1909</v>
      </c>
      <c r="AZ260" s="324"/>
      <c r="BA260" s="324"/>
      <c r="BB260" s="257" t="s">
        <v>1907</v>
      </c>
      <c r="BC260" s="257"/>
      <c r="BD260" s="257"/>
      <c r="BE260" s="257"/>
      <c r="BF260" s="257">
        <v>1117</v>
      </c>
      <c r="BG260" s="257"/>
      <c r="BH260" s="184">
        <v>3043</v>
      </c>
      <c r="BI260" s="298" t="s">
        <v>1309</v>
      </c>
      <c r="BJ260" s="337"/>
      <c r="BK260" s="184" t="s">
        <v>1315</v>
      </c>
      <c r="BL260" s="184" t="s">
        <v>1907</v>
      </c>
      <c r="BM260" s="178">
        <v>1912</v>
      </c>
    </row>
    <row r="261" spans="1:65" s="178" customFormat="1" ht="39.950000000000003" hidden="1" customHeight="1">
      <c r="A261" s="191"/>
      <c r="B261" s="191"/>
      <c r="C261" s="191">
        <v>1</v>
      </c>
      <c r="D261" s="191"/>
      <c r="E261" s="345" t="s">
        <v>1910</v>
      </c>
      <c r="F261" s="298">
        <v>684</v>
      </c>
      <c r="G261" s="298">
        <v>684</v>
      </c>
      <c r="H261" s="298"/>
      <c r="I261" s="298"/>
      <c r="J261" s="298">
        <v>466</v>
      </c>
      <c r="K261" s="306">
        <v>562</v>
      </c>
      <c r="L261" s="298"/>
      <c r="M261" s="298"/>
      <c r="N261" s="298"/>
      <c r="O261" s="200"/>
      <c r="P261" s="200">
        <v>96</v>
      </c>
      <c r="Q261" s="237"/>
      <c r="R261" s="200"/>
      <c r="S261" s="200"/>
      <c r="T261" s="298">
        <v>466</v>
      </c>
      <c r="U261" s="200">
        <v>-96</v>
      </c>
      <c r="V261" s="298">
        <v>466</v>
      </c>
      <c r="W261" s="314">
        <f t="shared" si="6"/>
        <v>483</v>
      </c>
      <c r="X261" s="298"/>
      <c r="Y261" s="298"/>
      <c r="Z261" s="298"/>
      <c r="AA261" s="298"/>
      <c r="AB261" s="298">
        <v>483</v>
      </c>
      <c r="AC261" s="298"/>
      <c r="AD261" s="298"/>
      <c r="AE261" s="298"/>
      <c r="AF261" s="298"/>
      <c r="AG261" s="298">
        <v>0</v>
      </c>
      <c r="AH261" s="298"/>
      <c r="AI261" s="298">
        <v>466</v>
      </c>
      <c r="AJ261" s="298"/>
      <c r="AK261" s="203" t="s">
        <v>1499</v>
      </c>
      <c r="AL261" s="203" t="s">
        <v>1908</v>
      </c>
      <c r="AM261" s="200">
        <v>1</v>
      </c>
      <c r="AN261" s="200">
        <v>1</v>
      </c>
      <c r="AO261" s="200"/>
      <c r="AP261" s="200">
        <v>-96</v>
      </c>
      <c r="AQ261" s="241">
        <v>-0.17100000000000001</v>
      </c>
      <c r="AR261" s="247"/>
      <c r="AS261" s="298" t="s">
        <v>1309</v>
      </c>
      <c r="AT261" s="194">
        <f t="shared" si="4"/>
        <v>17</v>
      </c>
      <c r="AU261" s="200">
        <v>17</v>
      </c>
      <c r="AV261" s="246">
        <f t="shared" si="5"/>
        <v>3.6480686695279001</v>
      </c>
      <c r="AW261" s="324" t="s">
        <v>1909</v>
      </c>
      <c r="AX261" s="325"/>
      <c r="AY261" s="324" t="s">
        <v>1909</v>
      </c>
      <c r="AZ261" s="324"/>
      <c r="BA261" s="324"/>
      <c r="BB261" s="257" t="s">
        <v>1910</v>
      </c>
      <c r="BC261" s="257"/>
      <c r="BD261" s="257"/>
      <c r="BE261" s="257"/>
      <c r="BF261" s="257">
        <v>562</v>
      </c>
      <c r="BG261" s="257"/>
      <c r="BH261" s="184">
        <v>1028</v>
      </c>
      <c r="BI261" s="298" t="s">
        <v>1309</v>
      </c>
      <c r="BJ261" s="337"/>
      <c r="BK261" s="184" t="s">
        <v>1315</v>
      </c>
      <c r="BL261" s="184" t="s">
        <v>1910</v>
      </c>
      <c r="BM261" s="178">
        <v>483</v>
      </c>
    </row>
    <row r="262" spans="1:65" s="178" customFormat="1" ht="39.950000000000003" hidden="1" customHeight="1">
      <c r="A262" s="191"/>
      <c r="B262" s="191"/>
      <c r="C262" s="191">
        <v>1</v>
      </c>
      <c r="D262" s="191"/>
      <c r="E262" s="345" t="s">
        <v>1911</v>
      </c>
      <c r="F262" s="298">
        <v>7850</v>
      </c>
      <c r="G262" s="298">
        <v>7850</v>
      </c>
      <c r="H262" s="298"/>
      <c r="I262" s="298"/>
      <c r="J262" s="298">
        <v>6982</v>
      </c>
      <c r="K262" s="306">
        <v>8320</v>
      </c>
      <c r="L262" s="298"/>
      <c r="M262" s="298"/>
      <c r="N262" s="298"/>
      <c r="O262" s="200"/>
      <c r="P262" s="200">
        <v>1338</v>
      </c>
      <c r="Q262" s="237"/>
      <c r="R262" s="200"/>
      <c r="S262" s="200"/>
      <c r="T262" s="298">
        <v>6982</v>
      </c>
      <c r="U262" s="200">
        <v>-1338</v>
      </c>
      <c r="V262" s="298">
        <v>6982</v>
      </c>
      <c r="W262" s="314">
        <f t="shared" si="6"/>
        <v>7332</v>
      </c>
      <c r="X262" s="298"/>
      <c r="Y262" s="298"/>
      <c r="Z262" s="298"/>
      <c r="AA262" s="298"/>
      <c r="AB262" s="298">
        <v>7332</v>
      </c>
      <c r="AC262" s="298"/>
      <c r="AD262" s="298"/>
      <c r="AE262" s="298"/>
      <c r="AF262" s="298"/>
      <c r="AG262" s="298">
        <v>0</v>
      </c>
      <c r="AH262" s="298"/>
      <c r="AI262" s="298">
        <v>6982</v>
      </c>
      <c r="AJ262" s="298"/>
      <c r="AK262" s="203" t="s">
        <v>1491</v>
      </c>
      <c r="AL262" s="203" t="s">
        <v>1908</v>
      </c>
      <c r="AM262" s="200">
        <v>1</v>
      </c>
      <c r="AN262" s="200">
        <v>1</v>
      </c>
      <c r="AO262" s="200"/>
      <c r="AP262" s="200">
        <v>-1338</v>
      </c>
      <c r="AQ262" s="241">
        <v>-0.161</v>
      </c>
      <c r="AR262" s="247"/>
      <c r="AS262" s="298" t="s">
        <v>1309</v>
      </c>
      <c r="AT262" s="194">
        <f t="shared" si="4"/>
        <v>350</v>
      </c>
      <c r="AU262" s="200">
        <v>350</v>
      </c>
      <c r="AV262" s="246">
        <f t="shared" si="5"/>
        <v>5.0128902893153802</v>
      </c>
      <c r="AW262" s="324" t="s">
        <v>1909</v>
      </c>
      <c r="AX262" s="325"/>
      <c r="AY262" s="324" t="s">
        <v>1909</v>
      </c>
      <c r="AZ262" s="324"/>
      <c r="BA262" s="324"/>
      <c r="BB262" s="257" t="s">
        <v>1911</v>
      </c>
      <c r="BC262" s="257"/>
      <c r="BD262" s="257"/>
      <c r="BE262" s="257"/>
      <c r="BF262" s="257">
        <v>8320</v>
      </c>
      <c r="BG262" s="257"/>
      <c r="BH262" s="184">
        <v>15302</v>
      </c>
      <c r="BI262" s="298" t="s">
        <v>1309</v>
      </c>
      <c r="BJ262" s="337"/>
      <c r="BK262" s="184" t="s">
        <v>1315</v>
      </c>
      <c r="BL262" s="184" t="s">
        <v>1911</v>
      </c>
      <c r="BM262" s="178">
        <v>7332</v>
      </c>
    </row>
    <row r="263" spans="1:65" s="178" customFormat="1" ht="39.950000000000003" hidden="1" customHeight="1">
      <c r="A263" s="191"/>
      <c r="B263" s="191"/>
      <c r="C263" s="191">
        <v>1</v>
      </c>
      <c r="D263" s="191"/>
      <c r="E263" s="345" t="s">
        <v>1912</v>
      </c>
      <c r="F263" s="298">
        <v>1257</v>
      </c>
      <c r="G263" s="298">
        <v>1257</v>
      </c>
      <c r="H263" s="298"/>
      <c r="I263" s="298"/>
      <c r="J263" s="298">
        <v>1257</v>
      </c>
      <c r="K263" s="306">
        <v>1257</v>
      </c>
      <c r="L263" s="298"/>
      <c r="M263" s="298"/>
      <c r="N263" s="298"/>
      <c r="O263" s="200"/>
      <c r="P263" s="200">
        <v>0</v>
      </c>
      <c r="Q263" s="237"/>
      <c r="R263" s="200"/>
      <c r="S263" s="200"/>
      <c r="T263" s="298">
        <v>745</v>
      </c>
      <c r="U263" s="200">
        <v>-512</v>
      </c>
      <c r="V263" s="298">
        <v>745</v>
      </c>
      <c r="W263" s="314">
        <f t="shared" si="6"/>
        <v>937</v>
      </c>
      <c r="X263" s="298"/>
      <c r="Y263" s="298"/>
      <c r="Z263" s="298"/>
      <c r="AA263" s="298"/>
      <c r="AB263" s="298">
        <v>937</v>
      </c>
      <c r="AC263" s="298"/>
      <c r="AD263" s="298"/>
      <c r="AE263" s="298"/>
      <c r="AF263" s="298"/>
      <c r="AG263" s="298">
        <v>0</v>
      </c>
      <c r="AH263" s="298"/>
      <c r="AI263" s="298">
        <v>745</v>
      </c>
      <c r="AJ263" s="298"/>
      <c r="AK263" s="203" t="s">
        <v>1483</v>
      </c>
      <c r="AL263" s="203" t="s">
        <v>1913</v>
      </c>
      <c r="AM263" s="200">
        <v>1</v>
      </c>
      <c r="AN263" s="200">
        <v>1</v>
      </c>
      <c r="AO263" s="200"/>
      <c r="AP263" s="200">
        <v>-512</v>
      </c>
      <c r="AQ263" s="241">
        <v>-0.40699999999999997</v>
      </c>
      <c r="AR263" s="247"/>
      <c r="AS263" s="298" t="s">
        <v>1309</v>
      </c>
      <c r="AT263" s="194">
        <f t="shared" si="4"/>
        <v>192</v>
      </c>
      <c r="AU263" s="200">
        <v>192</v>
      </c>
      <c r="AV263" s="246">
        <f t="shared" si="5"/>
        <v>25.7718120805369</v>
      </c>
      <c r="AW263" s="324" t="s">
        <v>1909</v>
      </c>
      <c r="AX263" s="325"/>
      <c r="AY263" s="324" t="s">
        <v>1909</v>
      </c>
      <c r="AZ263" s="324"/>
      <c r="BA263" s="324"/>
      <c r="BB263" s="257" t="s">
        <v>1912</v>
      </c>
      <c r="BC263" s="257"/>
      <c r="BD263" s="257"/>
      <c r="BE263" s="257"/>
      <c r="BF263" s="257">
        <v>1257</v>
      </c>
      <c r="BG263" s="257"/>
      <c r="BH263" s="184">
        <v>2002</v>
      </c>
      <c r="BI263" s="298" t="s">
        <v>1309</v>
      </c>
      <c r="BJ263" s="337"/>
      <c r="BK263" s="184" t="s">
        <v>1315</v>
      </c>
      <c r="BL263" s="184" t="s">
        <v>1912</v>
      </c>
      <c r="BM263" s="178">
        <v>937</v>
      </c>
    </row>
    <row r="264" spans="1:65" s="178" customFormat="1" ht="28.5" hidden="1" customHeight="1">
      <c r="A264" s="191"/>
      <c r="B264" s="191"/>
      <c r="C264" s="191"/>
      <c r="D264" s="191"/>
      <c r="E264" s="345" t="s">
        <v>1914</v>
      </c>
      <c r="F264" s="298">
        <v>1000</v>
      </c>
      <c r="G264" s="298">
        <v>1000</v>
      </c>
      <c r="H264" s="298"/>
      <c r="I264" s="298"/>
      <c r="J264" s="298">
        <v>0</v>
      </c>
      <c r="K264" s="306">
        <v>0</v>
      </c>
      <c r="L264" s="298"/>
      <c r="M264" s="298"/>
      <c r="N264" s="298"/>
      <c r="O264" s="200"/>
      <c r="P264" s="200">
        <v>0</v>
      </c>
      <c r="Q264" s="237"/>
      <c r="R264" s="200"/>
      <c r="S264" s="200"/>
      <c r="T264" s="298"/>
      <c r="U264" s="200">
        <v>0</v>
      </c>
      <c r="V264" s="298"/>
      <c r="W264" s="298">
        <f t="shared" si="6"/>
        <v>0</v>
      </c>
      <c r="X264" s="298"/>
      <c r="Y264" s="298"/>
      <c r="Z264" s="298"/>
      <c r="AA264" s="298"/>
      <c r="AB264" s="298"/>
      <c r="AC264" s="298"/>
      <c r="AD264" s="298"/>
      <c r="AE264" s="298"/>
      <c r="AF264" s="298"/>
      <c r="AG264" s="298"/>
      <c r="AH264" s="298"/>
      <c r="AI264" s="298"/>
      <c r="AJ264" s="298"/>
      <c r="AK264" s="203"/>
      <c r="AL264" s="203"/>
      <c r="AM264" s="200">
        <v>1</v>
      </c>
      <c r="AN264" s="200">
        <v>1</v>
      </c>
      <c r="AO264" s="200"/>
      <c r="AP264" s="200">
        <v>0</v>
      </c>
      <c r="AQ264" s="241">
        <v>0</v>
      </c>
      <c r="AR264" s="247"/>
      <c r="AS264" s="298" t="s">
        <v>1340</v>
      </c>
      <c r="AT264" s="194">
        <f t="shared" si="4"/>
        <v>0</v>
      </c>
      <c r="AU264" s="200">
        <v>0</v>
      </c>
      <c r="AV264" s="246" t="e">
        <f t="shared" si="5"/>
        <v>#DIV/0!</v>
      </c>
      <c r="AW264" s="324" t="s">
        <v>1909</v>
      </c>
      <c r="AX264" s="325"/>
      <c r="AY264" s="256"/>
      <c r="AZ264" s="256"/>
      <c r="BA264" s="256"/>
      <c r="BB264" s="257" t="s">
        <v>1914</v>
      </c>
      <c r="BC264" s="257"/>
      <c r="BD264" s="257"/>
      <c r="BE264" s="257"/>
      <c r="BF264" s="257">
        <v>0</v>
      </c>
      <c r="BG264" s="257"/>
      <c r="BH264" s="184">
        <v>0</v>
      </c>
      <c r="BI264" s="298" t="s">
        <v>1340</v>
      </c>
      <c r="BJ264" s="337"/>
      <c r="BK264" s="184" t="s">
        <v>1315</v>
      </c>
      <c r="BL264" s="184" t="s">
        <v>1914</v>
      </c>
    </row>
    <row r="265" spans="1:65" s="178" customFormat="1" ht="40.5" hidden="1" customHeight="1">
      <c r="A265" s="191"/>
      <c r="B265" s="191"/>
      <c r="C265" s="191"/>
      <c r="D265" s="191"/>
      <c r="E265" s="345" t="s">
        <v>1915</v>
      </c>
      <c r="F265" s="298"/>
      <c r="G265" s="298"/>
      <c r="H265" s="298"/>
      <c r="I265" s="298"/>
      <c r="J265" s="298">
        <v>0</v>
      </c>
      <c r="K265" s="306">
        <v>0</v>
      </c>
      <c r="L265" s="298"/>
      <c r="M265" s="298"/>
      <c r="N265" s="298"/>
      <c r="O265" s="200"/>
      <c r="P265" s="200">
        <v>0</v>
      </c>
      <c r="Q265" s="237"/>
      <c r="R265" s="200"/>
      <c r="S265" s="200"/>
      <c r="T265" s="298">
        <v>0</v>
      </c>
      <c r="U265" s="200">
        <v>0</v>
      </c>
      <c r="V265" s="298">
        <v>0</v>
      </c>
      <c r="W265" s="298">
        <f t="shared" si="6"/>
        <v>0</v>
      </c>
      <c r="X265" s="298"/>
      <c r="Y265" s="298"/>
      <c r="Z265" s="298"/>
      <c r="AA265" s="298"/>
      <c r="AB265" s="298"/>
      <c r="AC265" s="298"/>
      <c r="AD265" s="298"/>
      <c r="AE265" s="298"/>
      <c r="AF265" s="298"/>
      <c r="AG265" s="298"/>
      <c r="AH265" s="298"/>
      <c r="AI265" s="298">
        <v>0</v>
      </c>
      <c r="AJ265" s="298"/>
      <c r="AK265" s="203" t="s">
        <v>1478</v>
      </c>
      <c r="AL265" s="203"/>
      <c r="AM265" s="200"/>
      <c r="AN265" s="200"/>
      <c r="AO265" s="200"/>
      <c r="AP265" s="200">
        <v>0</v>
      </c>
      <c r="AQ265" s="241">
        <v>0</v>
      </c>
      <c r="AR265" s="247"/>
      <c r="AS265" s="298" t="s">
        <v>1309</v>
      </c>
      <c r="AT265" s="194">
        <f t="shared" si="4"/>
        <v>0</v>
      </c>
      <c r="AU265" s="200">
        <v>0</v>
      </c>
      <c r="AV265" s="246" t="e">
        <f t="shared" si="5"/>
        <v>#DIV/0!</v>
      </c>
      <c r="AW265" s="324" t="s">
        <v>1916</v>
      </c>
      <c r="AX265" s="325"/>
      <c r="AY265" s="256"/>
      <c r="AZ265" s="256"/>
      <c r="BA265" s="256"/>
      <c r="BB265" s="257" t="s">
        <v>1917</v>
      </c>
      <c r="BC265" s="257"/>
      <c r="BD265" s="257"/>
      <c r="BE265" s="257"/>
      <c r="BF265" s="257"/>
      <c r="BG265" s="257"/>
      <c r="BH265" s="184">
        <v>0</v>
      </c>
      <c r="BI265" s="298" t="s">
        <v>1309</v>
      </c>
      <c r="BJ265" s="337"/>
      <c r="BK265" s="184" t="s">
        <v>1315</v>
      </c>
      <c r="BL265" s="184" t="s">
        <v>1917</v>
      </c>
      <c r="BM265" s="178">
        <v>0</v>
      </c>
    </row>
    <row r="266" spans="1:65" s="178" customFormat="1" ht="38.25" hidden="1" customHeight="1">
      <c r="A266" s="191"/>
      <c r="B266" s="191"/>
      <c r="C266" s="191"/>
      <c r="D266" s="191"/>
      <c r="E266" s="345" t="s">
        <v>1918</v>
      </c>
      <c r="F266" s="298"/>
      <c r="G266" s="298"/>
      <c r="H266" s="298"/>
      <c r="I266" s="298"/>
      <c r="J266" s="298">
        <v>0</v>
      </c>
      <c r="K266" s="306">
        <v>0</v>
      </c>
      <c r="L266" s="298"/>
      <c r="M266" s="298"/>
      <c r="N266" s="298"/>
      <c r="O266" s="200"/>
      <c r="P266" s="200">
        <v>0</v>
      </c>
      <c r="Q266" s="237"/>
      <c r="R266" s="200"/>
      <c r="S266" s="200"/>
      <c r="T266" s="298"/>
      <c r="U266" s="200">
        <v>0</v>
      </c>
      <c r="V266" s="298"/>
      <c r="W266" s="298">
        <f t="shared" si="6"/>
        <v>0</v>
      </c>
      <c r="X266" s="298"/>
      <c r="Y266" s="298"/>
      <c r="Z266" s="298"/>
      <c r="AA266" s="298"/>
      <c r="AB266" s="298"/>
      <c r="AC266" s="298"/>
      <c r="AD266" s="298"/>
      <c r="AE266" s="298"/>
      <c r="AF266" s="298"/>
      <c r="AG266" s="298"/>
      <c r="AH266" s="298"/>
      <c r="AI266" s="298"/>
      <c r="AJ266" s="298"/>
      <c r="AK266" s="203"/>
      <c r="AL266" s="203"/>
      <c r="AM266" s="200"/>
      <c r="AN266" s="200"/>
      <c r="AO266" s="200"/>
      <c r="AP266" s="200">
        <v>0</v>
      </c>
      <c r="AQ266" s="241">
        <v>0</v>
      </c>
      <c r="AR266" s="247"/>
      <c r="AS266" s="203" t="s">
        <v>1327</v>
      </c>
      <c r="AT266" s="194">
        <f t="shared" si="4"/>
        <v>0</v>
      </c>
      <c r="AU266" s="200">
        <v>0</v>
      </c>
      <c r="AV266" s="246" t="e">
        <f t="shared" si="5"/>
        <v>#DIV/0!</v>
      </c>
      <c r="AW266" s="324" t="s">
        <v>1916</v>
      </c>
      <c r="AX266" s="325"/>
      <c r="AY266" s="256"/>
      <c r="AZ266" s="256"/>
      <c r="BA266" s="256"/>
      <c r="BB266" s="257" t="s">
        <v>1919</v>
      </c>
      <c r="BC266" s="257"/>
      <c r="BD266" s="257"/>
      <c r="BE266" s="257"/>
      <c r="BF266" s="257"/>
      <c r="BG266" s="257"/>
      <c r="BH266" s="184">
        <v>0</v>
      </c>
      <c r="BI266" s="203" t="s">
        <v>1327</v>
      </c>
      <c r="BJ266" s="270"/>
      <c r="BK266" s="184" t="s">
        <v>1315</v>
      </c>
      <c r="BL266" s="184" t="s">
        <v>1919</v>
      </c>
    </row>
    <row r="267" spans="1:65" s="178" customFormat="1" ht="37.5" hidden="1" customHeight="1">
      <c r="A267" s="191"/>
      <c r="B267" s="191"/>
      <c r="C267" s="191"/>
      <c r="D267" s="191"/>
      <c r="E267" s="345" t="s">
        <v>1920</v>
      </c>
      <c r="F267" s="298"/>
      <c r="G267" s="298"/>
      <c r="H267" s="298"/>
      <c r="I267" s="298"/>
      <c r="J267" s="298">
        <v>0</v>
      </c>
      <c r="K267" s="306">
        <v>0</v>
      </c>
      <c r="L267" s="298"/>
      <c r="M267" s="298"/>
      <c r="N267" s="298"/>
      <c r="O267" s="200"/>
      <c r="P267" s="200">
        <v>0</v>
      </c>
      <c r="Q267" s="237"/>
      <c r="R267" s="200"/>
      <c r="S267" s="200"/>
      <c r="T267" s="298"/>
      <c r="U267" s="200">
        <v>0</v>
      </c>
      <c r="V267" s="298"/>
      <c r="W267" s="298">
        <f t="shared" si="6"/>
        <v>0</v>
      </c>
      <c r="X267" s="298"/>
      <c r="Y267" s="298"/>
      <c r="Z267" s="298"/>
      <c r="AA267" s="298"/>
      <c r="AB267" s="298"/>
      <c r="AC267" s="298"/>
      <c r="AD267" s="298"/>
      <c r="AE267" s="298"/>
      <c r="AF267" s="298"/>
      <c r="AG267" s="298"/>
      <c r="AH267" s="298"/>
      <c r="AI267" s="298"/>
      <c r="AJ267" s="298"/>
      <c r="AK267" s="203"/>
      <c r="AL267" s="203"/>
      <c r="AM267" s="200"/>
      <c r="AN267" s="200"/>
      <c r="AO267" s="200"/>
      <c r="AP267" s="200">
        <v>0</v>
      </c>
      <c r="AQ267" s="241">
        <v>0</v>
      </c>
      <c r="AR267" s="247"/>
      <c r="AS267" s="203" t="s">
        <v>1327</v>
      </c>
      <c r="AT267" s="194">
        <f t="shared" si="4"/>
        <v>0</v>
      </c>
      <c r="AU267" s="200">
        <v>0</v>
      </c>
      <c r="AV267" s="246" t="e">
        <f t="shared" si="5"/>
        <v>#DIV/0!</v>
      </c>
      <c r="AW267" s="324" t="s">
        <v>1916</v>
      </c>
      <c r="AX267" s="325"/>
      <c r="AY267" s="256"/>
      <c r="AZ267" s="256"/>
      <c r="BA267" s="256"/>
      <c r="BB267" s="257" t="s">
        <v>1921</v>
      </c>
      <c r="BC267" s="257"/>
      <c r="BD267" s="257"/>
      <c r="BE267" s="257"/>
      <c r="BF267" s="257"/>
      <c r="BG267" s="257"/>
      <c r="BH267" s="184">
        <v>0</v>
      </c>
      <c r="BI267" s="203" t="s">
        <v>1327</v>
      </c>
      <c r="BJ267" s="270"/>
      <c r="BK267" s="184" t="s">
        <v>1315</v>
      </c>
      <c r="BL267" s="184" t="s">
        <v>1921</v>
      </c>
    </row>
    <row r="268" spans="1:65" s="178" customFormat="1" ht="28.5" hidden="1" customHeight="1">
      <c r="A268" s="191"/>
      <c r="B268" s="191"/>
      <c r="C268" s="191">
        <v>1</v>
      </c>
      <c r="D268" s="191"/>
      <c r="E268" s="345" t="s">
        <v>1462</v>
      </c>
      <c r="F268" s="298"/>
      <c r="G268" s="298"/>
      <c r="H268" s="298"/>
      <c r="I268" s="298"/>
      <c r="J268" s="298"/>
      <c r="K268" s="306"/>
      <c r="L268" s="298"/>
      <c r="M268" s="298"/>
      <c r="N268" s="298"/>
      <c r="O268" s="200"/>
      <c r="P268" s="200"/>
      <c r="Q268" s="237"/>
      <c r="R268" s="200"/>
      <c r="S268" s="200"/>
      <c r="T268" s="298">
        <v>1375</v>
      </c>
      <c r="U268" s="200">
        <v>1375</v>
      </c>
      <c r="V268" s="298">
        <v>1375</v>
      </c>
      <c r="W268" s="314">
        <f t="shared" si="6"/>
        <v>1375</v>
      </c>
      <c r="X268" s="298"/>
      <c r="Y268" s="298"/>
      <c r="Z268" s="298"/>
      <c r="AA268" s="298"/>
      <c r="AB268" s="298">
        <v>1375</v>
      </c>
      <c r="AC268" s="298"/>
      <c r="AD268" s="298"/>
      <c r="AE268" s="298"/>
      <c r="AF268" s="298"/>
      <c r="AG268" s="298">
        <v>0</v>
      </c>
      <c r="AH268" s="298"/>
      <c r="AI268" s="298">
        <v>1375</v>
      </c>
      <c r="AJ268" s="298"/>
      <c r="AK268" s="203"/>
      <c r="AL268" s="203"/>
      <c r="AM268" s="200"/>
      <c r="AN268" s="200"/>
      <c r="AO268" s="200"/>
      <c r="AP268" s="200">
        <v>1375</v>
      </c>
      <c r="AQ268" s="241">
        <v>0</v>
      </c>
      <c r="AR268" s="247"/>
      <c r="AS268" s="298" t="s">
        <v>1309</v>
      </c>
      <c r="AT268" s="194">
        <f t="shared" si="4"/>
        <v>0</v>
      </c>
      <c r="AU268" s="200">
        <v>0</v>
      </c>
      <c r="AV268" s="246">
        <f t="shared" si="5"/>
        <v>0</v>
      </c>
      <c r="AW268" s="324"/>
      <c r="AX268" s="325"/>
      <c r="AY268" s="256"/>
      <c r="AZ268" s="256"/>
      <c r="BA268" s="256"/>
      <c r="BB268" s="257"/>
      <c r="BC268" s="257"/>
      <c r="BD268" s="257"/>
      <c r="BE268" s="257"/>
      <c r="BF268" s="257"/>
      <c r="BG268" s="257"/>
      <c r="BH268" s="184">
        <v>1375</v>
      </c>
      <c r="BI268" s="298" t="s">
        <v>1309</v>
      </c>
      <c r="BJ268" s="337"/>
      <c r="BK268" s="184" t="s">
        <v>1315</v>
      </c>
      <c r="BL268" s="184" t="s">
        <v>1462</v>
      </c>
      <c r="BM268" s="178">
        <v>1375</v>
      </c>
    </row>
    <row r="269" spans="1:65" s="178" customFormat="1" ht="39" hidden="1" customHeight="1">
      <c r="A269" s="191"/>
      <c r="B269" s="191"/>
      <c r="C269" s="191">
        <v>1</v>
      </c>
      <c r="D269" s="191"/>
      <c r="E269" s="345" t="s">
        <v>1922</v>
      </c>
      <c r="F269" s="298"/>
      <c r="G269" s="298"/>
      <c r="H269" s="298"/>
      <c r="I269" s="298"/>
      <c r="J269" s="298">
        <v>355</v>
      </c>
      <c r="K269" s="306">
        <v>355</v>
      </c>
      <c r="L269" s="298"/>
      <c r="M269" s="298"/>
      <c r="N269" s="298"/>
      <c r="O269" s="200"/>
      <c r="P269" s="200">
        <v>0</v>
      </c>
      <c r="Q269" s="237"/>
      <c r="R269" s="200"/>
      <c r="S269" s="200"/>
      <c r="T269" s="298">
        <v>355</v>
      </c>
      <c r="U269" s="200">
        <v>0</v>
      </c>
      <c r="V269" s="298">
        <v>355</v>
      </c>
      <c r="W269" s="314">
        <f t="shared" si="6"/>
        <v>355</v>
      </c>
      <c r="X269" s="298"/>
      <c r="Y269" s="298"/>
      <c r="Z269" s="298"/>
      <c r="AA269" s="298"/>
      <c r="AB269" s="298">
        <v>355</v>
      </c>
      <c r="AC269" s="298"/>
      <c r="AD269" s="298"/>
      <c r="AE269" s="298"/>
      <c r="AF269" s="298"/>
      <c r="AG269" s="298">
        <v>0</v>
      </c>
      <c r="AH269" s="298"/>
      <c r="AI269" s="298">
        <v>355</v>
      </c>
      <c r="AJ269" s="298"/>
      <c r="AK269" s="203"/>
      <c r="AL269" s="203"/>
      <c r="AM269" s="200"/>
      <c r="AN269" s="200"/>
      <c r="AO269" s="200"/>
      <c r="AP269" s="200">
        <v>0</v>
      </c>
      <c r="AQ269" s="241">
        <v>0</v>
      </c>
      <c r="AR269" s="247"/>
      <c r="AS269" s="298" t="s">
        <v>1309</v>
      </c>
      <c r="AT269" s="194">
        <f t="shared" si="4"/>
        <v>0</v>
      </c>
      <c r="AU269" s="200">
        <v>0</v>
      </c>
      <c r="AV269" s="246">
        <f t="shared" si="5"/>
        <v>0</v>
      </c>
      <c r="AW269" s="324"/>
      <c r="AX269" s="325"/>
      <c r="AY269" s="256"/>
      <c r="AZ269" s="256"/>
      <c r="BA269" s="256"/>
      <c r="BB269" s="257" t="s">
        <v>1922</v>
      </c>
      <c r="BC269" s="257"/>
      <c r="BD269" s="257"/>
      <c r="BE269" s="257"/>
      <c r="BF269" s="257">
        <v>355</v>
      </c>
      <c r="BG269" s="257"/>
      <c r="BH269" s="184">
        <v>710</v>
      </c>
      <c r="BI269" s="298" t="s">
        <v>1309</v>
      </c>
      <c r="BJ269" s="337"/>
      <c r="BK269" s="184" t="s">
        <v>1315</v>
      </c>
      <c r="BL269" s="184" t="s">
        <v>1922</v>
      </c>
      <c r="BM269" s="178">
        <v>355</v>
      </c>
    </row>
    <row r="270" spans="1:65" s="178" customFormat="1" ht="39" hidden="1" customHeight="1">
      <c r="A270" s="191"/>
      <c r="B270" s="191"/>
      <c r="C270" s="191">
        <v>1</v>
      </c>
      <c r="D270" s="191"/>
      <c r="E270" s="345" t="s">
        <v>1459</v>
      </c>
      <c r="F270" s="298"/>
      <c r="G270" s="298"/>
      <c r="H270" s="298"/>
      <c r="I270" s="298"/>
      <c r="J270" s="298"/>
      <c r="K270" s="306"/>
      <c r="L270" s="298"/>
      <c r="M270" s="298"/>
      <c r="N270" s="298"/>
      <c r="O270" s="200"/>
      <c r="P270" s="200"/>
      <c r="Q270" s="237"/>
      <c r="R270" s="200"/>
      <c r="S270" s="200"/>
      <c r="T270" s="298">
        <v>530</v>
      </c>
      <c r="U270" s="200">
        <v>530</v>
      </c>
      <c r="V270" s="298">
        <v>530</v>
      </c>
      <c r="W270" s="314">
        <f t="shared" si="6"/>
        <v>530</v>
      </c>
      <c r="X270" s="298"/>
      <c r="Y270" s="298"/>
      <c r="Z270" s="298"/>
      <c r="AA270" s="298"/>
      <c r="AB270" s="298">
        <v>530</v>
      </c>
      <c r="AC270" s="298"/>
      <c r="AD270" s="298"/>
      <c r="AE270" s="298"/>
      <c r="AF270" s="298"/>
      <c r="AG270" s="298">
        <v>0</v>
      </c>
      <c r="AH270" s="298"/>
      <c r="AI270" s="298">
        <v>530</v>
      </c>
      <c r="AJ270" s="298"/>
      <c r="AK270" s="203"/>
      <c r="AL270" s="203"/>
      <c r="AM270" s="200"/>
      <c r="AN270" s="200"/>
      <c r="AO270" s="200"/>
      <c r="AP270" s="200">
        <v>530</v>
      </c>
      <c r="AQ270" s="241">
        <v>0</v>
      </c>
      <c r="AR270" s="247"/>
      <c r="AS270" s="298" t="s">
        <v>1309</v>
      </c>
      <c r="AT270" s="194">
        <f t="shared" si="4"/>
        <v>0</v>
      </c>
      <c r="AU270" s="200">
        <v>0</v>
      </c>
      <c r="AV270" s="246">
        <f t="shared" si="5"/>
        <v>0</v>
      </c>
      <c r="AW270" s="324"/>
      <c r="AX270" s="325"/>
      <c r="AY270" s="256"/>
      <c r="AZ270" s="256"/>
      <c r="BA270" s="256"/>
      <c r="BB270" s="257"/>
      <c r="BC270" s="257"/>
      <c r="BD270" s="257"/>
      <c r="BE270" s="257"/>
      <c r="BF270" s="257"/>
      <c r="BG270" s="257"/>
      <c r="BH270" s="184">
        <v>530</v>
      </c>
      <c r="BI270" s="298" t="s">
        <v>1309</v>
      </c>
      <c r="BJ270" s="337"/>
      <c r="BK270" s="184" t="s">
        <v>1315</v>
      </c>
      <c r="BL270" s="184" t="s">
        <v>1459</v>
      </c>
      <c r="BM270" s="178">
        <v>530</v>
      </c>
    </row>
    <row r="271" spans="1:65" s="178" customFormat="1" ht="39" hidden="1" customHeight="1">
      <c r="A271" s="191"/>
      <c r="B271" s="191"/>
      <c r="C271" s="191">
        <v>1</v>
      </c>
      <c r="D271" s="191"/>
      <c r="E271" s="345" t="s">
        <v>1460</v>
      </c>
      <c r="F271" s="298"/>
      <c r="G271" s="298"/>
      <c r="H271" s="298"/>
      <c r="I271" s="298"/>
      <c r="J271" s="298"/>
      <c r="K271" s="306"/>
      <c r="L271" s="298"/>
      <c r="M271" s="298"/>
      <c r="N271" s="298"/>
      <c r="O271" s="200"/>
      <c r="P271" s="200"/>
      <c r="Q271" s="237"/>
      <c r="R271" s="200"/>
      <c r="S271" s="200"/>
      <c r="T271" s="298">
        <v>2331</v>
      </c>
      <c r="U271" s="200">
        <v>2331</v>
      </c>
      <c r="V271" s="298">
        <v>2331</v>
      </c>
      <c r="W271" s="314">
        <f t="shared" si="6"/>
        <v>2331</v>
      </c>
      <c r="X271" s="298"/>
      <c r="Y271" s="298"/>
      <c r="Z271" s="298"/>
      <c r="AA271" s="298"/>
      <c r="AB271" s="298">
        <v>2331</v>
      </c>
      <c r="AC271" s="298"/>
      <c r="AD271" s="298"/>
      <c r="AE271" s="298"/>
      <c r="AF271" s="298"/>
      <c r="AG271" s="298">
        <v>0</v>
      </c>
      <c r="AH271" s="298"/>
      <c r="AI271" s="298">
        <v>2331</v>
      </c>
      <c r="AJ271" s="298"/>
      <c r="AK271" s="203"/>
      <c r="AL271" s="203"/>
      <c r="AM271" s="200"/>
      <c r="AN271" s="200"/>
      <c r="AO271" s="200"/>
      <c r="AP271" s="200">
        <v>2331</v>
      </c>
      <c r="AQ271" s="241">
        <v>0</v>
      </c>
      <c r="AR271" s="247"/>
      <c r="AS271" s="203" t="s">
        <v>1327</v>
      </c>
      <c r="AT271" s="194">
        <f t="shared" si="4"/>
        <v>0</v>
      </c>
      <c r="AU271" s="200">
        <v>0</v>
      </c>
      <c r="AV271" s="246">
        <f t="shared" si="5"/>
        <v>0</v>
      </c>
      <c r="AW271" s="324"/>
      <c r="AX271" s="325"/>
      <c r="AY271" s="256"/>
      <c r="AZ271" s="256"/>
      <c r="BA271" s="256"/>
      <c r="BB271" s="257"/>
      <c r="BC271" s="257"/>
      <c r="BD271" s="257"/>
      <c r="BE271" s="257"/>
      <c r="BF271" s="257"/>
      <c r="BG271" s="257"/>
      <c r="BH271" s="184">
        <v>2331</v>
      </c>
      <c r="BI271" s="203" t="s">
        <v>1327</v>
      </c>
      <c r="BJ271" s="270"/>
      <c r="BK271" s="184" t="s">
        <v>1315</v>
      </c>
      <c r="BL271" s="184" t="s">
        <v>1460</v>
      </c>
      <c r="BM271" s="178">
        <v>2331</v>
      </c>
    </row>
    <row r="272" spans="1:65" s="178" customFormat="1" ht="37.5" hidden="1">
      <c r="A272" s="191"/>
      <c r="B272" s="191"/>
      <c r="C272" s="191">
        <v>1</v>
      </c>
      <c r="D272" s="191"/>
      <c r="E272" s="345" t="s">
        <v>1923</v>
      </c>
      <c r="F272" s="298"/>
      <c r="G272" s="298"/>
      <c r="H272" s="298"/>
      <c r="I272" s="298"/>
      <c r="J272" s="298">
        <v>1209</v>
      </c>
      <c r="K272" s="306">
        <v>1209</v>
      </c>
      <c r="L272" s="298"/>
      <c r="M272" s="298"/>
      <c r="N272" s="298"/>
      <c r="O272" s="200"/>
      <c r="P272" s="200">
        <v>0</v>
      </c>
      <c r="Q272" s="237"/>
      <c r="R272" s="200"/>
      <c r="S272" s="200"/>
      <c r="T272" s="298">
        <v>1209</v>
      </c>
      <c r="U272" s="200">
        <v>0</v>
      </c>
      <c r="V272" s="298">
        <v>1209</v>
      </c>
      <c r="W272" s="314">
        <f t="shared" si="6"/>
        <v>1209</v>
      </c>
      <c r="X272" s="298"/>
      <c r="Y272" s="298"/>
      <c r="Z272" s="298"/>
      <c r="AA272" s="298"/>
      <c r="AB272" s="298">
        <v>1209</v>
      </c>
      <c r="AC272" s="298"/>
      <c r="AD272" s="298"/>
      <c r="AE272" s="298"/>
      <c r="AF272" s="298"/>
      <c r="AG272" s="298">
        <v>0</v>
      </c>
      <c r="AH272" s="298"/>
      <c r="AI272" s="298">
        <v>1209</v>
      </c>
      <c r="AJ272" s="298"/>
      <c r="AK272" s="203"/>
      <c r="AL272" s="203"/>
      <c r="AM272" s="200"/>
      <c r="AN272" s="200"/>
      <c r="AO272" s="200"/>
      <c r="AP272" s="200">
        <v>0</v>
      </c>
      <c r="AQ272" s="241">
        <v>0</v>
      </c>
      <c r="AR272" s="247"/>
      <c r="AS272" s="298" t="s">
        <v>1340</v>
      </c>
      <c r="AT272" s="194">
        <f t="shared" si="4"/>
        <v>0</v>
      </c>
      <c r="AU272" s="200">
        <v>0</v>
      </c>
      <c r="AV272" s="246">
        <f t="shared" si="5"/>
        <v>0</v>
      </c>
      <c r="AW272" s="324" t="s">
        <v>1909</v>
      </c>
      <c r="AX272" s="325"/>
      <c r="AY272" s="324" t="s">
        <v>1909</v>
      </c>
      <c r="AZ272" s="324"/>
      <c r="BA272" s="324"/>
      <c r="BB272" s="257" t="s">
        <v>1924</v>
      </c>
      <c r="BC272" s="257"/>
      <c r="BD272" s="257"/>
      <c r="BE272" s="257"/>
      <c r="BF272" s="257">
        <v>1209</v>
      </c>
      <c r="BG272" s="257"/>
      <c r="BH272" s="184">
        <v>2418</v>
      </c>
      <c r="BI272" s="298" t="s">
        <v>1340</v>
      </c>
      <c r="BJ272" s="337"/>
      <c r="BK272" s="184" t="s">
        <v>1315</v>
      </c>
      <c r="BL272" s="184" t="s">
        <v>1924</v>
      </c>
      <c r="BM272" s="178">
        <v>1209</v>
      </c>
    </row>
    <row r="273" spans="1:65" s="178" customFormat="1" hidden="1">
      <c r="A273" s="191"/>
      <c r="B273" s="191"/>
      <c r="C273" s="191">
        <v>1</v>
      </c>
      <c r="D273" s="191"/>
      <c r="E273" s="345" t="s">
        <v>1925</v>
      </c>
      <c r="F273" s="298"/>
      <c r="G273" s="298"/>
      <c r="H273" s="298"/>
      <c r="I273" s="298"/>
      <c r="J273" s="298"/>
      <c r="K273" s="306"/>
      <c r="L273" s="298"/>
      <c r="M273" s="298"/>
      <c r="N273" s="298"/>
      <c r="O273" s="200"/>
      <c r="P273" s="200"/>
      <c r="Q273" s="237"/>
      <c r="R273" s="200"/>
      <c r="S273" s="200"/>
      <c r="T273" s="298"/>
      <c r="U273" s="200"/>
      <c r="V273" s="298"/>
      <c r="W273" s="314">
        <f t="shared" si="6"/>
        <v>30000</v>
      </c>
      <c r="X273" s="298"/>
      <c r="Y273" s="298"/>
      <c r="Z273" s="298">
        <v>30000</v>
      </c>
      <c r="AA273" s="298"/>
      <c r="AB273" s="298"/>
      <c r="AC273" s="298"/>
      <c r="AD273" s="298"/>
      <c r="AE273" s="298"/>
      <c r="AF273" s="298"/>
      <c r="AG273" s="298"/>
      <c r="AH273" s="298"/>
      <c r="AI273" s="298"/>
      <c r="AJ273" s="298"/>
      <c r="AK273" s="203"/>
      <c r="AL273" s="203"/>
      <c r="AM273" s="200"/>
      <c r="AN273" s="200"/>
      <c r="AO273" s="200"/>
      <c r="AP273" s="200"/>
      <c r="AQ273" s="241"/>
      <c r="AR273" s="247"/>
      <c r="AS273" s="298"/>
      <c r="AT273" s="194">
        <f t="shared" si="4"/>
        <v>30000</v>
      </c>
      <c r="AU273" s="200">
        <v>30000</v>
      </c>
      <c r="AV273" s="246" t="e">
        <f t="shared" si="5"/>
        <v>#DIV/0!</v>
      </c>
      <c r="AW273" s="324"/>
      <c r="AX273" s="325"/>
      <c r="AY273" s="324"/>
      <c r="AZ273" s="324"/>
      <c r="BA273" s="324"/>
      <c r="BB273" s="257"/>
      <c r="BC273" s="257"/>
      <c r="BD273" s="257"/>
      <c r="BE273" s="257"/>
      <c r="BF273" s="257"/>
      <c r="BG273" s="257"/>
      <c r="BH273" s="184"/>
      <c r="BI273" s="298" t="s">
        <v>1497</v>
      </c>
      <c r="BJ273" s="337"/>
      <c r="BK273" s="184" t="s">
        <v>1315</v>
      </c>
      <c r="BL273" s="184" t="s">
        <v>1925</v>
      </c>
      <c r="BM273" s="178">
        <v>30000</v>
      </c>
    </row>
    <row r="274" spans="1:65" s="178" customFormat="1" ht="20.100000000000001" hidden="1" customHeight="1">
      <c r="A274" s="191"/>
      <c r="B274" s="191"/>
      <c r="C274" s="191">
        <v>1</v>
      </c>
      <c r="D274" s="191"/>
      <c r="E274" s="345" t="s">
        <v>1494</v>
      </c>
      <c r="F274" s="298"/>
      <c r="G274" s="298"/>
      <c r="H274" s="298"/>
      <c r="I274" s="298"/>
      <c r="J274" s="298"/>
      <c r="K274" s="306"/>
      <c r="L274" s="298"/>
      <c r="M274" s="298"/>
      <c r="N274" s="298"/>
      <c r="O274" s="200"/>
      <c r="P274" s="200"/>
      <c r="Q274" s="237"/>
      <c r="R274" s="200"/>
      <c r="S274" s="200"/>
      <c r="T274" s="298">
        <v>18342</v>
      </c>
      <c r="U274" s="200">
        <v>18342</v>
      </c>
      <c r="V274" s="298">
        <v>18342</v>
      </c>
      <c r="W274" s="298">
        <f t="shared" si="6"/>
        <v>29366</v>
      </c>
      <c r="X274" s="298"/>
      <c r="Y274" s="298"/>
      <c r="Z274" s="298"/>
      <c r="AA274" s="298"/>
      <c r="AB274" s="298">
        <v>29366</v>
      </c>
      <c r="AC274" s="298"/>
      <c r="AD274" s="298"/>
      <c r="AE274" s="298"/>
      <c r="AF274" s="298"/>
      <c r="AG274" s="298">
        <v>0</v>
      </c>
      <c r="AH274" s="298"/>
      <c r="AI274" s="298">
        <v>18342</v>
      </c>
      <c r="AJ274" s="298"/>
      <c r="AK274" s="203" t="s">
        <v>1495</v>
      </c>
      <c r="AL274" s="203"/>
      <c r="AM274" s="200"/>
      <c r="AN274" s="200"/>
      <c r="AO274" s="200"/>
      <c r="AP274" s="200">
        <v>18342</v>
      </c>
      <c r="AQ274" s="241">
        <v>0</v>
      </c>
      <c r="AR274" s="247"/>
      <c r="AS274" s="298" t="s">
        <v>1497</v>
      </c>
      <c r="AT274" s="194">
        <f t="shared" si="4"/>
        <v>11024</v>
      </c>
      <c r="AU274" s="200">
        <v>11024</v>
      </c>
      <c r="AV274" s="246">
        <f t="shared" si="5"/>
        <v>60.102497001417497</v>
      </c>
      <c r="AW274" s="324"/>
      <c r="AX274" s="325"/>
      <c r="AY274" s="324"/>
      <c r="AZ274" s="324"/>
      <c r="BA274" s="324"/>
      <c r="BB274" s="257"/>
      <c r="BC274" s="257"/>
      <c r="BD274" s="257"/>
      <c r="BE274" s="257"/>
      <c r="BF274" s="257"/>
      <c r="BG274" s="257"/>
      <c r="BH274" s="184">
        <v>18342</v>
      </c>
      <c r="BI274" s="298" t="s">
        <v>1497</v>
      </c>
      <c r="BJ274" s="337"/>
      <c r="BK274" s="184" t="s">
        <v>1315</v>
      </c>
      <c r="BL274" s="184" t="s">
        <v>1494</v>
      </c>
      <c r="BM274" s="178">
        <v>29366</v>
      </c>
    </row>
    <row r="275" spans="1:65" s="178" customFormat="1" ht="56.25" hidden="1">
      <c r="A275" s="191"/>
      <c r="B275" s="191"/>
      <c r="C275" s="191"/>
      <c r="D275" s="191"/>
      <c r="E275" s="345" t="s">
        <v>1926</v>
      </c>
      <c r="F275" s="298">
        <v>410</v>
      </c>
      <c r="G275" s="298">
        <v>410</v>
      </c>
      <c r="H275" s="298"/>
      <c r="I275" s="298"/>
      <c r="J275" s="298">
        <v>0</v>
      </c>
      <c r="K275" s="306">
        <v>420</v>
      </c>
      <c r="L275" s="298"/>
      <c r="M275" s="298"/>
      <c r="N275" s="298"/>
      <c r="O275" s="200"/>
      <c r="P275" s="200">
        <v>420</v>
      </c>
      <c r="Q275" s="237"/>
      <c r="R275" s="200"/>
      <c r="S275" s="200"/>
      <c r="T275" s="315">
        <v>0</v>
      </c>
      <c r="U275" s="200">
        <v>-420</v>
      </c>
      <c r="V275" s="298">
        <v>0</v>
      </c>
      <c r="W275" s="315">
        <f t="shared" si="6"/>
        <v>0</v>
      </c>
      <c r="X275" s="298"/>
      <c r="Y275" s="298"/>
      <c r="Z275" s="298"/>
      <c r="AA275" s="298"/>
      <c r="AB275" s="298"/>
      <c r="AC275" s="298"/>
      <c r="AD275" s="298"/>
      <c r="AE275" s="298"/>
      <c r="AF275" s="298"/>
      <c r="AG275" s="298"/>
      <c r="AH275" s="298"/>
      <c r="AI275" s="298"/>
      <c r="AJ275" s="298"/>
      <c r="AK275" s="203"/>
      <c r="AL275" s="203"/>
      <c r="AM275" s="200">
        <v>1</v>
      </c>
      <c r="AN275" s="200">
        <v>1</v>
      </c>
      <c r="AO275" s="200"/>
      <c r="AP275" s="200">
        <v>-420</v>
      </c>
      <c r="AQ275" s="241">
        <v>-1</v>
      </c>
      <c r="AR275" s="247"/>
      <c r="AS275" s="298" t="s">
        <v>1340</v>
      </c>
      <c r="AT275" s="244">
        <f t="shared" si="4"/>
        <v>0</v>
      </c>
      <c r="AU275" s="200">
        <v>0</v>
      </c>
      <c r="AV275" s="245" t="e">
        <f t="shared" si="5"/>
        <v>#DIV/0!</v>
      </c>
      <c r="AW275" s="324" t="s">
        <v>1909</v>
      </c>
      <c r="AX275" s="325"/>
      <c r="AY275" s="324" t="s">
        <v>1909</v>
      </c>
      <c r="AZ275" s="324"/>
      <c r="BA275" s="324"/>
      <c r="BB275" s="257" t="s">
        <v>1927</v>
      </c>
      <c r="BC275" s="257"/>
      <c r="BD275" s="257"/>
      <c r="BE275" s="257"/>
      <c r="BF275" s="257">
        <v>420</v>
      </c>
      <c r="BG275" s="257"/>
      <c r="BH275" s="184">
        <v>420</v>
      </c>
      <c r="BI275" s="298" t="s">
        <v>1340</v>
      </c>
      <c r="BJ275" s="337"/>
      <c r="BK275" s="184" t="s">
        <v>1315</v>
      </c>
      <c r="BL275" s="184" t="s">
        <v>1927</v>
      </c>
      <c r="BM275" s="178">
        <v>0</v>
      </c>
    </row>
    <row r="276" spans="1:65" ht="18" customHeight="1">
      <c r="A276" s="191"/>
      <c r="B276" s="191"/>
      <c r="C276" s="191"/>
      <c r="D276" s="191"/>
      <c r="E276" s="342" t="s">
        <v>2292</v>
      </c>
      <c r="F276" s="343">
        <v>628339</v>
      </c>
      <c r="G276" s="298">
        <v>628339</v>
      </c>
      <c r="H276" s="298">
        <v>0</v>
      </c>
      <c r="I276" s="298"/>
      <c r="J276" s="298">
        <v>593205</v>
      </c>
      <c r="K276" s="306">
        <v>593205</v>
      </c>
      <c r="L276" s="298"/>
      <c r="M276" s="298"/>
      <c r="N276" s="298"/>
      <c r="O276" s="200"/>
      <c r="P276" s="200">
        <v>0</v>
      </c>
      <c r="Q276" s="237"/>
      <c r="R276" s="200"/>
      <c r="S276" s="200"/>
      <c r="T276" s="348">
        <f>628908+228800+60000</f>
        <v>917708</v>
      </c>
      <c r="U276" s="343">
        <v>35703</v>
      </c>
      <c r="V276" s="298">
        <v>628908</v>
      </c>
      <c r="W276" s="348">
        <f>678128+210835+60000+100</f>
        <v>949063</v>
      </c>
      <c r="X276" s="343">
        <v>0</v>
      </c>
      <c r="Y276" s="298"/>
      <c r="Z276" s="298"/>
      <c r="AA276" s="298"/>
      <c r="AB276" s="298"/>
      <c r="AC276" s="298"/>
      <c r="AD276" s="298"/>
      <c r="AE276" s="298"/>
      <c r="AF276" s="298"/>
      <c r="AG276" s="298"/>
      <c r="AH276" s="298"/>
      <c r="AI276" s="298"/>
      <c r="AJ276" s="298"/>
      <c r="AK276" s="298"/>
      <c r="AL276" s="298"/>
      <c r="AM276" s="200">
        <v>1</v>
      </c>
      <c r="AN276" s="200">
        <v>1</v>
      </c>
      <c r="AO276" s="200"/>
      <c r="AP276" s="200">
        <v>35703</v>
      </c>
      <c r="AQ276" s="241">
        <v>0.06</v>
      </c>
      <c r="AR276" s="200"/>
      <c r="AS276" s="298"/>
      <c r="AT276" s="352">
        <f t="shared" si="4"/>
        <v>31355</v>
      </c>
      <c r="AU276" s="199">
        <v>29588</v>
      </c>
      <c r="AV276" s="353">
        <f t="shared" si="5"/>
        <v>3.41666412410048</v>
      </c>
      <c r="AW276" s="329"/>
      <c r="AX276" s="325"/>
      <c r="AY276" s="256"/>
      <c r="AZ276" s="256"/>
      <c r="BA276" s="256"/>
      <c r="BB276" s="257" t="s">
        <v>1929</v>
      </c>
      <c r="BC276" s="257"/>
      <c r="BD276" s="257"/>
      <c r="BE276" s="257"/>
      <c r="BF276" s="257"/>
      <c r="BG276" s="257"/>
      <c r="BH276" s="184">
        <v>1222113</v>
      </c>
      <c r="BI276" s="298"/>
      <c r="BJ276" s="351"/>
      <c r="BL276" s="184" t="s">
        <v>1929</v>
      </c>
      <c r="BM276" s="183">
        <v>683626</v>
      </c>
    </row>
    <row r="277" spans="1:65" s="178" customFormat="1" ht="216" hidden="1">
      <c r="A277" s="191"/>
      <c r="B277" s="191"/>
      <c r="C277" s="191">
        <v>1</v>
      </c>
      <c r="D277" s="191"/>
      <c r="E277" s="345" t="s">
        <v>1930</v>
      </c>
      <c r="F277" s="298">
        <v>50600</v>
      </c>
      <c r="G277" s="298">
        <v>50600</v>
      </c>
      <c r="H277" s="298"/>
      <c r="I277" s="298"/>
      <c r="J277" s="298">
        <v>50600</v>
      </c>
      <c r="K277" s="306">
        <v>50600</v>
      </c>
      <c r="L277" s="298"/>
      <c r="M277" s="298"/>
      <c r="N277" s="298"/>
      <c r="O277" s="200"/>
      <c r="P277" s="200">
        <v>0</v>
      </c>
      <c r="Q277" s="237"/>
      <c r="R277" s="200"/>
      <c r="S277" s="200"/>
      <c r="T277" s="298">
        <v>50600</v>
      </c>
      <c r="U277" s="200">
        <v>0</v>
      </c>
      <c r="V277" s="298">
        <v>50600</v>
      </c>
      <c r="W277" s="314">
        <f t="shared" si="6"/>
        <v>67600</v>
      </c>
      <c r="X277" s="298"/>
      <c r="Y277" s="298"/>
      <c r="Z277" s="298"/>
      <c r="AA277" s="298"/>
      <c r="AB277" s="298"/>
      <c r="AC277" s="298"/>
      <c r="AD277" s="298"/>
      <c r="AE277" s="298"/>
      <c r="AF277" s="298"/>
      <c r="AG277" s="298"/>
      <c r="AH277" s="298"/>
      <c r="AI277" s="298"/>
      <c r="AJ277" s="298"/>
      <c r="AK277" s="298"/>
      <c r="AL277" s="298" t="s">
        <v>1801</v>
      </c>
      <c r="AM277" s="200">
        <v>1</v>
      </c>
      <c r="AN277" s="200">
        <v>1</v>
      </c>
      <c r="AO277" s="200" t="s">
        <v>1742</v>
      </c>
      <c r="AP277" s="200">
        <v>0</v>
      </c>
      <c r="AQ277" s="241">
        <v>0</v>
      </c>
      <c r="AR277" s="247" t="s">
        <v>1743</v>
      </c>
      <c r="AS277" s="203" t="s">
        <v>1805</v>
      </c>
      <c r="AT277" s="194">
        <f t="shared" si="4"/>
        <v>17000</v>
      </c>
      <c r="AU277" s="200">
        <v>17000</v>
      </c>
      <c r="AV277" s="246">
        <f t="shared" si="5"/>
        <v>33.596837944664003</v>
      </c>
      <c r="AW277" s="358" t="s">
        <v>1931</v>
      </c>
      <c r="AX277" s="325" t="s">
        <v>1932</v>
      </c>
      <c r="AY277" s="358" t="s">
        <v>1933</v>
      </c>
      <c r="AZ277" s="358" t="s">
        <v>1934</v>
      </c>
      <c r="BA277" s="358"/>
      <c r="BB277" s="257" t="s">
        <v>1930</v>
      </c>
      <c r="BC277" s="257"/>
      <c r="BD277" s="257"/>
      <c r="BE277" s="257"/>
      <c r="BF277" s="257"/>
      <c r="BG277" s="257"/>
      <c r="BH277" s="184">
        <v>101200</v>
      </c>
      <c r="BI277" s="203" t="s">
        <v>1331</v>
      </c>
      <c r="BJ277" s="270"/>
      <c r="BK277" s="184" t="s">
        <v>1315</v>
      </c>
      <c r="BL277" s="184" t="s">
        <v>1930</v>
      </c>
      <c r="BM277" s="178">
        <v>67600</v>
      </c>
    </row>
    <row r="278" spans="1:65" s="178" customFormat="1" ht="82.5" hidden="1" customHeight="1">
      <c r="A278" s="191"/>
      <c r="B278" s="191"/>
      <c r="C278" s="191">
        <v>1</v>
      </c>
      <c r="D278" s="191"/>
      <c r="E278" s="345" t="s">
        <v>1935</v>
      </c>
      <c r="F278" s="298">
        <v>8000</v>
      </c>
      <c r="G278" s="298">
        <v>8000</v>
      </c>
      <c r="H278" s="298"/>
      <c r="I278" s="298"/>
      <c r="J278" s="298">
        <v>8000</v>
      </c>
      <c r="K278" s="306">
        <v>8000</v>
      </c>
      <c r="L278" s="298"/>
      <c r="M278" s="298"/>
      <c r="N278" s="298"/>
      <c r="O278" s="200"/>
      <c r="P278" s="200">
        <v>0</v>
      </c>
      <c r="Q278" s="237"/>
      <c r="R278" s="200"/>
      <c r="S278" s="200"/>
      <c r="T278" s="298"/>
      <c r="U278" s="200">
        <v>-8000</v>
      </c>
      <c r="V278" s="298"/>
      <c r="W278" s="314">
        <f t="shared" si="6"/>
        <v>3000</v>
      </c>
      <c r="X278" s="298"/>
      <c r="Y278" s="298"/>
      <c r="Z278" s="298"/>
      <c r="AA278" s="298"/>
      <c r="AB278" s="298"/>
      <c r="AC278" s="298"/>
      <c r="AD278" s="298"/>
      <c r="AE278" s="298"/>
      <c r="AF278" s="298"/>
      <c r="AG278" s="298"/>
      <c r="AH278" s="298"/>
      <c r="AI278" s="298"/>
      <c r="AJ278" s="298"/>
      <c r="AK278" s="298"/>
      <c r="AL278" s="298"/>
      <c r="AM278" s="200">
        <v>1</v>
      </c>
      <c r="AN278" s="200">
        <v>1</v>
      </c>
      <c r="AO278" s="200" t="s">
        <v>1742</v>
      </c>
      <c r="AP278" s="200">
        <v>-8000</v>
      </c>
      <c r="AQ278" s="241">
        <v>-1</v>
      </c>
      <c r="AR278" s="247" t="s">
        <v>1743</v>
      </c>
      <c r="AS278" s="298" t="s">
        <v>1497</v>
      </c>
      <c r="AT278" s="194">
        <f t="shared" si="4"/>
        <v>3000</v>
      </c>
      <c r="AU278" s="200">
        <v>3000</v>
      </c>
      <c r="AV278" s="246" t="e">
        <f t="shared" si="5"/>
        <v>#DIV/0!</v>
      </c>
      <c r="AW278" s="358" t="s">
        <v>1936</v>
      </c>
      <c r="AX278" s="325" t="s">
        <v>1937</v>
      </c>
      <c r="AY278" s="256" t="s">
        <v>1938</v>
      </c>
      <c r="AZ278" s="256" t="s">
        <v>1939</v>
      </c>
      <c r="BA278" s="256"/>
      <c r="BB278" s="257" t="s">
        <v>1935</v>
      </c>
      <c r="BC278" s="257"/>
      <c r="BD278" s="257"/>
      <c r="BE278" s="257"/>
      <c r="BF278" s="257"/>
      <c r="BG278" s="257"/>
      <c r="BH278" s="184">
        <v>8000</v>
      </c>
      <c r="BI278" s="298" t="s">
        <v>1497</v>
      </c>
      <c r="BJ278" s="337"/>
      <c r="BK278" s="184" t="s">
        <v>1315</v>
      </c>
      <c r="BL278" s="184" t="s">
        <v>1935</v>
      </c>
      <c r="BM278" s="178">
        <v>3000</v>
      </c>
    </row>
    <row r="279" spans="1:65" s="178" customFormat="1" ht="34.5" hidden="1" customHeight="1">
      <c r="A279" s="191"/>
      <c r="B279" s="191"/>
      <c r="C279" s="191">
        <v>1</v>
      </c>
      <c r="D279" s="191"/>
      <c r="E279" s="345" t="s">
        <v>1940</v>
      </c>
      <c r="F279" s="298"/>
      <c r="G279" s="298"/>
      <c r="H279" s="298"/>
      <c r="I279" s="298"/>
      <c r="J279" s="298">
        <v>2000</v>
      </c>
      <c r="K279" s="306">
        <v>2000</v>
      </c>
      <c r="L279" s="298"/>
      <c r="M279" s="298"/>
      <c r="N279" s="298"/>
      <c r="O279" s="200"/>
      <c r="P279" s="200">
        <v>0</v>
      </c>
      <c r="Q279" s="237"/>
      <c r="R279" s="200"/>
      <c r="S279" s="200"/>
      <c r="T279" s="298">
        <v>2000</v>
      </c>
      <c r="U279" s="200">
        <v>0</v>
      </c>
      <c r="V279" s="298">
        <v>2000</v>
      </c>
      <c r="W279" s="314">
        <f t="shared" si="6"/>
        <v>2000</v>
      </c>
      <c r="X279" s="298"/>
      <c r="Y279" s="298"/>
      <c r="Z279" s="298"/>
      <c r="AA279" s="298"/>
      <c r="AB279" s="298"/>
      <c r="AC279" s="298"/>
      <c r="AD279" s="298"/>
      <c r="AE279" s="298"/>
      <c r="AF279" s="298"/>
      <c r="AG279" s="298"/>
      <c r="AH279" s="298"/>
      <c r="AI279" s="298"/>
      <c r="AJ279" s="298"/>
      <c r="AK279" s="298"/>
      <c r="AL279" s="298"/>
      <c r="AM279" s="200">
        <v>1</v>
      </c>
      <c r="AN279" s="200">
        <v>1</v>
      </c>
      <c r="AO279" s="200" t="s">
        <v>1742</v>
      </c>
      <c r="AP279" s="200">
        <v>0</v>
      </c>
      <c r="AQ279" s="241">
        <v>0</v>
      </c>
      <c r="AR279" s="247"/>
      <c r="AS279" s="298" t="s">
        <v>1497</v>
      </c>
      <c r="AT279" s="194">
        <f t="shared" si="4"/>
        <v>0</v>
      </c>
      <c r="AU279" s="200">
        <v>0</v>
      </c>
      <c r="AV279" s="246">
        <f t="shared" si="5"/>
        <v>0</v>
      </c>
      <c r="AW279" s="324" t="s">
        <v>1941</v>
      </c>
      <c r="AX279" s="325"/>
      <c r="AY279" s="256"/>
      <c r="AZ279" s="256"/>
      <c r="BA279" s="256"/>
      <c r="BB279" s="257" t="s">
        <v>1940</v>
      </c>
      <c r="BC279" s="257"/>
      <c r="BD279" s="257"/>
      <c r="BE279" s="257"/>
      <c r="BF279" s="257"/>
      <c r="BG279" s="257"/>
      <c r="BH279" s="184">
        <v>4000</v>
      </c>
      <c r="BI279" s="298" t="s">
        <v>1317</v>
      </c>
      <c r="BJ279" s="337"/>
      <c r="BK279" s="184" t="s">
        <v>1315</v>
      </c>
      <c r="BL279" s="184" t="s">
        <v>1940</v>
      </c>
      <c r="BM279" s="178">
        <v>2000</v>
      </c>
    </row>
    <row r="280" spans="1:65" s="178" customFormat="1" ht="37.5" hidden="1">
      <c r="A280" s="191"/>
      <c r="B280" s="191"/>
      <c r="C280" s="191">
        <v>1</v>
      </c>
      <c r="D280" s="191"/>
      <c r="E280" s="345" t="s">
        <v>1942</v>
      </c>
      <c r="F280" s="298">
        <v>17700</v>
      </c>
      <c r="G280" s="298">
        <v>17700</v>
      </c>
      <c r="H280" s="298"/>
      <c r="I280" s="298"/>
      <c r="J280" s="298">
        <v>70000</v>
      </c>
      <c r="K280" s="306">
        <v>70000</v>
      </c>
      <c r="L280" s="298"/>
      <c r="M280" s="298"/>
      <c r="N280" s="298"/>
      <c r="O280" s="200"/>
      <c r="P280" s="200">
        <v>0</v>
      </c>
      <c r="Q280" s="237"/>
      <c r="R280" s="200"/>
      <c r="S280" s="200"/>
      <c r="T280" s="298">
        <v>70000</v>
      </c>
      <c r="U280" s="200">
        <v>0</v>
      </c>
      <c r="V280" s="298">
        <v>70000</v>
      </c>
      <c r="W280" s="314">
        <f t="shared" si="6"/>
        <v>70000</v>
      </c>
      <c r="X280" s="298"/>
      <c r="Y280" s="298"/>
      <c r="Z280" s="298"/>
      <c r="AA280" s="298"/>
      <c r="AB280" s="298"/>
      <c r="AC280" s="298"/>
      <c r="AD280" s="298"/>
      <c r="AE280" s="298"/>
      <c r="AF280" s="298"/>
      <c r="AG280" s="298"/>
      <c r="AH280" s="298"/>
      <c r="AI280" s="298"/>
      <c r="AJ280" s="298"/>
      <c r="AK280" s="298"/>
      <c r="AL280" s="298"/>
      <c r="AM280" s="200">
        <v>1</v>
      </c>
      <c r="AN280" s="200">
        <v>1</v>
      </c>
      <c r="AO280" s="200" t="s">
        <v>1742</v>
      </c>
      <c r="AP280" s="200">
        <v>0</v>
      </c>
      <c r="AQ280" s="241">
        <v>0</v>
      </c>
      <c r="AR280" s="247" t="s">
        <v>1743</v>
      </c>
      <c r="AS280" s="298" t="s">
        <v>1497</v>
      </c>
      <c r="AT280" s="194">
        <f t="shared" si="4"/>
        <v>0</v>
      </c>
      <c r="AU280" s="200">
        <v>0</v>
      </c>
      <c r="AV280" s="246">
        <f t="shared" si="5"/>
        <v>0</v>
      </c>
      <c r="AW280" s="324" t="s">
        <v>1943</v>
      </c>
      <c r="AX280" s="325" t="s">
        <v>1944</v>
      </c>
      <c r="AY280" s="256" t="s">
        <v>1945</v>
      </c>
      <c r="AZ280" s="256"/>
      <c r="BA280" s="256"/>
      <c r="BB280" s="257" t="s">
        <v>1942</v>
      </c>
      <c r="BC280" s="257"/>
      <c r="BD280" s="257"/>
      <c r="BE280" s="257"/>
      <c r="BF280" s="257"/>
      <c r="BG280" s="257"/>
      <c r="BH280" s="184">
        <v>140000</v>
      </c>
      <c r="BI280" s="298" t="s">
        <v>1497</v>
      </c>
      <c r="BJ280" s="337"/>
      <c r="BK280" s="184" t="s">
        <v>1315</v>
      </c>
      <c r="BL280" s="184" t="s">
        <v>1942</v>
      </c>
      <c r="BM280" s="178">
        <v>70000</v>
      </c>
    </row>
    <row r="281" spans="1:65" s="178" customFormat="1" ht="20.100000000000001" hidden="1" customHeight="1">
      <c r="A281" s="191"/>
      <c r="B281" s="191"/>
      <c r="C281" s="191">
        <v>1</v>
      </c>
      <c r="D281" s="191"/>
      <c r="E281" s="345" t="s">
        <v>1946</v>
      </c>
      <c r="F281" s="298">
        <v>2900</v>
      </c>
      <c r="G281" s="298">
        <v>2900</v>
      </c>
      <c r="H281" s="298"/>
      <c r="I281" s="298"/>
      <c r="J281" s="298">
        <v>2900</v>
      </c>
      <c r="K281" s="306">
        <v>2900</v>
      </c>
      <c r="L281" s="298"/>
      <c r="M281" s="298"/>
      <c r="N281" s="298"/>
      <c r="O281" s="200"/>
      <c r="P281" s="200">
        <v>0</v>
      </c>
      <c r="Q281" s="237"/>
      <c r="R281" s="200"/>
      <c r="S281" s="200"/>
      <c r="T281" s="298">
        <v>2900</v>
      </c>
      <c r="U281" s="200">
        <v>0</v>
      </c>
      <c r="V281" s="298">
        <v>2900</v>
      </c>
      <c r="W281" s="314">
        <f t="shared" si="6"/>
        <v>2900</v>
      </c>
      <c r="X281" s="298"/>
      <c r="Y281" s="298"/>
      <c r="Z281" s="298"/>
      <c r="AA281" s="298"/>
      <c r="AB281" s="298"/>
      <c r="AC281" s="298"/>
      <c r="AD281" s="298"/>
      <c r="AE281" s="298"/>
      <c r="AF281" s="298"/>
      <c r="AG281" s="298"/>
      <c r="AH281" s="298"/>
      <c r="AI281" s="298"/>
      <c r="AJ281" s="298"/>
      <c r="AK281" s="298"/>
      <c r="AL281" s="298"/>
      <c r="AM281" s="200">
        <v>1</v>
      </c>
      <c r="AN281" s="200">
        <v>1</v>
      </c>
      <c r="AO281" s="200" t="s">
        <v>1742</v>
      </c>
      <c r="AP281" s="200">
        <v>0</v>
      </c>
      <c r="AQ281" s="241">
        <v>0</v>
      </c>
      <c r="AR281" s="247" t="s">
        <v>1743</v>
      </c>
      <c r="AS281" s="298" t="s">
        <v>1445</v>
      </c>
      <c r="AT281" s="194">
        <f t="shared" si="4"/>
        <v>0</v>
      </c>
      <c r="AU281" s="200">
        <v>0</v>
      </c>
      <c r="AV281" s="246">
        <f t="shared" si="5"/>
        <v>0</v>
      </c>
      <c r="AW281" s="324"/>
      <c r="AX281" s="325"/>
      <c r="AY281" s="256"/>
      <c r="AZ281" s="256"/>
      <c r="BA281" s="256"/>
      <c r="BB281" s="257" t="s">
        <v>1946</v>
      </c>
      <c r="BC281" s="257"/>
      <c r="BD281" s="257"/>
      <c r="BE281" s="257"/>
      <c r="BF281" s="257"/>
      <c r="BG281" s="257"/>
      <c r="BH281" s="184">
        <v>5800</v>
      </c>
      <c r="BI281" s="298" t="s">
        <v>1445</v>
      </c>
      <c r="BJ281" s="337"/>
      <c r="BK281" s="184" t="s">
        <v>1315</v>
      </c>
      <c r="BL281" s="184" t="s">
        <v>1946</v>
      </c>
      <c r="BM281" s="178">
        <v>2900</v>
      </c>
    </row>
    <row r="282" spans="1:65" s="178" customFormat="1" ht="54" hidden="1">
      <c r="A282" s="191"/>
      <c r="B282" s="191"/>
      <c r="C282" s="191">
        <v>1</v>
      </c>
      <c r="D282" s="191"/>
      <c r="E282" s="345" t="s">
        <v>1947</v>
      </c>
      <c r="F282" s="298">
        <v>5300</v>
      </c>
      <c r="G282" s="298">
        <v>5300</v>
      </c>
      <c r="H282" s="298"/>
      <c r="I282" s="298"/>
      <c r="J282" s="298">
        <v>5500</v>
      </c>
      <c r="K282" s="306">
        <v>5500</v>
      </c>
      <c r="L282" s="298"/>
      <c r="M282" s="298"/>
      <c r="N282" s="298"/>
      <c r="O282" s="200"/>
      <c r="P282" s="200">
        <v>0</v>
      </c>
      <c r="Q282" s="237"/>
      <c r="R282" s="200"/>
      <c r="S282" s="200"/>
      <c r="T282" s="298">
        <v>5500</v>
      </c>
      <c r="U282" s="200">
        <v>0</v>
      </c>
      <c r="V282" s="298">
        <v>5500</v>
      </c>
      <c r="W282" s="314">
        <f t="shared" si="6"/>
        <v>6100</v>
      </c>
      <c r="X282" s="298"/>
      <c r="Y282" s="298"/>
      <c r="Z282" s="298"/>
      <c r="AA282" s="298"/>
      <c r="AB282" s="298"/>
      <c r="AC282" s="298"/>
      <c r="AD282" s="298"/>
      <c r="AE282" s="298"/>
      <c r="AF282" s="298"/>
      <c r="AG282" s="298"/>
      <c r="AH282" s="298"/>
      <c r="AI282" s="298"/>
      <c r="AJ282" s="298"/>
      <c r="AK282" s="298"/>
      <c r="AL282" s="298"/>
      <c r="AM282" s="200">
        <v>1</v>
      </c>
      <c r="AN282" s="200">
        <v>1</v>
      </c>
      <c r="AO282" s="200" t="s">
        <v>1742</v>
      </c>
      <c r="AP282" s="200">
        <v>0</v>
      </c>
      <c r="AQ282" s="241">
        <v>0</v>
      </c>
      <c r="AR282" s="247" t="s">
        <v>1743</v>
      </c>
      <c r="AS282" s="203" t="s">
        <v>1327</v>
      </c>
      <c r="AT282" s="194">
        <f t="shared" si="4"/>
        <v>600</v>
      </c>
      <c r="AU282" s="200">
        <v>600</v>
      </c>
      <c r="AV282" s="246">
        <f t="shared" si="5"/>
        <v>10.909090909090899</v>
      </c>
      <c r="AW282" s="324" t="s">
        <v>1948</v>
      </c>
      <c r="AX282" s="325" t="s">
        <v>1949</v>
      </c>
      <c r="AY282" s="256" t="s">
        <v>1950</v>
      </c>
      <c r="AZ282" s="256" t="s">
        <v>1951</v>
      </c>
      <c r="BA282" s="256"/>
      <c r="BB282" s="257" t="s">
        <v>1947</v>
      </c>
      <c r="BC282" s="257"/>
      <c r="BD282" s="257"/>
      <c r="BE282" s="257"/>
      <c r="BF282" s="257"/>
      <c r="BG282" s="257"/>
      <c r="BH282" s="184">
        <v>11000</v>
      </c>
      <c r="BI282" s="203" t="s">
        <v>1327</v>
      </c>
      <c r="BJ282" s="270"/>
      <c r="BK282" s="184" t="s">
        <v>1315</v>
      </c>
      <c r="BL282" s="184" t="s">
        <v>1947</v>
      </c>
      <c r="BM282" s="178">
        <v>6100</v>
      </c>
    </row>
    <row r="283" spans="1:65" s="178" customFormat="1" ht="20.100000000000001" hidden="1" customHeight="1">
      <c r="A283" s="191"/>
      <c r="B283" s="191"/>
      <c r="C283" s="191">
        <v>1</v>
      </c>
      <c r="D283" s="191"/>
      <c r="E283" s="345" t="s">
        <v>1952</v>
      </c>
      <c r="F283" s="298">
        <v>1600</v>
      </c>
      <c r="G283" s="298">
        <v>1600</v>
      </c>
      <c r="H283" s="298"/>
      <c r="I283" s="298"/>
      <c r="J283" s="298"/>
      <c r="K283" s="306"/>
      <c r="L283" s="298"/>
      <c r="M283" s="298"/>
      <c r="N283" s="298"/>
      <c r="O283" s="200"/>
      <c r="P283" s="200">
        <v>0</v>
      </c>
      <c r="Q283" s="237"/>
      <c r="R283" s="200"/>
      <c r="S283" s="200"/>
      <c r="T283" s="298">
        <v>1600</v>
      </c>
      <c r="U283" s="200">
        <v>1600</v>
      </c>
      <c r="V283" s="298">
        <v>1600</v>
      </c>
      <c r="W283" s="314">
        <f t="shared" si="6"/>
        <v>0</v>
      </c>
      <c r="X283" s="298"/>
      <c r="Y283" s="298"/>
      <c r="Z283" s="298"/>
      <c r="AA283" s="298"/>
      <c r="AB283" s="298"/>
      <c r="AC283" s="298"/>
      <c r="AD283" s="298"/>
      <c r="AE283" s="298"/>
      <c r="AF283" s="298"/>
      <c r="AG283" s="298"/>
      <c r="AH283" s="298"/>
      <c r="AI283" s="298"/>
      <c r="AJ283" s="298"/>
      <c r="AK283" s="298"/>
      <c r="AL283" s="298"/>
      <c r="AM283" s="200">
        <v>1</v>
      </c>
      <c r="AN283" s="200">
        <v>1</v>
      </c>
      <c r="AO283" s="200" t="s">
        <v>1742</v>
      </c>
      <c r="AP283" s="200">
        <v>1600</v>
      </c>
      <c r="AQ283" s="241">
        <v>0</v>
      </c>
      <c r="AR283" s="247" t="s">
        <v>1743</v>
      </c>
      <c r="AS283" s="298" t="s">
        <v>1497</v>
      </c>
      <c r="AT283" s="194">
        <f t="shared" si="4"/>
        <v>-1600</v>
      </c>
      <c r="AU283" s="200">
        <v>-1600</v>
      </c>
      <c r="AV283" s="246">
        <f t="shared" si="5"/>
        <v>-100</v>
      </c>
      <c r="AW283" s="358" t="s">
        <v>1867</v>
      </c>
      <c r="AX283" s="325" t="s">
        <v>1953</v>
      </c>
      <c r="AY283" s="256"/>
      <c r="AZ283" s="256" t="s">
        <v>1954</v>
      </c>
      <c r="BA283" s="256"/>
      <c r="BB283" s="257" t="s">
        <v>1952</v>
      </c>
      <c r="BC283" s="257"/>
      <c r="BD283" s="257"/>
      <c r="BE283" s="257"/>
      <c r="BF283" s="257"/>
      <c r="BG283" s="257"/>
      <c r="BH283" s="184">
        <v>1600</v>
      </c>
      <c r="BI283" s="298" t="s">
        <v>1497</v>
      </c>
      <c r="BJ283" s="337"/>
      <c r="BK283" s="184" t="s">
        <v>1315</v>
      </c>
      <c r="BL283" s="184" t="s">
        <v>1952</v>
      </c>
      <c r="BM283" s="178">
        <v>0</v>
      </c>
    </row>
    <row r="284" spans="1:65" s="178" customFormat="1" ht="37.5" hidden="1">
      <c r="A284" s="191"/>
      <c r="B284" s="191"/>
      <c r="C284" s="191">
        <v>1</v>
      </c>
      <c r="D284" s="191"/>
      <c r="E284" s="345" t="s">
        <v>1955</v>
      </c>
      <c r="F284" s="298">
        <v>19700</v>
      </c>
      <c r="G284" s="298">
        <v>19700</v>
      </c>
      <c r="H284" s="298"/>
      <c r="I284" s="298"/>
      <c r="J284" s="298">
        <v>19700</v>
      </c>
      <c r="K284" s="306">
        <v>19700</v>
      </c>
      <c r="L284" s="298"/>
      <c r="M284" s="298"/>
      <c r="N284" s="298"/>
      <c r="O284" s="200"/>
      <c r="P284" s="200">
        <v>0</v>
      </c>
      <c r="Q284" s="237"/>
      <c r="R284" s="200"/>
      <c r="S284" s="200"/>
      <c r="T284" s="298">
        <v>19700</v>
      </c>
      <c r="U284" s="200">
        <v>0</v>
      </c>
      <c r="V284" s="298">
        <v>19700</v>
      </c>
      <c r="W284" s="314">
        <f t="shared" si="6"/>
        <v>19700</v>
      </c>
      <c r="X284" s="298"/>
      <c r="Y284" s="298"/>
      <c r="Z284" s="298"/>
      <c r="AA284" s="298"/>
      <c r="AB284" s="298"/>
      <c r="AC284" s="298"/>
      <c r="AD284" s="298"/>
      <c r="AE284" s="298"/>
      <c r="AF284" s="298"/>
      <c r="AG284" s="298"/>
      <c r="AH284" s="298"/>
      <c r="AI284" s="298"/>
      <c r="AJ284" s="298"/>
      <c r="AK284" s="298"/>
      <c r="AL284" s="298" t="s">
        <v>1801</v>
      </c>
      <c r="AM284" s="200">
        <v>1</v>
      </c>
      <c r="AN284" s="200">
        <v>1</v>
      </c>
      <c r="AO284" s="200" t="s">
        <v>1742</v>
      </c>
      <c r="AP284" s="200">
        <v>0</v>
      </c>
      <c r="AQ284" s="241">
        <v>0</v>
      </c>
      <c r="AR284" s="247" t="s">
        <v>1743</v>
      </c>
      <c r="AS284" s="298" t="s">
        <v>1331</v>
      </c>
      <c r="AT284" s="194">
        <f t="shared" si="4"/>
        <v>0</v>
      </c>
      <c r="AU284" s="200">
        <v>0</v>
      </c>
      <c r="AV284" s="246">
        <f t="shared" si="5"/>
        <v>0</v>
      </c>
      <c r="AW284" s="324"/>
      <c r="AX284" s="325"/>
      <c r="AY284" s="256" t="s">
        <v>1956</v>
      </c>
      <c r="AZ284" s="256"/>
      <c r="BA284" s="256"/>
      <c r="BB284" s="257" t="s">
        <v>1955</v>
      </c>
      <c r="BC284" s="257"/>
      <c r="BD284" s="257"/>
      <c r="BE284" s="257"/>
      <c r="BF284" s="257"/>
      <c r="BG284" s="257"/>
      <c r="BH284" s="184">
        <v>39400</v>
      </c>
      <c r="BI284" s="298" t="s">
        <v>1331</v>
      </c>
      <c r="BJ284" s="337"/>
      <c r="BK284" s="184" t="s">
        <v>1315</v>
      </c>
      <c r="BL284" s="184" t="s">
        <v>1955</v>
      </c>
      <c r="BM284" s="178">
        <v>19700</v>
      </c>
    </row>
    <row r="285" spans="1:65" s="178" customFormat="1" ht="39" hidden="1" customHeight="1">
      <c r="A285" s="191"/>
      <c r="B285" s="191"/>
      <c r="C285" s="191">
        <v>1</v>
      </c>
      <c r="D285" s="191"/>
      <c r="E285" s="345" t="s">
        <v>1957</v>
      </c>
      <c r="F285" s="298">
        <v>500</v>
      </c>
      <c r="G285" s="298">
        <v>500</v>
      </c>
      <c r="H285" s="298"/>
      <c r="I285" s="298"/>
      <c r="J285" s="298">
        <v>500</v>
      </c>
      <c r="K285" s="306">
        <v>500</v>
      </c>
      <c r="L285" s="298"/>
      <c r="M285" s="298"/>
      <c r="N285" s="298"/>
      <c r="O285" s="200"/>
      <c r="P285" s="200">
        <v>0</v>
      </c>
      <c r="Q285" s="237"/>
      <c r="R285" s="200"/>
      <c r="S285" s="200"/>
      <c r="T285" s="298">
        <v>500</v>
      </c>
      <c r="U285" s="200">
        <v>0</v>
      </c>
      <c r="V285" s="298">
        <v>500</v>
      </c>
      <c r="W285" s="314">
        <f t="shared" si="6"/>
        <v>500</v>
      </c>
      <c r="X285" s="298"/>
      <c r="Y285" s="298"/>
      <c r="Z285" s="298"/>
      <c r="AA285" s="298"/>
      <c r="AB285" s="298"/>
      <c r="AC285" s="298"/>
      <c r="AD285" s="298"/>
      <c r="AE285" s="298"/>
      <c r="AF285" s="298"/>
      <c r="AG285" s="298"/>
      <c r="AH285" s="298"/>
      <c r="AI285" s="298"/>
      <c r="AJ285" s="298"/>
      <c r="AK285" s="298"/>
      <c r="AL285" s="298" t="s">
        <v>1958</v>
      </c>
      <c r="AM285" s="200">
        <v>1</v>
      </c>
      <c r="AN285" s="200">
        <v>1</v>
      </c>
      <c r="AO285" s="200" t="s">
        <v>1742</v>
      </c>
      <c r="AP285" s="200">
        <v>0</v>
      </c>
      <c r="AQ285" s="241">
        <v>0</v>
      </c>
      <c r="AR285" s="247" t="s">
        <v>1743</v>
      </c>
      <c r="AS285" s="298" t="s">
        <v>1309</v>
      </c>
      <c r="AT285" s="194">
        <f t="shared" si="4"/>
        <v>0</v>
      </c>
      <c r="AU285" s="200">
        <v>0</v>
      </c>
      <c r="AV285" s="246">
        <f t="shared" si="5"/>
        <v>0</v>
      </c>
      <c r="AW285" s="324"/>
      <c r="AX285" s="325"/>
      <c r="AY285" s="256"/>
      <c r="AZ285" s="256"/>
      <c r="BA285" s="256"/>
      <c r="BB285" s="257" t="s">
        <v>1959</v>
      </c>
      <c r="BC285" s="257"/>
      <c r="BD285" s="257"/>
      <c r="BE285" s="257"/>
      <c r="BF285" s="257"/>
      <c r="BG285" s="257"/>
      <c r="BH285" s="184">
        <v>1000</v>
      </c>
      <c r="BI285" s="298" t="s">
        <v>1309</v>
      </c>
      <c r="BJ285" s="337"/>
      <c r="BK285" s="184" t="s">
        <v>1315</v>
      </c>
      <c r="BL285" s="184" t="s">
        <v>1959</v>
      </c>
      <c r="BM285" s="178">
        <v>500</v>
      </c>
    </row>
    <row r="286" spans="1:65" s="178" customFormat="1" ht="54" hidden="1">
      <c r="A286" s="191"/>
      <c r="B286" s="191"/>
      <c r="C286" s="191">
        <v>1</v>
      </c>
      <c r="D286" s="191"/>
      <c r="E286" s="345" t="s">
        <v>1960</v>
      </c>
      <c r="F286" s="298">
        <v>2219</v>
      </c>
      <c r="G286" s="298">
        <v>2219</v>
      </c>
      <c r="H286" s="298"/>
      <c r="I286" s="298"/>
      <c r="J286" s="298">
        <v>2219</v>
      </c>
      <c r="K286" s="306">
        <v>2219</v>
      </c>
      <c r="L286" s="298"/>
      <c r="M286" s="298"/>
      <c r="N286" s="298"/>
      <c r="O286" s="200"/>
      <c r="P286" s="200">
        <v>0</v>
      </c>
      <c r="Q286" s="237"/>
      <c r="R286" s="200"/>
      <c r="S286" s="200"/>
      <c r="T286" s="298">
        <v>2219</v>
      </c>
      <c r="U286" s="200">
        <v>0</v>
      </c>
      <c r="V286" s="298">
        <v>2219</v>
      </c>
      <c r="W286" s="314">
        <f t="shared" si="6"/>
        <v>2219</v>
      </c>
      <c r="X286" s="298"/>
      <c r="Y286" s="298"/>
      <c r="Z286" s="298"/>
      <c r="AA286" s="298"/>
      <c r="AB286" s="298"/>
      <c r="AC286" s="298"/>
      <c r="AD286" s="298"/>
      <c r="AE286" s="298"/>
      <c r="AF286" s="298"/>
      <c r="AG286" s="298"/>
      <c r="AH286" s="298"/>
      <c r="AI286" s="298"/>
      <c r="AJ286" s="298"/>
      <c r="AK286" s="298"/>
      <c r="AL286" s="298" t="s">
        <v>1958</v>
      </c>
      <c r="AM286" s="200">
        <v>1</v>
      </c>
      <c r="AN286" s="200">
        <v>1</v>
      </c>
      <c r="AO286" s="200" t="s">
        <v>1742</v>
      </c>
      <c r="AP286" s="200">
        <v>0</v>
      </c>
      <c r="AQ286" s="241">
        <v>0</v>
      </c>
      <c r="AR286" s="247" t="s">
        <v>1743</v>
      </c>
      <c r="AS286" s="298" t="s">
        <v>1309</v>
      </c>
      <c r="AT286" s="194">
        <f t="shared" si="4"/>
        <v>0</v>
      </c>
      <c r="AU286" s="200">
        <v>0</v>
      </c>
      <c r="AV286" s="246">
        <f t="shared" si="5"/>
        <v>0</v>
      </c>
      <c r="AW286" s="324"/>
      <c r="AX286" s="325" t="s">
        <v>1961</v>
      </c>
      <c r="AY286" s="256" t="s">
        <v>1962</v>
      </c>
      <c r="AZ286" s="256"/>
      <c r="BA286" s="256"/>
      <c r="BB286" s="257" t="s">
        <v>1963</v>
      </c>
      <c r="BC286" s="257"/>
      <c r="BD286" s="257"/>
      <c r="BE286" s="257"/>
      <c r="BF286" s="257"/>
      <c r="BG286" s="257"/>
      <c r="BH286" s="184">
        <v>4438</v>
      </c>
      <c r="BI286" s="298" t="s">
        <v>1309</v>
      </c>
      <c r="BJ286" s="337"/>
      <c r="BK286" s="184" t="s">
        <v>1315</v>
      </c>
      <c r="BL286" s="184" t="s">
        <v>1963</v>
      </c>
      <c r="BM286" s="178">
        <v>2219</v>
      </c>
    </row>
    <row r="287" spans="1:65" s="178" customFormat="1" ht="20.100000000000001" hidden="1" customHeight="1">
      <c r="A287" s="191"/>
      <c r="B287" s="191"/>
      <c r="C287" s="191">
        <v>1</v>
      </c>
      <c r="D287" s="191"/>
      <c r="E287" s="345" t="s">
        <v>1964</v>
      </c>
      <c r="F287" s="298">
        <v>1500</v>
      </c>
      <c r="G287" s="298">
        <v>1500</v>
      </c>
      <c r="H287" s="298"/>
      <c r="I287" s="298"/>
      <c r="J287" s="298">
        <v>1500</v>
      </c>
      <c r="K287" s="306">
        <v>1500</v>
      </c>
      <c r="L287" s="298"/>
      <c r="M287" s="298"/>
      <c r="N287" s="298"/>
      <c r="O287" s="200"/>
      <c r="P287" s="200">
        <v>0</v>
      </c>
      <c r="Q287" s="237"/>
      <c r="R287" s="200"/>
      <c r="S287" s="200"/>
      <c r="T287" s="298">
        <v>1500</v>
      </c>
      <c r="U287" s="200">
        <v>0</v>
      </c>
      <c r="V287" s="298">
        <v>1500</v>
      </c>
      <c r="W287" s="314">
        <f t="shared" si="6"/>
        <v>1200</v>
      </c>
      <c r="X287" s="298"/>
      <c r="Y287" s="298"/>
      <c r="Z287" s="298"/>
      <c r="AA287" s="298"/>
      <c r="AB287" s="298"/>
      <c r="AC287" s="298"/>
      <c r="AD287" s="298"/>
      <c r="AE287" s="298"/>
      <c r="AF287" s="298"/>
      <c r="AG287" s="298"/>
      <c r="AH287" s="298"/>
      <c r="AI287" s="298"/>
      <c r="AJ287" s="298"/>
      <c r="AK287" s="298"/>
      <c r="AL287" s="298" t="s">
        <v>1831</v>
      </c>
      <c r="AM287" s="200">
        <v>1</v>
      </c>
      <c r="AN287" s="200">
        <v>1</v>
      </c>
      <c r="AO287" s="200" t="s">
        <v>1742</v>
      </c>
      <c r="AP287" s="200">
        <v>0</v>
      </c>
      <c r="AQ287" s="241">
        <v>0</v>
      </c>
      <c r="AR287" s="247" t="s">
        <v>1743</v>
      </c>
      <c r="AS287" s="298" t="s">
        <v>1309</v>
      </c>
      <c r="AT287" s="194">
        <f t="shared" si="4"/>
        <v>-300</v>
      </c>
      <c r="AU287" s="200">
        <v>-300</v>
      </c>
      <c r="AV287" s="246">
        <f t="shared" si="5"/>
        <v>-20</v>
      </c>
      <c r="AW287" s="324"/>
      <c r="AX287" s="325"/>
      <c r="AY287" s="256"/>
      <c r="AZ287" s="256"/>
      <c r="BA287" s="256"/>
      <c r="BB287" s="257" t="s">
        <v>1965</v>
      </c>
      <c r="BC287" s="257"/>
      <c r="BD287" s="257"/>
      <c r="BE287" s="257"/>
      <c r="BF287" s="257"/>
      <c r="BG287" s="257"/>
      <c r="BH287" s="184">
        <v>3000</v>
      </c>
      <c r="BI287" s="298" t="s">
        <v>1309</v>
      </c>
      <c r="BJ287" s="337"/>
      <c r="BK287" s="184" t="s">
        <v>1315</v>
      </c>
      <c r="BL287" s="184" t="s">
        <v>1965</v>
      </c>
      <c r="BM287" s="178">
        <v>1200</v>
      </c>
    </row>
    <row r="288" spans="1:65" s="178" customFormat="1" ht="37.5" hidden="1">
      <c r="A288" s="191"/>
      <c r="B288" s="191"/>
      <c r="C288" s="191"/>
      <c r="D288" s="191"/>
      <c r="E288" s="345" t="s">
        <v>1966</v>
      </c>
      <c r="F288" s="298">
        <v>3100</v>
      </c>
      <c r="G288" s="298">
        <v>3100</v>
      </c>
      <c r="H288" s="298"/>
      <c r="I288" s="298"/>
      <c r="J288" s="298">
        <v>3100</v>
      </c>
      <c r="K288" s="306">
        <v>3100</v>
      </c>
      <c r="L288" s="298"/>
      <c r="M288" s="298"/>
      <c r="N288" s="298"/>
      <c r="O288" s="200"/>
      <c r="P288" s="200">
        <v>0</v>
      </c>
      <c r="Q288" s="237"/>
      <c r="R288" s="200"/>
      <c r="S288" s="200"/>
      <c r="T288" s="298"/>
      <c r="U288" s="200">
        <v>-3100</v>
      </c>
      <c r="V288" s="298"/>
      <c r="W288" s="298">
        <f t="shared" si="6"/>
        <v>0</v>
      </c>
      <c r="X288" s="298"/>
      <c r="Y288" s="298"/>
      <c r="Z288" s="298"/>
      <c r="AA288" s="298"/>
      <c r="AB288" s="298"/>
      <c r="AC288" s="298"/>
      <c r="AD288" s="298"/>
      <c r="AE288" s="298"/>
      <c r="AF288" s="298"/>
      <c r="AG288" s="298"/>
      <c r="AH288" s="298"/>
      <c r="AI288" s="298"/>
      <c r="AJ288" s="298"/>
      <c r="AK288" s="298"/>
      <c r="AL288" s="298" t="s">
        <v>1958</v>
      </c>
      <c r="AM288" s="200">
        <v>1</v>
      </c>
      <c r="AN288" s="200">
        <v>1</v>
      </c>
      <c r="AO288" s="200" t="s">
        <v>1742</v>
      </c>
      <c r="AP288" s="200">
        <v>-3100</v>
      </c>
      <c r="AQ288" s="241">
        <v>-1</v>
      </c>
      <c r="AR288" s="247" t="s">
        <v>1743</v>
      </c>
      <c r="AS288" s="298" t="s">
        <v>1309</v>
      </c>
      <c r="AT288" s="194">
        <f t="shared" si="4"/>
        <v>0</v>
      </c>
      <c r="AU288" s="200">
        <v>0</v>
      </c>
      <c r="AV288" s="246" t="e">
        <f t="shared" si="5"/>
        <v>#DIV/0!</v>
      </c>
      <c r="AW288" s="324"/>
      <c r="AX288" s="325" t="s">
        <v>1967</v>
      </c>
      <c r="AY288" s="256" t="s">
        <v>1968</v>
      </c>
      <c r="AZ288" s="256"/>
      <c r="BA288" s="256"/>
      <c r="BB288" s="257" t="s">
        <v>1969</v>
      </c>
      <c r="BC288" s="257"/>
      <c r="BD288" s="257"/>
      <c r="BE288" s="257"/>
      <c r="BF288" s="257"/>
      <c r="BG288" s="257"/>
      <c r="BH288" s="184">
        <v>3100</v>
      </c>
      <c r="BI288" s="298" t="s">
        <v>1309</v>
      </c>
      <c r="BJ288" s="337"/>
      <c r="BK288" s="184" t="s">
        <v>1315</v>
      </c>
      <c r="BL288" s="184" t="s">
        <v>1969</v>
      </c>
    </row>
    <row r="289" spans="1:65" s="178" customFormat="1" ht="37.5" hidden="1">
      <c r="A289" s="191"/>
      <c r="B289" s="191"/>
      <c r="C289" s="191">
        <v>1</v>
      </c>
      <c r="D289" s="191"/>
      <c r="E289" s="345" t="s">
        <v>1970</v>
      </c>
      <c r="F289" s="298">
        <v>9000</v>
      </c>
      <c r="G289" s="298">
        <v>9000</v>
      </c>
      <c r="H289" s="298"/>
      <c r="I289" s="298"/>
      <c r="J289" s="298">
        <v>9000</v>
      </c>
      <c r="K289" s="306">
        <v>9000</v>
      </c>
      <c r="L289" s="298"/>
      <c r="M289" s="298"/>
      <c r="N289" s="298"/>
      <c r="O289" s="200"/>
      <c r="P289" s="200">
        <v>0</v>
      </c>
      <c r="Q289" s="237"/>
      <c r="R289" s="200"/>
      <c r="S289" s="200"/>
      <c r="T289" s="298">
        <v>9000</v>
      </c>
      <c r="U289" s="200">
        <v>0</v>
      </c>
      <c r="V289" s="298">
        <v>9000</v>
      </c>
      <c r="W289" s="314">
        <f t="shared" si="6"/>
        <v>7500</v>
      </c>
      <c r="X289" s="298"/>
      <c r="Y289" s="298"/>
      <c r="Z289" s="298"/>
      <c r="AA289" s="298"/>
      <c r="AB289" s="298"/>
      <c r="AC289" s="298"/>
      <c r="AD289" s="298"/>
      <c r="AE289" s="298"/>
      <c r="AF289" s="298"/>
      <c r="AG289" s="298"/>
      <c r="AH289" s="298"/>
      <c r="AI289" s="298"/>
      <c r="AJ289" s="298"/>
      <c r="AK289" s="298"/>
      <c r="AL289" s="298" t="s">
        <v>1831</v>
      </c>
      <c r="AM289" s="200">
        <v>1</v>
      </c>
      <c r="AN289" s="200">
        <v>1</v>
      </c>
      <c r="AO289" s="200"/>
      <c r="AP289" s="200">
        <v>0</v>
      </c>
      <c r="AQ289" s="241">
        <v>0</v>
      </c>
      <c r="AR289" s="247" t="s">
        <v>1743</v>
      </c>
      <c r="AS289" s="298" t="s">
        <v>1309</v>
      </c>
      <c r="AT289" s="194">
        <f t="shared" si="4"/>
        <v>-1500</v>
      </c>
      <c r="AU289" s="200">
        <v>-1500</v>
      </c>
      <c r="AV289" s="246">
        <f t="shared" si="5"/>
        <v>-16.6666666666667</v>
      </c>
      <c r="AW289" s="358" t="s">
        <v>1971</v>
      </c>
      <c r="AX289" s="325" t="s">
        <v>1971</v>
      </c>
      <c r="AY289" s="358" t="s">
        <v>1972</v>
      </c>
      <c r="AZ289" s="358"/>
      <c r="BA289" s="358"/>
      <c r="BB289" s="257" t="s">
        <v>1973</v>
      </c>
      <c r="BC289" s="257"/>
      <c r="BD289" s="257"/>
      <c r="BE289" s="257"/>
      <c r="BF289" s="257"/>
      <c r="BG289" s="257"/>
      <c r="BH289" s="184">
        <v>18000</v>
      </c>
      <c r="BI289" s="298" t="s">
        <v>1309</v>
      </c>
      <c r="BJ289" s="337"/>
      <c r="BK289" s="184" t="s">
        <v>1315</v>
      </c>
      <c r="BL289" s="184" t="s">
        <v>1973</v>
      </c>
      <c r="BM289" s="178">
        <v>7500</v>
      </c>
    </row>
    <row r="290" spans="1:65" s="178" customFormat="1" ht="108" hidden="1">
      <c r="A290" s="191"/>
      <c r="B290" s="191"/>
      <c r="C290" s="191">
        <v>1</v>
      </c>
      <c r="D290" s="191"/>
      <c r="E290" s="345" t="s">
        <v>1974</v>
      </c>
      <c r="F290" s="298">
        <v>6859</v>
      </c>
      <c r="G290" s="298">
        <v>6859</v>
      </c>
      <c r="H290" s="298"/>
      <c r="I290" s="298"/>
      <c r="J290" s="298">
        <v>10000</v>
      </c>
      <c r="K290" s="306">
        <v>10000</v>
      </c>
      <c r="L290" s="298"/>
      <c r="M290" s="298"/>
      <c r="N290" s="298"/>
      <c r="O290" s="200"/>
      <c r="P290" s="200">
        <v>0</v>
      </c>
      <c r="Q290" s="237"/>
      <c r="R290" s="200"/>
      <c r="S290" s="200"/>
      <c r="T290" s="298">
        <v>11500</v>
      </c>
      <c r="U290" s="200">
        <v>1500</v>
      </c>
      <c r="V290" s="298">
        <v>11500</v>
      </c>
      <c r="W290" s="314">
        <f t="shared" si="6"/>
        <v>11160</v>
      </c>
      <c r="X290" s="298"/>
      <c r="Y290" s="298"/>
      <c r="Z290" s="298"/>
      <c r="AA290" s="298"/>
      <c r="AB290" s="298"/>
      <c r="AC290" s="298"/>
      <c r="AD290" s="298"/>
      <c r="AE290" s="298"/>
      <c r="AF290" s="298"/>
      <c r="AG290" s="298"/>
      <c r="AH290" s="298"/>
      <c r="AI290" s="298"/>
      <c r="AJ290" s="298"/>
      <c r="AK290" s="298"/>
      <c r="AL290" s="298" t="s">
        <v>1975</v>
      </c>
      <c r="AM290" s="200">
        <v>1</v>
      </c>
      <c r="AN290" s="200">
        <v>1</v>
      </c>
      <c r="AO290" s="200" t="s">
        <v>1742</v>
      </c>
      <c r="AP290" s="200">
        <v>1500</v>
      </c>
      <c r="AQ290" s="241">
        <v>0.15</v>
      </c>
      <c r="AR290" s="247" t="s">
        <v>1743</v>
      </c>
      <c r="AS290" s="203" t="s">
        <v>1327</v>
      </c>
      <c r="AT290" s="194">
        <f t="shared" si="4"/>
        <v>-340</v>
      </c>
      <c r="AU290" s="200">
        <v>-340</v>
      </c>
      <c r="AV290" s="246">
        <f t="shared" si="5"/>
        <v>-2.9565217391304301</v>
      </c>
      <c r="AW290" s="324" t="s">
        <v>1976</v>
      </c>
      <c r="AX290" s="325" t="s">
        <v>1977</v>
      </c>
      <c r="AY290" s="256" t="s">
        <v>1978</v>
      </c>
      <c r="AZ290" s="256" t="s">
        <v>1979</v>
      </c>
      <c r="BA290" s="256"/>
      <c r="BB290" s="257" t="s">
        <v>1980</v>
      </c>
      <c r="BC290" s="257"/>
      <c r="BD290" s="257"/>
      <c r="BE290" s="257"/>
      <c r="BF290" s="257"/>
      <c r="BG290" s="257"/>
      <c r="BH290" s="184">
        <v>21500</v>
      </c>
      <c r="BI290" s="203" t="s">
        <v>1327</v>
      </c>
      <c r="BJ290" s="270"/>
      <c r="BK290" s="184" t="s">
        <v>1315</v>
      </c>
      <c r="BL290" s="184" t="s">
        <v>1980</v>
      </c>
      <c r="BM290" s="178">
        <v>11160</v>
      </c>
    </row>
    <row r="291" spans="1:65" s="178" customFormat="1" ht="20.100000000000001" hidden="1" customHeight="1">
      <c r="A291" s="191"/>
      <c r="B291" s="191"/>
      <c r="C291" s="191"/>
      <c r="D291" s="191"/>
      <c r="E291" s="345" t="s">
        <v>1981</v>
      </c>
      <c r="F291" s="298">
        <v>8000</v>
      </c>
      <c r="G291" s="298">
        <v>8000</v>
      </c>
      <c r="H291" s="298"/>
      <c r="I291" s="298"/>
      <c r="J291" s="298"/>
      <c r="K291" s="306"/>
      <c r="L291" s="298"/>
      <c r="M291" s="298"/>
      <c r="N291" s="298"/>
      <c r="O291" s="200"/>
      <c r="P291" s="200">
        <v>0</v>
      </c>
      <c r="Q291" s="237"/>
      <c r="R291" s="200"/>
      <c r="S291" s="200"/>
      <c r="T291" s="298"/>
      <c r="U291" s="200">
        <v>0</v>
      </c>
      <c r="V291" s="298"/>
      <c r="W291" s="298">
        <f t="shared" si="6"/>
        <v>0</v>
      </c>
      <c r="X291" s="298"/>
      <c r="Y291" s="298"/>
      <c r="Z291" s="298"/>
      <c r="AA291" s="298"/>
      <c r="AB291" s="298"/>
      <c r="AC291" s="298"/>
      <c r="AD291" s="298"/>
      <c r="AE291" s="298"/>
      <c r="AF291" s="298"/>
      <c r="AG291" s="298"/>
      <c r="AH291" s="298"/>
      <c r="AI291" s="298"/>
      <c r="AJ291" s="298"/>
      <c r="AK291" s="298"/>
      <c r="AL291" s="298" t="s">
        <v>1982</v>
      </c>
      <c r="AM291" s="200">
        <v>1</v>
      </c>
      <c r="AN291" s="200">
        <v>1</v>
      </c>
      <c r="AO291" s="200" t="s">
        <v>1742</v>
      </c>
      <c r="AP291" s="200">
        <v>0</v>
      </c>
      <c r="AQ291" s="241">
        <v>0</v>
      </c>
      <c r="AR291" s="247" t="s">
        <v>1743</v>
      </c>
      <c r="AS291" s="203" t="s">
        <v>1327</v>
      </c>
      <c r="AT291" s="194">
        <f t="shared" si="4"/>
        <v>0</v>
      </c>
      <c r="AU291" s="200">
        <v>0</v>
      </c>
      <c r="AV291" s="246" t="e">
        <f t="shared" si="5"/>
        <v>#DIV/0!</v>
      </c>
      <c r="AW291" s="324" t="s">
        <v>1983</v>
      </c>
      <c r="AX291" s="325" t="s">
        <v>1984</v>
      </c>
      <c r="AY291" s="256"/>
      <c r="AZ291" s="256"/>
      <c r="BA291" s="256"/>
      <c r="BB291" s="257" t="s">
        <v>1985</v>
      </c>
      <c r="BC291" s="257"/>
      <c r="BD291" s="257"/>
      <c r="BE291" s="257"/>
      <c r="BF291" s="257"/>
      <c r="BG291" s="257"/>
      <c r="BH291" s="184">
        <v>0</v>
      </c>
      <c r="BI291" s="203" t="s">
        <v>1327</v>
      </c>
      <c r="BJ291" s="270"/>
      <c r="BK291" s="184" t="s">
        <v>1315</v>
      </c>
      <c r="BL291" s="184" t="s">
        <v>1985</v>
      </c>
    </row>
    <row r="292" spans="1:65" s="178" customFormat="1" ht="135" hidden="1">
      <c r="A292" s="191"/>
      <c r="B292" s="191"/>
      <c r="C292" s="191">
        <v>1</v>
      </c>
      <c r="D292" s="191"/>
      <c r="E292" s="345" t="s">
        <v>1986</v>
      </c>
      <c r="F292" s="298">
        <v>5500</v>
      </c>
      <c r="G292" s="298">
        <v>5500</v>
      </c>
      <c r="H292" s="298"/>
      <c r="I292" s="298"/>
      <c r="J292" s="298">
        <v>5500</v>
      </c>
      <c r="K292" s="306">
        <v>5500</v>
      </c>
      <c r="L292" s="298"/>
      <c r="M292" s="298"/>
      <c r="N292" s="298"/>
      <c r="O292" s="200"/>
      <c r="P292" s="200">
        <v>0</v>
      </c>
      <c r="Q292" s="237"/>
      <c r="R292" s="200"/>
      <c r="S292" s="200"/>
      <c r="T292" s="298">
        <v>5500</v>
      </c>
      <c r="U292" s="200">
        <v>0</v>
      </c>
      <c r="V292" s="298">
        <v>5500</v>
      </c>
      <c r="W292" s="314">
        <f t="shared" si="6"/>
        <v>3890</v>
      </c>
      <c r="X292" s="298"/>
      <c r="Y292" s="298"/>
      <c r="Z292" s="298"/>
      <c r="AA292" s="298"/>
      <c r="AB292" s="298"/>
      <c r="AC292" s="298"/>
      <c r="AD292" s="298"/>
      <c r="AE292" s="298"/>
      <c r="AF292" s="298"/>
      <c r="AG292" s="298"/>
      <c r="AH292" s="298"/>
      <c r="AI292" s="298"/>
      <c r="AJ292" s="298"/>
      <c r="AK292" s="298"/>
      <c r="AL292" s="298" t="s">
        <v>1975</v>
      </c>
      <c r="AM292" s="200">
        <v>1</v>
      </c>
      <c r="AN292" s="200">
        <v>1</v>
      </c>
      <c r="AO292" s="200" t="s">
        <v>1742</v>
      </c>
      <c r="AP292" s="200">
        <v>0</v>
      </c>
      <c r="AQ292" s="241">
        <v>0</v>
      </c>
      <c r="AR292" s="247" t="s">
        <v>1743</v>
      </c>
      <c r="AS292" s="203" t="s">
        <v>1327</v>
      </c>
      <c r="AT292" s="194">
        <f t="shared" si="4"/>
        <v>-1610</v>
      </c>
      <c r="AU292" s="200">
        <v>-1610</v>
      </c>
      <c r="AV292" s="246">
        <f t="shared" si="5"/>
        <v>-29.272727272727298</v>
      </c>
      <c r="AW292" s="324" t="s">
        <v>1987</v>
      </c>
      <c r="AX292" s="325" t="s">
        <v>1988</v>
      </c>
      <c r="AY292" s="324" t="s">
        <v>1987</v>
      </c>
      <c r="AZ292" s="324" t="s">
        <v>1989</v>
      </c>
      <c r="BA292" s="324"/>
      <c r="BB292" s="257" t="s">
        <v>1990</v>
      </c>
      <c r="BC292" s="257"/>
      <c r="BD292" s="257"/>
      <c r="BE292" s="257"/>
      <c r="BF292" s="257"/>
      <c r="BG292" s="257"/>
      <c r="BH292" s="184">
        <v>11000</v>
      </c>
      <c r="BI292" s="203" t="s">
        <v>1327</v>
      </c>
      <c r="BJ292" s="270"/>
      <c r="BK292" s="184" t="s">
        <v>1315</v>
      </c>
      <c r="BL292" s="184" t="s">
        <v>1990</v>
      </c>
      <c r="BM292" s="178">
        <v>3890</v>
      </c>
    </row>
    <row r="293" spans="1:65" s="178" customFormat="1" ht="108" hidden="1">
      <c r="A293" s="191"/>
      <c r="B293" s="191"/>
      <c r="C293" s="191">
        <v>1</v>
      </c>
      <c r="D293" s="191"/>
      <c r="E293" s="345" t="s">
        <v>1991</v>
      </c>
      <c r="F293" s="298">
        <v>1200</v>
      </c>
      <c r="G293" s="298">
        <v>1200</v>
      </c>
      <c r="H293" s="298"/>
      <c r="I293" s="298"/>
      <c r="J293" s="298">
        <v>1200</v>
      </c>
      <c r="K293" s="306">
        <v>1200</v>
      </c>
      <c r="L293" s="298"/>
      <c r="M293" s="298"/>
      <c r="N293" s="298"/>
      <c r="O293" s="200"/>
      <c r="P293" s="200">
        <v>0</v>
      </c>
      <c r="Q293" s="237"/>
      <c r="R293" s="200"/>
      <c r="S293" s="200"/>
      <c r="T293" s="298">
        <v>1400</v>
      </c>
      <c r="U293" s="200">
        <v>200</v>
      </c>
      <c r="V293" s="298">
        <v>1400</v>
      </c>
      <c r="W293" s="314">
        <f t="shared" si="6"/>
        <v>1330</v>
      </c>
      <c r="X293" s="298"/>
      <c r="Y293" s="298"/>
      <c r="Z293" s="298"/>
      <c r="AA293" s="298"/>
      <c r="AB293" s="298"/>
      <c r="AC293" s="298"/>
      <c r="AD293" s="298"/>
      <c r="AE293" s="298"/>
      <c r="AF293" s="298"/>
      <c r="AG293" s="298"/>
      <c r="AH293" s="298"/>
      <c r="AI293" s="298"/>
      <c r="AJ293" s="298"/>
      <c r="AK293" s="298"/>
      <c r="AL293" s="298" t="s">
        <v>1975</v>
      </c>
      <c r="AM293" s="200">
        <v>1</v>
      </c>
      <c r="AN293" s="200">
        <v>1</v>
      </c>
      <c r="AO293" s="200" t="s">
        <v>1742</v>
      </c>
      <c r="AP293" s="200">
        <v>200</v>
      </c>
      <c r="AQ293" s="241">
        <v>0.16700000000000001</v>
      </c>
      <c r="AR293" s="247" t="s">
        <v>1743</v>
      </c>
      <c r="AS293" s="203" t="s">
        <v>1327</v>
      </c>
      <c r="AT293" s="194">
        <f t="shared" si="4"/>
        <v>-70</v>
      </c>
      <c r="AU293" s="200">
        <v>-70</v>
      </c>
      <c r="AV293" s="246">
        <f t="shared" si="5"/>
        <v>-5</v>
      </c>
      <c r="AW293" s="324" t="s">
        <v>1992</v>
      </c>
      <c r="AX293" s="325" t="s">
        <v>1993</v>
      </c>
      <c r="AY293" s="256" t="s">
        <v>1994</v>
      </c>
      <c r="AZ293" s="256" t="s">
        <v>1995</v>
      </c>
      <c r="BA293" s="256"/>
      <c r="BB293" s="257" t="s">
        <v>1996</v>
      </c>
      <c r="BC293" s="257"/>
      <c r="BD293" s="257"/>
      <c r="BE293" s="257"/>
      <c r="BF293" s="257"/>
      <c r="BG293" s="257"/>
      <c r="BH293" s="184">
        <v>2600</v>
      </c>
      <c r="BI293" s="203" t="s">
        <v>1327</v>
      </c>
      <c r="BJ293" s="270"/>
      <c r="BK293" s="184" t="s">
        <v>1315</v>
      </c>
      <c r="BL293" s="184" t="s">
        <v>1996</v>
      </c>
      <c r="BM293" s="178">
        <v>1330</v>
      </c>
    </row>
    <row r="294" spans="1:65" s="178" customFormat="1" ht="37.5" hidden="1">
      <c r="A294" s="191"/>
      <c r="B294" s="191"/>
      <c r="C294" s="191">
        <v>1</v>
      </c>
      <c r="D294" s="191"/>
      <c r="E294" s="345" t="s">
        <v>1997</v>
      </c>
      <c r="F294" s="298">
        <v>1200</v>
      </c>
      <c r="G294" s="298">
        <v>1200</v>
      </c>
      <c r="H294" s="298"/>
      <c r="I294" s="298"/>
      <c r="J294" s="298">
        <v>1200</v>
      </c>
      <c r="K294" s="306">
        <v>1200</v>
      </c>
      <c r="L294" s="298"/>
      <c r="M294" s="298"/>
      <c r="N294" s="298"/>
      <c r="O294" s="200"/>
      <c r="P294" s="200">
        <v>0</v>
      </c>
      <c r="Q294" s="237"/>
      <c r="R294" s="200"/>
      <c r="S294" s="200"/>
      <c r="T294" s="298">
        <v>1200</v>
      </c>
      <c r="U294" s="200">
        <v>0</v>
      </c>
      <c r="V294" s="298">
        <v>1200</v>
      </c>
      <c r="W294" s="314">
        <f t="shared" si="6"/>
        <v>0</v>
      </c>
      <c r="X294" s="298"/>
      <c r="Y294" s="298"/>
      <c r="Z294" s="298"/>
      <c r="AA294" s="298"/>
      <c r="AB294" s="298"/>
      <c r="AC294" s="298"/>
      <c r="AD294" s="298"/>
      <c r="AE294" s="298"/>
      <c r="AF294" s="298"/>
      <c r="AG294" s="298"/>
      <c r="AH294" s="298"/>
      <c r="AI294" s="298"/>
      <c r="AJ294" s="298"/>
      <c r="AK294" s="298"/>
      <c r="AL294" s="298" t="s">
        <v>1982</v>
      </c>
      <c r="AM294" s="200">
        <v>1</v>
      </c>
      <c r="AN294" s="200">
        <v>1</v>
      </c>
      <c r="AO294" s="200" t="s">
        <v>1742</v>
      </c>
      <c r="AP294" s="200">
        <v>0</v>
      </c>
      <c r="AQ294" s="241">
        <v>0</v>
      </c>
      <c r="AR294" s="247" t="s">
        <v>1743</v>
      </c>
      <c r="AS294" s="203" t="s">
        <v>1327</v>
      </c>
      <c r="AT294" s="194">
        <f t="shared" si="4"/>
        <v>-1200</v>
      </c>
      <c r="AU294" s="200">
        <v>-1200</v>
      </c>
      <c r="AV294" s="246">
        <f t="shared" si="5"/>
        <v>-100</v>
      </c>
      <c r="AW294" s="324"/>
      <c r="AX294" s="334" t="s">
        <v>1998</v>
      </c>
      <c r="AY294" s="256" t="s">
        <v>1999</v>
      </c>
      <c r="AZ294" s="256" t="s">
        <v>2000</v>
      </c>
      <c r="BA294" s="256"/>
      <c r="BB294" s="257" t="s">
        <v>1997</v>
      </c>
      <c r="BC294" s="257"/>
      <c r="BD294" s="257"/>
      <c r="BE294" s="257"/>
      <c r="BF294" s="257"/>
      <c r="BG294" s="257"/>
      <c r="BH294" s="184">
        <v>2400</v>
      </c>
      <c r="BI294" s="203" t="s">
        <v>1327</v>
      </c>
      <c r="BJ294" s="270"/>
      <c r="BK294" s="184" t="s">
        <v>1315</v>
      </c>
      <c r="BL294" s="184" t="s">
        <v>1997</v>
      </c>
      <c r="BM294" s="178">
        <v>0</v>
      </c>
    </row>
    <row r="295" spans="1:65" s="178" customFormat="1" ht="41.25" hidden="1" customHeight="1">
      <c r="A295" s="191"/>
      <c r="B295" s="191"/>
      <c r="C295" s="191">
        <v>1</v>
      </c>
      <c r="D295" s="191"/>
      <c r="E295" s="345" t="s">
        <v>2001</v>
      </c>
      <c r="F295" s="298">
        <v>23000</v>
      </c>
      <c r="G295" s="298">
        <v>23000</v>
      </c>
      <c r="H295" s="298"/>
      <c r="I295" s="298"/>
      <c r="J295" s="298">
        <v>23000</v>
      </c>
      <c r="K295" s="306">
        <v>23000</v>
      </c>
      <c r="L295" s="298"/>
      <c r="M295" s="298"/>
      <c r="N295" s="298"/>
      <c r="O295" s="200"/>
      <c r="P295" s="200">
        <v>0</v>
      </c>
      <c r="Q295" s="237"/>
      <c r="R295" s="200"/>
      <c r="S295" s="200"/>
      <c r="T295" s="298">
        <v>23000</v>
      </c>
      <c r="U295" s="200">
        <v>0</v>
      </c>
      <c r="V295" s="298">
        <v>23000</v>
      </c>
      <c r="W295" s="314">
        <f t="shared" si="6"/>
        <v>23000</v>
      </c>
      <c r="X295" s="298"/>
      <c r="Y295" s="298"/>
      <c r="Z295" s="298"/>
      <c r="AA295" s="298"/>
      <c r="AB295" s="298"/>
      <c r="AC295" s="298"/>
      <c r="AD295" s="298"/>
      <c r="AE295" s="298"/>
      <c r="AF295" s="298"/>
      <c r="AG295" s="298"/>
      <c r="AH295" s="298"/>
      <c r="AI295" s="298"/>
      <c r="AJ295" s="298"/>
      <c r="AK295" s="298"/>
      <c r="AL295" s="298" t="s">
        <v>1801</v>
      </c>
      <c r="AM295" s="200">
        <v>1</v>
      </c>
      <c r="AN295" s="200">
        <v>1</v>
      </c>
      <c r="AO295" s="200" t="s">
        <v>1742</v>
      </c>
      <c r="AP295" s="200">
        <v>0</v>
      </c>
      <c r="AQ295" s="241">
        <v>0</v>
      </c>
      <c r="AR295" s="247" t="s">
        <v>1743</v>
      </c>
      <c r="AS295" s="298" t="s">
        <v>1497</v>
      </c>
      <c r="AT295" s="194">
        <f t="shared" si="4"/>
        <v>0</v>
      </c>
      <c r="AU295" s="200">
        <v>0</v>
      </c>
      <c r="AV295" s="246">
        <f t="shared" si="5"/>
        <v>0</v>
      </c>
      <c r="AW295" s="358" t="s">
        <v>2002</v>
      </c>
      <c r="AX295" s="325" t="s">
        <v>2003</v>
      </c>
      <c r="AY295" s="358" t="s">
        <v>2002</v>
      </c>
      <c r="AZ295" s="358"/>
      <c r="BA295" s="358"/>
      <c r="BB295" s="257" t="s">
        <v>2004</v>
      </c>
      <c r="BC295" s="257"/>
      <c r="BD295" s="257"/>
      <c r="BE295" s="257"/>
      <c r="BF295" s="257"/>
      <c r="BG295" s="257"/>
      <c r="BH295" s="184">
        <v>46000</v>
      </c>
      <c r="BI295" s="298" t="s">
        <v>1497</v>
      </c>
      <c r="BJ295" s="337"/>
      <c r="BK295" s="184" t="s">
        <v>1315</v>
      </c>
      <c r="BL295" s="184" t="s">
        <v>2004</v>
      </c>
      <c r="BM295" s="178">
        <v>23000</v>
      </c>
    </row>
    <row r="296" spans="1:65" s="178" customFormat="1" ht="42" hidden="1" customHeight="1">
      <c r="A296" s="191"/>
      <c r="B296" s="191"/>
      <c r="C296" s="191">
        <v>1</v>
      </c>
      <c r="D296" s="191"/>
      <c r="E296" s="345" t="s">
        <v>2005</v>
      </c>
      <c r="F296" s="298">
        <v>30000</v>
      </c>
      <c r="G296" s="298">
        <v>30000</v>
      </c>
      <c r="H296" s="298"/>
      <c r="I296" s="298"/>
      <c r="J296" s="298">
        <v>30000</v>
      </c>
      <c r="K296" s="306">
        <v>30000</v>
      </c>
      <c r="L296" s="298"/>
      <c r="M296" s="298"/>
      <c r="N296" s="298"/>
      <c r="O296" s="200"/>
      <c r="P296" s="200">
        <v>0</v>
      </c>
      <c r="Q296" s="237"/>
      <c r="R296" s="200"/>
      <c r="S296" s="200"/>
      <c r="T296" s="298">
        <v>36000</v>
      </c>
      <c r="U296" s="200">
        <v>6000</v>
      </c>
      <c r="V296" s="298">
        <v>36000</v>
      </c>
      <c r="W296" s="314">
        <f t="shared" si="6"/>
        <v>40175</v>
      </c>
      <c r="X296" s="298"/>
      <c r="Y296" s="298"/>
      <c r="Z296" s="298"/>
      <c r="AA296" s="298"/>
      <c r="AB296" s="298"/>
      <c r="AC296" s="298"/>
      <c r="AD296" s="298"/>
      <c r="AE296" s="298"/>
      <c r="AF296" s="298"/>
      <c r="AG296" s="298"/>
      <c r="AH296" s="298"/>
      <c r="AI296" s="298"/>
      <c r="AJ296" s="298"/>
      <c r="AK296" s="298"/>
      <c r="AL296" s="298"/>
      <c r="AM296" s="200">
        <v>1</v>
      </c>
      <c r="AN296" s="200">
        <v>1</v>
      </c>
      <c r="AO296" s="200" t="s">
        <v>1742</v>
      </c>
      <c r="AP296" s="200">
        <v>6000</v>
      </c>
      <c r="AQ296" s="241">
        <v>0.2</v>
      </c>
      <c r="AR296" s="247" t="s">
        <v>1743</v>
      </c>
      <c r="AS296" s="298" t="s">
        <v>1497</v>
      </c>
      <c r="AT296" s="194">
        <f t="shared" si="4"/>
        <v>4175</v>
      </c>
      <c r="AU296" s="200">
        <v>4175</v>
      </c>
      <c r="AV296" s="246">
        <f t="shared" si="5"/>
        <v>11.5972222222222</v>
      </c>
      <c r="AW296" s="324" t="s">
        <v>2006</v>
      </c>
      <c r="AX296" s="325" t="s">
        <v>2007</v>
      </c>
      <c r="AY296" s="256" t="s">
        <v>2008</v>
      </c>
      <c r="AZ296" s="256" t="s">
        <v>2009</v>
      </c>
      <c r="BA296" s="256"/>
      <c r="BB296" s="257" t="s">
        <v>2010</v>
      </c>
      <c r="BC296" s="257"/>
      <c r="BD296" s="257"/>
      <c r="BE296" s="257"/>
      <c r="BF296" s="257"/>
      <c r="BG296" s="257"/>
      <c r="BH296" s="184">
        <v>66000</v>
      </c>
      <c r="BI296" s="298" t="s">
        <v>1497</v>
      </c>
      <c r="BJ296" s="337"/>
      <c r="BK296" s="184" t="s">
        <v>1315</v>
      </c>
      <c r="BL296" s="184" t="s">
        <v>2010</v>
      </c>
      <c r="BM296" s="178">
        <v>40175</v>
      </c>
    </row>
    <row r="297" spans="1:65" s="178" customFormat="1" ht="20.100000000000001" hidden="1" customHeight="1">
      <c r="A297" s="191"/>
      <c r="B297" s="191"/>
      <c r="C297" s="191">
        <v>1</v>
      </c>
      <c r="D297" s="191"/>
      <c r="E297" s="345" t="s">
        <v>2011</v>
      </c>
      <c r="F297" s="298">
        <v>15000</v>
      </c>
      <c r="G297" s="298">
        <v>15000</v>
      </c>
      <c r="H297" s="298"/>
      <c r="I297" s="298"/>
      <c r="J297" s="298">
        <v>15000</v>
      </c>
      <c r="K297" s="306">
        <v>15000</v>
      </c>
      <c r="L297" s="298"/>
      <c r="M297" s="298"/>
      <c r="N297" s="298"/>
      <c r="O297" s="200"/>
      <c r="P297" s="200">
        <v>0</v>
      </c>
      <c r="Q297" s="237"/>
      <c r="R297" s="200"/>
      <c r="S297" s="200"/>
      <c r="T297" s="298">
        <v>15000</v>
      </c>
      <c r="U297" s="200">
        <v>0</v>
      </c>
      <c r="V297" s="298">
        <v>15000</v>
      </c>
      <c r="W297" s="314">
        <f t="shared" si="6"/>
        <v>14996</v>
      </c>
      <c r="X297" s="298"/>
      <c r="Y297" s="298"/>
      <c r="Z297" s="298"/>
      <c r="AA297" s="298"/>
      <c r="AB297" s="298"/>
      <c r="AC297" s="298"/>
      <c r="AD297" s="298"/>
      <c r="AE297" s="298"/>
      <c r="AF297" s="298"/>
      <c r="AG297" s="298"/>
      <c r="AH297" s="298"/>
      <c r="AI297" s="298"/>
      <c r="AJ297" s="298"/>
      <c r="AK297" s="298"/>
      <c r="AL297" s="298" t="s">
        <v>1801</v>
      </c>
      <c r="AM297" s="200">
        <v>1</v>
      </c>
      <c r="AN297" s="200">
        <v>1</v>
      </c>
      <c r="AO297" s="200" t="s">
        <v>1742</v>
      </c>
      <c r="AP297" s="200">
        <v>0</v>
      </c>
      <c r="AQ297" s="241">
        <v>0</v>
      </c>
      <c r="AR297" s="247" t="s">
        <v>1743</v>
      </c>
      <c r="AS297" s="298" t="s">
        <v>1497</v>
      </c>
      <c r="AT297" s="194">
        <f t="shared" si="4"/>
        <v>-4</v>
      </c>
      <c r="AU297" s="200">
        <v>-4</v>
      </c>
      <c r="AV297" s="246">
        <f t="shared" si="5"/>
        <v>-2.66666666666667E-2</v>
      </c>
      <c r="AW297" s="324"/>
      <c r="AX297" s="325" t="s">
        <v>2012</v>
      </c>
      <c r="AY297" s="256"/>
      <c r="AZ297" s="256"/>
      <c r="BA297" s="256"/>
      <c r="BB297" s="257" t="s">
        <v>2013</v>
      </c>
      <c r="BC297" s="257"/>
      <c r="BD297" s="257"/>
      <c r="BE297" s="257"/>
      <c r="BF297" s="257"/>
      <c r="BG297" s="257"/>
      <c r="BH297" s="184">
        <v>30000</v>
      </c>
      <c r="BI297" s="298" t="s">
        <v>1497</v>
      </c>
      <c r="BJ297" s="337"/>
      <c r="BK297" s="184" t="s">
        <v>1315</v>
      </c>
      <c r="BL297" s="184" t="s">
        <v>2013</v>
      </c>
      <c r="BM297" s="178">
        <v>14996</v>
      </c>
    </row>
    <row r="298" spans="1:65" s="178" customFormat="1" ht="38.25" hidden="1" customHeight="1">
      <c r="A298" s="191"/>
      <c r="B298" s="191"/>
      <c r="C298" s="191">
        <v>1</v>
      </c>
      <c r="D298" s="191"/>
      <c r="E298" s="345" t="s">
        <v>2014</v>
      </c>
      <c r="F298" s="298">
        <v>248062</v>
      </c>
      <c r="G298" s="298">
        <v>248062</v>
      </c>
      <c r="H298" s="298"/>
      <c r="I298" s="298"/>
      <c r="J298" s="298">
        <v>248062</v>
      </c>
      <c r="K298" s="306">
        <v>248062</v>
      </c>
      <c r="L298" s="298"/>
      <c r="M298" s="298"/>
      <c r="N298" s="298"/>
      <c r="O298" s="200"/>
      <c r="P298" s="200">
        <v>0</v>
      </c>
      <c r="Q298" s="237"/>
      <c r="R298" s="200"/>
      <c r="S298" s="200"/>
      <c r="T298" s="298">
        <v>248062</v>
      </c>
      <c r="U298" s="200">
        <v>0</v>
      </c>
      <c r="V298" s="298">
        <v>248062</v>
      </c>
      <c r="W298" s="314">
        <f t="shared" si="6"/>
        <v>248062</v>
      </c>
      <c r="X298" s="298"/>
      <c r="Y298" s="298"/>
      <c r="Z298" s="298"/>
      <c r="AA298" s="298"/>
      <c r="AB298" s="298">
        <v>248062</v>
      </c>
      <c r="AC298" s="298"/>
      <c r="AD298" s="298"/>
      <c r="AE298" s="298"/>
      <c r="AF298" s="298"/>
      <c r="AG298" s="298">
        <v>0</v>
      </c>
      <c r="AH298" s="298"/>
      <c r="AI298" s="298">
        <v>248062</v>
      </c>
      <c r="AJ298" s="298"/>
      <c r="AK298" s="203"/>
      <c r="AL298" s="298" t="s">
        <v>1801</v>
      </c>
      <c r="AM298" s="200">
        <v>1</v>
      </c>
      <c r="AN298" s="200">
        <v>1</v>
      </c>
      <c r="AO298" s="200"/>
      <c r="AP298" s="200">
        <v>0</v>
      </c>
      <c r="AQ298" s="241">
        <v>0</v>
      </c>
      <c r="AR298" s="247" t="s">
        <v>1743</v>
      </c>
      <c r="AS298" s="203" t="s">
        <v>1317</v>
      </c>
      <c r="AT298" s="194">
        <f t="shared" si="4"/>
        <v>0</v>
      </c>
      <c r="AU298" s="200">
        <v>0</v>
      </c>
      <c r="AV298" s="246">
        <f t="shared" si="5"/>
        <v>0</v>
      </c>
      <c r="AW298" s="324" t="s">
        <v>1909</v>
      </c>
      <c r="AX298" s="325" t="s">
        <v>2015</v>
      </c>
      <c r="AY298" s="324" t="s">
        <v>2016</v>
      </c>
      <c r="AZ298" s="324"/>
      <c r="BA298" s="324"/>
      <c r="BB298" s="257" t="s">
        <v>2014</v>
      </c>
      <c r="BC298" s="257"/>
      <c r="BD298" s="257"/>
      <c r="BE298" s="257"/>
      <c r="BF298" s="257"/>
      <c r="BG298" s="257"/>
      <c r="BH298" s="184">
        <v>496124</v>
      </c>
      <c r="BI298" s="203" t="s">
        <v>1317</v>
      </c>
      <c r="BJ298" s="270"/>
      <c r="BK298" s="184" t="s">
        <v>1315</v>
      </c>
      <c r="BL298" s="184" t="s">
        <v>2014</v>
      </c>
      <c r="BM298" s="178">
        <v>248062</v>
      </c>
    </row>
    <row r="299" spans="1:65" s="178" customFormat="1" ht="25.5" hidden="1" customHeight="1">
      <c r="A299" s="191"/>
      <c r="B299" s="191"/>
      <c r="C299" s="191">
        <v>1</v>
      </c>
      <c r="D299" s="191"/>
      <c r="E299" s="345" t="s">
        <v>2017</v>
      </c>
      <c r="F299" s="298">
        <v>10000</v>
      </c>
      <c r="G299" s="298">
        <v>10000</v>
      </c>
      <c r="H299" s="298"/>
      <c r="I299" s="298"/>
      <c r="J299" s="298">
        <v>10000</v>
      </c>
      <c r="K299" s="306">
        <v>10000</v>
      </c>
      <c r="L299" s="298"/>
      <c r="M299" s="298"/>
      <c r="N299" s="298"/>
      <c r="O299" s="200"/>
      <c r="P299" s="200">
        <v>0</v>
      </c>
      <c r="Q299" s="237"/>
      <c r="R299" s="200"/>
      <c r="S299" s="200"/>
      <c r="T299" s="298">
        <v>10000</v>
      </c>
      <c r="U299" s="200">
        <v>0</v>
      </c>
      <c r="V299" s="298">
        <v>10000</v>
      </c>
      <c r="W299" s="314">
        <f t="shared" si="6"/>
        <v>9500</v>
      </c>
      <c r="X299" s="298"/>
      <c r="Y299" s="298"/>
      <c r="Z299" s="298"/>
      <c r="AA299" s="298"/>
      <c r="AB299" s="298"/>
      <c r="AC299" s="298"/>
      <c r="AD299" s="298"/>
      <c r="AE299" s="298"/>
      <c r="AF299" s="298"/>
      <c r="AG299" s="298"/>
      <c r="AH299" s="298"/>
      <c r="AI299" s="298"/>
      <c r="AJ299" s="298"/>
      <c r="AK299" s="298"/>
      <c r="AL299" s="298" t="s">
        <v>1831</v>
      </c>
      <c r="AM299" s="200">
        <v>1</v>
      </c>
      <c r="AN299" s="200">
        <v>1</v>
      </c>
      <c r="AO299" s="200"/>
      <c r="AP299" s="200">
        <v>0</v>
      </c>
      <c r="AQ299" s="241">
        <v>0</v>
      </c>
      <c r="AR299" s="247" t="s">
        <v>1743</v>
      </c>
      <c r="AS299" s="298" t="s">
        <v>1309</v>
      </c>
      <c r="AT299" s="194">
        <f t="shared" si="4"/>
        <v>-500</v>
      </c>
      <c r="AU299" s="200">
        <v>-500</v>
      </c>
      <c r="AV299" s="246">
        <f t="shared" si="5"/>
        <v>-5</v>
      </c>
      <c r="AW299" s="324" t="s">
        <v>2018</v>
      </c>
      <c r="AX299" s="325" t="s">
        <v>2019</v>
      </c>
      <c r="AY299" s="324" t="s">
        <v>2018</v>
      </c>
      <c r="AZ299" s="324"/>
      <c r="BA299" s="324"/>
      <c r="BB299" s="257" t="s">
        <v>2017</v>
      </c>
      <c r="BC299" s="257"/>
      <c r="BD299" s="257"/>
      <c r="BE299" s="257"/>
      <c r="BF299" s="257"/>
      <c r="BG299" s="257"/>
      <c r="BH299" s="184">
        <v>20000</v>
      </c>
      <c r="BI299" s="298" t="s">
        <v>1309</v>
      </c>
      <c r="BJ299" s="337"/>
      <c r="BK299" s="184" t="s">
        <v>1315</v>
      </c>
      <c r="BL299" s="184" t="s">
        <v>2017</v>
      </c>
      <c r="BM299" s="178">
        <v>9500</v>
      </c>
    </row>
    <row r="300" spans="1:65" s="178" customFormat="1" ht="29.25" hidden="1" customHeight="1">
      <c r="A300" s="191"/>
      <c r="B300" s="191"/>
      <c r="C300" s="191">
        <v>1</v>
      </c>
      <c r="D300" s="191"/>
      <c r="E300" s="345" t="s">
        <v>2020</v>
      </c>
      <c r="F300" s="298">
        <v>3000</v>
      </c>
      <c r="G300" s="298">
        <v>3000</v>
      </c>
      <c r="H300" s="298"/>
      <c r="I300" s="298"/>
      <c r="J300" s="298">
        <v>3000</v>
      </c>
      <c r="K300" s="306">
        <v>3000</v>
      </c>
      <c r="L300" s="298"/>
      <c r="M300" s="298"/>
      <c r="N300" s="298"/>
      <c r="O300" s="200"/>
      <c r="P300" s="200">
        <v>0</v>
      </c>
      <c r="Q300" s="237"/>
      <c r="R300" s="200"/>
      <c r="S300" s="200"/>
      <c r="T300" s="298">
        <v>3000</v>
      </c>
      <c r="U300" s="200">
        <v>0</v>
      </c>
      <c r="V300" s="298">
        <v>3000</v>
      </c>
      <c r="W300" s="314">
        <f t="shared" si="6"/>
        <v>3000</v>
      </c>
      <c r="X300" s="298"/>
      <c r="Y300" s="298"/>
      <c r="Z300" s="298"/>
      <c r="AA300" s="298"/>
      <c r="AB300" s="298"/>
      <c r="AC300" s="298"/>
      <c r="AD300" s="298"/>
      <c r="AE300" s="298"/>
      <c r="AF300" s="298"/>
      <c r="AG300" s="298"/>
      <c r="AH300" s="298"/>
      <c r="AI300" s="298"/>
      <c r="AJ300" s="298"/>
      <c r="AK300" s="298"/>
      <c r="AL300" s="298"/>
      <c r="AM300" s="200">
        <v>1</v>
      </c>
      <c r="AN300" s="200">
        <v>1</v>
      </c>
      <c r="AO300" s="200" t="s">
        <v>1742</v>
      </c>
      <c r="AP300" s="200">
        <v>0</v>
      </c>
      <c r="AQ300" s="241">
        <v>0</v>
      </c>
      <c r="AR300" s="247" t="s">
        <v>1743</v>
      </c>
      <c r="AS300" s="298" t="s">
        <v>1497</v>
      </c>
      <c r="AT300" s="194">
        <f t="shared" si="4"/>
        <v>0</v>
      </c>
      <c r="AU300" s="200">
        <v>0</v>
      </c>
      <c r="AV300" s="246">
        <f t="shared" si="5"/>
        <v>0</v>
      </c>
      <c r="AW300" s="324" t="s">
        <v>2021</v>
      </c>
      <c r="AX300" s="325"/>
      <c r="AY300" s="324" t="s">
        <v>2021</v>
      </c>
      <c r="AZ300" s="324"/>
      <c r="BA300" s="324"/>
      <c r="BB300" s="257" t="s">
        <v>2022</v>
      </c>
      <c r="BC300" s="257"/>
      <c r="BD300" s="257"/>
      <c r="BE300" s="257"/>
      <c r="BF300" s="257"/>
      <c r="BG300" s="257"/>
      <c r="BH300" s="184">
        <v>6000</v>
      </c>
      <c r="BI300" s="298" t="s">
        <v>1497</v>
      </c>
      <c r="BJ300" s="337"/>
      <c r="BK300" s="184" t="s">
        <v>1315</v>
      </c>
      <c r="BL300" s="184" t="s">
        <v>2022</v>
      </c>
      <c r="BM300" s="178">
        <v>3000</v>
      </c>
    </row>
    <row r="301" spans="1:65" s="178" customFormat="1" ht="23.25" hidden="1" customHeight="1">
      <c r="A301" s="191"/>
      <c r="B301" s="191"/>
      <c r="C301" s="191">
        <v>1</v>
      </c>
      <c r="D301" s="191"/>
      <c r="E301" s="345" t="s">
        <v>2023</v>
      </c>
      <c r="F301" s="298">
        <v>30000</v>
      </c>
      <c r="G301" s="298">
        <v>30000</v>
      </c>
      <c r="H301" s="298"/>
      <c r="I301" s="298"/>
      <c r="J301" s="298">
        <v>30000</v>
      </c>
      <c r="K301" s="306">
        <v>30000</v>
      </c>
      <c r="L301" s="298"/>
      <c r="M301" s="298"/>
      <c r="N301" s="298"/>
      <c r="O301" s="200"/>
      <c r="P301" s="200">
        <v>0</v>
      </c>
      <c r="Q301" s="237"/>
      <c r="R301" s="200"/>
      <c r="S301" s="200"/>
      <c r="T301" s="298"/>
      <c r="U301" s="200">
        <v>-30000</v>
      </c>
      <c r="V301" s="298"/>
      <c r="W301" s="314">
        <f t="shared" si="6"/>
        <v>30000</v>
      </c>
      <c r="X301" s="298"/>
      <c r="Y301" s="298"/>
      <c r="Z301" s="298"/>
      <c r="AA301" s="298"/>
      <c r="AB301" s="298"/>
      <c r="AC301" s="298"/>
      <c r="AD301" s="298"/>
      <c r="AE301" s="298"/>
      <c r="AF301" s="298"/>
      <c r="AG301" s="298"/>
      <c r="AH301" s="298"/>
      <c r="AI301" s="298"/>
      <c r="AJ301" s="298"/>
      <c r="AK301" s="298"/>
      <c r="AL301" s="298"/>
      <c r="AM301" s="200">
        <v>1</v>
      </c>
      <c r="AN301" s="200">
        <v>1</v>
      </c>
      <c r="AO301" s="200" t="s">
        <v>1742</v>
      </c>
      <c r="AP301" s="200">
        <v>-30000</v>
      </c>
      <c r="AQ301" s="241">
        <v>-1</v>
      </c>
      <c r="AR301" s="247" t="s">
        <v>1743</v>
      </c>
      <c r="AS301" s="298" t="s">
        <v>1497</v>
      </c>
      <c r="AT301" s="194">
        <f t="shared" si="4"/>
        <v>30000</v>
      </c>
      <c r="AU301" s="200">
        <v>30000</v>
      </c>
      <c r="AV301" s="246" t="e">
        <f t="shared" si="5"/>
        <v>#DIV/0!</v>
      </c>
      <c r="AW301" s="358" t="s">
        <v>2024</v>
      </c>
      <c r="AX301" s="325" t="s">
        <v>2025</v>
      </c>
      <c r="AY301" s="256" t="s">
        <v>1938</v>
      </c>
      <c r="AZ301" s="256" t="s">
        <v>2026</v>
      </c>
      <c r="BA301" s="256"/>
      <c r="BB301" s="257" t="s">
        <v>2023</v>
      </c>
      <c r="BC301" s="257"/>
      <c r="BD301" s="257"/>
      <c r="BE301" s="257"/>
      <c r="BF301" s="257"/>
      <c r="BG301" s="257"/>
      <c r="BH301" s="184">
        <v>30000</v>
      </c>
      <c r="BI301" s="298" t="s">
        <v>1497</v>
      </c>
      <c r="BJ301" s="337"/>
      <c r="BK301" s="184" t="s">
        <v>1315</v>
      </c>
      <c r="BL301" s="184" t="s">
        <v>2023</v>
      </c>
      <c r="BM301" s="178">
        <v>30000</v>
      </c>
    </row>
    <row r="302" spans="1:65" s="178" customFormat="1" ht="20.100000000000001" hidden="1" customHeight="1">
      <c r="A302" s="191"/>
      <c r="B302" s="191"/>
      <c r="C302" s="191">
        <v>1</v>
      </c>
      <c r="D302" s="191"/>
      <c r="E302" s="345" t="s">
        <v>2027</v>
      </c>
      <c r="F302" s="298">
        <v>80000</v>
      </c>
      <c r="G302" s="298">
        <v>80000</v>
      </c>
      <c r="H302" s="298"/>
      <c r="I302" s="298"/>
      <c r="J302" s="298">
        <v>4900</v>
      </c>
      <c r="K302" s="306">
        <v>4900</v>
      </c>
      <c r="L302" s="298"/>
      <c r="M302" s="298"/>
      <c r="N302" s="298"/>
      <c r="O302" s="200"/>
      <c r="P302" s="200">
        <v>0</v>
      </c>
      <c r="Q302" s="237"/>
      <c r="R302" s="200"/>
      <c r="S302" s="200"/>
      <c r="T302" s="298">
        <v>4900</v>
      </c>
      <c r="U302" s="200">
        <v>0</v>
      </c>
      <c r="V302" s="298">
        <v>4900</v>
      </c>
      <c r="W302" s="314">
        <f t="shared" si="6"/>
        <v>4900</v>
      </c>
      <c r="X302" s="298"/>
      <c r="Y302" s="298"/>
      <c r="Z302" s="298"/>
      <c r="AA302" s="298"/>
      <c r="AB302" s="298"/>
      <c r="AC302" s="298"/>
      <c r="AD302" s="298"/>
      <c r="AE302" s="298"/>
      <c r="AF302" s="298"/>
      <c r="AG302" s="298"/>
      <c r="AH302" s="298"/>
      <c r="AI302" s="298"/>
      <c r="AJ302" s="298"/>
      <c r="AK302" s="298"/>
      <c r="AL302" s="298"/>
      <c r="AM302" s="200">
        <v>1</v>
      </c>
      <c r="AN302" s="200">
        <v>1</v>
      </c>
      <c r="AO302" s="200" t="s">
        <v>1742</v>
      </c>
      <c r="AP302" s="200">
        <v>0</v>
      </c>
      <c r="AQ302" s="241">
        <v>0</v>
      </c>
      <c r="AR302" s="247"/>
      <c r="AS302" s="298" t="s">
        <v>1497</v>
      </c>
      <c r="AT302" s="194">
        <f t="shared" si="4"/>
        <v>0</v>
      </c>
      <c r="AU302" s="200">
        <v>0</v>
      </c>
      <c r="AV302" s="246">
        <f t="shared" si="5"/>
        <v>0</v>
      </c>
      <c r="AW302" s="324" t="s">
        <v>2028</v>
      </c>
      <c r="AX302" s="325"/>
      <c r="AY302" s="256"/>
      <c r="AZ302" s="256"/>
      <c r="BA302" s="256"/>
      <c r="BB302" s="257" t="s">
        <v>2027</v>
      </c>
      <c r="BC302" s="257"/>
      <c r="BD302" s="257"/>
      <c r="BE302" s="257"/>
      <c r="BF302" s="257"/>
      <c r="BG302" s="257"/>
      <c r="BH302" s="184">
        <v>9800</v>
      </c>
      <c r="BI302" s="298" t="s">
        <v>1497</v>
      </c>
      <c r="BJ302" s="337"/>
      <c r="BK302" s="184" t="s">
        <v>1315</v>
      </c>
      <c r="BL302" s="184" t="s">
        <v>2027</v>
      </c>
      <c r="BM302" s="178">
        <v>4900</v>
      </c>
    </row>
    <row r="303" spans="1:65" s="178" customFormat="1" ht="37.5" hidden="1">
      <c r="A303" s="191"/>
      <c r="B303" s="191"/>
      <c r="C303" s="191">
        <v>1</v>
      </c>
      <c r="D303" s="191"/>
      <c r="E303" s="345" t="s">
        <v>2029</v>
      </c>
      <c r="F303" s="298">
        <v>3000</v>
      </c>
      <c r="G303" s="298">
        <v>3000</v>
      </c>
      <c r="H303" s="298"/>
      <c r="I303" s="298"/>
      <c r="J303" s="298">
        <v>3000</v>
      </c>
      <c r="K303" s="306">
        <v>3000</v>
      </c>
      <c r="L303" s="298"/>
      <c r="M303" s="298"/>
      <c r="N303" s="298"/>
      <c r="O303" s="200"/>
      <c r="P303" s="200">
        <v>0</v>
      </c>
      <c r="Q303" s="237"/>
      <c r="R303" s="200"/>
      <c r="S303" s="200"/>
      <c r="T303" s="298">
        <v>3000</v>
      </c>
      <c r="U303" s="200">
        <v>0</v>
      </c>
      <c r="V303" s="298">
        <v>3000</v>
      </c>
      <c r="W303" s="314">
        <f t="shared" si="6"/>
        <v>3000</v>
      </c>
      <c r="X303" s="298"/>
      <c r="Y303" s="298"/>
      <c r="Z303" s="298"/>
      <c r="AA303" s="298"/>
      <c r="AB303" s="298"/>
      <c r="AC303" s="298"/>
      <c r="AD303" s="298"/>
      <c r="AE303" s="298"/>
      <c r="AF303" s="298"/>
      <c r="AG303" s="298"/>
      <c r="AH303" s="298"/>
      <c r="AI303" s="298"/>
      <c r="AJ303" s="298"/>
      <c r="AK303" s="298"/>
      <c r="AL303" s="298"/>
      <c r="AM303" s="200">
        <v>1</v>
      </c>
      <c r="AN303" s="200">
        <v>1</v>
      </c>
      <c r="AO303" s="200" t="s">
        <v>1742</v>
      </c>
      <c r="AP303" s="200">
        <v>0</v>
      </c>
      <c r="AQ303" s="241">
        <v>0</v>
      </c>
      <c r="AR303" s="247"/>
      <c r="AS303" s="298" t="s">
        <v>1497</v>
      </c>
      <c r="AT303" s="194">
        <f t="shared" si="4"/>
        <v>0</v>
      </c>
      <c r="AU303" s="200">
        <v>0</v>
      </c>
      <c r="AV303" s="246">
        <f t="shared" si="5"/>
        <v>0</v>
      </c>
      <c r="AW303" s="324" t="s">
        <v>2030</v>
      </c>
      <c r="AX303" s="325"/>
      <c r="AY303" s="324" t="s">
        <v>2030</v>
      </c>
      <c r="AZ303" s="324"/>
      <c r="BA303" s="324"/>
      <c r="BB303" s="257" t="s">
        <v>2029</v>
      </c>
      <c r="BC303" s="257"/>
      <c r="BD303" s="257"/>
      <c r="BE303" s="257"/>
      <c r="BF303" s="257"/>
      <c r="BG303" s="257"/>
      <c r="BH303" s="184">
        <v>6000</v>
      </c>
      <c r="BI303" s="298" t="s">
        <v>1497</v>
      </c>
      <c r="BJ303" s="337"/>
      <c r="BK303" s="184" t="s">
        <v>1315</v>
      </c>
      <c r="BL303" s="184" t="s">
        <v>2029</v>
      </c>
      <c r="BM303" s="178">
        <v>3000</v>
      </c>
    </row>
    <row r="304" spans="1:65" s="178" customFormat="1" ht="37.5" hidden="1">
      <c r="A304" s="191"/>
      <c r="B304" s="191"/>
      <c r="C304" s="191">
        <v>1</v>
      </c>
      <c r="D304" s="191"/>
      <c r="E304" s="345" t="s">
        <v>2031</v>
      </c>
      <c r="F304" s="298"/>
      <c r="G304" s="298"/>
      <c r="H304" s="298"/>
      <c r="I304" s="298"/>
      <c r="J304" s="298"/>
      <c r="K304" s="306"/>
      <c r="L304" s="298"/>
      <c r="M304" s="298"/>
      <c r="N304" s="298"/>
      <c r="O304" s="200"/>
      <c r="P304" s="200"/>
      <c r="Q304" s="237"/>
      <c r="R304" s="200"/>
      <c r="S304" s="200"/>
      <c r="T304" s="298">
        <v>9200</v>
      </c>
      <c r="U304" s="200">
        <v>9200</v>
      </c>
      <c r="V304" s="298">
        <v>9200</v>
      </c>
      <c r="W304" s="314">
        <f t="shared" si="6"/>
        <v>9200</v>
      </c>
      <c r="X304" s="298"/>
      <c r="Y304" s="298"/>
      <c r="Z304" s="298"/>
      <c r="AA304" s="298"/>
      <c r="AB304" s="298"/>
      <c r="AC304" s="298"/>
      <c r="AD304" s="298"/>
      <c r="AE304" s="298"/>
      <c r="AF304" s="298"/>
      <c r="AG304" s="298"/>
      <c r="AH304" s="298"/>
      <c r="AI304" s="298"/>
      <c r="AJ304" s="298"/>
      <c r="AK304" s="298"/>
      <c r="AL304" s="298"/>
      <c r="AM304" s="200"/>
      <c r="AN304" s="200"/>
      <c r="AO304" s="200"/>
      <c r="AP304" s="200"/>
      <c r="AQ304" s="241"/>
      <c r="AR304" s="247"/>
      <c r="AS304" s="298" t="s">
        <v>1309</v>
      </c>
      <c r="AT304" s="194">
        <f t="shared" si="4"/>
        <v>0</v>
      </c>
      <c r="AU304" s="200">
        <v>0</v>
      </c>
      <c r="AV304" s="246">
        <f t="shared" si="5"/>
        <v>0</v>
      </c>
      <c r="AW304" s="324"/>
      <c r="AX304" s="325"/>
      <c r="AY304" s="324"/>
      <c r="AZ304" s="324"/>
      <c r="BA304" s="324"/>
      <c r="BB304" s="257"/>
      <c r="BC304" s="257"/>
      <c r="BD304" s="257"/>
      <c r="BE304" s="257"/>
      <c r="BF304" s="257"/>
      <c r="BG304" s="257"/>
      <c r="BH304" s="184">
        <v>9200</v>
      </c>
      <c r="BI304" s="298" t="s">
        <v>1309</v>
      </c>
      <c r="BJ304" s="337"/>
      <c r="BK304" s="184" t="s">
        <v>1315</v>
      </c>
      <c r="BL304" s="184" t="s">
        <v>2031</v>
      </c>
      <c r="BM304" s="178">
        <v>9200</v>
      </c>
    </row>
    <row r="305" spans="1:65" s="178" customFormat="1" hidden="1">
      <c r="A305" s="191"/>
      <c r="B305" s="191"/>
      <c r="C305" s="191">
        <v>1</v>
      </c>
      <c r="D305" s="191"/>
      <c r="E305" s="345" t="s">
        <v>2032</v>
      </c>
      <c r="F305" s="298"/>
      <c r="G305" s="298"/>
      <c r="H305" s="298"/>
      <c r="I305" s="298"/>
      <c r="J305" s="298"/>
      <c r="K305" s="306"/>
      <c r="L305" s="298"/>
      <c r="M305" s="298"/>
      <c r="N305" s="298"/>
      <c r="O305" s="200"/>
      <c r="P305" s="200"/>
      <c r="Q305" s="237"/>
      <c r="R305" s="200"/>
      <c r="S305" s="200"/>
      <c r="T305" s="298">
        <v>10200</v>
      </c>
      <c r="U305" s="200">
        <v>10200</v>
      </c>
      <c r="V305" s="298">
        <v>10200</v>
      </c>
      <c r="W305" s="314">
        <f t="shared" si="6"/>
        <v>9000</v>
      </c>
      <c r="X305" s="298"/>
      <c r="Y305" s="298"/>
      <c r="Z305" s="298"/>
      <c r="AA305" s="298"/>
      <c r="AB305" s="298"/>
      <c r="AC305" s="298"/>
      <c r="AD305" s="298"/>
      <c r="AE305" s="298"/>
      <c r="AF305" s="298"/>
      <c r="AG305" s="298"/>
      <c r="AH305" s="298"/>
      <c r="AI305" s="298"/>
      <c r="AJ305" s="298"/>
      <c r="AK305" s="298"/>
      <c r="AL305" s="298"/>
      <c r="AM305" s="200"/>
      <c r="AN305" s="200"/>
      <c r="AO305" s="200"/>
      <c r="AP305" s="200"/>
      <c r="AQ305" s="241"/>
      <c r="AR305" s="247"/>
      <c r="AS305" s="298" t="s">
        <v>1309</v>
      </c>
      <c r="AT305" s="194">
        <f t="shared" si="4"/>
        <v>-1200</v>
      </c>
      <c r="AU305" s="200">
        <v>-1200</v>
      </c>
      <c r="AV305" s="246">
        <f t="shared" si="5"/>
        <v>-11.764705882352899</v>
      </c>
      <c r="AW305" s="324"/>
      <c r="AX305" s="325"/>
      <c r="AY305" s="324"/>
      <c r="AZ305" s="324"/>
      <c r="BA305" s="324"/>
      <c r="BB305" s="257"/>
      <c r="BC305" s="257"/>
      <c r="BD305" s="257"/>
      <c r="BE305" s="257"/>
      <c r="BF305" s="257"/>
      <c r="BG305" s="257"/>
      <c r="BH305" s="184">
        <v>10200</v>
      </c>
      <c r="BI305" s="298" t="s">
        <v>1309</v>
      </c>
      <c r="BJ305" s="337"/>
      <c r="BK305" s="184" t="s">
        <v>1315</v>
      </c>
      <c r="BL305" s="184" t="s">
        <v>2032</v>
      </c>
      <c r="BM305" s="178">
        <v>9000</v>
      </c>
    </row>
    <row r="306" spans="1:65" s="178" customFormat="1" ht="37.5" hidden="1">
      <c r="A306" s="191"/>
      <c r="B306" s="191"/>
      <c r="C306" s="191">
        <v>1</v>
      </c>
      <c r="D306" s="191"/>
      <c r="E306" s="345" t="s">
        <v>2033</v>
      </c>
      <c r="F306" s="298"/>
      <c r="G306" s="298"/>
      <c r="H306" s="298"/>
      <c r="I306" s="298"/>
      <c r="J306" s="298"/>
      <c r="K306" s="306"/>
      <c r="L306" s="298"/>
      <c r="M306" s="298"/>
      <c r="N306" s="298"/>
      <c r="O306" s="200"/>
      <c r="P306" s="200"/>
      <c r="Q306" s="237"/>
      <c r="R306" s="200"/>
      <c r="S306" s="200"/>
      <c r="T306" s="298"/>
      <c r="U306" s="200"/>
      <c r="V306" s="298"/>
      <c r="W306" s="314">
        <f t="shared" si="6"/>
        <v>10000</v>
      </c>
      <c r="X306" s="298"/>
      <c r="Y306" s="298"/>
      <c r="Z306" s="298"/>
      <c r="AA306" s="298"/>
      <c r="AB306" s="298"/>
      <c r="AC306" s="298"/>
      <c r="AD306" s="298"/>
      <c r="AE306" s="298"/>
      <c r="AF306" s="298"/>
      <c r="AG306" s="298"/>
      <c r="AH306" s="298"/>
      <c r="AI306" s="298"/>
      <c r="AJ306" s="298"/>
      <c r="AK306" s="298"/>
      <c r="AL306" s="298"/>
      <c r="AM306" s="200"/>
      <c r="AN306" s="200"/>
      <c r="AO306" s="200"/>
      <c r="AP306" s="200"/>
      <c r="AQ306" s="241"/>
      <c r="AR306" s="247"/>
      <c r="AS306" s="298"/>
      <c r="AT306" s="194">
        <f t="shared" si="4"/>
        <v>10000</v>
      </c>
      <c r="AU306" s="200"/>
      <c r="AV306" s="246" t="e">
        <f t="shared" si="5"/>
        <v>#DIV/0!</v>
      </c>
      <c r="AW306" s="324"/>
      <c r="AX306" s="325"/>
      <c r="AY306" s="324"/>
      <c r="AZ306" s="324"/>
      <c r="BA306" s="324"/>
      <c r="BB306" s="257"/>
      <c r="BC306" s="257"/>
      <c r="BD306" s="257"/>
      <c r="BE306" s="257"/>
      <c r="BF306" s="257"/>
      <c r="BG306" s="257"/>
      <c r="BH306" s="184"/>
      <c r="BI306" s="298" t="s">
        <v>1691</v>
      </c>
      <c r="BJ306" s="337"/>
      <c r="BK306" s="184" t="s">
        <v>1315</v>
      </c>
      <c r="BL306" s="184" t="s">
        <v>2033</v>
      </c>
      <c r="BM306" s="178">
        <v>10000</v>
      </c>
    </row>
    <row r="307" spans="1:65" s="178" customFormat="1" hidden="1">
      <c r="A307" s="191"/>
      <c r="B307" s="191"/>
      <c r="C307" s="191">
        <v>1</v>
      </c>
      <c r="D307" s="191"/>
      <c r="E307" s="345" t="s">
        <v>2034</v>
      </c>
      <c r="F307" s="298"/>
      <c r="G307" s="298"/>
      <c r="H307" s="298"/>
      <c r="I307" s="298"/>
      <c r="J307" s="298"/>
      <c r="K307" s="306"/>
      <c r="L307" s="298"/>
      <c r="M307" s="298"/>
      <c r="N307" s="298"/>
      <c r="O307" s="200"/>
      <c r="P307" s="200"/>
      <c r="Q307" s="237"/>
      <c r="R307" s="200"/>
      <c r="S307" s="200"/>
      <c r="T307" s="298"/>
      <c r="U307" s="200"/>
      <c r="V307" s="298"/>
      <c r="W307" s="314">
        <f t="shared" si="6"/>
        <v>10000</v>
      </c>
      <c r="X307" s="298"/>
      <c r="Y307" s="298"/>
      <c r="Z307" s="298"/>
      <c r="AA307" s="298"/>
      <c r="AB307" s="298"/>
      <c r="AC307" s="298"/>
      <c r="AD307" s="298"/>
      <c r="AE307" s="298"/>
      <c r="AF307" s="298"/>
      <c r="AG307" s="298"/>
      <c r="AH307" s="298"/>
      <c r="AI307" s="298"/>
      <c r="AJ307" s="298"/>
      <c r="AK307" s="298"/>
      <c r="AL307" s="298"/>
      <c r="AM307" s="200"/>
      <c r="AN307" s="200"/>
      <c r="AO307" s="200"/>
      <c r="AP307" s="200"/>
      <c r="AQ307" s="241"/>
      <c r="AR307" s="247"/>
      <c r="AS307" s="298"/>
      <c r="AT307" s="194">
        <f t="shared" si="4"/>
        <v>10000</v>
      </c>
      <c r="AU307" s="200"/>
      <c r="AV307" s="246" t="e">
        <f t="shared" si="5"/>
        <v>#DIV/0!</v>
      </c>
      <c r="AW307" s="324"/>
      <c r="AX307" s="325"/>
      <c r="AY307" s="324"/>
      <c r="AZ307" s="324"/>
      <c r="BA307" s="324"/>
      <c r="BB307" s="257"/>
      <c r="BC307" s="257"/>
      <c r="BD307" s="257"/>
      <c r="BE307" s="257"/>
      <c r="BF307" s="257"/>
      <c r="BG307" s="257"/>
      <c r="BH307" s="184"/>
      <c r="BI307" s="298" t="s">
        <v>2035</v>
      </c>
      <c r="BJ307" s="337"/>
      <c r="BK307" s="184" t="s">
        <v>1315</v>
      </c>
      <c r="BL307" s="184" t="s">
        <v>2034</v>
      </c>
      <c r="BM307" s="178">
        <v>10000</v>
      </c>
    </row>
    <row r="308" spans="1:65" s="178" customFormat="1" ht="40.5" hidden="1">
      <c r="A308" s="191"/>
      <c r="B308" s="191"/>
      <c r="C308" s="191">
        <v>1</v>
      </c>
      <c r="D308" s="191"/>
      <c r="E308" s="345" t="s">
        <v>2036</v>
      </c>
      <c r="F308" s="298"/>
      <c r="G308" s="298"/>
      <c r="H308" s="298"/>
      <c r="I308" s="298"/>
      <c r="J308" s="298"/>
      <c r="K308" s="306"/>
      <c r="L308" s="298"/>
      <c r="M308" s="298"/>
      <c r="N308" s="298"/>
      <c r="O308" s="200"/>
      <c r="P308" s="200"/>
      <c r="Q308" s="237"/>
      <c r="R308" s="200"/>
      <c r="S308" s="200"/>
      <c r="T308" s="298">
        <v>20000</v>
      </c>
      <c r="U308" s="200">
        <v>20000</v>
      </c>
      <c r="V308" s="298">
        <v>20000</v>
      </c>
      <c r="W308" s="314">
        <f t="shared" si="6"/>
        <v>30000</v>
      </c>
      <c r="X308" s="298"/>
      <c r="Y308" s="298"/>
      <c r="Z308" s="298"/>
      <c r="AA308" s="298"/>
      <c r="AB308" s="298"/>
      <c r="AC308" s="298"/>
      <c r="AD308" s="298"/>
      <c r="AE308" s="298"/>
      <c r="AF308" s="298"/>
      <c r="AG308" s="298"/>
      <c r="AH308" s="298"/>
      <c r="AI308" s="298"/>
      <c r="AJ308" s="298"/>
      <c r="AK308" s="298"/>
      <c r="AL308" s="298"/>
      <c r="AM308" s="200"/>
      <c r="AN308" s="200"/>
      <c r="AO308" s="200"/>
      <c r="AP308" s="200"/>
      <c r="AQ308" s="241"/>
      <c r="AR308" s="247"/>
      <c r="AS308" s="203" t="s">
        <v>1317</v>
      </c>
      <c r="AT308" s="194">
        <f t="shared" si="4"/>
        <v>10000</v>
      </c>
      <c r="AU308" s="200">
        <v>10000</v>
      </c>
      <c r="AV308" s="246">
        <f t="shared" si="5"/>
        <v>50</v>
      </c>
      <c r="AW308" s="324"/>
      <c r="AX308" s="325"/>
      <c r="AY308" s="324"/>
      <c r="AZ308" s="324" t="s">
        <v>2037</v>
      </c>
      <c r="BA308" s="324"/>
      <c r="BB308" s="257"/>
      <c r="BC308" s="257"/>
      <c r="BD308" s="257"/>
      <c r="BE308" s="257"/>
      <c r="BF308" s="257"/>
      <c r="BG308" s="257"/>
      <c r="BH308" s="184">
        <v>20000</v>
      </c>
      <c r="BI308" s="203" t="s">
        <v>1851</v>
      </c>
      <c r="BJ308" s="270"/>
      <c r="BK308" s="184" t="s">
        <v>1315</v>
      </c>
      <c r="BL308" s="184" t="s">
        <v>2036</v>
      </c>
      <c r="BM308" s="178">
        <v>30000</v>
      </c>
    </row>
    <row r="309" spans="1:65" s="178" customFormat="1" ht="20.100000000000001" hidden="1" customHeight="1">
      <c r="A309" s="191"/>
      <c r="B309" s="191"/>
      <c r="C309" s="191">
        <v>1</v>
      </c>
      <c r="D309" s="191"/>
      <c r="E309" s="345" t="s">
        <v>2038</v>
      </c>
      <c r="F309" s="298">
        <v>41399</v>
      </c>
      <c r="G309" s="298">
        <v>41399</v>
      </c>
      <c r="H309" s="298"/>
      <c r="I309" s="298"/>
      <c r="J309" s="298">
        <v>33324</v>
      </c>
      <c r="K309" s="306">
        <v>33324</v>
      </c>
      <c r="L309" s="298"/>
      <c r="M309" s="298"/>
      <c r="N309" s="298"/>
      <c r="O309" s="200"/>
      <c r="P309" s="200">
        <v>0</v>
      </c>
      <c r="Q309" s="237"/>
      <c r="R309" s="200"/>
      <c r="S309" s="200"/>
      <c r="T309" s="315">
        <v>61427</v>
      </c>
      <c r="U309" s="200">
        <v>28103</v>
      </c>
      <c r="V309" s="298">
        <v>61427</v>
      </c>
      <c r="W309" s="315">
        <f t="shared" si="6"/>
        <v>39694</v>
      </c>
      <c r="X309" s="298"/>
      <c r="Y309" s="298"/>
      <c r="Z309" s="298"/>
      <c r="AA309" s="298"/>
      <c r="AB309" s="298"/>
      <c r="AC309" s="298"/>
      <c r="AD309" s="298"/>
      <c r="AE309" s="298"/>
      <c r="AF309" s="298"/>
      <c r="AG309" s="298"/>
      <c r="AH309" s="298"/>
      <c r="AI309" s="298"/>
      <c r="AJ309" s="298"/>
      <c r="AK309" s="298"/>
      <c r="AL309" s="298"/>
      <c r="AM309" s="203">
        <v>1</v>
      </c>
      <c r="AN309" s="203">
        <v>1</v>
      </c>
      <c r="AO309" s="203" t="s">
        <v>1742</v>
      </c>
      <c r="AP309" s="200">
        <v>28103</v>
      </c>
      <c r="AQ309" s="241">
        <v>0.84299999999999997</v>
      </c>
      <c r="AR309" s="247" t="s">
        <v>1743</v>
      </c>
      <c r="AS309" s="298" t="s">
        <v>1497</v>
      </c>
      <c r="AT309" s="244">
        <f t="shared" si="4"/>
        <v>-21733</v>
      </c>
      <c r="AU309" s="200">
        <v>-46863</v>
      </c>
      <c r="AV309" s="245">
        <f t="shared" si="5"/>
        <v>-35.380207400654399</v>
      </c>
      <c r="AW309" s="324"/>
      <c r="AX309" s="325" t="s">
        <v>2039</v>
      </c>
      <c r="AY309" s="256"/>
      <c r="AZ309" s="256"/>
      <c r="BA309" s="256"/>
      <c r="BB309" s="257" t="s">
        <v>2038</v>
      </c>
      <c r="BC309" s="257"/>
      <c r="BD309" s="257"/>
      <c r="BE309" s="257"/>
      <c r="BF309" s="257"/>
      <c r="BG309" s="257"/>
      <c r="BH309" s="184">
        <v>94751</v>
      </c>
      <c r="BI309" s="298" t="s">
        <v>1497</v>
      </c>
      <c r="BJ309" s="337"/>
      <c r="BK309" s="184" t="s">
        <v>1315</v>
      </c>
      <c r="BL309" s="184" t="s">
        <v>2038</v>
      </c>
      <c r="BM309" s="178">
        <v>39694</v>
      </c>
    </row>
    <row r="310" spans="1:65" ht="18" customHeight="1">
      <c r="A310" s="191">
        <v>23002</v>
      </c>
      <c r="B310" s="191">
        <v>2</v>
      </c>
      <c r="C310" s="191"/>
      <c r="D310" s="191">
        <v>1</v>
      </c>
      <c r="E310" s="342" t="s">
        <v>2293</v>
      </c>
      <c r="F310" s="343"/>
      <c r="G310" s="306" t="e">
        <v>#REF!</v>
      </c>
      <c r="H310" s="306" t="e">
        <v>#REF!</v>
      </c>
      <c r="I310" s="306" t="e">
        <v>#REF!</v>
      </c>
      <c r="J310" s="306">
        <v>2034887</v>
      </c>
      <c r="K310" s="306">
        <v>2255629</v>
      </c>
      <c r="L310" s="306">
        <v>0</v>
      </c>
      <c r="M310" s="306">
        <v>0</v>
      </c>
      <c r="N310" s="306">
        <v>0</v>
      </c>
      <c r="O310" s="306">
        <v>0</v>
      </c>
      <c r="P310" s="306">
        <v>0</v>
      </c>
      <c r="Q310" s="306">
        <v>0</v>
      </c>
      <c r="R310" s="306">
        <v>0</v>
      </c>
      <c r="S310" s="306">
        <v>0</v>
      </c>
      <c r="T310" s="348">
        <v>5060378</v>
      </c>
      <c r="U310" s="367" t="e">
        <v>#REF!</v>
      </c>
      <c r="V310" s="306">
        <v>2723158</v>
      </c>
      <c r="W310" s="348">
        <f>W203-W204-W205-W214-W221-W224-W229-W230-W236-W237-W241-W242-W276</f>
        <v>5884863</v>
      </c>
      <c r="X310" s="367">
        <v>0</v>
      </c>
      <c r="Y310" s="306">
        <v>0</v>
      </c>
      <c r="Z310" s="306">
        <v>1460932</v>
      </c>
      <c r="AA310" s="306">
        <v>0</v>
      </c>
      <c r="AB310" s="306">
        <v>3523056</v>
      </c>
      <c r="AC310" s="306">
        <v>0</v>
      </c>
      <c r="AD310" s="306">
        <v>0</v>
      </c>
      <c r="AE310" s="306">
        <v>0</v>
      </c>
      <c r="AF310" s="306">
        <v>0</v>
      </c>
      <c r="AG310" s="306">
        <v>614548</v>
      </c>
      <c r="AH310" s="306">
        <v>0</v>
      </c>
      <c r="AI310" s="306">
        <v>435725</v>
      </c>
      <c r="AJ310" s="306">
        <v>0</v>
      </c>
      <c r="AK310" s="306">
        <v>0</v>
      </c>
      <c r="AL310" s="306">
        <v>0</v>
      </c>
      <c r="AM310" s="306">
        <v>0</v>
      </c>
      <c r="AN310" s="306">
        <v>0</v>
      </c>
      <c r="AO310" s="306">
        <v>0</v>
      </c>
      <c r="AP310" s="306">
        <v>126319</v>
      </c>
      <c r="AQ310" s="306"/>
      <c r="AR310" s="306">
        <v>0</v>
      </c>
      <c r="AS310" s="306">
        <v>0</v>
      </c>
      <c r="AT310" s="352">
        <f t="shared" si="4"/>
        <v>824485</v>
      </c>
      <c r="AU310" s="199">
        <v>575655</v>
      </c>
      <c r="AV310" s="353">
        <f t="shared" si="5"/>
        <v>16.2929528189396</v>
      </c>
      <c r="AW310" s="367" t="e">
        <v>#REF!</v>
      </c>
      <c r="AX310" s="306" t="e">
        <v>#REF!</v>
      </c>
      <c r="AY310" s="256"/>
      <c r="AZ310" s="256"/>
      <c r="BA310" s="256"/>
      <c r="BB310" s="257"/>
      <c r="BC310" s="257"/>
      <c r="BD310" s="257"/>
      <c r="BE310" s="257"/>
      <c r="BF310" s="257"/>
      <c r="BG310" s="257"/>
      <c r="BH310" s="184">
        <v>7316007</v>
      </c>
      <c r="BI310" s="298"/>
      <c r="BJ310" s="351"/>
      <c r="BL310" s="184" t="s">
        <v>2294</v>
      </c>
      <c r="BM310" s="183">
        <v>5108937</v>
      </c>
    </row>
    <row r="311" spans="1:65" s="178" customFormat="1" ht="20.100000000000001" hidden="1" customHeight="1">
      <c r="A311" s="191">
        <v>2300244</v>
      </c>
      <c r="B311" s="191"/>
      <c r="C311" s="191">
        <v>1</v>
      </c>
      <c r="D311" s="191"/>
      <c r="E311" s="217" t="s">
        <v>1554</v>
      </c>
      <c r="F311" s="298"/>
      <c r="G311" s="306"/>
      <c r="H311" s="306"/>
      <c r="I311" s="306"/>
      <c r="J311" s="306"/>
      <c r="K311" s="306"/>
      <c r="L311" s="306"/>
      <c r="M311" s="306"/>
      <c r="N311" s="306"/>
      <c r="O311" s="306"/>
      <c r="P311" s="306"/>
      <c r="Q311" s="306"/>
      <c r="R311" s="306"/>
      <c r="S311" s="306"/>
      <c r="T311" s="306">
        <v>175450</v>
      </c>
      <c r="U311" s="306"/>
      <c r="V311" s="306">
        <v>175450</v>
      </c>
      <c r="W311" s="306">
        <f t="shared" si="6"/>
        <v>125362</v>
      </c>
      <c r="X311" s="306"/>
      <c r="Y311" s="306"/>
      <c r="Z311" s="298">
        <v>53091</v>
      </c>
      <c r="AA311" s="306"/>
      <c r="AB311" s="306">
        <v>72271</v>
      </c>
      <c r="AC311" s="306"/>
      <c r="AD311" s="306"/>
      <c r="AE311" s="306"/>
      <c r="AF311" s="306"/>
      <c r="AG311" s="306"/>
      <c r="AH311" s="306"/>
      <c r="AI311" s="306"/>
      <c r="AJ311" s="306"/>
      <c r="AK311" s="306"/>
      <c r="AL311" s="306"/>
      <c r="AM311" s="306"/>
      <c r="AN311" s="306"/>
      <c r="AO311" s="306"/>
      <c r="AP311" s="306"/>
      <c r="AQ311" s="306"/>
      <c r="AR311" s="306"/>
      <c r="AS311" s="306"/>
      <c r="AT311" s="194">
        <f t="shared" si="4"/>
        <v>-50088</v>
      </c>
      <c r="AU311" s="200">
        <v>-50088</v>
      </c>
      <c r="AV311" s="246">
        <f t="shared" si="5"/>
        <v>-28.548304360216601</v>
      </c>
      <c r="AW311" s="306"/>
      <c r="AX311" s="306"/>
      <c r="AY311" s="256"/>
      <c r="AZ311" s="256"/>
      <c r="BA311" s="256"/>
      <c r="BB311" s="257"/>
      <c r="BC311" s="257"/>
      <c r="BD311" s="257"/>
      <c r="BE311" s="257"/>
      <c r="BF311" s="257"/>
      <c r="BG311" s="257"/>
      <c r="BH311" s="184"/>
      <c r="BI311" s="298" t="s">
        <v>1445</v>
      </c>
      <c r="BJ311" s="337"/>
      <c r="BK311" s="184" t="s">
        <v>1315</v>
      </c>
      <c r="BL311" s="184" t="s">
        <v>1554</v>
      </c>
      <c r="BM311" s="178">
        <v>125362</v>
      </c>
    </row>
    <row r="312" spans="1:65" s="178" customFormat="1" ht="36" hidden="1" customHeight="1">
      <c r="A312" s="191">
        <v>2300248</v>
      </c>
      <c r="B312" s="191"/>
      <c r="C312" s="191"/>
      <c r="D312" s="191">
        <v>1</v>
      </c>
      <c r="E312" s="217" t="s">
        <v>2041</v>
      </c>
      <c r="F312" s="298"/>
      <c r="G312" s="298">
        <v>596100</v>
      </c>
      <c r="H312" s="298">
        <v>0</v>
      </c>
      <c r="I312" s="298">
        <v>0</v>
      </c>
      <c r="J312" s="298">
        <v>688212</v>
      </c>
      <c r="K312" s="298">
        <v>688212</v>
      </c>
      <c r="L312" s="298">
        <v>0</v>
      </c>
      <c r="M312" s="298">
        <v>0</v>
      </c>
      <c r="N312" s="298">
        <v>0</v>
      </c>
      <c r="O312" s="298">
        <v>0</v>
      </c>
      <c r="P312" s="298">
        <v>0</v>
      </c>
      <c r="Q312" s="298">
        <v>0</v>
      </c>
      <c r="R312" s="298">
        <v>0</v>
      </c>
      <c r="S312" s="298">
        <v>0</v>
      </c>
      <c r="T312" s="298">
        <v>708500</v>
      </c>
      <c r="U312" s="298">
        <v>20288</v>
      </c>
      <c r="V312" s="298">
        <v>708500</v>
      </c>
      <c r="W312" s="298">
        <f t="shared" si="6"/>
        <v>1006038</v>
      </c>
      <c r="X312" s="298"/>
      <c r="Y312" s="298"/>
      <c r="Z312" s="298">
        <v>422170</v>
      </c>
      <c r="AA312" s="298"/>
      <c r="AB312" s="369">
        <v>583868</v>
      </c>
      <c r="AC312" s="298"/>
      <c r="AD312" s="306">
        <v>0</v>
      </c>
      <c r="AE312" s="298"/>
      <c r="AF312" s="298"/>
      <c r="AG312" s="298">
        <v>552248</v>
      </c>
      <c r="AH312" s="298"/>
      <c r="AI312" s="298">
        <v>156252</v>
      </c>
      <c r="AJ312" s="298"/>
      <c r="AK312" s="203" t="s">
        <v>1591</v>
      </c>
      <c r="AL312" s="298"/>
      <c r="AM312" s="200"/>
      <c r="AN312" s="200"/>
      <c r="AO312" s="200"/>
      <c r="AP312" s="200">
        <v>20288</v>
      </c>
      <c r="AQ312" s="241">
        <v>2.9000000000000001E-2</v>
      </c>
      <c r="AR312" s="247"/>
      <c r="AS312" s="203" t="s">
        <v>1327</v>
      </c>
      <c r="AT312" s="194">
        <f t="shared" si="4"/>
        <v>297538</v>
      </c>
      <c r="AU312" s="200">
        <v>297538</v>
      </c>
      <c r="AV312" s="246">
        <f t="shared" si="5"/>
        <v>41.995483415666897</v>
      </c>
      <c r="AW312" s="324"/>
      <c r="AX312" s="325"/>
      <c r="AY312" s="256" t="s">
        <v>2042</v>
      </c>
      <c r="AZ312" s="256"/>
      <c r="BA312" s="256"/>
      <c r="BB312" s="257"/>
      <c r="BC312" s="257"/>
      <c r="BD312" s="257"/>
      <c r="BE312" s="257"/>
      <c r="BF312" s="257"/>
      <c r="BG312" s="257"/>
      <c r="BH312" s="184">
        <v>1396712</v>
      </c>
      <c r="BI312" s="203" t="s">
        <v>1327</v>
      </c>
      <c r="BJ312" s="270"/>
      <c r="BK312" s="184" t="s">
        <v>1315</v>
      </c>
      <c r="BL312" s="184" t="s">
        <v>2041</v>
      </c>
      <c r="BM312" s="178">
        <v>1006038</v>
      </c>
    </row>
    <row r="313" spans="1:65" s="178" customFormat="1" ht="29.25" hidden="1" customHeight="1">
      <c r="A313" s="191"/>
      <c r="B313" s="191"/>
      <c r="C313" s="191">
        <v>1</v>
      </c>
      <c r="D313" s="191">
        <v>1</v>
      </c>
      <c r="E313" s="273" t="s">
        <v>2043</v>
      </c>
      <c r="F313" s="298">
        <v>407000</v>
      </c>
      <c r="G313" s="298">
        <v>407000</v>
      </c>
      <c r="H313" s="298"/>
      <c r="I313" s="298"/>
      <c r="J313" s="298">
        <v>503922</v>
      </c>
      <c r="K313" s="306">
        <v>503922</v>
      </c>
      <c r="L313" s="298"/>
      <c r="M313" s="298"/>
      <c r="N313" s="298"/>
      <c r="O313" s="200"/>
      <c r="P313" s="200">
        <v>0</v>
      </c>
      <c r="Q313" s="237"/>
      <c r="R313" s="200"/>
      <c r="S313" s="200"/>
      <c r="T313" s="298">
        <v>512800</v>
      </c>
      <c r="U313" s="200">
        <v>8878</v>
      </c>
      <c r="V313" s="298">
        <v>512800</v>
      </c>
      <c r="W313" s="314">
        <f t="shared" si="6"/>
        <v>546094</v>
      </c>
      <c r="X313" s="298"/>
      <c r="Y313" s="298"/>
      <c r="Z313" s="298">
        <v>313394</v>
      </c>
      <c r="AA313" s="298"/>
      <c r="AB313" s="298">
        <v>232700</v>
      </c>
      <c r="AC313" s="298"/>
      <c r="AD313" s="306">
        <v>0</v>
      </c>
      <c r="AE313" s="298"/>
      <c r="AF313" s="298"/>
      <c r="AG313" s="298">
        <v>281900</v>
      </c>
      <c r="AH313" s="298"/>
      <c r="AI313" s="298">
        <v>230900</v>
      </c>
      <c r="AJ313" s="298"/>
      <c r="AK313" s="203" t="s">
        <v>2044</v>
      </c>
      <c r="AL313" s="203"/>
      <c r="AM313" s="200">
        <v>1</v>
      </c>
      <c r="AN313" s="200">
        <v>1</v>
      </c>
      <c r="AO313" s="200" t="s">
        <v>1786</v>
      </c>
      <c r="AP313" s="200">
        <v>8878</v>
      </c>
      <c r="AQ313" s="241">
        <v>1.7999999999999999E-2</v>
      </c>
      <c r="AR313" s="247" t="s">
        <v>1743</v>
      </c>
      <c r="AS313" s="203" t="s">
        <v>1327</v>
      </c>
      <c r="AT313" s="194">
        <f t="shared" si="4"/>
        <v>33294</v>
      </c>
      <c r="AU313" s="200">
        <v>33294</v>
      </c>
      <c r="AV313" s="246">
        <f t="shared" si="5"/>
        <v>6.4925897035881404</v>
      </c>
      <c r="AW313" s="324" t="s">
        <v>2045</v>
      </c>
      <c r="AX313" s="325" t="s">
        <v>2046</v>
      </c>
      <c r="AY313" s="256" t="s">
        <v>2047</v>
      </c>
      <c r="AZ313" s="256" t="s">
        <v>1595</v>
      </c>
      <c r="BA313" s="256"/>
      <c r="BB313" s="257" t="s">
        <v>2048</v>
      </c>
      <c r="BC313" s="257"/>
      <c r="BD313" s="257"/>
      <c r="BE313" s="257"/>
      <c r="BF313" s="257">
        <v>183858</v>
      </c>
      <c r="BG313" s="257"/>
      <c r="BH313" s="184">
        <v>1016722</v>
      </c>
      <c r="BI313" s="203" t="s">
        <v>1327</v>
      </c>
      <c r="BJ313" s="270"/>
      <c r="BK313" s="184" t="s">
        <v>1315</v>
      </c>
      <c r="BL313" s="184" t="s">
        <v>2043</v>
      </c>
      <c r="BM313" s="178">
        <v>546094</v>
      </c>
    </row>
    <row r="314" spans="1:65" s="178" customFormat="1" ht="387.75" hidden="1" customHeight="1">
      <c r="A314" s="191"/>
      <c r="B314" s="191"/>
      <c r="C314" s="191">
        <v>1</v>
      </c>
      <c r="D314" s="191">
        <v>1</v>
      </c>
      <c r="E314" s="363" t="s">
        <v>2049</v>
      </c>
      <c r="F314" s="298">
        <v>189100</v>
      </c>
      <c r="G314" s="298">
        <v>189100</v>
      </c>
      <c r="H314" s="298">
        <v>0</v>
      </c>
      <c r="I314" s="298">
        <v>0</v>
      </c>
      <c r="J314" s="298">
        <v>184290</v>
      </c>
      <c r="K314" s="298">
        <v>184290</v>
      </c>
      <c r="L314" s="298">
        <v>0</v>
      </c>
      <c r="M314" s="298">
        <v>0</v>
      </c>
      <c r="N314" s="298">
        <v>0</v>
      </c>
      <c r="O314" s="298">
        <v>0</v>
      </c>
      <c r="P314" s="298">
        <v>0</v>
      </c>
      <c r="Q314" s="298">
        <v>0</v>
      </c>
      <c r="R314" s="298">
        <v>0</v>
      </c>
      <c r="S314" s="298">
        <v>0</v>
      </c>
      <c r="T314" s="298">
        <v>195700</v>
      </c>
      <c r="U314" s="298">
        <v>11410</v>
      </c>
      <c r="V314" s="298">
        <v>195700</v>
      </c>
      <c r="W314" s="314">
        <f t="shared" si="6"/>
        <v>265000</v>
      </c>
      <c r="X314" s="298"/>
      <c r="Y314" s="298"/>
      <c r="Z314" s="298">
        <v>108776</v>
      </c>
      <c r="AA314" s="298"/>
      <c r="AB314" s="298">
        <v>156224</v>
      </c>
      <c r="AC314" s="298"/>
      <c r="AD314" s="306">
        <v>0</v>
      </c>
      <c r="AE314" s="298"/>
      <c r="AF314" s="298"/>
      <c r="AG314" s="298"/>
      <c r="AH314" s="298"/>
      <c r="AI314" s="298"/>
      <c r="AJ314" s="298"/>
      <c r="AK314" s="203"/>
      <c r="AL314" s="298"/>
      <c r="AM314" s="200"/>
      <c r="AN314" s="200"/>
      <c r="AO314" s="200"/>
      <c r="AP314" s="200"/>
      <c r="AQ314" s="241"/>
      <c r="AR314" s="247"/>
      <c r="AS314" s="203"/>
      <c r="AT314" s="194">
        <f t="shared" si="4"/>
        <v>69300</v>
      </c>
      <c r="AU314" s="200">
        <v>69300</v>
      </c>
      <c r="AV314" s="246">
        <f t="shared" si="5"/>
        <v>35.4113438937149</v>
      </c>
      <c r="AW314" s="324"/>
      <c r="AX314" s="325"/>
      <c r="AY314" s="256"/>
      <c r="AZ314" s="256" t="s">
        <v>2050</v>
      </c>
      <c r="BA314" s="256"/>
      <c r="BB314" s="257"/>
      <c r="BC314" s="257"/>
      <c r="BD314" s="257"/>
      <c r="BE314" s="257"/>
      <c r="BF314" s="257"/>
      <c r="BG314" s="257"/>
      <c r="BH314" s="184"/>
      <c r="BI314" s="203" t="s">
        <v>1327</v>
      </c>
      <c r="BJ314" s="270"/>
      <c r="BK314" s="184" t="s">
        <v>1315</v>
      </c>
      <c r="BL314" s="184" t="s">
        <v>2049</v>
      </c>
      <c r="BM314" s="178">
        <v>265000</v>
      </c>
    </row>
    <row r="315" spans="1:65" s="178" customFormat="1" ht="29.25" hidden="1" customHeight="1">
      <c r="A315" s="191"/>
      <c r="B315" s="191"/>
      <c r="C315" s="191"/>
      <c r="D315" s="191">
        <v>1</v>
      </c>
      <c r="E315" s="363" t="s">
        <v>2051</v>
      </c>
      <c r="F315" s="298">
        <v>171000</v>
      </c>
      <c r="G315" s="298">
        <v>171000</v>
      </c>
      <c r="H315" s="298">
        <v>0</v>
      </c>
      <c r="I315" s="298"/>
      <c r="J315" s="298">
        <v>161400</v>
      </c>
      <c r="K315" s="306">
        <v>161400</v>
      </c>
      <c r="L315" s="298"/>
      <c r="M315" s="298"/>
      <c r="N315" s="298"/>
      <c r="O315" s="200"/>
      <c r="P315" s="200"/>
      <c r="Q315" s="237"/>
      <c r="R315" s="200"/>
      <c r="S315" s="200"/>
      <c r="T315" s="298">
        <v>174000</v>
      </c>
      <c r="U315" s="200">
        <v>12600</v>
      </c>
      <c r="V315" s="298">
        <v>174000</v>
      </c>
      <c r="W315" s="314">
        <f t="shared" si="6"/>
        <v>235127</v>
      </c>
      <c r="X315" s="298">
        <v>0</v>
      </c>
      <c r="Y315" s="298"/>
      <c r="Z315" s="298"/>
      <c r="AA315" s="298"/>
      <c r="AB315" s="298"/>
      <c r="AC315" s="298"/>
      <c r="AD315" s="306">
        <v>235127</v>
      </c>
      <c r="AE315" s="298"/>
      <c r="AF315" s="298"/>
      <c r="AG315" s="298"/>
      <c r="AH315" s="298"/>
      <c r="AI315" s="298"/>
      <c r="AJ315" s="298"/>
      <c r="AK315" s="298"/>
      <c r="AL315" s="298"/>
      <c r="AM315" s="200">
        <v>1</v>
      </c>
      <c r="AN315" s="200">
        <v>1</v>
      </c>
      <c r="AO315" s="200" t="s">
        <v>1786</v>
      </c>
      <c r="AP315" s="200">
        <v>12600</v>
      </c>
      <c r="AQ315" s="241">
        <v>7.8E-2</v>
      </c>
      <c r="AR315" s="247" t="s">
        <v>1743</v>
      </c>
      <c r="AS315" s="203" t="s">
        <v>1327</v>
      </c>
      <c r="AT315" s="194">
        <f t="shared" si="4"/>
        <v>61127</v>
      </c>
      <c r="AU315" s="200">
        <v>61127</v>
      </c>
      <c r="AV315" s="246">
        <f t="shared" si="5"/>
        <v>35.130459770114904</v>
      </c>
      <c r="AW315" s="324"/>
      <c r="AX315" s="325"/>
      <c r="AY315" s="256"/>
      <c r="AZ315" s="256"/>
      <c r="BA315" s="256"/>
      <c r="BB315" s="257" t="s">
        <v>2052</v>
      </c>
      <c r="BC315" s="257"/>
      <c r="BD315" s="257"/>
      <c r="BE315" s="257"/>
      <c r="BF315" s="257">
        <v>97427</v>
      </c>
      <c r="BG315" s="257"/>
      <c r="BH315" s="184">
        <v>335400</v>
      </c>
      <c r="BI315" s="203" t="s">
        <v>1327</v>
      </c>
      <c r="BJ315" s="270"/>
      <c r="BK315" s="184" t="s">
        <v>1315</v>
      </c>
      <c r="BL315" s="184" t="s">
        <v>2051</v>
      </c>
      <c r="BM315" s="178">
        <v>235127</v>
      </c>
    </row>
    <row r="316" spans="1:65" s="178" customFormat="1" ht="29.25" hidden="1" customHeight="1">
      <c r="A316" s="191"/>
      <c r="B316" s="191"/>
      <c r="C316" s="191"/>
      <c r="D316" s="191">
        <v>1</v>
      </c>
      <c r="E316" s="364" t="s">
        <v>2053</v>
      </c>
      <c r="F316" s="298">
        <v>84000</v>
      </c>
      <c r="G316" s="298">
        <v>84000</v>
      </c>
      <c r="H316" s="298"/>
      <c r="I316" s="298"/>
      <c r="J316" s="298">
        <v>84400</v>
      </c>
      <c r="K316" s="306">
        <v>0</v>
      </c>
      <c r="L316" s="298"/>
      <c r="M316" s="298"/>
      <c r="N316" s="298"/>
      <c r="O316" s="200"/>
      <c r="P316" s="200">
        <v>-84400</v>
      </c>
      <c r="Q316" s="237"/>
      <c r="R316" s="200"/>
      <c r="S316" s="200"/>
      <c r="T316" s="298">
        <v>84400</v>
      </c>
      <c r="U316" s="200">
        <v>84400</v>
      </c>
      <c r="V316" s="298">
        <v>84400</v>
      </c>
      <c r="W316" s="298">
        <f t="shared" si="6"/>
        <v>108864</v>
      </c>
      <c r="X316" s="298"/>
      <c r="Y316" s="298"/>
      <c r="Z316" s="298"/>
      <c r="AA316" s="298"/>
      <c r="AB316" s="298"/>
      <c r="AC316" s="298"/>
      <c r="AD316" s="306">
        <v>108864</v>
      </c>
      <c r="AE316" s="298"/>
      <c r="AF316" s="298"/>
      <c r="AG316" s="298"/>
      <c r="AH316" s="298"/>
      <c r="AI316" s="298"/>
      <c r="AJ316" s="298"/>
      <c r="AK316" s="298"/>
      <c r="AL316" s="298"/>
      <c r="AM316" s="200"/>
      <c r="AN316" s="200">
        <v>1</v>
      </c>
      <c r="AO316" s="200"/>
      <c r="AP316" s="200">
        <v>84400</v>
      </c>
      <c r="AQ316" s="241">
        <v>0</v>
      </c>
      <c r="AR316" s="200"/>
      <c r="AS316" s="298"/>
      <c r="AT316" s="194">
        <f t="shared" si="4"/>
        <v>24464</v>
      </c>
      <c r="AU316" s="200">
        <v>24464</v>
      </c>
      <c r="AV316" s="246">
        <f t="shared" si="5"/>
        <v>28.9857819905213</v>
      </c>
      <c r="AW316" s="324" t="s">
        <v>2054</v>
      </c>
      <c r="AX316" s="255" t="s">
        <v>2055</v>
      </c>
      <c r="AY316" s="256" t="s">
        <v>2056</v>
      </c>
      <c r="AZ316" s="256" t="s">
        <v>2057</v>
      </c>
      <c r="BA316" s="256"/>
      <c r="BB316" s="257" t="s">
        <v>2058</v>
      </c>
      <c r="BC316" s="257"/>
      <c r="BD316" s="257"/>
      <c r="BE316" s="257"/>
      <c r="BF316" s="257"/>
      <c r="BG316" s="257"/>
      <c r="BH316" s="184">
        <v>84400</v>
      </c>
      <c r="BI316" s="298"/>
      <c r="BJ316" s="337"/>
      <c r="BK316" s="184" t="s">
        <v>1315</v>
      </c>
      <c r="BL316" s="184" t="s">
        <v>2295</v>
      </c>
      <c r="BM316" s="178">
        <v>108864</v>
      </c>
    </row>
    <row r="317" spans="1:65" s="178" customFormat="1" ht="29.25" hidden="1" customHeight="1">
      <c r="A317" s="191"/>
      <c r="B317" s="191"/>
      <c r="C317" s="191"/>
      <c r="D317" s="191">
        <v>1</v>
      </c>
      <c r="E317" s="364" t="s">
        <v>2059</v>
      </c>
      <c r="F317" s="298">
        <v>35000</v>
      </c>
      <c r="G317" s="298">
        <v>35000</v>
      </c>
      <c r="H317" s="298"/>
      <c r="I317" s="298"/>
      <c r="J317" s="298">
        <v>25000</v>
      </c>
      <c r="K317" s="306">
        <v>0</v>
      </c>
      <c r="L317" s="298"/>
      <c r="M317" s="298"/>
      <c r="N317" s="298"/>
      <c r="O317" s="200"/>
      <c r="P317" s="200">
        <v>-25000</v>
      </c>
      <c r="Q317" s="237"/>
      <c r="R317" s="200"/>
      <c r="S317" s="200"/>
      <c r="T317" s="298">
        <v>22000</v>
      </c>
      <c r="U317" s="200">
        <v>22000</v>
      </c>
      <c r="V317" s="298">
        <v>22000</v>
      </c>
      <c r="W317" s="298">
        <f t="shared" si="6"/>
        <v>23186</v>
      </c>
      <c r="X317" s="298"/>
      <c r="Y317" s="298"/>
      <c r="Z317" s="298"/>
      <c r="AA317" s="298"/>
      <c r="AB317" s="298"/>
      <c r="AC317" s="298"/>
      <c r="AD317" s="306">
        <v>23186</v>
      </c>
      <c r="AE317" s="298"/>
      <c r="AF317" s="298"/>
      <c r="AG317" s="298"/>
      <c r="AH317" s="298"/>
      <c r="AI317" s="298"/>
      <c r="AJ317" s="298"/>
      <c r="AK317" s="298"/>
      <c r="AL317" s="298"/>
      <c r="AM317" s="200"/>
      <c r="AN317" s="200">
        <v>1</v>
      </c>
      <c r="AO317" s="200"/>
      <c r="AP317" s="200">
        <v>22000</v>
      </c>
      <c r="AQ317" s="241">
        <v>0</v>
      </c>
      <c r="AR317" s="200"/>
      <c r="AS317" s="298"/>
      <c r="AT317" s="194">
        <f t="shared" si="4"/>
        <v>1186</v>
      </c>
      <c r="AU317" s="200">
        <v>1186</v>
      </c>
      <c r="AV317" s="246">
        <f t="shared" si="5"/>
        <v>5.3909090909090898</v>
      </c>
      <c r="AW317" s="324" t="s">
        <v>2060</v>
      </c>
      <c r="AX317" s="255" t="s">
        <v>2061</v>
      </c>
      <c r="AY317" s="256" t="s">
        <v>2062</v>
      </c>
      <c r="AZ317" s="256" t="s">
        <v>2063</v>
      </c>
      <c r="BA317" s="256"/>
      <c r="BB317" s="257" t="s">
        <v>2064</v>
      </c>
      <c r="BC317" s="257"/>
      <c r="BD317" s="257"/>
      <c r="BE317" s="257"/>
      <c r="BF317" s="257"/>
      <c r="BG317" s="257"/>
      <c r="BH317" s="184">
        <v>22000</v>
      </c>
      <c r="BI317" s="298"/>
      <c r="BJ317" s="337"/>
      <c r="BK317" s="184" t="s">
        <v>1315</v>
      </c>
      <c r="BL317" s="184" t="s">
        <v>2296</v>
      </c>
      <c r="BM317" s="178">
        <v>23186</v>
      </c>
    </row>
    <row r="318" spans="1:65" s="178" customFormat="1" ht="29.25" hidden="1" customHeight="1">
      <c r="A318" s="191"/>
      <c r="B318" s="191"/>
      <c r="C318" s="191"/>
      <c r="D318" s="191">
        <v>1</v>
      </c>
      <c r="E318" s="364" t="s">
        <v>2065</v>
      </c>
      <c r="F318" s="298">
        <v>52000</v>
      </c>
      <c r="G318" s="298">
        <v>52000</v>
      </c>
      <c r="H318" s="298"/>
      <c r="I318" s="298"/>
      <c r="J318" s="298">
        <v>52000</v>
      </c>
      <c r="K318" s="306">
        <v>0</v>
      </c>
      <c r="L318" s="298"/>
      <c r="M318" s="298"/>
      <c r="N318" s="298"/>
      <c r="O318" s="200"/>
      <c r="P318" s="200">
        <v>-52000</v>
      </c>
      <c r="Q318" s="237"/>
      <c r="R318" s="200"/>
      <c r="S318" s="200"/>
      <c r="T318" s="298">
        <v>67600</v>
      </c>
      <c r="U318" s="200">
        <v>67600</v>
      </c>
      <c r="V318" s="298">
        <v>67600</v>
      </c>
      <c r="W318" s="298">
        <f t="shared" si="6"/>
        <v>103077</v>
      </c>
      <c r="X318" s="298"/>
      <c r="Y318" s="298"/>
      <c r="Z318" s="298"/>
      <c r="AA318" s="298"/>
      <c r="AB318" s="298"/>
      <c r="AC318" s="298"/>
      <c r="AD318" s="306">
        <v>103077</v>
      </c>
      <c r="AE318" s="298"/>
      <c r="AF318" s="298"/>
      <c r="AG318" s="298"/>
      <c r="AH318" s="298"/>
      <c r="AI318" s="298"/>
      <c r="AJ318" s="298"/>
      <c r="AK318" s="298"/>
      <c r="AL318" s="298"/>
      <c r="AM318" s="200"/>
      <c r="AN318" s="200">
        <v>1</v>
      </c>
      <c r="AO318" s="200"/>
      <c r="AP318" s="200">
        <v>67600</v>
      </c>
      <c r="AQ318" s="241">
        <v>0</v>
      </c>
      <c r="AR318" s="200"/>
      <c r="AS318" s="298"/>
      <c r="AT318" s="194">
        <f t="shared" si="4"/>
        <v>35477</v>
      </c>
      <c r="AU318" s="200">
        <v>35477</v>
      </c>
      <c r="AV318" s="246">
        <f t="shared" si="5"/>
        <v>52.480769230769198</v>
      </c>
      <c r="AW318" s="324" t="s">
        <v>2066</v>
      </c>
      <c r="AX318" s="255" t="s">
        <v>2067</v>
      </c>
      <c r="AY318" s="256" t="s">
        <v>2068</v>
      </c>
      <c r="AZ318" s="256" t="s">
        <v>2069</v>
      </c>
      <c r="BA318" s="256"/>
      <c r="BB318" s="257" t="s">
        <v>2070</v>
      </c>
      <c r="BC318" s="257"/>
      <c r="BD318" s="257"/>
      <c r="BE318" s="257"/>
      <c r="BF318" s="257"/>
      <c r="BG318" s="257"/>
      <c r="BH318" s="184">
        <v>67600</v>
      </c>
      <c r="BI318" s="298"/>
      <c r="BJ318" s="337"/>
      <c r="BK318" s="184" t="s">
        <v>1315</v>
      </c>
      <c r="BL318" s="184" t="s">
        <v>2297</v>
      </c>
      <c r="BM318" s="178">
        <v>103077</v>
      </c>
    </row>
    <row r="319" spans="1:65" s="178" customFormat="1" ht="121.5" hidden="1">
      <c r="A319" s="191"/>
      <c r="B319" s="191"/>
      <c r="C319" s="191"/>
      <c r="D319" s="191">
        <v>1</v>
      </c>
      <c r="E319" s="257" t="s">
        <v>2071</v>
      </c>
      <c r="F319" s="298">
        <v>1800</v>
      </c>
      <c r="G319" s="298">
        <v>1800</v>
      </c>
      <c r="H319" s="298"/>
      <c r="I319" s="298"/>
      <c r="J319" s="298">
        <v>4700</v>
      </c>
      <c r="K319" s="306">
        <v>4700</v>
      </c>
      <c r="L319" s="298"/>
      <c r="M319" s="298"/>
      <c r="N319" s="298"/>
      <c r="O319" s="200"/>
      <c r="P319" s="200">
        <v>0</v>
      </c>
      <c r="Q319" s="237"/>
      <c r="R319" s="200"/>
      <c r="S319" s="200"/>
      <c r="T319" s="298">
        <v>4700</v>
      </c>
      <c r="U319" s="200">
        <v>0</v>
      </c>
      <c r="V319" s="298">
        <v>4700</v>
      </c>
      <c r="W319" s="314">
        <f t="shared" si="6"/>
        <v>9683</v>
      </c>
      <c r="X319" s="298"/>
      <c r="Y319" s="298"/>
      <c r="Z319" s="298"/>
      <c r="AA319" s="298"/>
      <c r="AB319" s="298"/>
      <c r="AC319" s="298"/>
      <c r="AD319" s="306">
        <v>9683</v>
      </c>
      <c r="AE319" s="298"/>
      <c r="AF319" s="298"/>
      <c r="AG319" s="298"/>
      <c r="AH319" s="298"/>
      <c r="AI319" s="298"/>
      <c r="AJ319" s="298"/>
      <c r="AK319" s="298"/>
      <c r="AL319" s="298" t="s">
        <v>1975</v>
      </c>
      <c r="AM319" s="200">
        <v>1</v>
      </c>
      <c r="AN319" s="200">
        <v>1</v>
      </c>
      <c r="AO319" s="200" t="s">
        <v>1742</v>
      </c>
      <c r="AP319" s="200">
        <v>0</v>
      </c>
      <c r="AQ319" s="241">
        <v>0</v>
      </c>
      <c r="AR319" s="247" t="s">
        <v>1743</v>
      </c>
      <c r="AS319" s="203" t="s">
        <v>1327</v>
      </c>
      <c r="AT319" s="194">
        <f t="shared" si="4"/>
        <v>4983</v>
      </c>
      <c r="AU319" s="200">
        <v>4983</v>
      </c>
      <c r="AV319" s="246">
        <f t="shared" si="5"/>
        <v>106.02127659574499</v>
      </c>
      <c r="AW319" s="324" t="s">
        <v>2072</v>
      </c>
      <c r="AX319" s="325" t="s">
        <v>2073</v>
      </c>
      <c r="AY319" s="256" t="s">
        <v>2074</v>
      </c>
      <c r="AZ319" s="256" t="s">
        <v>2075</v>
      </c>
      <c r="BA319" s="256"/>
      <c r="BB319" s="257" t="s">
        <v>2076</v>
      </c>
      <c r="BC319" s="257"/>
      <c r="BD319" s="257"/>
      <c r="BE319" s="257"/>
      <c r="BF319" s="257"/>
      <c r="BG319" s="257"/>
      <c r="BH319" s="184">
        <v>9400</v>
      </c>
      <c r="BI319" s="203" t="s">
        <v>1327</v>
      </c>
      <c r="BJ319" s="270"/>
      <c r="BK319" s="184" t="s">
        <v>1315</v>
      </c>
      <c r="BL319" s="184" t="s">
        <v>2298</v>
      </c>
      <c r="BM319" s="178">
        <v>9683</v>
      </c>
    </row>
    <row r="320" spans="1:65" s="178" customFormat="1" ht="29.25" hidden="1" customHeight="1">
      <c r="A320" s="191"/>
      <c r="B320" s="191"/>
      <c r="C320" s="191"/>
      <c r="D320" s="191">
        <v>1</v>
      </c>
      <c r="E320" s="364" t="s">
        <v>2077</v>
      </c>
      <c r="F320" s="298">
        <v>16300</v>
      </c>
      <c r="G320" s="298">
        <v>16300</v>
      </c>
      <c r="H320" s="298"/>
      <c r="I320" s="298"/>
      <c r="J320" s="298">
        <v>18190</v>
      </c>
      <c r="K320" s="365">
        <v>18190</v>
      </c>
      <c r="L320" s="315"/>
      <c r="M320" s="315"/>
      <c r="N320" s="315"/>
      <c r="O320" s="234"/>
      <c r="P320" s="234"/>
      <c r="Q320" s="368"/>
      <c r="R320" s="234"/>
      <c r="S320" s="234"/>
      <c r="T320" s="315">
        <v>17000</v>
      </c>
      <c r="U320" s="234">
        <v>-1190</v>
      </c>
      <c r="V320" s="315">
        <v>17000</v>
      </c>
      <c r="W320" s="350">
        <f t="shared" si="6"/>
        <v>17000</v>
      </c>
      <c r="X320" s="298"/>
      <c r="Y320" s="298"/>
      <c r="Z320" s="298"/>
      <c r="AA320" s="298"/>
      <c r="AB320" s="298"/>
      <c r="AC320" s="298"/>
      <c r="AD320" s="306">
        <v>17000</v>
      </c>
      <c r="AE320" s="298"/>
      <c r="AF320" s="298"/>
      <c r="AG320" s="298"/>
      <c r="AH320" s="298"/>
      <c r="AI320" s="298"/>
      <c r="AJ320" s="298"/>
      <c r="AK320" s="298"/>
      <c r="AL320" s="298"/>
      <c r="AM320" s="200">
        <v>1</v>
      </c>
      <c r="AN320" s="200">
        <v>1</v>
      </c>
      <c r="AO320" s="200" t="s">
        <v>1742</v>
      </c>
      <c r="AP320" s="200">
        <v>-1190</v>
      </c>
      <c r="AQ320" s="241">
        <v>-6.5000000000000002E-2</v>
      </c>
      <c r="AR320" s="247" t="s">
        <v>1743</v>
      </c>
      <c r="AS320" s="203" t="s">
        <v>1327</v>
      </c>
      <c r="AT320" s="194">
        <f t="shared" ref="AT320:AT383" si="7">W320-T320</f>
        <v>0</v>
      </c>
      <c r="AU320" s="200">
        <v>0</v>
      </c>
      <c r="AV320" s="246">
        <f t="shared" ref="AV320:AV383" si="8">AT320/T320*100</f>
        <v>0</v>
      </c>
      <c r="AW320" s="324" t="s">
        <v>2078</v>
      </c>
      <c r="AX320" s="325" t="s">
        <v>2079</v>
      </c>
      <c r="AY320" s="256" t="s">
        <v>2080</v>
      </c>
      <c r="AZ320" s="256"/>
      <c r="BA320" s="256"/>
      <c r="BB320" s="257" t="s">
        <v>2081</v>
      </c>
      <c r="BC320" s="257"/>
      <c r="BD320" s="257"/>
      <c r="BE320" s="257"/>
      <c r="BF320" s="257"/>
      <c r="BG320" s="257"/>
      <c r="BH320" s="184">
        <v>35190</v>
      </c>
      <c r="BI320" s="203" t="s">
        <v>1327</v>
      </c>
      <c r="BJ320" s="270"/>
      <c r="BK320" s="184" t="s">
        <v>1315</v>
      </c>
      <c r="BL320" s="184" t="s">
        <v>2077</v>
      </c>
      <c r="BM320" s="178">
        <v>17000</v>
      </c>
    </row>
    <row r="321" spans="1:65" s="178" customFormat="1" ht="50.25" hidden="1" customHeight="1">
      <c r="A321" s="191"/>
      <c r="B321" s="191"/>
      <c r="C321" s="191">
        <v>1</v>
      </c>
      <c r="D321" s="191">
        <v>1</v>
      </c>
      <c r="E321" s="364" t="s">
        <v>2082</v>
      </c>
      <c r="F321" s="298"/>
      <c r="G321" s="298"/>
      <c r="H321" s="298"/>
      <c r="I321" s="298"/>
      <c r="J321" s="298"/>
      <c r="K321" s="365"/>
      <c r="L321" s="315"/>
      <c r="M321" s="315"/>
      <c r="N321" s="315"/>
      <c r="O321" s="234"/>
      <c r="P321" s="234"/>
      <c r="Q321" s="368"/>
      <c r="R321" s="234"/>
      <c r="S321" s="234"/>
      <c r="T321" s="315"/>
      <c r="U321" s="234"/>
      <c r="V321" s="315"/>
      <c r="W321" s="350">
        <f t="shared" si="6"/>
        <v>194944</v>
      </c>
      <c r="X321" s="298"/>
      <c r="Y321" s="298"/>
      <c r="Z321" s="298"/>
      <c r="AA321" s="298"/>
      <c r="AB321" s="298">
        <v>194944</v>
      </c>
      <c r="AC321" s="298"/>
      <c r="AD321" s="306">
        <v>0</v>
      </c>
      <c r="AE321" s="298"/>
      <c r="AF321" s="298"/>
      <c r="AG321" s="298"/>
      <c r="AH321" s="298"/>
      <c r="AI321" s="298"/>
      <c r="AJ321" s="298"/>
      <c r="AK321" s="298"/>
      <c r="AL321" s="298"/>
      <c r="AM321" s="200"/>
      <c r="AN321" s="200"/>
      <c r="AO321" s="200"/>
      <c r="AP321" s="200"/>
      <c r="AQ321" s="241"/>
      <c r="AR321" s="247"/>
      <c r="AS321" s="203"/>
      <c r="AT321" s="194">
        <f t="shared" si="7"/>
        <v>194944</v>
      </c>
      <c r="AU321" s="200">
        <v>194944</v>
      </c>
      <c r="AV321" s="246" t="e">
        <f t="shared" si="8"/>
        <v>#DIV/0!</v>
      </c>
      <c r="AW321" s="324"/>
      <c r="AX321" s="325"/>
      <c r="AY321" s="256"/>
      <c r="AZ321" s="256"/>
      <c r="BA321" s="256"/>
      <c r="BB321" s="257"/>
      <c r="BC321" s="257"/>
      <c r="BD321" s="257"/>
      <c r="BE321" s="257"/>
      <c r="BF321" s="257"/>
      <c r="BG321" s="257"/>
      <c r="BH321" s="184"/>
      <c r="BI321" s="203" t="s">
        <v>1327</v>
      </c>
      <c r="BJ321" s="270"/>
      <c r="BK321" s="184" t="s">
        <v>1315</v>
      </c>
      <c r="BL321" s="184" t="s">
        <v>2082</v>
      </c>
      <c r="BM321" s="178">
        <v>194944</v>
      </c>
    </row>
    <row r="322" spans="1:65" s="178" customFormat="1" ht="60.6" hidden="1" customHeight="1">
      <c r="A322" s="191">
        <v>2300245</v>
      </c>
      <c r="B322" s="191"/>
      <c r="C322" s="191">
        <v>1</v>
      </c>
      <c r="D322" s="191">
        <v>1</v>
      </c>
      <c r="E322" s="217" t="s">
        <v>2083</v>
      </c>
      <c r="F322" s="315"/>
      <c r="G322" s="315"/>
      <c r="H322" s="315"/>
      <c r="I322" s="315"/>
      <c r="J322" s="315"/>
      <c r="K322" s="365">
        <v>220742</v>
      </c>
      <c r="L322" s="315"/>
      <c r="M322" s="315"/>
      <c r="N322" s="315"/>
      <c r="O322" s="234"/>
      <c r="P322" s="234"/>
      <c r="Q322" s="368"/>
      <c r="R322" s="234"/>
      <c r="S322" s="234"/>
      <c r="T322" s="315">
        <v>282119</v>
      </c>
      <c r="U322" s="234">
        <v>61377</v>
      </c>
      <c r="V322" s="315">
        <v>282119</v>
      </c>
      <c r="W322" s="315">
        <f t="shared" ref="W322:W385" si="9">BM322</f>
        <v>381156</v>
      </c>
      <c r="X322" s="315"/>
      <c r="Y322" s="315"/>
      <c r="Z322" s="315">
        <v>45400</v>
      </c>
      <c r="AA322" s="315"/>
      <c r="AB322" s="372">
        <v>335756</v>
      </c>
      <c r="AC322" s="315"/>
      <c r="AD322" s="306">
        <v>0</v>
      </c>
      <c r="AE322" s="315"/>
      <c r="AF322" s="315"/>
      <c r="AG322" s="315">
        <v>37300</v>
      </c>
      <c r="AH322" s="315"/>
      <c r="AI322" s="315">
        <v>244819</v>
      </c>
      <c r="AJ322" s="315"/>
      <c r="AK322" s="296" t="s">
        <v>1557</v>
      </c>
      <c r="AL322" s="315"/>
      <c r="AM322" s="234"/>
      <c r="AN322" s="234"/>
      <c r="AO322" s="234"/>
      <c r="AP322" s="234">
        <v>61377</v>
      </c>
      <c r="AQ322" s="373">
        <v>0.27800000000000002</v>
      </c>
      <c r="AR322" s="374"/>
      <c r="AS322" s="315" t="s">
        <v>1309</v>
      </c>
      <c r="AT322" s="194">
        <f t="shared" si="7"/>
        <v>99037</v>
      </c>
      <c r="AU322" s="200">
        <v>99037</v>
      </c>
      <c r="AV322" s="246">
        <f t="shared" si="8"/>
        <v>35.104689864915201</v>
      </c>
      <c r="AW322" s="375"/>
      <c r="AX322" s="376"/>
      <c r="AY322" s="377"/>
      <c r="AZ322" s="377"/>
      <c r="BA322" s="377"/>
      <c r="BB322" s="293"/>
      <c r="BC322" s="293"/>
      <c r="BD322" s="293"/>
      <c r="BE322" s="293"/>
      <c r="BF322" s="293"/>
      <c r="BG322" s="293"/>
      <c r="BH322" s="184">
        <v>502861</v>
      </c>
      <c r="BI322" s="315" t="s">
        <v>1309</v>
      </c>
      <c r="BJ322" s="337"/>
      <c r="BK322" s="184" t="s">
        <v>1315</v>
      </c>
      <c r="BL322" s="184" t="s">
        <v>2083</v>
      </c>
      <c r="BM322" s="178">
        <v>381156</v>
      </c>
    </row>
    <row r="323" spans="1:65" s="178" customFormat="1" ht="60.6" hidden="1" customHeight="1">
      <c r="A323" s="191"/>
      <c r="B323" s="191"/>
      <c r="C323" s="191"/>
      <c r="D323" s="191">
        <v>1</v>
      </c>
      <c r="E323" s="364" t="s">
        <v>2084</v>
      </c>
      <c r="F323" s="298"/>
      <c r="G323" s="298"/>
      <c r="H323" s="298"/>
      <c r="I323" s="298"/>
      <c r="J323" s="298"/>
      <c r="K323" s="306">
        <v>220742</v>
      </c>
      <c r="L323" s="298"/>
      <c r="M323" s="298"/>
      <c r="N323" s="298"/>
      <c r="O323" s="200"/>
      <c r="P323" s="200"/>
      <c r="Q323" s="237"/>
      <c r="R323" s="200"/>
      <c r="S323" s="200"/>
      <c r="T323" s="298">
        <v>282119</v>
      </c>
      <c r="U323" s="200">
        <v>61377</v>
      </c>
      <c r="V323" s="298">
        <v>282119</v>
      </c>
      <c r="W323" s="314">
        <f t="shared" si="9"/>
        <v>262579</v>
      </c>
      <c r="X323" s="298"/>
      <c r="Y323" s="298"/>
      <c r="Z323" s="298">
        <v>45400</v>
      </c>
      <c r="AA323" s="298"/>
      <c r="AB323" s="298">
        <v>217179</v>
      </c>
      <c r="AC323" s="298"/>
      <c r="AD323" s="306">
        <v>0</v>
      </c>
      <c r="AE323" s="298"/>
      <c r="AF323" s="298"/>
      <c r="AG323" s="298"/>
      <c r="AH323" s="298"/>
      <c r="AI323" s="298"/>
      <c r="AJ323" s="298"/>
      <c r="AK323" s="296"/>
      <c r="AL323" s="298"/>
      <c r="AM323" s="200"/>
      <c r="AN323" s="200"/>
      <c r="AO323" s="200"/>
      <c r="AP323" s="200"/>
      <c r="AQ323" s="241"/>
      <c r="AR323" s="247"/>
      <c r="AS323" s="298"/>
      <c r="AT323" s="194">
        <f t="shared" si="7"/>
        <v>-19540</v>
      </c>
      <c r="AU323" s="200">
        <v>-19540</v>
      </c>
      <c r="AV323" s="246">
        <f t="shared" si="8"/>
        <v>-6.9261552749017303</v>
      </c>
      <c r="AW323" s="324"/>
      <c r="AX323" s="325"/>
      <c r="AY323" s="256"/>
      <c r="AZ323" s="256"/>
      <c r="BA323" s="256"/>
      <c r="BB323" s="257"/>
      <c r="BC323" s="257"/>
      <c r="BD323" s="257"/>
      <c r="BE323" s="257"/>
      <c r="BF323" s="257"/>
      <c r="BG323" s="257"/>
      <c r="BH323" s="184"/>
      <c r="BI323" s="298"/>
      <c r="BJ323" s="337"/>
      <c r="BK323" s="184" t="s">
        <v>1315</v>
      </c>
      <c r="BL323" s="184" t="s">
        <v>2084</v>
      </c>
      <c r="BM323" s="178">
        <v>262579</v>
      </c>
    </row>
    <row r="324" spans="1:65" s="178" customFormat="1" ht="36" hidden="1" customHeight="1">
      <c r="A324" s="191">
        <v>2300245</v>
      </c>
      <c r="B324" s="191"/>
      <c r="C324" s="191"/>
      <c r="D324" s="191">
        <v>1</v>
      </c>
      <c r="E324" s="273" t="s">
        <v>2085</v>
      </c>
      <c r="F324" s="298"/>
      <c r="G324" s="298"/>
      <c r="H324" s="298"/>
      <c r="I324" s="298"/>
      <c r="J324" s="298"/>
      <c r="K324" s="306"/>
      <c r="L324" s="298"/>
      <c r="M324" s="298"/>
      <c r="N324" s="298"/>
      <c r="O324" s="200"/>
      <c r="P324" s="200"/>
      <c r="Q324" s="237"/>
      <c r="R324" s="200"/>
      <c r="S324" s="200"/>
      <c r="T324" s="298">
        <v>28706</v>
      </c>
      <c r="U324" s="200">
        <v>28706</v>
      </c>
      <c r="V324" s="298">
        <v>28706</v>
      </c>
      <c r="W324" s="298">
        <f t="shared" si="9"/>
        <v>71906</v>
      </c>
      <c r="X324" s="298"/>
      <c r="Y324" s="298"/>
      <c r="Z324" s="298">
        <v>29906</v>
      </c>
      <c r="AA324" s="298"/>
      <c r="AB324" s="298"/>
      <c r="AC324" s="298"/>
      <c r="AD324" s="306">
        <v>0</v>
      </c>
      <c r="AE324" s="298"/>
      <c r="AF324" s="298"/>
      <c r="AG324" s="298"/>
      <c r="AH324" s="298"/>
      <c r="AI324" s="298"/>
      <c r="AJ324" s="298"/>
      <c r="AK324" s="296"/>
      <c r="AL324" s="298"/>
      <c r="AM324" s="200"/>
      <c r="AN324" s="200"/>
      <c r="AO324" s="200"/>
      <c r="AP324" s="200"/>
      <c r="AQ324" s="241"/>
      <c r="AR324" s="247"/>
      <c r="AS324" s="298" t="s">
        <v>1309</v>
      </c>
      <c r="AT324" s="194">
        <f t="shared" si="7"/>
        <v>43200</v>
      </c>
      <c r="AU324" s="200">
        <v>1200</v>
      </c>
      <c r="AV324" s="246">
        <f t="shared" si="8"/>
        <v>150.491186511531</v>
      </c>
      <c r="AW324" s="324"/>
      <c r="AX324" s="325"/>
      <c r="AY324" s="256"/>
      <c r="AZ324" s="256"/>
      <c r="BA324" s="256"/>
      <c r="BB324" s="257"/>
      <c r="BC324" s="257"/>
      <c r="BD324" s="257"/>
      <c r="BE324" s="257"/>
      <c r="BF324" s="257"/>
      <c r="BG324" s="257"/>
      <c r="BH324" s="184">
        <v>28706</v>
      </c>
      <c r="BI324" s="298" t="s">
        <v>1309</v>
      </c>
      <c r="BJ324" s="337"/>
      <c r="BK324" s="184" t="s">
        <v>1315</v>
      </c>
      <c r="BL324" s="184" t="s">
        <v>2085</v>
      </c>
      <c r="BM324" s="178">
        <v>71906</v>
      </c>
    </row>
    <row r="325" spans="1:65" s="178" customFormat="1" ht="36" hidden="1" customHeight="1">
      <c r="A325" s="191"/>
      <c r="B325" s="191"/>
      <c r="C325" s="191">
        <v>1</v>
      </c>
      <c r="D325" s="191">
        <v>1</v>
      </c>
      <c r="E325" s="363" t="s">
        <v>2086</v>
      </c>
      <c r="F325" s="298"/>
      <c r="G325" s="298"/>
      <c r="H325" s="298"/>
      <c r="I325" s="298"/>
      <c r="J325" s="298"/>
      <c r="K325" s="306"/>
      <c r="L325" s="298"/>
      <c r="M325" s="298"/>
      <c r="N325" s="298"/>
      <c r="O325" s="200"/>
      <c r="P325" s="200"/>
      <c r="Q325" s="237"/>
      <c r="R325" s="200"/>
      <c r="S325" s="200"/>
      <c r="T325" s="298">
        <v>6200</v>
      </c>
      <c r="U325" s="200">
        <v>6200</v>
      </c>
      <c r="V325" s="298">
        <v>6200</v>
      </c>
      <c r="W325" s="314">
        <f t="shared" si="9"/>
        <v>7200</v>
      </c>
      <c r="X325" s="298"/>
      <c r="Y325" s="298"/>
      <c r="Z325" s="298">
        <v>7200</v>
      </c>
      <c r="AA325" s="298"/>
      <c r="AB325" s="298"/>
      <c r="AC325" s="298"/>
      <c r="AD325" s="306">
        <v>0</v>
      </c>
      <c r="AE325" s="298"/>
      <c r="AF325" s="298"/>
      <c r="AG325" s="298"/>
      <c r="AH325" s="298"/>
      <c r="AI325" s="298"/>
      <c r="AJ325" s="298"/>
      <c r="AK325" s="296"/>
      <c r="AL325" s="298"/>
      <c r="AM325" s="200"/>
      <c r="AN325" s="200"/>
      <c r="AO325" s="200"/>
      <c r="AP325" s="200"/>
      <c r="AQ325" s="241"/>
      <c r="AR325" s="247"/>
      <c r="AS325" s="298"/>
      <c r="AT325" s="194">
        <f t="shared" si="7"/>
        <v>1000</v>
      </c>
      <c r="AU325" s="200">
        <v>1000</v>
      </c>
      <c r="AV325" s="246">
        <f t="shared" si="8"/>
        <v>16.129032258064498</v>
      </c>
      <c r="AW325" s="324"/>
      <c r="AX325" s="325"/>
      <c r="AY325" s="256"/>
      <c r="AZ325" s="256"/>
      <c r="BA325" s="256"/>
      <c r="BB325" s="257"/>
      <c r="BC325" s="257"/>
      <c r="BD325" s="257"/>
      <c r="BE325" s="257"/>
      <c r="BF325" s="257"/>
      <c r="BG325" s="257"/>
      <c r="BH325" s="184"/>
      <c r="BI325" s="315" t="s">
        <v>1309</v>
      </c>
      <c r="BJ325" s="337"/>
      <c r="BK325" s="184" t="s">
        <v>1315</v>
      </c>
      <c r="BL325" s="184" t="s">
        <v>2086</v>
      </c>
      <c r="BM325" s="178">
        <v>7200</v>
      </c>
    </row>
    <row r="326" spans="1:65" s="178" customFormat="1" ht="36" hidden="1" customHeight="1">
      <c r="A326" s="191"/>
      <c r="B326" s="191"/>
      <c r="C326" s="191">
        <v>1</v>
      </c>
      <c r="D326" s="191">
        <v>1</v>
      </c>
      <c r="E326" s="363" t="s">
        <v>2087</v>
      </c>
      <c r="F326" s="298"/>
      <c r="G326" s="298"/>
      <c r="H326" s="298"/>
      <c r="I326" s="298"/>
      <c r="J326" s="298"/>
      <c r="K326" s="306"/>
      <c r="L326" s="298"/>
      <c r="M326" s="298"/>
      <c r="N326" s="298"/>
      <c r="O326" s="200"/>
      <c r="P326" s="200"/>
      <c r="Q326" s="237"/>
      <c r="R326" s="200"/>
      <c r="S326" s="200"/>
      <c r="T326" s="298">
        <v>7500</v>
      </c>
      <c r="U326" s="200">
        <v>7500</v>
      </c>
      <c r="V326" s="298">
        <v>7500</v>
      </c>
      <c r="W326" s="314">
        <f t="shared" si="9"/>
        <v>7700</v>
      </c>
      <c r="X326" s="298"/>
      <c r="Y326" s="298"/>
      <c r="Z326" s="298">
        <v>7700</v>
      </c>
      <c r="AA326" s="298"/>
      <c r="AB326" s="298"/>
      <c r="AC326" s="298"/>
      <c r="AD326" s="306">
        <v>0</v>
      </c>
      <c r="AE326" s="298"/>
      <c r="AF326" s="298"/>
      <c r="AG326" s="298"/>
      <c r="AH326" s="298"/>
      <c r="AI326" s="298"/>
      <c r="AJ326" s="298"/>
      <c r="AK326" s="296"/>
      <c r="AL326" s="298"/>
      <c r="AM326" s="200"/>
      <c r="AN326" s="200"/>
      <c r="AO326" s="200"/>
      <c r="AP326" s="200"/>
      <c r="AQ326" s="241"/>
      <c r="AR326" s="247"/>
      <c r="AS326" s="298"/>
      <c r="AT326" s="194">
        <f t="shared" si="7"/>
        <v>200</v>
      </c>
      <c r="AU326" s="200">
        <v>200</v>
      </c>
      <c r="AV326" s="246">
        <f t="shared" si="8"/>
        <v>2.6666666666666701</v>
      </c>
      <c r="AW326" s="324"/>
      <c r="AX326" s="325"/>
      <c r="AY326" s="256"/>
      <c r="AZ326" s="256"/>
      <c r="BA326" s="256"/>
      <c r="BB326" s="257"/>
      <c r="BC326" s="257"/>
      <c r="BD326" s="257"/>
      <c r="BE326" s="257"/>
      <c r="BF326" s="257"/>
      <c r="BG326" s="257"/>
      <c r="BH326" s="184"/>
      <c r="BI326" s="315" t="s">
        <v>1309</v>
      </c>
      <c r="BJ326" s="337"/>
      <c r="BK326" s="184" t="s">
        <v>1315</v>
      </c>
      <c r="BL326" s="184" t="s">
        <v>2087</v>
      </c>
      <c r="BM326" s="178">
        <v>7700</v>
      </c>
    </row>
    <row r="327" spans="1:65" s="178" customFormat="1" ht="36" hidden="1" customHeight="1">
      <c r="A327" s="191"/>
      <c r="B327" s="191"/>
      <c r="C327" s="191"/>
      <c r="D327" s="191"/>
      <c r="E327" s="363" t="s">
        <v>2299</v>
      </c>
      <c r="F327" s="298"/>
      <c r="G327" s="298"/>
      <c r="H327" s="298"/>
      <c r="I327" s="298"/>
      <c r="J327" s="298"/>
      <c r="K327" s="306"/>
      <c r="L327" s="298"/>
      <c r="M327" s="298"/>
      <c r="N327" s="298"/>
      <c r="O327" s="200"/>
      <c r="P327" s="200"/>
      <c r="Q327" s="237"/>
      <c r="R327" s="200"/>
      <c r="S327" s="200"/>
      <c r="T327" s="298"/>
      <c r="U327" s="200"/>
      <c r="V327" s="298"/>
      <c r="W327" s="314">
        <f t="shared" si="9"/>
        <v>28000</v>
      </c>
      <c r="X327" s="298"/>
      <c r="Y327" s="298"/>
      <c r="Z327" s="298"/>
      <c r="AA327" s="298"/>
      <c r="AB327" s="298"/>
      <c r="AC327" s="298"/>
      <c r="AD327" s="306"/>
      <c r="AE327" s="298"/>
      <c r="AF327" s="298"/>
      <c r="AG327" s="298"/>
      <c r="AH327" s="298"/>
      <c r="AI327" s="298"/>
      <c r="AJ327" s="298"/>
      <c r="AK327" s="296"/>
      <c r="AL327" s="298"/>
      <c r="AM327" s="200"/>
      <c r="AN327" s="200"/>
      <c r="AO327" s="200"/>
      <c r="AP327" s="200"/>
      <c r="AQ327" s="241"/>
      <c r="AR327" s="247"/>
      <c r="AS327" s="298"/>
      <c r="AT327" s="194">
        <f t="shared" si="7"/>
        <v>28000</v>
      </c>
      <c r="AU327" s="200"/>
      <c r="AV327" s="246" t="e">
        <f t="shared" si="8"/>
        <v>#DIV/0!</v>
      </c>
      <c r="AW327" s="324"/>
      <c r="AX327" s="325"/>
      <c r="AY327" s="256"/>
      <c r="AZ327" s="256"/>
      <c r="BA327" s="256"/>
      <c r="BB327" s="257"/>
      <c r="BC327" s="257"/>
      <c r="BD327" s="257"/>
      <c r="BE327" s="257"/>
      <c r="BF327" s="257"/>
      <c r="BG327" s="257"/>
      <c r="BH327" s="184"/>
      <c r="BI327" s="315"/>
      <c r="BJ327" s="337"/>
      <c r="BK327" s="184" t="s">
        <v>1315</v>
      </c>
      <c r="BL327" s="184" t="s">
        <v>2299</v>
      </c>
      <c r="BM327" s="178">
        <v>28000</v>
      </c>
    </row>
    <row r="328" spans="1:65" s="178" customFormat="1" ht="36" hidden="1" customHeight="1">
      <c r="A328" s="191"/>
      <c r="B328" s="191"/>
      <c r="C328" s="191"/>
      <c r="D328" s="191"/>
      <c r="E328" s="363" t="s">
        <v>2300</v>
      </c>
      <c r="F328" s="298"/>
      <c r="G328" s="298"/>
      <c r="H328" s="298"/>
      <c r="I328" s="298"/>
      <c r="J328" s="298"/>
      <c r="K328" s="306"/>
      <c r="L328" s="298"/>
      <c r="M328" s="298"/>
      <c r="N328" s="298"/>
      <c r="O328" s="200"/>
      <c r="P328" s="200"/>
      <c r="Q328" s="237"/>
      <c r="R328" s="200"/>
      <c r="S328" s="200"/>
      <c r="T328" s="298"/>
      <c r="U328" s="200"/>
      <c r="V328" s="298"/>
      <c r="W328" s="314">
        <f t="shared" si="9"/>
        <v>14000</v>
      </c>
      <c r="X328" s="298"/>
      <c r="Y328" s="298"/>
      <c r="Z328" s="298"/>
      <c r="AA328" s="298"/>
      <c r="AB328" s="298"/>
      <c r="AC328" s="298"/>
      <c r="AD328" s="306"/>
      <c r="AE328" s="298"/>
      <c r="AF328" s="298"/>
      <c r="AG328" s="298"/>
      <c r="AH328" s="298"/>
      <c r="AI328" s="298"/>
      <c r="AJ328" s="298"/>
      <c r="AK328" s="296"/>
      <c r="AL328" s="298"/>
      <c r="AM328" s="200"/>
      <c r="AN328" s="200"/>
      <c r="AO328" s="200"/>
      <c r="AP328" s="200"/>
      <c r="AQ328" s="241"/>
      <c r="AR328" s="247"/>
      <c r="AS328" s="298"/>
      <c r="AT328" s="194">
        <f t="shared" si="7"/>
        <v>14000</v>
      </c>
      <c r="AU328" s="200"/>
      <c r="AV328" s="246" t="e">
        <f t="shared" si="8"/>
        <v>#DIV/0!</v>
      </c>
      <c r="AW328" s="324"/>
      <c r="AX328" s="325"/>
      <c r="AY328" s="256"/>
      <c r="AZ328" s="256"/>
      <c r="BA328" s="256"/>
      <c r="BB328" s="257"/>
      <c r="BC328" s="257"/>
      <c r="BD328" s="257"/>
      <c r="BE328" s="257"/>
      <c r="BF328" s="257"/>
      <c r="BG328" s="257"/>
      <c r="BH328" s="184"/>
      <c r="BI328" s="315"/>
      <c r="BJ328" s="337"/>
      <c r="BK328" s="184" t="s">
        <v>1315</v>
      </c>
      <c r="BL328" s="184" t="s">
        <v>2300</v>
      </c>
      <c r="BM328" s="178">
        <v>14000</v>
      </c>
    </row>
    <row r="329" spans="1:65" s="178" customFormat="1" ht="36" hidden="1" customHeight="1">
      <c r="A329" s="191"/>
      <c r="B329" s="191"/>
      <c r="C329" s="191">
        <v>1</v>
      </c>
      <c r="D329" s="191">
        <v>1</v>
      </c>
      <c r="E329" s="363" t="s">
        <v>2088</v>
      </c>
      <c r="F329" s="298"/>
      <c r="G329" s="298"/>
      <c r="H329" s="298"/>
      <c r="I329" s="298"/>
      <c r="J329" s="298"/>
      <c r="K329" s="306"/>
      <c r="L329" s="298"/>
      <c r="M329" s="298"/>
      <c r="N329" s="298"/>
      <c r="O329" s="200"/>
      <c r="P329" s="200"/>
      <c r="Q329" s="237"/>
      <c r="R329" s="200"/>
      <c r="S329" s="200"/>
      <c r="T329" s="298">
        <v>506</v>
      </c>
      <c r="U329" s="200">
        <v>506</v>
      </c>
      <c r="V329" s="298">
        <v>506</v>
      </c>
      <c r="W329" s="314">
        <f t="shared" si="9"/>
        <v>506</v>
      </c>
      <c r="X329" s="298"/>
      <c r="Y329" s="298"/>
      <c r="Z329" s="298">
        <v>506</v>
      </c>
      <c r="AA329" s="298"/>
      <c r="AB329" s="298"/>
      <c r="AC329" s="298"/>
      <c r="AD329" s="306">
        <v>0</v>
      </c>
      <c r="AE329" s="298"/>
      <c r="AF329" s="298"/>
      <c r="AG329" s="298"/>
      <c r="AH329" s="298"/>
      <c r="AI329" s="298"/>
      <c r="AJ329" s="298"/>
      <c r="AK329" s="296"/>
      <c r="AL329" s="298"/>
      <c r="AM329" s="200"/>
      <c r="AN329" s="200"/>
      <c r="AO329" s="200"/>
      <c r="AP329" s="200"/>
      <c r="AQ329" s="241"/>
      <c r="AR329" s="247"/>
      <c r="AS329" s="298"/>
      <c r="AT329" s="194">
        <f t="shared" si="7"/>
        <v>0</v>
      </c>
      <c r="AU329" s="200">
        <v>0</v>
      </c>
      <c r="AV329" s="246">
        <f t="shared" si="8"/>
        <v>0</v>
      </c>
      <c r="AW329" s="324"/>
      <c r="AX329" s="325"/>
      <c r="AY329" s="256"/>
      <c r="AZ329" s="256"/>
      <c r="BA329" s="256"/>
      <c r="BB329" s="257"/>
      <c r="BC329" s="257"/>
      <c r="BD329" s="257"/>
      <c r="BE329" s="257"/>
      <c r="BF329" s="257"/>
      <c r="BG329" s="257"/>
      <c r="BH329" s="184"/>
      <c r="BI329" s="315" t="s">
        <v>1309</v>
      </c>
      <c r="BJ329" s="337"/>
      <c r="BK329" s="184" t="s">
        <v>1315</v>
      </c>
      <c r="BL329" s="184" t="s">
        <v>2088</v>
      </c>
      <c r="BM329" s="178">
        <v>506</v>
      </c>
    </row>
    <row r="330" spans="1:65" s="178" customFormat="1" ht="36" hidden="1" customHeight="1">
      <c r="A330" s="191"/>
      <c r="B330" s="191"/>
      <c r="C330" s="191">
        <v>1</v>
      </c>
      <c r="D330" s="191">
        <v>1</v>
      </c>
      <c r="E330" s="363" t="s">
        <v>2089</v>
      </c>
      <c r="F330" s="298"/>
      <c r="G330" s="298"/>
      <c r="H330" s="298"/>
      <c r="I330" s="298"/>
      <c r="J330" s="298"/>
      <c r="K330" s="306"/>
      <c r="L330" s="298"/>
      <c r="M330" s="298"/>
      <c r="N330" s="298"/>
      <c r="O330" s="200"/>
      <c r="P330" s="200"/>
      <c r="Q330" s="237"/>
      <c r="R330" s="200"/>
      <c r="S330" s="200"/>
      <c r="T330" s="298">
        <v>14500</v>
      </c>
      <c r="U330" s="200">
        <v>14500</v>
      </c>
      <c r="V330" s="298">
        <v>14500</v>
      </c>
      <c r="W330" s="314">
        <f t="shared" si="9"/>
        <v>14500</v>
      </c>
      <c r="X330" s="298"/>
      <c r="Y330" s="298"/>
      <c r="Z330" s="298">
        <v>14500</v>
      </c>
      <c r="AA330" s="298"/>
      <c r="AB330" s="298"/>
      <c r="AC330" s="298"/>
      <c r="AD330" s="306">
        <v>0</v>
      </c>
      <c r="AE330" s="298"/>
      <c r="AF330" s="298"/>
      <c r="AG330" s="298"/>
      <c r="AH330" s="298"/>
      <c r="AI330" s="298"/>
      <c r="AJ330" s="298"/>
      <c r="AK330" s="296"/>
      <c r="AL330" s="298"/>
      <c r="AM330" s="200"/>
      <c r="AN330" s="200"/>
      <c r="AO330" s="200"/>
      <c r="AP330" s="200"/>
      <c r="AQ330" s="241"/>
      <c r="AR330" s="247"/>
      <c r="AS330" s="298"/>
      <c r="AT330" s="194">
        <f t="shared" si="7"/>
        <v>0</v>
      </c>
      <c r="AU330" s="200">
        <v>0</v>
      </c>
      <c r="AV330" s="246">
        <f t="shared" si="8"/>
        <v>0</v>
      </c>
      <c r="AW330" s="324"/>
      <c r="AX330" s="325"/>
      <c r="AY330" s="256"/>
      <c r="AZ330" s="256"/>
      <c r="BA330" s="256"/>
      <c r="BB330" s="257"/>
      <c r="BC330" s="257"/>
      <c r="BD330" s="257"/>
      <c r="BE330" s="257"/>
      <c r="BF330" s="257"/>
      <c r="BG330" s="257"/>
      <c r="BH330" s="184"/>
      <c r="BI330" s="315" t="s">
        <v>1309</v>
      </c>
      <c r="BJ330" s="337"/>
      <c r="BK330" s="184" t="s">
        <v>1315</v>
      </c>
      <c r="BL330" s="184" t="s">
        <v>2089</v>
      </c>
      <c r="BM330" s="178">
        <v>14500</v>
      </c>
    </row>
    <row r="331" spans="1:65" s="178" customFormat="1" ht="36" hidden="1" customHeight="1">
      <c r="A331" s="191">
        <v>2300247</v>
      </c>
      <c r="B331" s="191"/>
      <c r="C331" s="191">
        <v>1</v>
      </c>
      <c r="D331" s="191">
        <v>1</v>
      </c>
      <c r="E331" s="273" t="s">
        <v>1589</v>
      </c>
      <c r="F331" s="298"/>
      <c r="G331" s="298"/>
      <c r="H331" s="298"/>
      <c r="I331" s="298"/>
      <c r="J331" s="298"/>
      <c r="K331" s="306"/>
      <c r="L331" s="298"/>
      <c r="M331" s="298"/>
      <c r="N331" s="298"/>
      <c r="O331" s="200"/>
      <c r="P331" s="200"/>
      <c r="Q331" s="237"/>
      <c r="R331" s="200"/>
      <c r="S331" s="200"/>
      <c r="T331" s="298"/>
      <c r="U331" s="200"/>
      <c r="V331" s="298"/>
      <c r="W331" s="314">
        <f t="shared" si="9"/>
        <v>47124</v>
      </c>
      <c r="X331" s="298"/>
      <c r="Y331" s="298"/>
      <c r="Z331" s="298"/>
      <c r="AA331" s="298"/>
      <c r="AB331" s="298">
        <v>25267</v>
      </c>
      <c r="AC331" s="298"/>
      <c r="AD331" s="306">
        <v>0</v>
      </c>
      <c r="AE331" s="298"/>
      <c r="AF331" s="298"/>
      <c r="AG331" s="298"/>
      <c r="AH331" s="298"/>
      <c r="AI331" s="298"/>
      <c r="AJ331" s="298"/>
      <c r="AK331" s="296"/>
      <c r="AL331" s="298"/>
      <c r="AM331" s="200"/>
      <c r="AN331" s="200"/>
      <c r="AO331" s="200"/>
      <c r="AP331" s="200"/>
      <c r="AQ331" s="241"/>
      <c r="AR331" s="247"/>
      <c r="AS331" s="298"/>
      <c r="AT331" s="194">
        <f t="shared" si="7"/>
        <v>47124</v>
      </c>
      <c r="AU331" s="200">
        <v>25267</v>
      </c>
      <c r="AV331" s="246" t="e">
        <f t="shared" si="8"/>
        <v>#DIV/0!</v>
      </c>
      <c r="AW331" s="324"/>
      <c r="AX331" s="325"/>
      <c r="AY331" s="256"/>
      <c r="AZ331" s="256"/>
      <c r="BA331" s="256"/>
      <c r="BB331" s="257"/>
      <c r="BC331" s="257"/>
      <c r="BD331" s="257"/>
      <c r="BE331" s="257"/>
      <c r="BF331" s="257"/>
      <c r="BG331" s="257"/>
      <c r="BH331" s="184"/>
      <c r="BI331" s="315" t="s">
        <v>1309</v>
      </c>
      <c r="BJ331" s="337"/>
      <c r="BK331" s="184" t="s">
        <v>1315</v>
      </c>
      <c r="BL331" s="184" t="s">
        <v>1589</v>
      </c>
      <c r="BM331" s="178">
        <v>47124</v>
      </c>
    </row>
    <row r="332" spans="1:65" s="178" customFormat="1" ht="36" hidden="1" customHeight="1">
      <c r="A332" s="191">
        <v>2300248</v>
      </c>
      <c r="B332" s="191"/>
      <c r="C332" s="191"/>
      <c r="D332" s="191">
        <v>1</v>
      </c>
      <c r="E332" s="273" t="s">
        <v>2090</v>
      </c>
      <c r="F332" s="298">
        <v>35200</v>
      </c>
      <c r="G332" s="298">
        <v>35200</v>
      </c>
      <c r="H332" s="298">
        <v>0</v>
      </c>
      <c r="I332" s="298">
        <v>0</v>
      </c>
      <c r="J332" s="298">
        <v>78100</v>
      </c>
      <c r="K332" s="298">
        <v>78100</v>
      </c>
      <c r="L332" s="298">
        <v>0</v>
      </c>
      <c r="M332" s="298">
        <v>0</v>
      </c>
      <c r="N332" s="298">
        <v>0</v>
      </c>
      <c r="O332" s="298">
        <v>0</v>
      </c>
      <c r="P332" s="298">
        <v>0</v>
      </c>
      <c r="Q332" s="298">
        <v>0</v>
      </c>
      <c r="R332" s="298">
        <v>0</v>
      </c>
      <c r="S332" s="298">
        <v>0</v>
      </c>
      <c r="T332" s="298">
        <v>129265</v>
      </c>
      <c r="U332" s="298">
        <v>49065</v>
      </c>
      <c r="V332" s="298">
        <v>129265</v>
      </c>
      <c r="W332" s="298">
        <f t="shared" si="9"/>
        <v>151151</v>
      </c>
      <c r="X332" s="298"/>
      <c r="Y332" s="298"/>
      <c r="Z332" s="298">
        <v>151151</v>
      </c>
      <c r="AA332" s="298"/>
      <c r="AB332" s="298"/>
      <c r="AC332" s="298"/>
      <c r="AD332" s="306">
        <v>0</v>
      </c>
      <c r="AE332" s="298"/>
      <c r="AF332" s="298"/>
      <c r="AG332" s="298"/>
      <c r="AH332" s="298"/>
      <c r="AI332" s="298"/>
      <c r="AJ332" s="298"/>
      <c r="AK332" s="296"/>
      <c r="AL332" s="298"/>
      <c r="AM332" s="200"/>
      <c r="AN332" s="200"/>
      <c r="AO332" s="200"/>
      <c r="AP332" s="200"/>
      <c r="AQ332" s="241"/>
      <c r="AR332" s="247"/>
      <c r="AS332" s="203" t="s">
        <v>1327</v>
      </c>
      <c r="AT332" s="194">
        <f t="shared" si="7"/>
        <v>21886</v>
      </c>
      <c r="AU332" s="200">
        <v>21886</v>
      </c>
      <c r="AV332" s="246">
        <f t="shared" si="8"/>
        <v>16.931110509418598</v>
      </c>
      <c r="AW332" s="324"/>
      <c r="AX332" s="325"/>
      <c r="AY332" s="256"/>
      <c r="AZ332" s="256"/>
      <c r="BA332" s="256"/>
      <c r="BB332" s="257"/>
      <c r="BC332" s="257"/>
      <c r="BD332" s="257"/>
      <c r="BE332" s="257"/>
      <c r="BF332" s="257"/>
      <c r="BG332" s="257"/>
      <c r="BH332" s="184">
        <v>207365</v>
      </c>
      <c r="BI332" s="203" t="s">
        <v>1327</v>
      </c>
      <c r="BJ332" s="270"/>
      <c r="BK332" s="184" t="s">
        <v>1315</v>
      </c>
      <c r="BL332" s="184" t="s">
        <v>2090</v>
      </c>
      <c r="BM332" s="178">
        <v>151151</v>
      </c>
    </row>
    <row r="333" spans="1:65" s="178" customFormat="1" ht="36" hidden="1" customHeight="1">
      <c r="A333" s="191"/>
      <c r="B333" s="191"/>
      <c r="C333" s="191">
        <v>1</v>
      </c>
      <c r="D333" s="191">
        <v>1</v>
      </c>
      <c r="E333" s="363" t="s">
        <v>2091</v>
      </c>
      <c r="F333" s="298"/>
      <c r="G333" s="298"/>
      <c r="H333" s="298"/>
      <c r="I333" s="298"/>
      <c r="J333" s="298"/>
      <c r="K333" s="306"/>
      <c r="L333" s="298"/>
      <c r="M333" s="298"/>
      <c r="N333" s="298"/>
      <c r="O333" s="200"/>
      <c r="P333" s="200"/>
      <c r="Q333" s="237"/>
      <c r="R333" s="200"/>
      <c r="S333" s="200"/>
      <c r="T333" s="298">
        <v>30000</v>
      </c>
      <c r="U333" s="200">
        <v>30000</v>
      </c>
      <c r="V333" s="298">
        <v>30000</v>
      </c>
      <c r="W333" s="314">
        <f t="shared" si="9"/>
        <v>30000</v>
      </c>
      <c r="X333" s="298"/>
      <c r="Y333" s="298"/>
      <c r="Z333" s="298">
        <v>30000</v>
      </c>
      <c r="AA333" s="298"/>
      <c r="AB333" s="298"/>
      <c r="AC333" s="298"/>
      <c r="AD333" s="306">
        <v>0</v>
      </c>
      <c r="AE333" s="298"/>
      <c r="AF333" s="298"/>
      <c r="AG333" s="298"/>
      <c r="AH333" s="298"/>
      <c r="AI333" s="298"/>
      <c r="AJ333" s="298"/>
      <c r="AK333" s="296"/>
      <c r="AL333" s="298"/>
      <c r="AM333" s="200"/>
      <c r="AN333" s="200"/>
      <c r="AO333" s="200"/>
      <c r="AP333" s="200"/>
      <c r="AQ333" s="241"/>
      <c r="AR333" s="247"/>
      <c r="AS333" s="203"/>
      <c r="AT333" s="194">
        <f t="shared" si="7"/>
        <v>0</v>
      </c>
      <c r="AU333" s="200">
        <v>0</v>
      </c>
      <c r="AV333" s="246">
        <f t="shared" si="8"/>
        <v>0</v>
      </c>
      <c r="AW333" s="324"/>
      <c r="AX333" s="325"/>
      <c r="AY333" s="256"/>
      <c r="AZ333" s="256"/>
      <c r="BA333" s="256"/>
      <c r="BB333" s="257"/>
      <c r="BC333" s="257"/>
      <c r="BD333" s="257"/>
      <c r="BE333" s="257"/>
      <c r="BF333" s="257"/>
      <c r="BG333" s="257"/>
      <c r="BH333" s="184"/>
      <c r="BI333" s="203" t="s">
        <v>1327</v>
      </c>
      <c r="BJ333" s="270"/>
      <c r="BK333" s="184" t="s">
        <v>1315</v>
      </c>
      <c r="BL333" s="184" t="s">
        <v>2091</v>
      </c>
      <c r="BM333" s="178">
        <v>30000</v>
      </c>
    </row>
    <row r="334" spans="1:65" s="178" customFormat="1" ht="36" hidden="1" customHeight="1">
      <c r="A334" s="191"/>
      <c r="B334" s="191"/>
      <c r="C334" s="191">
        <v>1</v>
      </c>
      <c r="D334" s="191">
        <v>1</v>
      </c>
      <c r="E334" s="363" t="s">
        <v>2092</v>
      </c>
      <c r="F334" s="298"/>
      <c r="G334" s="298"/>
      <c r="H334" s="298"/>
      <c r="I334" s="298"/>
      <c r="J334" s="298"/>
      <c r="K334" s="306"/>
      <c r="L334" s="298"/>
      <c r="M334" s="298"/>
      <c r="N334" s="298"/>
      <c r="O334" s="200"/>
      <c r="P334" s="200"/>
      <c r="Q334" s="237"/>
      <c r="R334" s="200"/>
      <c r="S334" s="200"/>
      <c r="T334" s="298">
        <v>2000</v>
      </c>
      <c r="U334" s="200">
        <v>2000</v>
      </c>
      <c r="V334" s="298">
        <v>2000</v>
      </c>
      <c r="W334" s="298">
        <f t="shared" si="9"/>
        <v>2000</v>
      </c>
      <c r="X334" s="298"/>
      <c r="Y334" s="298"/>
      <c r="Z334" s="298">
        <v>2000</v>
      </c>
      <c r="AA334" s="298"/>
      <c r="AB334" s="298"/>
      <c r="AC334" s="298"/>
      <c r="AD334" s="306">
        <v>0</v>
      </c>
      <c r="AE334" s="298"/>
      <c r="AF334" s="298"/>
      <c r="AG334" s="298"/>
      <c r="AH334" s="298"/>
      <c r="AI334" s="298"/>
      <c r="AJ334" s="298"/>
      <c r="AK334" s="296"/>
      <c r="AL334" s="298"/>
      <c r="AM334" s="200"/>
      <c r="AN334" s="200"/>
      <c r="AO334" s="200"/>
      <c r="AP334" s="200"/>
      <c r="AQ334" s="241"/>
      <c r="AR334" s="247"/>
      <c r="AS334" s="203"/>
      <c r="AT334" s="194">
        <f t="shared" si="7"/>
        <v>0</v>
      </c>
      <c r="AU334" s="200">
        <v>0</v>
      </c>
      <c r="AV334" s="246">
        <f t="shared" si="8"/>
        <v>0</v>
      </c>
      <c r="AW334" s="324"/>
      <c r="AX334" s="325"/>
      <c r="AY334" s="256"/>
      <c r="AZ334" s="256"/>
      <c r="BA334" s="256"/>
      <c r="BB334" s="257"/>
      <c r="BC334" s="257"/>
      <c r="BD334" s="257"/>
      <c r="BE334" s="257"/>
      <c r="BF334" s="257"/>
      <c r="BG334" s="257"/>
      <c r="BH334" s="184"/>
      <c r="BI334" s="203" t="s">
        <v>1317</v>
      </c>
      <c r="BJ334" s="270"/>
      <c r="BK334" s="184" t="s">
        <v>1315</v>
      </c>
      <c r="BL334" s="184" t="s">
        <v>2092</v>
      </c>
      <c r="BM334" s="178">
        <v>2000</v>
      </c>
    </row>
    <row r="335" spans="1:65" s="178" customFormat="1" ht="36" hidden="1" customHeight="1">
      <c r="A335" s="191"/>
      <c r="B335" s="191"/>
      <c r="C335" s="191">
        <v>1</v>
      </c>
      <c r="D335" s="191">
        <v>1</v>
      </c>
      <c r="E335" s="363" t="s">
        <v>2093</v>
      </c>
      <c r="F335" s="298"/>
      <c r="G335" s="298"/>
      <c r="H335" s="298"/>
      <c r="I335" s="298"/>
      <c r="J335" s="298"/>
      <c r="K335" s="306"/>
      <c r="L335" s="298"/>
      <c r="M335" s="298"/>
      <c r="N335" s="298"/>
      <c r="O335" s="200"/>
      <c r="P335" s="200"/>
      <c r="Q335" s="237"/>
      <c r="R335" s="200"/>
      <c r="S335" s="200"/>
      <c r="T335" s="298">
        <v>4000</v>
      </c>
      <c r="U335" s="200">
        <v>4000</v>
      </c>
      <c r="V335" s="298">
        <v>4000</v>
      </c>
      <c r="W335" s="314">
        <f t="shared" si="9"/>
        <v>4000</v>
      </c>
      <c r="X335" s="298"/>
      <c r="Y335" s="298"/>
      <c r="Z335" s="298">
        <v>4000</v>
      </c>
      <c r="AA335" s="298"/>
      <c r="AB335" s="298"/>
      <c r="AC335" s="298"/>
      <c r="AD335" s="306">
        <v>0</v>
      </c>
      <c r="AE335" s="298"/>
      <c r="AF335" s="298"/>
      <c r="AG335" s="298"/>
      <c r="AH335" s="298"/>
      <c r="AI335" s="298"/>
      <c r="AJ335" s="298"/>
      <c r="AK335" s="296"/>
      <c r="AL335" s="298"/>
      <c r="AM335" s="200"/>
      <c r="AN335" s="200"/>
      <c r="AO335" s="200"/>
      <c r="AP335" s="200"/>
      <c r="AQ335" s="241"/>
      <c r="AR335" s="247"/>
      <c r="AS335" s="203"/>
      <c r="AT335" s="194">
        <f t="shared" si="7"/>
        <v>0</v>
      </c>
      <c r="AU335" s="200">
        <v>0</v>
      </c>
      <c r="AV335" s="246">
        <f t="shared" si="8"/>
        <v>0</v>
      </c>
      <c r="AW335" s="324"/>
      <c r="AX335" s="325"/>
      <c r="AY335" s="256"/>
      <c r="AZ335" s="256" t="s">
        <v>2094</v>
      </c>
      <c r="BA335" s="256"/>
      <c r="BB335" s="257"/>
      <c r="BC335" s="257"/>
      <c r="BD335" s="257"/>
      <c r="BE335" s="257"/>
      <c r="BF335" s="257"/>
      <c r="BG335" s="257"/>
      <c r="BH335" s="184"/>
      <c r="BI335" s="203" t="s">
        <v>1327</v>
      </c>
      <c r="BJ335" s="270"/>
      <c r="BK335" s="184" t="s">
        <v>1315</v>
      </c>
      <c r="BL335" s="184" t="s">
        <v>2093</v>
      </c>
      <c r="BM335" s="178">
        <v>4000</v>
      </c>
    </row>
    <row r="336" spans="1:65" s="178" customFormat="1" ht="36" hidden="1" customHeight="1">
      <c r="A336" s="191"/>
      <c r="B336" s="191"/>
      <c r="C336" s="191">
        <v>1</v>
      </c>
      <c r="D336" s="191">
        <v>1</v>
      </c>
      <c r="E336" s="363" t="s">
        <v>2095</v>
      </c>
      <c r="F336" s="298"/>
      <c r="G336" s="298"/>
      <c r="H336" s="298"/>
      <c r="I336" s="298"/>
      <c r="J336" s="298"/>
      <c r="K336" s="306"/>
      <c r="L336" s="298"/>
      <c r="M336" s="298"/>
      <c r="N336" s="298"/>
      <c r="O336" s="200"/>
      <c r="P336" s="200"/>
      <c r="Q336" s="237"/>
      <c r="R336" s="200"/>
      <c r="S336" s="200"/>
      <c r="T336" s="298">
        <v>820</v>
      </c>
      <c r="U336" s="200">
        <v>820</v>
      </c>
      <c r="V336" s="298">
        <v>820</v>
      </c>
      <c r="W336" s="314">
        <f t="shared" si="9"/>
        <v>440</v>
      </c>
      <c r="X336" s="298"/>
      <c r="Y336" s="298"/>
      <c r="Z336" s="298">
        <v>440</v>
      </c>
      <c r="AA336" s="298"/>
      <c r="AB336" s="298"/>
      <c r="AC336" s="298"/>
      <c r="AD336" s="306">
        <v>0</v>
      </c>
      <c r="AE336" s="298"/>
      <c r="AF336" s="298"/>
      <c r="AG336" s="298"/>
      <c r="AH336" s="298"/>
      <c r="AI336" s="298"/>
      <c r="AJ336" s="298"/>
      <c r="AK336" s="296"/>
      <c r="AL336" s="298"/>
      <c r="AM336" s="200"/>
      <c r="AN336" s="200"/>
      <c r="AO336" s="200"/>
      <c r="AP336" s="200"/>
      <c r="AQ336" s="241"/>
      <c r="AR336" s="247"/>
      <c r="AS336" s="203"/>
      <c r="AT336" s="194">
        <f t="shared" si="7"/>
        <v>-380</v>
      </c>
      <c r="AU336" s="200">
        <v>-380</v>
      </c>
      <c r="AV336" s="246">
        <f t="shared" si="8"/>
        <v>-46.341463414634099</v>
      </c>
      <c r="AW336" s="324"/>
      <c r="AX336" s="325"/>
      <c r="AY336" s="256"/>
      <c r="AZ336" s="256" t="s">
        <v>2096</v>
      </c>
      <c r="BA336" s="256"/>
      <c r="BB336" s="257"/>
      <c r="BC336" s="257"/>
      <c r="BD336" s="257"/>
      <c r="BE336" s="257"/>
      <c r="BF336" s="257"/>
      <c r="BG336" s="257"/>
      <c r="BH336" s="184"/>
      <c r="BI336" s="203" t="s">
        <v>1327</v>
      </c>
      <c r="BJ336" s="270"/>
      <c r="BK336" s="184" t="s">
        <v>1315</v>
      </c>
      <c r="BL336" s="184" t="s">
        <v>2095</v>
      </c>
      <c r="BM336" s="178">
        <v>440</v>
      </c>
    </row>
    <row r="337" spans="1:65" s="178" customFormat="1" ht="36" hidden="1" customHeight="1">
      <c r="A337" s="191"/>
      <c r="B337" s="191"/>
      <c r="C337" s="191">
        <v>1</v>
      </c>
      <c r="D337" s="191">
        <v>1</v>
      </c>
      <c r="E337" s="363" t="s">
        <v>2097</v>
      </c>
      <c r="F337" s="298"/>
      <c r="G337" s="298"/>
      <c r="H337" s="298"/>
      <c r="I337" s="298"/>
      <c r="J337" s="298"/>
      <c r="K337" s="306"/>
      <c r="L337" s="298"/>
      <c r="M337" s="298"/>
      <c r="N337" s="298"/>
      <c r="O337" s="200"/>
      <c r="P337" s="200"/>
      <c r="Q337" s="237"/>
      <c r="R337" s="200"/>
      <c r="S337" s="200"/>
      <c r="T337" s="298">
        <v>7775</v>
      </c>
      <c r="U337" s="200">
        <v>7775</v>
      </c>
      <c r="V337" s="298">
        <v>7775</v>
      </c>
      <c r="W337" s="314">
        <f t="shared" si="9"/>
        <v>7841</v>
      </c>
      <c r="X337" s="298"/>
      <c r="Y337" s="298"/>
      <c r="Z337" s="298">
        <v>7841</v>
      </c>
      <c r="AA337" s="298"/>
      <c r="AB337" s="298"/>
      <c r="AC337" s="298"/>
      <c r="AD337" s="306">
        <v>0</v>
      </c>
      <c r="AE337" s="298"/>
      <c r="AF337" s="298"/>
      <c r="AG337" s="298"/>
      <c r="AH337" s="298"/>
      <c r="AI337" s="298"/>
      <c r="AJ337" s="298"/>
      <c r="AK337" s="296"/>
      <c r="AL337" s="298"/>
      <c r="AM337" s="200"/>
      <c r="AN337" s="200"/>
      <c r="AO337" s="200"/>
      <c r="AP337" s="200"/>
      <c r="AQ337" s="241"/>
      <c r="AR337" s="247"/>
      <c r="AS337" s="203"/>
      <c r="AT337" s="194">
        <f t="shared" si="7"/>
        <v>66</v>
      </c>
      <c r="AU337" s="200">
        <v>66</v>
      </c>
      <c r="AV337" s="246">
        <f t="shared" si="8"/>
        <v>0.84887459807073995</v>
      </c>
      <c r="AW337" s="324"/>
      <c r="AX337" s="325"/>
      <c r="AY337" s="256"/>
      <c r="AZ337" s="256" t="s">
        <v>2098</v>
      </c>
      <c r="BA337" s="256"/>
      <c r="BB337" s="257"/>
      <c r="BC337" s="257"/>
      <c r="BD337" s="257"/>
      <c r="BE337" s="257"/>
      <c r="BF337" s="257"/>
      <c r="BG337" s="257"/>
      <c r="BH337" s="184"/>
      <c r="BI337" s="203" t="s">
        <v>1327</v>
      </c>
      <c r="BJ337" s="270"/>
      <c r="BK337" s="184" t="s">
        <v>1315</v>
      </c>
      <c r="BL337" s="184" t="s">
        <v>2097</v>
      </c>
      <c r="BM337" s="178">
        <v>7841</v>
      </c>
    </row>
    <row r="338" spans="1:65" s="178" customFormat="1" ht="32.25" hidden="1" customHeight="1">
      <c r="A338" s="191"/>
      <c r="B338" s="191"/>
      <c r="C338" s="191">
        <v>1</v>
      </c>
      <c r="D338" s="191">
        <v>1</v>
      </c>
      <c r="E338" s="363" t="s">
        <v>2099</v>
      </c>
      <c r="F338" s="298">
        <v>15200</v>
      </c>
      <c r="G338" s="298">
        <v>15200</v>
      </c>
      <c r="H338" s="298"/>
      <c r="I338" s="298"/>
      <c r="J338" s="298">
        <v>17500</v>
      </c>
      <c r="K338" s="306">
        <v>17500</v>
      </c>
      <c r="L338" s="298"/>
      <c r="M338" s="298"/>
      <c r="N338" s="298"/>
      <c r="O338" s="200"/>
      <c r="P338" s="200">
        <v>0</v>
      </c>
      <c r="Q338" s="237"/>
      <c r="R338" s="200"/>
      <c r="S338" s="200"/>
      <c r="T338" s="298">
        <v>18500</v>
      </c>
      <c r="U338" s="200">
        <v>1000</v>
      </c>
      <c r="V338" s="298">
        <v>18500</v>
      </c>
      <c r="W338" s="314">
        <f t="shared" si="9"/>
        <v>21000</v>
      </c>
      <c r="X338" s="298"/>
      <c r="Y338" s="298"/>
      <c r="Z338" s="298">
        <v>21000</v>
      </c>
      <c r="AA338" s="298"/>
      <c r="AB338" s="298"/>
      <c r="AC338" s="298"/>
      <c r="AD338" s="306">
        <v>0</v>
      </c>
      <c r="AE338" s="298"/>
      <c r="AF338" s="298"/>
      <c r="AG338" s="298"/>
      <c r="AH338" s="298"/>
      <c r="AI338" s="298"/>
      <c r="AJ338" s="298"/>
      <c r="AK338" s="298"/>
      <c r="AL338" s="298" t="s">
        <v>1975</v>
      </c>
      <c r="AM338" s="200">
        <v>1</v>
      </c>
      <c r="AN338" s="200">
        <v>1</v>
      </c>
      <c r="AO338" s="200" t="s">
        <v>1742</v>
      </c>
      <c r="AP338" s="200">
        <v>1000</v>
      </c>
      <c r="AQ338" s="241">
        <v>5.7000000000000002E-2</v>
      </c>
      <c r="AR338" s="247" t="s">
        <v>1743</v>
      </c>
      <c r="AS338" s="203" t="s">
        <v>1327</v>
      </c>
      <c r="AT338" s="194">
        <f t="shared" si="7"/>
        <v>2500</v>
      </c>
      <c r="AU338" s="200">
        <v>2500</v>
      </c>
      <c r="AV338" s="246">
        <f t="shared" si="8"/>
        <v>13.5135135135135</v>
      </c>
      <c r="AW338" s="324" t="s">
        <v>2100</v>
      </c>
      <c r="AX338" s="325" t="s">
        <v>2101</v>
      </c>
      <c r="AY338" s="256" t="s">
        <v>2102</v>
      </c>
      <c r="AZ338" s="256" t="s">
        <v>2103</v>
      </c>
      <c r="BA338" s="256" t="s">
        <v>2104</v>
      </c>
      <c r="BB338" s="257" t="s">
        <v>2105</v>
      </c>
      <c r="BC338" s="257"/>
      <c r="BD338" s="257"/>
      <c r="BE338" s="257"/>
      <c r="BF338" s="257"/>
      <c r="BG338" s="257"/>
      <c r="BH338" s="184">
        <v>36000</v>
      </c>
      <c r="BI338" s="203" t="s">
        <v>1327</v>
      </c>
      <c r="BJ338" s="270"/>
      <c r="BK338" s="184" t="s">
        <v>1315</v>
      </c>
      <c r="BL338" s="184" t="s">
        <v>2099</v>
      </c>
      <c r="BM338" s="178">
        <v>21000</v>
      </c>
    </row>
    <row r="339" spans="1:65" s="178" customFormat="1" ht="32.25" hidden="1" customHeight="1">
      <c r="A339" s="191"/>
      <c r="B339" s="191"/>
      <c r="C339" s="191">
        <v>1</v>
      </c>
      <c r="D339" s="191">
        <v>1</v>
      </c>
      <c r="E339" s="363" t="s">
        <v>2106</v>
      </c>
      <c r="F339" s="298">
        <v>20000</v>
      </c>
      <c r="G339" s="298">
        <v>20000</v>
      </c>
      <c r="H339" s="298"/>
      <c r="I339" s="298"/>
      <c r="J339" s="298">
        <v>20000</v>
      </c>
      <c r="K339" s="306">
        <v>20000</v>
      </c>
      <c r="L339" s="298"/>
      <c r="M339" s="298"/>
      <c r="N339" s="298"/>
      <c r="O339" s="200"/>
      <c r="P339" s="200">
        <v>0</v>
      </c>
      <c r="Q339" s="237"/>
      <c r="R339" s="200"/>
      <c r="S339" s="200"/>
      <c r="T339" s="298">
        <v>22000</v>
      </c>
      <c r="U339" s="200">
        <v>2000</v>
      </c>
      <c r="V339" s="298">
        <v>22000</v>
      </c>
      <c r="W339" s="314">
        <f t="shared" si="9"/>
        <v>28500</v>
      </c>
      <c r="X339" s="298"/>
      <c r="Y339" s="298"/>
      <c r="Z339" s="298">
        <v>28500</v>
      </c>
      <c r="AA339" s="298"/>
      <c r="AB339" s="298"/>
      <c r="AC339" s="298"/>
      <c r="AD339" s="306">
        <v>0</v>
      </c>
      <c r="AE339" s="298"/>
      <c r="AF339" s="298"/>
      <c r="AG339" s="298"/>
      <c r="AH339" s="298"/>
      <c r="AI339" s="298"/>
      <c r="AJ339" s="298"/>
      <c r="AK339" s="298"/>
      <c r="AL339" s="298" t="s">
        <v>1975</v>
      </c>
      <c r="AM339" s="200">
        <v>1</v>
      </c>
      <c r="AN339" s="200">
        <v>1</v>
      </c>
      <c r="AO339" s="200" t="s">
        <v>1742</v>
      </c>
      <c r="AP339" s="200">
        <v>2000</v>
      </c>
      <c r="AQ339" s="241">
        <v>0.1</v>
      </c>
      <c r="AR339" s="247" t="s">
        <v>1743</v>
      </c>
      <c r="AS339" s="203" t="s">
        <v>1327</v>
      </c>
      <c r="AT339" s="194">
        <f t="shared" si="7"/>
        <v>6500</v>
      </c>
      <c r="AU339" s="200">
        <v>6500</v>
      </c>
      <c r="AV339" s="246">
        <f t="shared" si="8"/>
        <v>29.545454545454501</v>
      </c>
      <c r="AW339" s="324" t="s">
        <v>2107</v>
      </c>
      <c r="AX339" s="325" t="s">
        <v>2108</v>
      </c>
      <c r="AY339" s="256" t="s">
        <v>2109</v>
      </c>
      <c r="AZ339" s="256" t="s">
        <v>2110</v>
      </c>
      <c r="BA339" s="256" t="s">
        <v>2104</v>
      </c>
      <c r="BB339" s="257" t="s">
        <v>2111</v>
      </c>
      <c r="BC339" s="257"/>
      <c r="BD339" s="257"/>
      <c r="BE339" s="257"/>
      <c r="BF339" s="257"/>
      <c r="BG339" s="257"/>
      <c r="BH339" s="184">
        <v>42000</v>
      </c>
      <c r="BI339" s="203" t="s">
        <v>1327</v>
      </c>
      <c r="BJ339" s="270"/>
      <c r="BK339" s="184" t="s">
        <v>1315</v>
      </c>
      <c r="BL339" s="184" t="s">
        <v>2106</v>
      </c>
      <c r="BM339" s="178">
        <v>28500</v>
      </c>
    </row>
    <row r="340" spans="1:65" s="178" customFormat="1" ht="36" hidden="1" customHeight="1">
      <c r="A340" s="191"/>
      <c r="B340" s="191"/>
      <c r="C340" s="191">
        <v>1</v>
      </c>
      <c r="D340" s="191">
        <v>1</v>
      </c>
      <c r="E340" s="363" t="s">
        <v>2112</v>
      </c>
      <c r="F340" s="298"/>
      <c r="G340" s="298"/>
      <c r="H340" s="298"/>
      <c r="I340" s="298"/>
      <c r="J340" s="298"/>
      <c r="K340" s="306"/>
      <c r="L340" s="298"/>
      <c r="M340" s="298"/>
      <c r="N340" s="298"/>
      <c r="O340" s="200"/>
      <c r="P340" s="200"/>
      <c r="Q340" s="237"/>
      <c r="R340" s="200"/>
      <c r="S340" s="200"/>
      <c r="T340" s="298">
        <v>3570</v>
      </c>
      <c r="U340" s="200">
        <v>3570</v>
      </c>
      <c r="V340" s="298">
        <v>3570</v>
      </c>
      <c r="W340" s="314">
        <f t="shared" si="9"/>
        <v>6870</v>
      </c>
      <c r="X340" s="298"/>
      <c r="Y340" s="298"/>
      <c r="Z340" s="298">
        <v>6870</v>
      </c>
      <c r="AA340" s="298"/>
      <c r="AB340" s="298"/>
      <c r="AC340" s="298"/>
      <c r="AD340" s="306">
        <v>0</v>
      </c>
      <c r="AE340" s="298"/>
      <c r="AF340" s="298"/>
      <c r="AG340" s="298"/>
      <c r="AH340" s="298"/>
      <c r="AI340" s="298"/>
      <c r="AJ340" s="298"/>
      <c r="AK340" s="296"/>
      <c r="AL340" s="298"/>
      <c r="AM340" s="200"/>
      <c r="AN340" s="200"/>
      <c r="AO340" s="200"/>
      <c r="AP340" s="200"/>
      <c r="AQ340" s="241"/>
      <c r="AR340" s="247"/>
      <c r="AS340" s="203"/>
      <c r="AT340" s="194">
        <f t="shared" si="7"/>
        <v>3300</v>
      </c>
      <c r="AU340" s="200">
        <v>3300</v>
      </c>
      <c r="AV340" s="246">
        <f t="shared" si="8"/>
        <v>92.436974789915993</v>
      </c>
      <c r="AW340" s="324"/>
      <c r="AX340" s="325"/>
      <c r="AY340" s="256"/>
      <c r="AZ340" s="256" t="s">
        <v>2113</v>
      </c>
      <c r="BA340" s="256"/>
      <c r="BB340" s="257"/>
      <c r="BC340" s="257"/>
      <c r="BD340" s="257"/>
      <c r="BE340" s="257"/>
      <c r="BF340" s="257"/>
      <c r="BG340" s="257"/>
      <c r="BH340" s="184"/>
      <c r="BI340" s="203" t="s">
        <v>1327</v>
      </c>
      <c r="BJ340" s="270"/>
      <c r="BK340" s="184" t="s">
        <v>1315</v>
      </c>
      <c r="BL340" s="184" t="s">
        <v>2112</v>
      </c>
      <c r="BM340" s="178">
        <v>6870</v>
      </c>
    </row>
    <row r="341" spans="1:65" s="178" customFormat="1" ht="57" hidden="1" customHeight="1">
      <c r="A341" s="191"/>
      <c r="B341" s="191"/>
      <c r="C341" s="191">
        <v>1</v>
      </c>
      <c r="D341" s="191">
        <v>1</v>
      </c>
      <c r="E341" s="363" t="s">
        <v>2114</v>
      </c>
      <c r="F341" s="298">
        <v>36400</v>
      </c>
      <c r="G341" s="298">
        <v>36400</v>
      </c>
      <c r="H341" s="298"/>
      <c r="I341" s="298"/>
      <c r="J341" s="298">
        <v>36400</v>
      </c>
      <c r="K341" s="306">
        <v>36400</v>
      </c>
      <c r="L341" s="298"/>
      <c r="M341" s="298"/>
      <c r="N341" s="298"/>
      <c r="O341" s="200"/>
      <c r="P341" s="200">
        <v>0</v>
      </c>
      <c r="Q341" s="237"/>
      <c r="R341" s="200"/>
      <c r="S341" s="200"/>
      <c r="T341" s="298">
        <v>34300</v>
      </c>
      <c r="U341" s="200">
        <v>-2100</v>
      </c>
      <c r="V341" s="298">
        <v>34300</v>
      </c>
      <c r="W341" s="314">
        <f t="shared" si="9"/>
        <v>34200</v>
      </c>
      <c r="X341" s="298"/>
      <c r="Y341" s="298"/>
      <c r="Z341" s="298">
        <v>34200</v>
      </c>
      <c r="AA341" s="298"/>
      <c r="AB341" s="298"/>
      <c r="AC341" s="298"/>
      <c r="AD341" s="306">
        <v>0</v>
      </c>
      <c r="AE341" s="298"/>
      <c r="AF341" s="298"/>
      <c r="AG341" s="298"/>
      <c r="AH341" s="298"/>
      <c r="AI341" s="298"/>
      <c r="AJ341" s="298"/>
      <c r="AK341" s="298"/>
      <c r="AL341" s="298"/>
      <c r="AM341" s="200">
        <v>1</v>
      </c>
      <c r="AN341" s="200">
        <v>1</v>
      </c>
      <c r="AO341" s="200" t="s">
        <v>1742</v>
      </c>
      <c r="AP341" s="200">
        <v>-2100</v>
      </c>
      <c r="AQ341" s="241">
        <v>-5.8000000000000003E-2</v>
      </c>
      <c r="AR341" s="247" t="s">
        <v>1743</v>
      </c>
      <c r="AS341" s="203" t="s">
        <v>1327</v>
      </c>
      <c r="AT341" s="194">
        <f t="shared" si="7"/>
        <v>-100</v>
      </c>
      <c r="AU341" s="200">
        <v>-100</v>
      </c>
      <c r="AV341" s="246">
        <f t="shared" si="8"/>
        <v>-0.29154518950437303</v>
      </c>
      <c r="AW341" s="324" t="s">
        <v>2115</v>
      </c>
      <c r="AX341" s="325" t="s">
        <v>2116</v>
      </c>
      <c r="AY341" s="256" t="s">
        <v>2117</v>
      </c>
      <c r="AZ341" s="256" t="s">
        <v>2118</v>
      </c>
      <c r="BA341" s="256"/>
      <c r="BB341" s="257" t="s">
        <v>2119</v>
      </c>
      <c r="BC341" s="257"/>
      <c r="BD341" s="257"/>
      <c r="BE341" s="257"/>
      <c r="BF341" s="257"/>
      <c r="BG341" s="257"/>
      <c r="BH341" s="184">
        <v>70700</v>
      </c>
      <c r="BI341" s="203" t="s">
        <v>1327</v>
      </c>
      <c r="BJ341" s="270"/>
      <c r="BK341" s="184" t="s">
        <v>1315</v>
      </c>
      <c r="BL341" s="184" t="s">
        <v>2114</v>
      </c>
      <c r="BM341" s="178">
        <v>34200</v>
      </c>
    </row>
    <row r="342" spans="1:65" s="178" customFormat="1" ht="57" hidden="1" customHeight="1">
      <c r="A342" s="191"/>
      <c r="B342" s="191"/>
      <c r="C342" s="191">
        <v>1</v>
      </c>
      <c r="D342" s="191">
        <v>1</v>
      </c>
      <c r="E342" s="217" t="s">
        <v>2120</v>
      </c>
      <c r="F342" s="298">
        <v>3800</v>
      </c>
      <c r="G342" s="298">
        <v>3800</v>
      </c>
      <c r="H342" s="298"/>
      <c r="I342" s="298"/>
      <c r="J342" s="298">
        <v>4200</v>
      </c>
      <c r="K342" s="306">
        <v>4200</v>
      </c>
      <c r="L342" s="298"/>
      <c r="M342" s="298"/>
      <c r="N342" s="298"/>
      <c r="O342" s="200"/>
      <c r="P342" s="200">
        <v>0</v>
      </c>
      <c r="Q342" s="237"/>
      <c r="R342" s="200"/>
      <c r="S342" s="200"/>
      <c r="T342" s="298">
        <v>4200</v>
      </c>
      <c r="U342" s="200">
        <v>0</v>
      </c>
      <c r="V342" s="298">
        <v>4200</v>
      </c>
      <c r="W342" s="314">
        <f t="shared" si="9"/>
        <v>4200</v>
      </c>
      <c r="X342" s="298"/>
      <c r="Y342" s="298"/>
      <c r="Z342" s="298">
        <v>4200</v>
      </c>
      <c r="AA342" s="298"/>
      <c r="AB342" s="298"/>
      <c r="AC342" s="298"/>
      <c r="AD342" s="306">
        <v>0</v>
      </c>
      <c r="AE342" s="298"/>
      <c r="AF342" s="298"/>
      <c r="AG342" s="298"/>
      <c r="AH342" s="298"/>
      <c r="AI342" s="298"/>
      <c r="AJ342" s="298"/>
      <c r="AK342" s="298"/>
      <c r="AL342" s="298"/>
      <c r="AM342" s="200">
        <v>1</v>
      </c>
      <c r="AN342" s="200">
        <v>1</v>
      </c>
      <c r="AO342" s="200" t="s">
        <v>1742</v>
      </c>
      <c r="AP342" s="200">
        <v>0</v>
      </c>
      <c r="AQ342" s="241">
        <v>0</v>
      </c>
      <c r="AR342" s="247" t="s">
        <v>1743</v>
      </c>
      <c r="AS342" s="203" t="s">
        <v>1327</v>
      </c>
      <c r="AT342" s="194">
        <f t="shared" si="7"/>
        <v>0</v>
      </c>
      <c r="AU342" s="200">
        <v>0</v>
      </c>
      <c r="AV342" s="246">
        <f t="shared" si="8"/>
        <v>0</v>
      </c>
      <c r="AW342" s="324" t="s">
        <v>2121</v>
      </c>
      <c r="AX342" s="325" t="s">
        <v>2122</v>
      </c>
      <c r="AY342" s="256" t="s">
        <v>2123</v>
      </c>
      <c r="AZ342" s="256" t="s">
        <v>2118</v>
      </c>
      <c r="BA342" s="256"/>
      <c r="BB342" s="257" t="s">
        <v>2124</v>
      </c>
      <c r="BC342" s="257"/>
      <c r="BD342" s="257"/>
      <c r="BE342" s="257"/>
      <c r="BF342" s="257"/>
      <c r="BG342" s="257"/>
      <c r="BH342" s="184">
        <v>8400</v>
      </c>
      <c r="BI342" s="203" t="s">
        <v>1327</v>
      </c>
      <c r="BJ342" s="270"/>
      <c r="BK342" s="184" t="s">
        <v>1315</v>
      </c>
      <c r="BL342" s="184" t="s">
        <v>2301</v>
      </c>
      <c r="BM342" s="178">
        <v>4200</v>
      </c>
    </row>
    <row r="343" spans="1:65" s="178" customFormat="1" ht="57" hidden="1" customHeight="1">
      <c r="A343" s="191"/>
      <c r="B343" s="191"/>
      <c r="C343" s="191">
        <v>1</v>
      </c>
      <c r="D343" s="191">
        <v>1</v>
      </c>
      <c r="E343" s="273" t="s">
        <v>2125</v>
      </c>
      <c r="F343" s="298"/>
      <c r="G343" s="298"/>
      <c r="H343" s="298"/>
      <c r="I343" s="298"/>
      <c r="J343" s="298"/>
      <c r="K343" s="306"/>
      <c r="L343" s="298"/>
      <c r="M343" s="298"/>
      <c r="N343" s="298"/>
      <c r="O343" s="200"/>
      <c r="P343" s="200"/>
      <c r="Q343" s="237"/>
      <c r="R343" s="200"/>
      <c r="S343" s="200"/>
      <c r="T343" s="298">
        <v>2100</v>
      </c>
      <c r="U343" s="200"/>
      <c r="V343" s="298">
        <v>2100</v>
      </c>
      <c r="W343" s="314">
        <f t="shared" si="9"/>
        <v>2100</v>
      </c>
      <c r="X343" s="298"/>
      <c r="Y343" s="298"/>
      <c r="Z343" s="298">
        <v>2100</v>
      </c>
      <c r="AA343" s="298"/>
      <c r="AB343" s="298"/>
      <c r="AC343" s="298"/>
      <c r="AD343" s="306">
        <v>0</v>
      </c>
      <c r="AE343" s="298"/>
      <c r="AF343" s="298"/>
      <c r="AG343" s="298"/>
      <c r="AH343" s="298"/>
      <c r="AI343" s="298"/>
      <c r="AJ343" s="298"/>
      <c r="AK343" s="337"/>
      <c r="AL343" s="298"/>
      <c r="AM343" s="200"/>
      <c r="AN343" s="200"/>
      <c r="AO343" s="200"/>
      <c r="AP343" s="200"/>
      <c r="AQ343" s="241"/>
      <c r="AR343" s="247"/>
      <c r="AS343" s="203"/>
      <c r="AT343" s="194">
        <f t="shared" si="7"/>
        <v>0</v>
      </c>
      <c r="AU343" s="200">
        <v>0</v>
      </c>
      <c r="AV343" s="246">
        <f t="shared" si="8"/>
        <v>0</v>
      </c>
      <c r="AW343" s="324"/>
      <c r="AX343" s="325"/>
      <c r="AY343" s="256"/>
      <c r="AZ343" s="256" t="s">
        <v>2126</v>
      </c>
      <c r="BA343" s="256"/>
      <c r="BB343" s="257"/>
      <c r="BC343" s="257"/>
      <c r="BD343" s="257"/>
      <c r="BE343" s="257"/>
      <c r="BF343" s="257"/>
      <c r="BG343" s="257"/>
      <c r="BH343" s="184"/>
      <c r="BI343" s="203" t="s">
        <v>1327</v>
      </c>
      <c r="BJ343" s="270"/>
      <c r="BK343" s="184" t="s">
        <v>1315</v>
      </c>
      <c r="BL343" s="184" t="s">
        <v>2125</v>
      </c>
      <c r="BM343" s="178">
        <v>2100</v>
      </c>
    </row>
    <row r="344" spans="1:65" s="178" customFormat="1" ht="57" hidden="1" customHeight="1">
      <c r="A344" s="191"/>
      <c r="B344" s="191"/>
      <c r="C344" s="191">
        <v>1</v>
      </c>
      <c r="D344" s="191">
        <v>1</v>
      </c>
      <c r="E344" s="273" t="s">
        <v>2127</v>
      </c>
      <c r="F344" s="298"/>
      <c r="G344" s="298"/>
      <c r="H344" s="298"/>
      <c r="I344" s="298"/>
      <c r="J344" s="298"/>
      <c r="K344" s="306"/>
      <c r="L344" s="298"/>
      <c r="M344" s="298"/>
      <c r="N344" s="298"/>
      <c r="O344" s="200"/>
      <c r="P344" s="200"/>
      <c r="Q344" s="237"/>
      <c r="R344" s="200"/>
      <c r="S344" s="200"/>
      <c r="T344" s="298"/>
      <c r="U344" s="200"/>
      <c r="V344" s="298"/>
      <c r="W344" s="314">
        <f t="shared" si="9"/>
        <v>10000</v>
      </c>
      <c r="X344" s="298"/>
      <c r="Y344" s="298"/>
      <c r="Z344" s="298">
        <v>10000</v>
      </c>
      <c r="AA344" s="298"/>
      <c r="AB344" s="298"/>
      <c r="AC344" s="298"/>
      <c r="AD344" s="306">
        <v>0</v>
      </c>
      <c r="AE344" s="298"/>
      <c r="AF344" s="298"/>
      <c r="AG344" s="298"/>
      <c r="AH344" s="298"/>
      <c r="AI344" s="298"/>
      <c r="AJ344" s="298"/>
      <c r="AK344" s="337"/>
      <c r="AL344" s="298"/>
      <c r="AM344" s="200"/>
      <c r="AN344" s="200"/>
      <c r="AO344" s="200"/>
      <c r="AP344" s="200"/>
      <c r="AQ344" s="241"/>
      <c r="AR344" s="247"/>
      <c r="AS344" s="203"/>
      <c r="AT344" s="194">
        <f t="shared" si="7"/>
        <v>10000</v>
      </c>
      <c r="AU344" s="200">
        <v>10000</v>
      </c>
      <c r="AV344" s="246" t="e">
        <f t="shared" si="8"/>
        <v>#DIV/0!</v>
      </c>
      <c r="AW344" s="324"/>
      <c r="AX344" s="325"/>
      <c r="AY344" s="256"/>
      <c r="AZ344" s="256" t="s">
        <v>2128</v>
      </c>
      <c r="BA344" s="256"/>
      <c r="BB344" s="257"/>
      <c r="BC344" s="257"/>
      <c r="BD344" s="257"/>
      <c r="BE344" s="257"/>
      <c r="BF344" s="257"/>
      <c r="BG344" s="257"/>
      <c r="BH344" s="184"/>
      <c r="BI344" s="203" t="s">
        <v>1327</v>
      </c>
      <c r="BJ344" s="270"/>
      <c r="BK344" s="184" t="s">
        <v>1315</v>
      </c>
      <c r="BL344" s="184" t="s">
        <v>2127</v>
      </c>
      <c r="BM344" s="178">
        <v>10000</v>
      </c>
    </row>
    <row r="345" spans="1:65" s="178" customFormat="1" ht="36" hidden="1" customHeight="1">
      <c r="A345" s="191"/>
      <c r="B345" s="191"/>
      <c r="C345" s="191"/>
      <c r="D345" s="191">
        <v>1</v>
      </c>
      <c r="E345" s="273" t="s">
        <v>2129</v>
      </c>
      <c r="F345" s="298"/>
      <c r="G345" s="298">
        <v>1071610</v>
      </c>
      <c r="H345" s="298">
        <v>0</v>
      </c>
      <c r="I345" s="298">
        <v>0</v>
      </c>
      <c r="J345" s="298">
        <v>1137075</v>
      </c>
      <c r="K345" s="298">
        <v>1137075</v>
      </c>
      <c r="L345" s="298">
        <v>0</v>
      </c>
      <c r="M345" s="298">
        <v>0</v>
      </c>
      <c r="N345" s="298">
        <v>0</v>
      </c>
      <c r="O345" s="298">
        <v>0</v>
      </c>
      <c r="P345" s="298">
        <v>0</v>
      </c>
      <c r="Q345" s="298">
        <v>0</v>
      </c>
      <c r="R345" s="298">
        <v>0</v>
      </c>
      <c r="S345" s="298">
        <v>0</v>
      </c>
      <c r="T345" s="298">
        <v>1222964</v>
      </c>
      <c r="U345" s="298">
        <v>85889</v>
      </c>
      <c r="V345" s="298">
        <v>1222964</v>
      </c>
      <c r="W345" s="298">
        <f t="shared" si="9"/>
        <v>1371193</v>
      </c>
      <c r="X345" s="298"/>
      <c r="Y345" s="298"/>
      <c r="Z345" s="298">
        <v>387087</v>
      </c>
      <c r="AA345" s="298"/>
      <c r="AB345" s="369">
        <v>923014</v>
      </c>
      <c r="AC345" s="298"/>
      <c r="AD345" s="306">
        <v>0</v>
      </c>
      <c r="AE345" s="298"/>
      <c r="AF345" s="298"/>
      <c r="AG345" s="298"/>
      <c r="AH345" s="298"/>
      <c r="AI345" s="298"/>
      <c r="AJ345" s="298"/>
      <c r="AK345" s="296"/>
      <c r="AL345" s="298"/>
      <c r="AM345" s="200"/>
      <c r="AN345" s="200"/>
      <c r="AO345" s="200"/>
      <c r="AP345" s="200"/>
      <c r="AQ345" s="241"/>
      <c r="AR345" s="247"/>
      <c r="AS345" s="203"/>
      <c r="AT345" s="194">
        <f t="shared" si="7"/>
        <v>148229</v>
      </c>
      <c r="AU345" s="200">
        <v>87137</v>
      </c>
      <c r="AV345" s="246">
        <f t="shared" si="8"/>
        <v>12.120471248540399</v>
      </c>
      <c r="AW345" s="324"/>
      <c r="AX345" s="325"/>
      <c r="AY345" s="256">
        <v>103500</v>
      </c>
      <c r="AZ345" s="256"/>
      <c r="BA345" s="256"/>
      <c r="BB345" s="257"/>
      <c r="BC345" s="257"/>
      <c r="BD345" s="257"/>
      <c r="BE345" s="257"/>
      <c r="BF345" s="257"/>
      <c r="BG345" s="257"/>
      <c r="BH345" s="184"/>
      <c r="BI345" s="203" t="s">
        <v>1327</v>
      </c>
      <c r="BJ345" s="270"/>
      <c r="BK345" s="184" t="s">
        <v>1315</v>
      </c>
      <c r="BL345" s="184" t="s">
        <v>2302</v>
      </c>
      <c r="BM345" s="178">
        <v>1371193</v>
      </c>
    </row>
    <row r="346" spans="1:65" s="178" customFormat="1" ht="39.75" hidden="1" customHeight="1">
      <c r="A346" s="191"/>
      <c r="B346" s="191"/>
      <c r="C346" s="191">
        <v>1</v>
      </c>
      <c r="D346" s="191">
        <v>1</v>
      </c>
      <c r="E346" s="273" t="s">
        <v>2130</v>
      </c>
      <c r="F346" s="298">
        <v>122523</v>
      </c>
      <c r="G346" s="298">
        <v>122523</v>
      </c>
      <c r="H346" s="298"/>
      <c r="I346" s="298"/>
      <c r="J346" s="298">
        <v>126400</v>
      </c>
      <c r="K346" s="306">
        <v>126400</v>
      </c>
      <c r="L346" s="298"/>
      <c r="M346" s="298"/>
      <c r="N346" s="298"/>
      <c r="O346" s="200"/>
      <c r="P346" s="200">
        <v>0</v>
      </c>
      <c r="Q346" s="237"/>
      <c r="R346" s="200"/>
      <c r="S346" s="200"/>
      <c r="T346" s="298">
        <v>160220</v>
      </c>
      <c r="U346" s="200">
        <v>33820</v>
      </c>
      <c r="V346" s="298">
        <v>160220</v>
      </c>
      <c r="W346" s="314">
        <f t="shared" si="9"/>
        <v>191687</v>
      </c>
      <c r="X346" s="298"/>
      <c r="Y346" s="298"/>
      <c r="Z346" s="298">
        <v>60152</v>
      </c>
      <c r="AA346" s="298"/>
      <c r="AB346" s="298">
        <v>131535</v>
      </c>
      <c r="AC346" s="298"/>
      <c r="AD346" s="306">
        <v>0</v>
      </c>
      <c r="AE346" s="298"/>
      <c r="AF346" s="298"/>
      <c r="AG346" s="298">
        <v>52020</v>
      </c>
      <c r="AH346" s="298"/>
      <c r="AI346" s="298">
        <v>127317</v>
      </c>
      <c r="AJ346" s="298"/>
      <c r="AK346" s="298"/>
      <c r="AL346" s="298" t="s">
        <v>1982</v>
      </c>
      <c r="AM346" s="200">
        <v>1</v>
      </c>
      <c r="AN346" s="200">
        <v>1</v>
      </c>
      <c r="AO346" s="200" t="s">
        <v>1786</v>
      </c>
      <c r="AP346" s="200">
        <v>33820</v>
      </c>
      <c r="AQ346" s="241">
        <v>0.26800000000000002</v>
      </c>
      <c r="AR346" s="247" t="s">
        <v>1743</v>
      </c>
      <c r="AS346" s="203" t="s">
        <v>1327</v>
      </c>
      <c r="AT346" s="194">
        <f t="shared" si="7"/>
        <v>31467</v>
      </c>
      <c r="AU346" s="200">
        <v>31467</v>
      </c>
      <c r="AV346" s="246">
        <f t="shared" si="8"/>
        <v>19.639870178504601</v>
      </c>
      <c r="AW346" s="324" t="s">
        <v>2131</v>
      </c>
      <c r="AX346" s="325" t="s">
        <v>2132</v>
      </c>
      <c r="AY346" s="256" t="s">
        <v>2133</v>
      </c>
      <c r="AZ346" s="256" t="s">
        <v>2134</v>
      </c>
      <c r="BA346" s="256">
        <v>191685</v>
      </c>
      <c r="BB346" s="257" t="s">
        <v>2135</v>
      </c>
      <c r="BC346" s="257"/>
      <c r="BD346" s="257"/>
      <c r="BE346" s="257"/>
      <c r="BF346" s="257">
        <v>77693</v>
      </c>
      <c r="BG346" s="257"/>
      <c r="BH346" s="184">
        <v>286620</v>
      </c>
      <c r="BI346" s="203" t="s">
        <v>1327</v>
      </c>
      <c r="BJ346" s="270"/>
      <c r="BK346" s="184" t="s">
        <v>1315</v>
      </c>
      <c r="BL346" s="184" t="s">
        <v>2303</v>
      </c>
      <c r="BM346" s="178">
        <v>191687</v>
      </c>
    </row>
    <row r="347" spans="1:65" s="178" customFormat="1" ht="39.75" hidden="1" customHeight="1">
      <c r="A347" s="191"/>
      <c r="B347" s="191"/>
      <c r="C347" s="191"/>
      <c r="D347" s="191">
        <v>1</v>
      </c>
      <c r="E347" s="273" t="s">
        <v>2136</v>
      </c>
      <c r="F347" s="298"/>
      <c r="G347" s="298"/>
      <c r="H347" s="298"/>
      <c r="I347" s="298"/>
      <c r="J347" s="298"/>
      <c r="K347" s="306"/>
      <c r="L347" s="298"/>
      <c r="M347" s="298"/>
      <c r="N347" s="298"/>
      <c r="O347" s="200"/>
      <c r="P347" s="200"/>
      <c r="Q347" s="237"/>
      <c r="R347" s="200"/>
      <c r="S347" s="200"/>
      <c r="T347" s="298">
        <v>140160</v>
      </c>
      <c r="U347" s="200"/>
      <c r="V347" s="298">
        <v>140160</v>
      </c>
      <c r="W347" s="314">
        <f t="shared" si="9"/>
        <v>152510</v>
      </c>
      <c r="X347" s="298"/>
      <c r="Y347" s="298"/>
      <c r="Z347" s="298">
        <v>36972</v>
      </c>
      <c r="AA347" s="298"/>
      <c r="AB347" s="298">
        <v>115538</v>
      </c>
      <c r="AC347" s="298"/>
      <c r="AD347" s="306">
        <v>0</v>
      </c>
      <c r="AE347" s="298"/>
      <c r="AF347" s="298"/>
      <c r="AG347" s="298">
        <v>33960</v>
      </c>
      <c r="AH347" s="298"/>
      <c r="AI347" s="298">
        <v>106200</v>
      </c>
      <c r="AJ347" s="298"/>
      <c r="AK347" s="337"/>
      <c r="AL347" s="298"/>
      <c r="AM347" s="200"/>
      <c r="AN347" s="200"/>
      <c r="AO347" s="200"/>
      <c r="AP347" s="200"/>
      <c r="AQ347" s="241"/>
      <c r="AR347" s="247"/>
      <c r="AS347" s="203"/>
      <c r="AT347" s="194">
        <f t="shared" si="7"/>
        <v>12350</v>
      </c>
      <c r="AU347" s="200">
        <v>12350</v>
      </c>
      <c r="AV347" s="246">
        <f t="shared" si="8"/>
        <v>8.8113584474885904</v>
      </c>
      <c r="AW347" s="324"/>
      <c r="AX347" s="325"/>
      <c r="AY347" s="256"/>
      <c r="AZ347" s="256"/>
      <c r="BA347" s="256"/>
      <c r="BB347" s="257"/>
      <c r="BC347" s="257"/>
      <c r="BD347" s="257"/>
      <c r="BE347" s="257"/>
      <c r="BF347" s="257"/>
      <c r="BG347" s="257"/>
      <c r="BH347" s="184"/>
      <c r="BI347" s="203" t="s">
        <v>1327</v>
      </c>
      <c r="BJ347" s="270"/>
      <c r="BK347" s="184" t="s">
        <v>1315</v>
      </c>
      <c r="BL347" s="184" t="s">
        <v>2136</v>
      </c>
      <c r="BM347" s="178">
        <v>152510</v>
      </c>
    </row>
    <row r="348" spans="1:65" s="178" customFormat="1" ht="39.75" hidden="1" customHeight="1">
      <c r="A348" s="191"/>
      <c r="B348" s="191"/>
      <c r="C348" s="191"/>
      <c r="D348" s="191">
        <v>1</v>
      </c>
      <c r="E348" s="273" t="s">
        <v>2137</v>
      </c>
      <c r="F348" s="298"/>
      <c r="G348" s="298"/>
      <c r="H348" s="298"/>
      <c r="I348" s="298"/>
      <c r="J348" s="298"/>
      <c r="K348" s="306"/>
      <c r="L348" s="298"/>
      <c r="M348" s="298"/>
      <c r="N348" s="298"/>
      <c r="O348" s="200"/>
      <c r="P348" s="200"/>
      <c r="Q348" s="237"/>
      <c r="R348" s="200"/>
      <c r="S348" s="200"/>
      <c r="T348" s="298"/>
      <c r="U348" s="200"/>
      <c r="V348" s="298"/>
      <c r="W348" s="314">
        <f t="shared" si="9"/>
        <v>21117</v>
      </c>
      <c r="X348" s="298"/>
      <c r="Y348" s="298"/>
      <c r="Z348" s="298">
        <v>5119</v>
      </c>
      <c r="AA348" s="298"/>
      <c r="AB348" s="298">
        <v>15998</v>
      </c>
      <c r="AC348" s="298"/>
      <c r="AD348" s="306">
        <v>0</v>
      </c>
      <c r="AE348" s="298"/>
      <c r="AF348" s="298"/>
      <c r="AG348" s="298"/>
      <c r="AH348" s="298"/>
      <c r="AI348" s="298">
        <v>21117</v>
      </c>
      <c r="AJ348" s="298"/>
      <c r="AK348" s="337"/>
      <c r="AL348" s="298"/>
      <c r="AM348" s="200"/>
      <c r="AN348" s="200"/>
      <c r="AO348" s="200"/>
      <c r="AP348" s="200"/>
      <c r="AQ348" s="241"/>
      <c r="AR348" s="247"/>
      <c r="AS348" s="203"/>
      <c r="AT348" s="194">
        <f t="shared" si="7"/>
        <v>21117</v>
      </c>
      <c r="AU348" s="200">
        <v>21117</v>
      </c>
      <c r="AV348" s="246" t="e">
        <f t="shared" si="8"/>
        <v>#DIV/0!</v>
      </c>
      <c r="AW348" s="324"/>
      <c r="AX348" s="325"/>
      <c r="AY348" s="256"/>
      <c r="AZ348" s="256"/>
      <c r="BA348" s="256"/>
      <c r="BB348" s="257"/>
      <c r="BC348" s="257"/>
      <c r="BD348" s="257"/>
      <c r="BE348" s="257"/>
      <c r="BF348" s="257"/>
      <c r="BG348" s="257"/>
      <c r="BH348" s="184"/>
      <c r="BI348" s="203" t="s">
        <v>1327</v>
      </c>
      <c r="BJ348" s="270"/>
      <c r="BK348" s="184" t="s">
        <v>1315</v>
      </c>
      <c r="BL348" s="184" t="s">
        <v>2137</v>
      </c>
      <c r="BM348" s="178">
        <v>21117</v>
      </c>
    </row>
    <row r="349" spans="1:65" s="178" customFormat="1" ht="39.75" hidden="1" customHeight="1">
      <c r="A349" s="191"/>
      <c r="B349" s="191"/>
      <c r="C349" s="191"/>
      <c r="D349" s="191">
        <v>1</v>
      </c>
      <c r="E349" s="363" t="s">
        <v>2138</v>
      </c>
      <c r="F349" s="298"/>
      <c r="G349" s="298"/>
      <c r="H349" s="298"/>
      <c r="I349" s="298"/>
      <c r="J349" s="298"/>
      <c r="K349" s="306"/>
      <c r="L349" s="298"/>
      <c r="M349" s="298"/>
      <c r="N349" s="298"/>
      <c r="O349" s="200"/>
      <c r="P349" s="200"/>
      <c r="Q349" s="237"/>
      <c r="R349" s="200"/>
      <c r="S349" s="200"/>
      <c r="T349" s="298">
        <v>18060</v>
      </c>
      <c r="U349" s="200">
        <v>18060</v>
      </c>
      <c r="V349" s="298">
        <v>18060</v>
      </c>
      <c r="W349" s="314">
        <f t="shared" si="9"/>
        <v>18060</v>
      </c>
      <c r="X349" s="298"/>
      <c r="Y349" s="298"/>
      <c r="Z349" s="298">
        <v>18060</v>
      </c>
      <c r="AA349" s="298"/>
      <c r="AB349" s="298"/>
      <c r="AC349" s="298"/>
      <c r="AD349" s="306">
        <v>0</v>
      </c>
      <c r="AE349" s="298"/>
      <c r="AF349" s="298"/>
      <c r="AG349" s="298">
        <v>18060</v>
      </c>
      <c r="AH349" s="298"/>
      <c r="AI349" s="298"/>
      <c r="AJ349" s="298"/>
      <c r="AK349" s="296"/>
      <c r="AL349" s="298"/>
      <c r="AM349" s="200"/>
      <c r="AN349" s="200"/>
      <c r="AO349" s="200"/>
      <c r="AP349" s="200"/>
      <c r="AQ349" s="241"/>
      <c r="AR349" s="247"/>
      <c r="AS349" s="203"/>
      <c r="AT349" s="194">
        <f t="shared" si="7"/>
        <v>0</v>
      </c>
      <c r="AU349" s="200">
        <v>0</v>
      </c>
      <c r="AV349" s="246">
        <f t="shared" si="8"/>
        <v>0</v>
      </c>
      <c r="AW349" s="324"/>
      <c r="AX349" s="325"/>
      <c r="AY349" s="256"/>
      <c r="AZ349" s="256" t="s">
        <v>2139</v>
      </c>
      <c r="BA349" s="256"/>
      <c r="BB349" s="257"/>
      <c r="BC349" s="257"/>
      <c r="BD349" s="257"/>
      <c r="BE349" s="257"/>
      <c r="BF349" s="257"/>
      <c r="BG349" s="257"/>
      <c r="BH349" s="184"/>
      <c r="BI349" s="203" t="s">
        <v>1327</v>
      </c>
      <c r="BJ349" s="270"/>
      <c r="BK349" s="184" t="s">
        <v>1315</v>
      </c>
      <c r="BL349" s="184" t="s">
        <v>2138</v>
      </c>
      <c r="BM349" s="178">
        <v>18060</v>
      </c>
    </row>
    <row r="350" spans="1:65" s="178" customFormat="1" ht="39.75" hidden="1" customHeight="1">
      <c r="A350" s="191"/>
      <c r="B350" s="191"/>
      <c r="C350" s="191"/>
      <c r="D350" s="191">
        <v>1</v>
      </c>
      <c r="E350" s="217" t="s">
        <v>2140</v>
      </c>
      <c r="F350" s="298">
        <v>2000</v>
      </c>
      <c r="G350" s="298">
        <v>2000</v>
      </c>
      <c r="H350" s="298"/>
      <c r="I350" s="298"/>
      <c r="J350" s="298"/>
      <c r="K350" s="306"/>
      <c r="L350" s="298"/>
      <c r="M350" s="298"/>
      <c r="N350" s="298"/>
      <c r="O350" s="200"/>
      <c r="P350" s="200">
        <v>0</v>
      </c>
      <c r="Q350" s="237"/>
      <c r="R350" s="200"/>
      <c r="S350" s="200"/>
      <c r="T350" s="298">
        <v>2000</v>
      </c>
      <c r="U350" s="200">
        <v>2000</v>
      </c>
      <c r="V350" s="298">
        <v>2000</v>
      </c>
      <c r="W350" s="314">
        <f t="shared" si="9"/>
        <v>0</v>
      </c>
      <c r="X350" s="298"/>
      <c r="Y350" s="298"/>
      <c r="Z350" s="298"/>
      <c r="AA350" s="298"/>
      <c r="AB350" s="298"/>
      <c r="AC350" s="298"/>
      <c r="AD350" s="306">
        <v>0</v>
      </c>
      <c r="AE350" s="298"/>
      <c r="AF350" s="298"/>
      <c r="AG350" s="298"/>
      <c r="AH350" s="298"/>
      <c r="AI350" s="298"/>
      <c r="AJ350" s="298"/>
      <c r="AK350" s="298"/>
      <c r="AL350" s="298" t="s">
        <v>1975</v>
      </c>
      <c r="AM350" s="200">
        <v>1</v>
      </c>
      <c r="AN350" s="200">
        <v>1</v>
      </c>
      <c r="AO350" s="200" t="s">
        <v>1742</v>
      </c>
      <c r="AP350" s="200">
        <v>2000</v>
      </c>
      <c r="AQ350" s="241">
        <v>0</v>
      </c>
      <c r="AR350" s="247" t="s">
        <v>1743</v>
      </c>
      <c r="AS350" s="203" t="s">
        <v>1327</v>
      </c>
      <c r="AT350" s="194">
        <f t="shared" si="7"/>
        <v>-2000</v>
      </c>
      <c r="AU350" s="200">
        <v>-2000</v>
      </c>
      <c r="AV350" s="246">
        <f t="shared" si="8"/>
        <v>-100</v>
      </c>
      <c r="AW350" s="358" t="s">
        <v>2141</v>
      </c>
      <c r="AX350" s="325" t="s">
        <v>2142</v>
      </c>
      <c r="AY350" s="256" t="s">
        <v>2143</v>
      </c>
      <c r="AZ350" s="256" t="s">
        <v>2144</v>
      </c>
      <c r="BA350" s="256"/>
      <c r="BB350" s="257" t="s">
        <v>2145</v>
      </c>
      <c r="BC350" s="257"/>
      <c r="BD350" s="257"/>
      <c r="BE350" s="257"/>
      <c r="BF350" s="257"/>
      <c r="BG350" s="257"/>
      <c r="BH350" s="184">
        <v>2000</v>
      </c>
      <c r="BI350" s="203" t="s">
        <v>1327</v>
      </c>
      <c r="BJ350" s="270"/>
      <c r="BK350" s="184" t="s">
        <v>1315</v>
      </c>
      <c r="BL350" s="184" t="s">
        <v>2304</v>
      </c>
    </row>
    <row r="351" spans="1:65" s="178" customFormat="1" ht="39.75" hidden="1" customHeight="1">
      <c r="A351" s="191"/>
      <c r="B351" s="191"/>
      <c r="C351" s="191">
        <v>1</v>
      </c>
      <c r="D351" s="191">
        <v>1</v>
      </c>
      <c r="E351" s="273" t="s">
        <v>2146</v>
      </c>
      <c r="F351" s="298">
        <v>36687</v>
      </c>
      <c r="G351" s="298">
        <v>36687</v>
      </c>
      <c r="H351" s="298"/>
      <c r="I351" s="298"/>
      <c r="J351" s="298">
        <v>44975</v>
      </c>
      <c r="K351" s="306">
        <v>44975</v>
      </c>
      <c r="L351" s="298"/>
      <c r="M351" s="298"/>
      <c r="N351" s="298"/>
      <c r="O351" s="200"/>
      <c r="P351" s="200">
        <v>0</v>
      </c>
      <c r="Q351" s="237"/>
      <c r="R351" s="200"/>
      <c r="S351" s="200"/>
      <c r="T351" s="298">
        <v>47464</v>
      </c>
      <c r="U351" s="200">
        <v>2489</v>
      </c>
      <c r="V351" s="298">
        <v>47464</v>
      </c>
      <c r="W351" s="314">
        <f t="shared" si="9"/>
        <v>52105</v>
      </c>
      <c r="X351" s="298"/>
      <c r="Y351" s="298"/>
      <c r="Z351" s="298">
        <v>52105</v>
      </c>
      <c r="AA351" s="298"/>
      <c r="AB351" s="298"/>
      <c r="AC351" s="298"/>
      <c r="AD351" s="306">
        <v>0</v>
      </c>
      <c r="AE351" s="298"/>
      <c r="AF351" s="298"/>
      <c r="AG351" s="298"/>
      <c r="AH351" s="298"/>
      <c r="AI351" s="298"/>
      <c r="AJ351" s="298"/>
      <c r="AK351" s="298"/>
      <c r="AL351" s="298" t="s">
        <v>1982</v>
      </c>
      <c r="AM351" s="200">
        <v>1</v>
      </c>
      <c r="AN351" s="200">
        <v>1</v>
      </c>
      <c r="AO351" s="200" t="s">
        <v>1742</v>
      </c>
      <c r="AP351" s="200">
        <v>2489</v>
      </c>
      <c r="AQ351" s="241">
        <v>5.5E-2</v>
      </c>
      <c r="AR351" s="247"/>
      <c r="AS351" s="203" t="s">
        <v>1327</v>
      </c>
      <c r="AT351" s="194">
        <f t="shared" si="7"/>
        <v>4641</v>
      </c>
      <c r="AU351" s="200">
        <v>4641</v>
      </c>
      <c r="AV351" s="246">
        <f t="shared" si="8"/>
        <v>9.7779369627507204</v>
      </c>
      <c r="AW351" s="324" t="s">
        <v>2147</v>
      </c>
      <c r="AX351" s="325"/>
      <c r="AY351" s="256" t="s">
        <v>2148</v>
      </c>
      <c r="AZ351" s="256" t="s">
        <v>2149</v>
      </c>
      <c r="BA351" s="256"/>
      <c r="BB351" s="257" t="s">
        <v>2150</v>
      </c>
      <c r="BC351" s="257"/>
      <c r="BD351" s="257"/>
      <c r="BE351" s="257"/>
      <c r="BF351" s="257"/>
      <c r="BG351" s="257"/>
      <c r="BH351" s="184">
        <v>92439</v>
      </c>
      <c r="BI351" s="203" t="s">
        <v>1327</v>
      </c>
      <c r="BJ351" s="270"/>
      <c r="BK351" s="184" t="s">
        <v>1315</v>
      </c>
      <c r="BL351" s="184" t="s">
        <v>2146</v>
      </c>
      <c r="BM351" s="178">
        <v>52105</v>
      </c>
    </row>
    <row r="352" spans="1:65" s="178" customFormat="1" ht="39.75" hidden="1" customHeight="1">
      <c r="A352" s="191"/>
      <c r="B352" s="191"/>
      <c r="C352" s="191">
        <v>1</v>
      </c>
      <c r="D352" s="191">
        <v>1</v>
      </c>
      <c r="E352" s="273" t="s">
        <v>2151</v>
      </c>
      <c r="F352" s="298">
        <v>849000</v>
      </c>
      <c r="G352" s="298">
        <v>849000</v>
      </c>
      <c r="H352" s="298"/>
      <c r="I352" s="298"/>
      <c r="J352" s="298">
        <v>904300</v>
      </c>
      <c r="K352" s="306">
        <v>904300</v>
      </c>
      <c r="L352" s="298"/>
      <c r="M352" s="298"/>
      <c r="N352" s="298"/>
      <c r="O352" s="200"/>
      <c r="P352" s="200">
        <v>0</v>
      </c>
      <c r="Q352" s="237"/>
      <c r="R352" s="200"/>
      <c r="S352" s="200"/>
      <c r="T352" s="298">
        <v>953880</v>
      </c>
      <c r="U352" s="200">
        <v>49580</v>
      </c>
      <c r="V352" s="298">
        <v>953880</v>
      </c>
      <c r="W352" s="314">
        <f t="shared" si="9"/>
        <v>993544</v>
      </c>
      <c r="X352" s="298">
        <v>0</v>
      </c>
      <c r="Y352" s="298"/>
      <c r="Z352" s="298">
        <v>225461</v>
      </c>
      <c r="AA352" s="298"/>
      <c r="AB352" s="298">
        <v>768083</v>
      </c>
      <c r="AC352" s="298"/>
      <c r="AD352" s="306">
        <v>0</v>
      </c>
      <c r="AE352" s="298"/>
      <c r="AF352" s="298"/>
      <c r="AG352" s="298"/>
      <c r="AH352" s="298"/>
      <c r="AI352" s="298">
        <v>603596</v>
      </c>
      <c r="AJ352" s="298"/>
      <c r="AK352" s="203"/>
      <c r="AL352" s="203"/>
      <c r="AM352" s="200">
        <v>1</v>
      </c>
      <c r="AN352" s="200">
        <v>1</v>
      </c>
      <c r="AO352" s="200" t="s">
        <v>1786</v>
      </c>
      <c r="AP352" s="200">
        <v>49580</v>
      </c>
      <c r="AQ352" s="241">
        <v>5.5E-2</v>
      </c>
      <c r="AR352" s="247" t="s">
        <v>1743</v>
      </c>
      <c r="AS352" s="203" t="s">
        <v>1327</v>
      </c>
      <c r="AT352" s="194">
        <f t="shared" si="7"/>
        <v>39664</v>
      </c>
      <c r="AU352" s="200">
        <v>39664</v>
      </c>
      <c r="AV352" s="246">
        <f t="shared" si="8"/>
        <v>4.1581750324988498</v>
      </c>
      <c r="AW352" s="324" t="s">
        <v>2152</v>
      </c>
      <c r="AX352" s="325"/>
      <c r="AY352" s="256" t="s">
        <v>2153</v>
      </c>
      <c r="AZ352" s="256" t="s">
        <v>1613</v>
      </c>
      <c r="BA352" s="256"/>
      <c r="BB352" s="257" t="s">
        <v>1614</v>
      </c>
      <c r="BC352" s="257"/>
      <c r="BD352" s="257"/>
      <c r="BE352" s="257"/>
      <c r="BF352" s="257">
        <v>556103</v>
      </c>
      <c r="BG352" s="257"/>
      <c r="BH352" s="184">
        <v>1858180</v>
      </c>
      <c r="BI352" s="203" t="s">
        <v>1327</v>
      </c>
      <c r="BJ352" s="270"/>
      <c r="BK352" s="184" t="s">
        <v>1315</v>
      </c>
      <c r="BL352" s="184" t="s">
        <v>2305</v>
      </c>
      <c r="BM352" s="178">
        <v>993544</v>
      </c>
    </row>
    <row r="353" spans="1:67" s="178" customFormat="1" ht="39.75" hidden="1" customHeight="1">
      <c r="A353" s="191"/>
      <c r="B353" s="191"/>
      <c r="C353" s="191">
        <v>1</v>
      </c>
      <c r="D353" s="191">
        <v>1</v>
      </c>
      <c r="E353" s="273" t="s">
        <v>2154</v>
      </c>
      <c r="F353" s="298">
        <v>61400</v>
      </c>
      <c r="G353" s="298">
        <v>61400</v>
      </c>
      <c r="H353" s="298"/>
      <c r="I353" s="298"/>
      <c r="J353" s="298">
        <v>61400</v>
      </c>
      <c r="K353" s="306">
        <v>61400</v>
      </c>
      <c r="L353" s="298"/>
      <c r="M353" s="298"/>
      <c r="N353" s="298"/>
      <c r="O353" s="200"/>
      <c r="P353" s="200">
        <v>0</v>
      </c>
      <c r="Q353" s="237"/>
      <c r="R353" s="200"/>
      <c r="S353" s="200"/>
      <c r="T353" s="298">
        <v>61400</v>
      </c>
      <c r="U353" s="200">
        <v>0</v>
      </c>
      <c r="V353" s="298">
        <v>61400</v>
      </c>
      <c r="W353" s="314">
        <f t="shared" si="9"/>
        <v>65168</v>
      </c>
      <c r="X353" s="298"/>
      <c r="Y353" s="298"/>
      <c r="Z353" s="298">
        <v>49369</v>
      </c>
      <c r="AA353" s="298"/>
      <c r="AB353" s="298">
        <v>15799</v>
      </c>
      <c r="AC353" s="298"/>
      <c r="AD353" s="306">
        <v>0</v>
      </c>
      <c r="AE353" s="298"/>
      <c r="AF353" s="298"/>
      <c r="AG353" s="298"/>
      <c r="AH353" s="298"/>
      <c r="AI353" s="298">
        <v>14977</v>
      </c>
      <c r="AJ353" s="298"/>
      <c r="AK353" s="298"/>
      <c r="AL353" s="298"/>
      <c r="AM353" s="200">
        <v>1</v>
      </c>
      <c r="AN353" s="200">
        <v>1</v>
      </c>
      <c r="AO353" s="200" t="s">
        <v>1786</v>
      </c>
      <c r="AP353" s="200">
        <v>0</v>
      </c>
      <c r="AQ353" s="241">
        <v>0</v>
      </c>
      <c r="AR353" s="247" t="s">
        <v>1743</v>
      </c>
      <c r="AS353" s="203" t="s">
        <v>1327</v>
      </c>
      <c r="AT353" s="194">
        <f t="shared" si="7"/>
        <v>3768</v>
      </c>
      <c r="AU353" s="200">
        <v>3768</v>
      </c>
      <c r="AV353" s="246">
        <f t="shared" si="8"/>
        <v>6.1368078175895802</v>
      </c>
      <c r="AW353" s="324" t="s">
        <v>2155</v>
      </c>
      <c r="AX353" s="325" t="s">
        <v>2156</v>
      </c>
      <c r="AY353" s="256" t="s">
        <v>2157</v>
      </c>
      <c r="AZ353" s="256" t="s">
        <v>1619</v>
      </c>
      <c r="BA353" s="256"/>
      <c r="BB353" s="257" t="s">
        <v>1620</v>
      </c>
      <c r="BC353" s="257"/>
      <c r="BD353" s="257"/>
      <c r="BE353" s="257"/>
      <c r="BF353" s="257">
        <v>8822</v>
      </c>
      <c r="BG353" s="257"/>
      <c r="BH353" s="184">
        <v>122800</v>
      </c>
      <c r="BI353" s="203" t="s">
        <v>1327</v>
      </c>
      <c r="BJ353" s="270"/>
      <c r="BK353" s="184" t="s">
        <v>1315</v>
      </c>
      <c r="BL353" s="184" t="s">
        <v>2306</v>
      </c>
      <c r="BM353" s="178">
        <v>65168</v>
      </c>
    </row>
    <row r="354" spans="1:67" s="178" customFormat="1" ht="39.75" hidden="1" customHeight="1">
      <c r="A354" s="191"/>
      <c r="B354" s="191"/>
      <c r="C354" s="191">
        <v>1</v>
      </c>
      <c r="D354" s="191">
        <v>1</v>
      </c>
      <c r="E354" s="273" t="s">
        <v>2158</v>
      </c>
      <c r="F354" s="298"/>
      <c r="G354" s="298"/>
      <c r="H354" s="298"/>
      <c r="I354" s="298"/>
      <c r="J354" s="298"/>
      <c r="K354" s="306"/>
      <c r="L354" s="298"/>
      <c r="M354" s="298"/>
      <c r="N354" s="298"/>
      <c r="O354" s="200"/>
      <c r="P354" s="200"/>
      <c r="Q354" s="237"/>
      <c r="R354" s="200"/>
      <c r="S354" s="200"/>
      <c r="T354" s="298"/>
      <c r="U354" s="200"/>
      <c r="V354" s="298"/>
      <c r="W354" s="314">
        <f t="shared" si="9"/>
        <v>68689</v>
      </c>
      <c r="X354" s="298"/>
      <c r="Y354" s="298"/>
      <c r="Z354" s="298"/>
      <c r="AA354" s="298"/>
      <c r="AB354" s="298">
        <v>7597</v>
      </c>
      <c r="AC354" s="298"/>
      <c r="AD354" s="306">
        <v>0</v>
      </c>
      <c r="AE354" s="298"/>
      <c r="AF354" s="298"/>
      <c r="AG354" s="298"/>
      <c r="AH354" s="298"/>
      <c r="AI354" s="298"/>
      <c r="AJ354" s="298"/>
      <c r="AK354" s="337"/>
      <c r="AL354" s="298"/>
      <c r="AM354" s="200"/>
      <c r="AN354" s="200"/>
      <c r="AO354" s="200"/>
      <c r="AP354" s="200"/>
      <c r="AQ354" s="241"/>
      <c r="AR354" s="247"/>
      <c r="AS354" s="203"/>
      <c r="AT354" s="194">
        <f t="shared" si="7"/>
        <v>68689</v>
      </c>
      <c r="AU354" s="200">
        <v>7597</v>
      </c>
      <c r="AV354" s="246" t="e">
        <f t="shared" si="8"/>
        <v>#DIV/0!</v>
      </c>
      <c r="AW354" s="324"/>
      <c r="AX354" s="325"/>
      <c r="AY354" s="256"/>
      <c r="AZ354" s="256"/>
      <c r="BA354" s="256"/>
      <c r="BB354" s="257"/>
      <c r="BC354" s="257"/>
      <c r="BD354" s="257"/>
      <c r="BE354" s="257"/>
      <c r="BF354" s="257"/>
      <c r="BG354" s="257"/>
      <c r="BH354" s="184"/>
      <c r="BI354" s="203" t="s">
        <v>1327</v>
      </c>
      <c r="BJ354" s="270"/>
      <c r="BK354" s="184" t="s">
        <v>1315</v>
      </c>
      <c r="BL354" s="184" t="s">
        <v>2307</v>
      </c>
      <c r="BM354" s="178">
        <v>68689</v>
      </c>
    </row>
    <row r="355" spans="1:67" s="178" customFormat="1" ht="36" hidden="1" customHeight="1">
      <c r="A355" s="191">
        <v>2300252</v>
      </c>
      <c r="B355" s="191"/>
      <c r="C355" s="191"/>
      <c r="D355" s="191">
        <v>1</v>
      </c>
      <c r="E355" s="273" t="s">
        <v>2159</v>
      </c>
      <c r="F355" s="298"/>
      <c r="G355" s="298">
        <v>78800</v>
      </c>
      <c r="H355" s="298">
        <v>0</v>
      </c>
      <c r="I355" s="298">
        <v>0</v>
      </c>
      <c r="J355" s="298">
        <v>79400</v>
      </c>
      <c r="K355" s="298">
        <v>79400</v>
      </c>
      <c r="L355" s="298">
        <v>0</v>
      </c>
      <c r="M355" s="298">
        <v>0</v>
      </c>
      <c r="N355" s="298">
        <v>0</v>
      </c>
      <c r="O355" s="298">
        <v>0</v>
      </c>
      <c r="P355" s="298">
        <v>0</v>
      </c>
      <c r="Q355" s="298">
        <v>0</v>
      </c>
      <c r="R355" s="298">
        <v>0</v>
      </c>
      <c r="S355" s="298">
        <v>0</v>
      </c>
      <c r="T355" s="298">
        <v>79400</v>
      </c>
      <c r="U355" s="298">
        <v>0</v>
      </c>
      <c r="V355" s="298">
        <v>79400</v>
      </c>
      <c r="W355" s="298">
        <f t="shared" si="9"/>
        <v>762705</v>
      </c>
      <c r="X355" s="298"/>
      <c r="Y355" s="298"/>
      <c r="Z355" s="298">
        <v>130300</v>
      </c>
      <c r="AA355" s="298"/>
      <c r="AB355" s="369">
        <v>632405</v>
      </c>
      <c r="AC355" s="298"/>
      <c r="AD355" s="306">
        <v>0</v>
      </c>
      <c r="AE355" s="298"/>
      <c r="AF355" s="298"/>
      <c r="AG355" s="298"/>
      <c r="AH355" s="298"/>
      <c r="AI355" s="298"/>
      <c r="AJ355" s="298"/>
      <c r="AK355" s="296"/>
      <c r="AL355" s="298"/>
      <c r="AM355" s="200"/>
      <c r="AN355" s="200"/>
      <c r="AO355" s="200"/>
      <c r="AP355" s="200"/>
      <c r="AQ355" s="241"/>
      <c r="AR355" s="247"/>
      <c r="AS355" s="203"/>
      <c r="AT355" s="194">
        <f t="shared" si="7"/>
        <v>683305</v>
      </c>
      <c r="AU355" s="200">
        <v>683305</v>
      </c>
      <c r="AV355" s="246">
        <f t="shared" si="8"/>
        <v>860.58564231738001</v>
      </c>
      <c r="AW355" s="324"/>
      <c r="AX355" s="325"/>
      <c r="AY355" s="256"/>
      <c r="AZ355" s="256"/>
      <c r="BA355" s="256"/>
      <c r="BB355" s="257"/>
      <c r="BC355" s="257"/>
      <c r="BD355" s="257"/>
      <c r="BE355" s="257"/>
      <c r="BF355" s="257"/>
      <c r="BG355" s="257"/>
      <c r="BH355" s="184"/>
      <c r="BI355" s="203"/>
      <c r="BJ355" s="270"/>
      <c r="BK355" s="184" t="s">
        <v>1315</v>
      </c>
      <c r="BL355" s="184" t="s">
        <v>2159</v>
      </c>
      <c r="BM355" s="178">
        <v>762705</v>
      </c>
    </row>
    <row r="356" spans="1:67" s="178" customFormat="1" ht="40.5" hidden="1">
      <c r="A356" s="191"/>
      <c r="B356" s="191"/>
      <c r="C356" s="191">
        <v>1</v>
      </c>
      <c r="D356" s="191">
        <v>1</v>
      </c>
      <c r="E356" s="363" t="s">
        <v>2160</v>
      </c>
      <c r="F356" s="298">
        <v>30000</v>
      </c>
      <c r="G356" s="298">
        <v>30000</v>
      </c>
      <c r="H356" s="298"/>
      <c r="I356" s="298"/>
      <c r="J356" s="298">
        <v>30000</v>
      </c>
      <c r="K356" s="306">
        <v>30000</v>
      </c>
      <c r="L356" s="298"/>
      <c r="M356" s="298"/>
      <c r="N356" s="298"/>
      <c r="O356" s="200"/>
      <c r="P356" s="200">
        <v>0</v>
      </c>
      <c r="Q356" s="237"/>
      <c r="R356" s="200"/>
      <c r="S356" s="200"/>
      <c r="T356" s="298">
        <v>30000</v>
      </c>
      <c r="U356" s="200">
        <v>0</v>
      </c>
      <c r="V356" s="298">
        <v>30000</v>
      </c>
      <c r="W356" s="314">
        <f t="shared" si="9"/>
        <v>30000</v>
      </c>
      <c r="X356" s="298"/>
      <c r="Y356" s="298"/>
      <c r="Z356" s="298">
        <v>30000</v>
      </c>
      <c r="AA356" s="298"/>
      <c r="AB356" s="298"/>
      <c r="AC356" s="298"/>
      <c r="AD356" s="306">
        <v>0</v>
      </c>
      <c r="AE356" s="298"/>
      <c r="AF356" s="298"/>
      <c r="AG356" s="298"/>
      <c r="AH356" s="298"/>
      <c r="AI356" s="298"/>
      <c r="AJ356" s="298"/>
      <c r="AK356" s="298"/>
      <c r="AL356" s="298" t="s">
        <v>1845</v>
      </c>
      <c r="AM356" s="200">
        <v>1</v>
      </c>
      <c r="AN356" s="200">
        <v>1</v>
      </c>
      <c r="AO356" s="200" t="s">
        <v>1742</v>
      </c>
      <c r="AP356" s="200">
        <v>0</v>
      </c>
      <c r="AQ356" s="241">
        <v>0</v>
      </c>
      <c r="AR356" s="247" t="s">
        <v>1743</v>
      </c>
      <c r="AS356" s="298" t="s">
        <v>1331</v>
      </c>
      <c r="AT356" s="194">
        <f t="shared" si="7"/>
        <v>0</v>
      </c>
      <c r="AU356" s="200">
        <v>0</v>
      </c>
      <c r="AV356" s="246">
        <f t="shared" si="8"/>
        <v>0</v>
      </c>
      <c r="AW356" s="378" t="s">
        <v>2161</v>
      </c>
      <c r="AX356" s="334" t="s">
        <v>2161</v>
      </c>
      <c r="AY356" s="378" t="s">
        <v>2161</v>
      </c>
      <c r="AZ356" s="378"/>
      <c r="BA356" s="378"/>
      <c r="BB356" s="257" t="s">
        <v>2162</v>
      </c>
      <c r="BC356" s="257"/>
      <c r="BD356" s="257"/>
      <c r="BE356" s="257"/>
      <c r="BF356" s="257"/>
      <c r="BG356" s="257"/>
      <c r="BH356" s="184">
        <v>60000</v>
      </c>
      <c r="BI356" s="298" t="s">
        <v>1331</v>
      </c>
      <c r="BJ356" s="337"/>
      <c r="BK356" s="184" t="s">
        <v>1315</v>
      </c>
      <c r="BL356" s="184" t="s">
        <v>2160</v>
      </c>
      <c r="BM356" s="178">
        <v>30000</v>
      </c>
    </row>
    <row r="357" spans="1:67" s="178" customFormat="1" ht="20.100000000000001" hidden="1" customHeight="1">
      <c r="A357" s="191"/>
      <c r="B357" s="191"/>
      <c r="C357" s="191">
        <v>1</v>
      </c>
      <c r="D357" s="191">
        <v>1</v>
      </c>
      <c r="E357" s="363" t="s">
        <v>2163</v>
      </c>
      <c r="F357" s="298">
        <v>10000</v>
      </c>
      <c r="G357" s="298">
        <v>10000</v>
      </c>
      <c r="H357" s="298"/>
      <c r="I357" s="298"/>
      <c r="J357" s="298">
        <v>10000</v>
      </c>
      <c r="K357" s="306">
        <v>10000</v>
      </c>
      <c r="L357" s="298"/>
      <c r="M357" s="298"/>
      <c r="N357" s="298"/>
      <c r="O357" s="200"/>
      <c r="P357" s="200">
        <v>0</v>
      </c>
      <c r="Q357" s="237"/>
      <c r="R357" s="200"/>
      <c r="S357" s="200"/>
      <c r="T357" s="298">
        <v>10000</v>
      </c>
      <c r="U357" s="200">
        <v>0</v>
      </c>
      <c r="V357" s="298">
        <v>10000</v>
      </c>
      <c r="W357" s="298">
        <f t="shared" si="9"/>
        <v>0</v>
      </c>
      <c r="X357" s="298"/>
      <c r="Y357" s="298"/>
      <c r="Z357" s="298"/>
      <c r="AA357" s="298"/>
      <c r="AB357" s="298"/>
      <c r="AC357" s="298"/>
      <c r="AD357" s="306">
        <v>0</v>
      </c>
      <c r="AE357" s="298"/>
      <c r="AF357" s="298"/>
      <c r="AG357" s="298"/>
      <c r="AH357" s="298"/>
      <c r="AI357" s="298"/>
      <c r="AJ357" s="298"/>
      <c r="AK357" s="298"/>
      <c r="AL357" s="298" t="s">
        <v>1801</v>
      </c>
      <c r="AM357" s="200">
        <v>1</v>
      </c>
      <c r="AN357" s="200">
        <v>1</v>
      </c>
      <c r="AO357" s="200"/>
      <c r="AP357" s="200">
        <v>0</v>
      </c>
      <c r="AQ357" s="241">
        <v>0</v>
      </c>
      <c r="AR357" s="247" t="s">
        <v>1743</v>
      </c>
      <c r="AS357" s="298" t="s">
        <v>1331</v>
      </c>
      <c r="AT357" s="194">
        <f t="shared" si="7"/>
        <v>-10000</v>
      </c>
      <c r="AU357" s="200">
        <v>-10000</v>
      </c>
      <c r="AV357" s="246">
        <f t="shared" si="8"/>
        <v>-100</v>
      </c>
      <c r="AW357" s="324" t="s">
        <v>2164</v>
      </c>
      <c r="AX357" s="334" t="s">
        <v>2165</v>
      </c>
      <c r="AY357" s="256"/>
      <c r="AZ357" s="256" t="s">
        <v>2166</v>
      </c>
      <c r="BA357" s="256"/>
      <c r="BB357" s="257" t="s">
        <v>2167</v>
      </c>
      <c r="BC357" s="257"/>
      <c r="BD357" s="257"/>
      <c r="BE357" s="257"/>
      <c r="BF357" s="257"/>
      <c r="BG357" s="257"/>
      <c r="BH357" s="184">
        <v>20000</v>
      </c>
      <c r="BI357" s="298" t="s">
        <v>1331</v>
      </c>
      <c r="BJ357" s="337"/>
      <c r="BK357" s="184" t="s">
        <v>1315</v>
      </c>
      <c r="BL357" s="184" t="s">
        <v>2163</v>
      </c>
    </row>
    <row r="358" spans="1:67" s="178" customFormat="1" ht="20.100000000000001" hidden="1" customHeight="1">
      <c r="A358" s="191"/>
      <c r="B358" s="191"/>
      <c r="C358" s="191">
        <v>1</v>
      </c>
      <c r="D358" s="191">
        <v>1</v>
      </c>
      <c r="E358" s="363" t="s">
        <v>2168</v>
      </c>
      <c r="F358" s="298">
        <v>37800</v>
      </c>
      <c r="G358" s="298">
        <v>37800</v>
      </c>
      <c r="H358" s="298"/>
      <c r="I358" s="298"/>
      <c r="J358" s="298">
        <v>38400</v>
      </c>
      <c r="K358" s="306">
        <v>38400</v>
      </c>
      <c r="L358" s="298"/>
      <c r="M358" s="298"/>
      <c r="N358" s="298"/>
      <c r="O358" s="200"/>
      <c r="P358" s="200">
        <v>0</v>
      </c>
      <c r="Q358" s="237"/>
      <c r="R358" s="200"/>
      <c r="S358" s="200"/>
      <c r="T358" s="298">
        <v>38400</v>
      </c>
      <c r="U358" s="200">
        <v>0</v>
      </c>
      <c r="V358" s="298">
        <v>38400</v>
      </c>
      <c r="W358" s="314">
        <f t="shared" si="9"/>
        <v>49300</v>
      </c>
      <c r="X358" s="298"/>
      <c r="Y358" s="298"/>
      <c r="Z358" s="298">
        <v>49300</v>
      </c>
      <c r="AA358" s="298"/>
      <c r="AB358" s="298"/>
      <c r="AC358" s="298"/>
      <c r="AD358" s="306">
        <v>0</v>
      </c>
      <c r="AE358" s="298"/>
      <c r="AF358" s="298"/>
      <c r="AG358" s="298"/>
      <c r="AH358" s="298"/>
      <c r="AI358" s="298"/>
      <c r="AJ358" s="298"/>
      <c r="AK358" s="298"/>
      <c r="AL358" s="298" t="s">
        <v>1801</v>
      </c>
      <c r="AM358" s="200">
        <v>1</v>
      </c>
      <c r="AN358" s="200">
        <v>1</v>
      </c>
      <c r="AO358" s="200"/>
      <c r="AP358" s="200">
        <v>0</v>
      </c>
      <c r="AQ358" s="241">
        <v>0</v>
      </c>
      <c r="AR358" s="247"/>
      <c r="AS358" s="298" t="s">
        <v>1331</v>
      </c>
      <c r="AT358" s="194">
        <f t="shared" si="7"/>
        <v>10900</v>
      </c>
      <c r="AU358" s="200">
        <v>10900</v>
      </c>
      <c r="AV358" s="246">
        <f t="shared" si="8"/>
        <v>28.3854166666667</v>
      </c>
      <c r="AW358" s="324" t="s">
        <v>2169</v>
      </c>
      <c r="AX358" s="325"/>
      <c r="AY358" s="256"/>
      <c r="AZ358" s="256" t="s">
        <v>2170</v>
      </c>
      <c r="BA358" s="256"/>
      <c r="BB358" s="257" t="s">
        <v>2171</v>
      </c>
      <c r="BC358" s="257"/>
      <c r="BD358" s="257"/>
      <c r="BE358" s="257"/>
      <c r="BF358" s="257"/>
      <c r="BG358" s="257"/>
      <c r="BH358" s="184">
        <v>76800</v>
      </c>
      <c r="BI358" s="298" t="s">
        <v>1331</v>
      </c>
      <c r="BJ358" s="337"/>
      <c r="BK358" s="184" t="s">
        <v>1315</v>
      </c>
      <c r="BL358" s="184" t="s">
        <v>2168</v>
      </c>
      <c r="BM358" s="178">
        <v>49300</v>
      </c>
    </row>
    <row r="359" spans="1:67" s="178" customFormat="1" ht="56.25" hidden="1">
      <c r="A359" s="191"/>
      <c r="B359" s="191"/>
      <c r="C359" s="191">
        <v>1</v>
      </c>
      <c r="D359" s="191">
        <v>1</v>
      </c>
      <c r="E359" s="363" t="s">
        <v>2172</v>
      </c>
      <c r="F359" s="298">
        <v>1000</v>
      </c>
      <c r="G359" s="298">
        <v>1000</v>
      </c>
      <c r="H359" s="298"/>
      <c r="I359" s="298"/>
      <c r="J359" s="298">
        <v>1000</v>
      </c>
      <c r="K359" s="306">
        <v>1000</v>
      </c>
      <c r="L359" s="298"/>
      <c r="M359" s="298"/>
      <c r="N359" s="298"/>
      <c r="O359" s="200"/>
      <c r="P359" s="200">
        <v>0</v>
      </c>
      <c r="Q359" s="237"/>
      <c r="R359" s="200"/>
      <c r="S359" s="200"/>
      <c r="T359" s="298">
        <v>1000</v>
      </c>
      <c r="U359" s="200">
        <v>0</v>
      </c>
      <c r="V359" s="298">
        <v>1000</v>
      </c>
      <c r="W359" s="314">
        <f t="shared" si="9"/>
        <v>1000</v>
      </c>
      <c r="X359" s="298"/>
      <c r="Y359" s="298"/>
      <c r="Z359" s="298">
        <v>1000</v>
      </c>
      <c r="AA359" s="298"/>
      <c r="AB359" s="298"/>
      <c r="AC359" s="298"/>
      <c r="AD359" s="306">
        <v>0</v>
      </c>
      <c r="AE359" s="298"/>
      <c r="AF359" s="298"/>
      <c r="AG359" s="298"/>
      <c r="AH359" s="298"/>
      <c r="AI359" s="298"/>
      <c r="AJ359" s="298"/>
      <c r="AK359" s="298"/>
      <c r="AL359" s="298" t="s">
        <v>1801</v>
      </c>
      <c r="AM359" s="200">
        <v>1</v>
      </c>
      <c r="AN359" s="200">
        <v>1</v>
      </c>
      <c r="AO359" s="200" t="s">
        <v>1742</v>
      </c>
      <c r="AP359" s="200">
        <v>0</v>
      </c>
      <c r="AQ359" s="241">
        <v>0</v>
      </c>
      <c r="AR359" s="247" t="s">
        <v>1743</v>
      </c>
      <c r="AS359" s="298" t="s">
        <v>1331</v>
      </c>
      <c r="AT359" s="194">
        <f t="shared" si="7"/>
        <v>0</v>
      </c>
      <c r="AU359" s="200">
        <v>0</v>
      </c>
      <c r="AV359" s="246">
        <f t="shared" si="8"/>
        <v>0</v>
      </c>
      <c r="AW359" s="358" t="s">
        <v>2173</v>
      </c>
      <c r="AX359" s="325" t="s">
        <v>2174</v>
      </c>
      <c r="AY359" s="358" t="s">
        <v>2175</v>
      </c>
      <c r="AZ359" s="358"/>
      <c r="BA359" s="358"/>
      <c r="BB359" s="257" t="s">
        <v>2176</v>
      </c>
      <c r="BC359" s="257"/>
      <c r="BD359" s="257"/>
      <c r="BE359" s="257"/>
      <c r="BF359" s="257"/>
      <c r="BG359" s="257"/>
      <c r="BH359" s="184">
        <v>2000</v>
      </c>
      <c r="BI359" s="298" t="s">
        <v>1331</v>
      </c>
      <c r="BJ359" s="337"/>
      <c r="BK359" s="184" t="s">
        <v>1315</v>
      </c>
      <c r="BL359" s="184" t="s">
        <v>2172</v>
      </c>
      <c r="BM359" s="178">
        <v>1000</v>
      </c>
    </row>
    <row r="360" spans="1:67" s="178" customFormat="1" hidden="1">
      <c r="A360" s="191"/>
      <c r="B360" s="191"/>
      <c r="C360" s="191">
        <v>1</v>
      </c>
      <c r="D360" s="191"/>
      <c r="E360" s="363" t="s">
        <v>2177</v>
      </c>
      <c r="F360" s="298"/>
      <c r="G360" s="298"/>
      <c r="H360" s="298"/>
      <c r="I360" s="298"/>
      <c r="J360" s="298"/>
      <c r="K360" s="306"/>
      <c r="L360" s="298"/>
      <c r="M360" s="298"/>
      <c r="N360" s="298"/>
      <c r="O360" s="200"/>
      <c r="P360" s="200"/>
      <c r="Q360" s="237"/>
      <c r="R360" s="200"/>
      <c r="S360" s="200"/>
      <c r="T360" s="298"/>
      <c r="U360" s="200"/>
      <c r="V360" s="298"/>
      <c r="W360" s="314">
        <f t="shared" si="9"/>
        <v>50000</v>
      </c>
      <c r="X360" s="298"/>
      <c r="Y360" s="298"/>
      <c r="Z360" s="298">
        <v>50000</v>
      </c>
      <c r="AA360" s="298"/>
      <c r="AB360" s="298"/>
      <c r="AC360" s="298"/>
      <c r="AD360" s="298"/>
      <c r="AE360" s="298"/>
      <c r="AF360" s="298"/>
      <c r="AG360" s="298"/>
      <c r="AH360" s="298"/>
      <c r="AI360" s="298"/>
      <c r="AJ360" s="298"/>
      <c r="AK360" s="337"/>
      <c r="AL360" s="298"/>
      <c r="AM360" s="200"/>
      <c r="AN360" s="200"/>
      <c r="AO360" s="200"/>
      <c r="AP360" s="200"/>
      <c r="AQ360" s="241"/>
      <c r="AR360" s="247"/>
      <c r="AS360" s="298"/>
      <c r="AT360" s="194">
        <f t="shared" si="7"/>
        <v>50000</v>
      </c>
      <c r="AU360" s="200"/>
      <c r="AV360" s="246" t="e">
        <f t="shared" si="8"/>
        <v>#DIV/0!</v>
      </c>
      <c r="AW360" s="358"/>
      <c r="AX360" s="325"/>
      <c r="AY360" s="358"/>
      <c r="AZ360" s="358"/>
      <c r="BA360" s="358"/>
      <c r="BB360" s="257"/>
      <c r="BC360" s="257"/>
      <c r="BD360" s="257"/>
      <c r="BE360" s="257"/>
      <c r="BF360" s="257"/>
      <c r="BG360" s="257"/>
      <c r="BH360" s="184"/>
      <c r="BI360" s="298" t="s">
        <v>1331</v>
      </c>
      <c r="BJ360" s="337"/>
      <c r="BK360" s="184" t="s">
        <v>1315</v>
      </c>
      <c r="BL360" s="184" t="s">
        <v>2177</v>
      </c>
      <c r="BM360" s="178">
        <v>50000</v>
      </c>
    </row>
    <row r="361" spans="1:67" s="178" customFormat="1" hidden="1">
      <c r="A361" s="191"/>
      <c r="B361" s="191"/>
      <c r="C361" s="191">
        <v>1</v>
      </c>
      <c r="D361" s="191">
        <v>1</v>
      </c>
      <c r="E361" s="363" t="s">
        <v>2178</v>
      </c>
      <c r="F361" s="298"/>
      <c r="G361" s="298"/>
      <c r="H361" s="298"/>
      <c r="I361" s="298"/>
      <c r="J361" s="298"/>
      <c r="K361" s="306"/>
      <c r="L361" s="298"/>
      <c r="M361" s="298"/>
      <c r="N361" s="298"/>
      <c r="O361" s="200"/>
      <c r="P361" s="200"/>
      <c r="Q361" s="237"/>
      <c r="R361" s="200"/>
      <c r="S361" s="200"/>
      <c r="T361" s="298"/>
      <c r="U361" s="200"/>
      <c r="V361" s="298"/>
      <c r="W361" s="314">
        <f t="shared" si="9"/>
        <v>632405</v>
      </c>
      <c r="X361" s="298"/>
      <c r="Y361" s="298"/>
      <c r="Z361" s="298"/>
      <c r="AA361" s="298"/>
      <c r="AB361" s="298">
        <v>632405</v>
      </c>
      <c r="AC361" s="298"/>
      <c r="AD361" s="306">
        <v>0</v>
      </c>
      <c r="AE361" s="298"/>
      <c r="AF361" s="298"/>
      <c r="AG361" s="298"/>
      <c r="AH361" s="298"/>
      <c r="AI361" s="298"/>
      <c r="AJ361" s="298"/>
      <c r="AK361" s="337"/>
      <c r="AL361" s="298"/>
      <c r="AM361" s="200"/>
      <c r="AN361" s="200"/>
      <c r="AO361" s="200"/>
      <c r="AP361" s="200"/>
      <c r="AQ361" s="241"/>
      <c r="AR361" s="247"/>
      <c r="AS361" s="298"/>
      <c r="AT361" s="194">
        <f t="shared" si="7"/>
        <v>632405</v>
      </c>
      <c r="AU361" s="200"/>
      <c r="AV361" s="246" t="e">
        <f t="shared" si="8"/>
        <v>#DIV/0!</v>
      </c>
      <c r="AW361" s="358"/>
      <c r="AX361" s="325"/>
      <c r="AY361" s="358"/>
      <c r="AZ361" s="358"/>
      <c r="BA361" s="358"/>
      <c r="BB361" s="257"/>
      <c r="BC361" s="257"/>
      <c r="BD361" s="257"/>
      <c r="BE361" s="257"/>
      <c r="BF361" s="257"/>
      <c r="BG361" s="257"/>
      <c r="BH361" s="184"/>
      <c r="BI361" s="298" t="s">
        <v>1331</v>
      </c>
      <c r="BJ361" s="337"/>
      <c r="BK361" s="184" t="s">
        <v>1315</v>
      </c>
      <c r="BL361" s="184" t="s">
        <v>2178</v>
      </c>
      <c r="BM361" s="178">
        <v>632405</v>
      </c>
    </row>
    <row r="362" spans="1:67" s="178" customFormat="1" ht="36" hidden="1" customHeight="1">
      <c r="A362" s="191">
        <v>2300253</v>
      </c>
      <c r="B362" s="191"/>
      <c r="C362" s="191">
        <v>1</v>
      </c>
      <c r="D362" s="191">
        <v>1</v>
      </c>
      <c r="E362" s="273" t="s">
        <v>1626</v>
      </c>
      <c r="F362" s="298" t="e">
        <v>#REF!</v>
      </c>
      <c r="G362" s="298" t="e">
        <v>#REF!</v>
      </c>
      <c r="H362" s="298" t="e">
        <v>#REF!</v>
      </c>
      <c r="I362" s="298" t="e">
        <v>#REF!</v>
      </c>
      <c r="J362" s="298">
        <v>32100</v>
      </c>
      <c r="K362" s="298">
        <v>32100</v>
      </c>
      <c r="L362" s="298"/>
      <c r="M362" s="298"/>
      <c r="N362" s="298"/>
      <c r="O362" s="298"/>
      <c r="P362" s="298">
        <v>0</v>
      </c>
      <c r="Q362" s="298"/>
      <c r="R362" s="298"/>
      <c r="S362" s="298"/>
      <c r="T362" s="298">
        <v>32100</v>
      </c>
      <c r="U362" s="298">
        <v>0</v>
      </c>
      <c r="V362" s="298">
        <v>32100</v>
      </c>
      <c r="W362" s="298">
        <f t="shared" si="9"/>
        <v>870292</v>
      </c>
      <c r="X362" s="298"/>
      <c r="Y362" s="298"/>
      <c r="Z362" s="298">
        <v>221827</v>
      </c>
      <c r="AA362" s="298"/>
      <c r="AB362" s="369">
        <v>648465</v>
      </c>
      <c r="AC362" s="298"/>
      <c r="AD362" s="306">
        <v>0</v>
      </c>
      <c r="AE362" s="298"/>
      <c r="AF362" s="298"/>
      <c r="AG362" s="298"/>
      <c r="AH362" s="298"/>
      <c r="AI362" s="298"/>
      <c r="AJ362" s="298"/>
      <c r="AK362" s="296"/>
      <c r="AL362" s="298"/>
      <c r="AM362" s="200"/>
      <c r="AN362" s="200"/>
      <c r="AO362" s="200"/>
      <c r="AP362" s="200"/>
      <c r="AQ362" s="241"/>
      <c r="AR362" s="247"/>
      <c r="AS362" s="203"/>
      <c r="AT362" s="194">
        <f t="shared" si="7"/>
        <v>838192</v>
      </c>
      <c r="AU362" s="200"/>
      <c r="AV362" s="246">
        <f t="shared" si="8"/>
        <v>2611.1900311526501</v>
      </c>
      <c r="AW362" s="324"/>
      <c r="AX362" s="325"/>
      <c r="AY362" s="256"/>
      <c r="AZ362" s="256" t="s">
        <v>2179</v>
      </c>
      <c r="BA362" s="256"/>
      <c r="BB362" s="257"/>
      <c r="BC362" s="257"/>
      <c r="BD362" s="257"/>
      <c r="BE362" s="257"/>
      <c r="BF362" s="257"/>
      <c r="BG362" s="257"/>
      <c r="BH362" s="184"/>
      <c r="BI362" s="203" t="s">
        <v>1317</v>
      </c>
      <c r="BJ362" s="270"/>
      <c r="BK362" s="184" t="s">
        <v>1315</v>
      </c>
      <c r="BL362" s="184" t="s">
        <v>1626</v>
      </c>
      <c r="BM362" s="178">
        <v>870292</v>
      </c>
    </row>
    <row r="363" spans="1:67" s="178" customFormat="1" ht="20.100000000000001" hidden="1" customHeight="1">
      <c r="A363" s="191">
        <v>2300246</v>
      </c>
      <c r="B363" s="191"/>
      <c r="C363" s="191">
        <v>1</v>
      </c>
      <c r="D363" s="191">
        <v>1</v>
      </c>
      <c r="E363" s="273" t="s">
        <v>1588</v>
      </c>
      <c r="F363" s="203"/>
      <c r="G363" s="203"/>
      <c r="H363" s="203"/>
      <c r="I363" s="203"/>
      <c r="J363" s="203"/>
      <c r="K363" s="223"/>
      <c r="L363" s="203"/>
      <c r="M363" s="203"/>
      <c r="N363" s="203"/>
      <c r="O363" s="200"/>
      <c r="P363" s="200"/>
      <c r="Q363" s="237"/>
      <c r="R363" s="200"/>
      <c r="S363" s="200"/>
      <c r="T363" s="203"/>
      <c r="U363" s="200"/>
      <c r="V363" s="203"/>
      <c r="W363" s="277">
        <f t="shared" si="9"/>
        <v>0</v>
      </c>
      <c r="X363" s="203"/>
      <c r="Y363" s="203"/>
      <c r="Z363" s="203"/>
      <c r="AA363" s="203"/>
      <c r="AB363" s="286">
        <v>0</v>
      </c>
      <c r="AC363" s="203"/>
      <c r="AD363" s="306">
        <v>0</v>
      </c>
      <c r="AE363" s="203"/>
      <c r="AF363" s="203"/>
      <c r="AG363" s="203"/>
      <c r="AH363" s="203"/>
      <c r="AI363" s="203"/>
      <c r="AJ363" s="203"/>
      <c r="AK363" s="203"/>
      <c r="AL363" s="203"/>
      <c r="AM363" s="200"/>
      <c r="AN363" s="200"/>
      <c r="AO363" s="200"/>
      <c r="AP363" s="200"/>
      <c r="AQ363" s="241"/>
      <c r="AR363" s="247"/>
      <c r="AS363" s="203"/>
      <c r="AT363" s="194">
        <f t="shared" si="7"/>
        <v>0</v>
      </c>
      <c r="AU363" s="200"/>
      <c r="AV363" s="246" t="e">
        <f t="shared" si="8"/>
        <v>#DIV/0!</v>
      </c>
      <c r="AW363" s="262"/>
      <c r="AX363" s="255"/>
      <c r="AY363" s="256"/>
      <c r="AZ363" s="256"/>
      <c r="BA363" s="256"/>
      <c r="BB363" s="257"/>
      <c r="BC363" s="257"/>
      <c r="BD363" s="257"/>
      <c r="BE363" s="257"/>
      <c r="BF363" s="257"/>
      <c r="BG363" s="257"/>
      <c r="BH363" s="184"/>
      <c r="BI363" s="203" t="s">
        <v>1309</v>
      </c>
      <c r="BJ363" s="270"/>
      <c r="BK363" s="184" t="s">
        <v>1315</v>
      </c>
      <c r="BL363" s="184" t="s">
        <v>1588</v>
      </c>
      <c r="BM363" s="178">
        <v>0</v>
      </c>
    </row>
    <row r="364" spans="1:67" s="178" customFormat="1" ht="20.100000000000001" hidden="1" customHeight="1">
      <c r="A364" s="191">
        <v>2300250</v>
      </c>
      <c r="B364" s="191"/>
      <c r="C364" s="191">
        <v>1</v>
      </c>
      <c r="D364" s="191">
        <v>1</v>
      </c>
      <c r="E364" s="273" t="s">
        <v>1623</v>
      </c>
      <c r="F364" s="203"/>
      <c r="G364" s="203"/>
      <c r="H364" s="203"/>
      <c r="I364" s="203"/>
      <c r="J364" s="203"/>
      <c r="K364" s="223"/>
      <c r="L364" s="203"/>
      <c r="M364" s="203"/>
      <c r="N364" s="203"/>
      <c r="O364" s="200"/>
      <c r="P364" s="200"/>
      <c r="Q364" s="237"/>
      <c r="R364" s="200"/>
      <c r="S364" s="200"/>
      <c r="T364" s="203"/>
      <c r="U364" s="200"/>
      <c r="V364" s="203"/>
      <c r="W364" s="277">
        <f t="shared" si="9"/>
        <v>118588</v>
      </c>
      <c r="X364" s="203"/>
      <c r="Y364" s="203"/>
      <c r="Z364" s="203"/>
      <c r="AA364" s="203"/>
      <c r="AB364" s="286">
        <v>118588</v>
      </c>
      <c r="AC364" s="203"/>
      <c r="AD364" s="306">
        <v>0</v>
      </c>
      <c r="AE364" s="203"/>
      <c r="AF364" s="203"/>
      <c r="AG364" s="203"/>
      <c r="AH364" s="203"/>
      <c r="AI364" s="203"/>
      <c r="AJ364" s="203"/>
      <c r="AK364" s="203"/>
      <c r="AL364" s="203"/>
      <c r="AM364" s="200"/>
      <c r="AN364" s="200"/>
      <c r="AO364" s="200"/>
      <c r="AP364" s="200"/>
      <c r="AQ364" s="241"/>
      <c r="AR364" s="247"/>
      <c r="AS364" s="203"/>
      <c r="AT364" s="194">
        <f t="shared" si="7"/>
        <v>118588</v>
      </c>
      <c r="AU364" s="200"/>
      <c r="AV364" s="246" t="e">
        <f t="shared" si="8"/>
        <v>#DIV/0!</v>
      </c>
      <c r="AW364" s="262"/>
      <c r="AX364" s="255"/>
      <c r="AY364" s="256"/>
      <c r="AZ364" s="256"/>
      <c r="BA364" s="256"/>
      <c r="BB364" s="257"/>
      <c r="BC364" s="257"/>
      <c r="BD364" s="257"/>
      <c r="BE364" s="257"/>
      <c r="BF364" s="257"/>
      <c r="BG364" s="257"/>
      <c r="BH364" s="184"/>
      <c r="BI364" s="203" t="s">
        <v>1851</v>
      </c>
      <c r="BJ364" s="270"/>
      <c r="BK364" s="184" t="s">
        <v>1315</v>
      </c>
      <c r="BL364" s="184" t="s">
        <v>1623</v>
      </c>
      <c r="BM364" s="178">
        <v>118588</v>
      </c>
    </row>
    <row r="365" spans="1:67" s="178" customFormat="1" ht="20.100000000000001" hidden="1" customHeight="1">
      <c r="A365" s="191">
        <v>2300257</v>
      </c>
      <c r="B365" s="191"/>
      <c r="C365" s="191">
        <v>1</v>
      </c>
      <c r="D365" s="191"/>
      <c r="E365" s="273" t="s">
        <v>1630</v>
      </c>
      <c r="F365" s="203"/>
      <c r="G365" s="203"/>
      <c r="H365" s="203"/>
      <c r="I365" s="203"/>
      <c r="J365" s="203"/>
      <c r="K365" s="223"/>
      <c r="L365" s="203"/>
      <c r="M365" s="203"/>
      <c r="N365" s="203"/>
      <c r="O365" s="200"/>
      <c r="P365" s="200"/>
      <c r="Q365" s="237"/>
      <c r="R365" s="200"/>
      <c r="S365" s="200"/>
      <c r="T365" s="203"/>
      <c r="U365" s="200"/>
      <c r="V365" s="203"/>
      <c r="W365" s="277">
        <f t="shared" si="9"/>
        <v>15400</v>
      </c>
      <c r="X365" s="203"/>
      <c r="Y365" s="203"/>
      <c r="Z365" s="203"/>
      <c r="AA365" s="203"/>
      <c r="AB365" s="286">
        <v>15400</v>
      </c>
      <c r="AC365" s="203"/>
      <c r="AD365" s="203"/>
      <c r="AE365" s="203"/>
      <c r="AF365" s="203"/>
      <c r="AG365" s="203"/>
      <c r="AH365" s="203"/>
      <c r="AI365" s="203"/>
      <c r="AJ365" s="203"/>
      <c r="AK365" s="203"/>
      <c r="AL365" s="203"/>
      <c r="AM365" s="200"/>
      <c r="AN365" s="200"/>
      <c r="AO365" s="200"/>
      <c r="AP365" s="200"/>
      <c r="AQ365" s="241"/>
      <c r="AR365" s="247"/>
      <c r="AS365" s="203"/>
      <c r="AT365" s="194">
        <f t="shared" si="7"/>
        <v>15400</v>
      </c>
      <c r="AU365" s="200"/>
      <c r="AV365" s="246" t="e">
        <f t="shared" si="8"/>
        <v>#DIV/0!</v>
      </c>
      <c r="AW365" s="262"/>
      <c r="AX365" s="255"/>
      <c r="AY365" s="256"/>
      <c r="AZ365" s="256"/>
      <c r="BA365" s="256"/>
      <c r="BB365" s="257"/>
      <c r="BC365" s="257"/>
      <c r="BD365" s="257"/>
      <c r="BE365" s="257"/>
      <c r="BF365" s="257"/>
      <c r="BG365" s="257"/>
      <c r="BH365" s="184"/>
      <c r="BI365" s="203" t="s">
        <v>1851</v>
      </c>
      <c r="BJ365" s="270"/>
      <c r="BK365" s="184" t="s">
        <v>1315</v>
      </c>
      <c r="BL365" s="184" t="s">
        <v>1630</v>
      </c>
      <c r="BM365" s="178">
        <v>15400</v>
      </c>
    </row>
    <row r="366" spans="1:67" s="178" customFormat="1" ht="20.100000000000001" hidden="1" customHeight="1">
      <c r="A366" s="191">
        <v>2300259</v>
      </c>
      <c r="B366" s="191"/>
      <c r="C366" s="191">
        <v>1</v>
      </c>
      <c r="D366" s="191">
        <v>1</v>
      </c>
      <c r="E366" s="216" t="s">
        <v>1634</v>
      </c>
      <c r="F366" s="203"/>
      <c r="G366" s="203"/>
      <c r="H366" s="203"/>
      <c r="I366" s="203"/>
      <c r="J366" s="203"/>
      <c r="K366" s="223"/>
      <c r="L366" s="203"/>
      <c r="M366" s="203"/>
      <c r="N366" s="203"/>
      <c r="O366" s="200"/>
      <c r="P366" s="200"/>
      <c r="Q366" s="237"/>
      <c r="R366" s="200"/>
      <c r="S366" s="200"/>
      <c r="T366" s="203"/>
      <c r="U366" s="200"/>
      <c r="V366" s="203"/>
      <c r="W366" s="277">
        <f t="shared" si="9"/>
        <v>0</v>
      </c>
      <c r="X366" s="203"/>
      <c r="Y366" s="203"/>
      <c r="Z366" s="203"/>
      <c r="AA366" s="203"/>
      <c r="AB366" s="286">
        <v>0</v>
      </c>
      <c r="AC366" s="203"/>
      <c r="AD366" s="306">
        <v>0</v>
      </c>
      <c r="AE366" s="203"/>
      <c r="AF366" s="203"/>
      <c r="AG366" s="203"/>
      <c r="AH366" s="203"/>
      <c r="AI366" s="203"/>
      <c r="AJ366" s="203"/>
      <c r="AK366" s="203"/>
      <c r="AL366" s="203"/>
      <c r="AM366" s="200"/>
      <c r="AN366" s="200"/>
      <c r="AO366" s="200"/>
      <c r="AP366" s="200"/>
      <c r="AQ366" s="241"/>
      <c r="AR366" s="247"/>
      <c r="AS366" s="203"/>
      <c r="AT366" s="194">
        <f t="shared" si="7"/>
        <v>0</v>
      </c>
      <c r="AU366" s="200"/>
      <c r="AV366" s="246" t="e">
        <f t="shared" si="8"/>
        <v>#DIV/0!</v>
      </c>
      <c r="AW366" s="262"/>
      <c r="AX366" s="255"/>
      <c r="AY366" s="256"/>
      <c r="AZ366" s="256"/>
      <c r="BA366" s="256"/>
      <c r="BB366" s="257"/>
      <c r="BC366" s="257"/>
      <c r="BD366" s="257"/>
      <c r="BE366" s="257"/>
      <c r="BF366" s="257"/>
      <c r="BG366" s="257"/>
      <c r="BH366" s="184"/>
      <c r="BI366" s="203" t="s">
        <v>1317</v>
      </c>
      <c r="BJ366" s="270"/>
      <c r="BK366" s="184" t="s">
        <v>1315</v>
      </c>
      <c r="BL366" s="271" t="s">
        <v>1634</v>
      </c>
      <c r="BM366" s="182">
        <v>0</v>
      </c>
    </row>
    <row r="367" spans="1:67" s="178" customFormat="1" ht="38.25" hidden="1" customHeight="1">
      <c r="A367" s="191">
        <v>2300258</v>
      </c>
      <c r="B367" s="191"/>
      <c r="C367" s="191">
        <v>1</v>
      </c>
      <c r="D367" s="191">
        <v>1</v>
      </c>
      <c r="E367" s="370" t="s">
        <v>2180</v>
      </c>
      <c r="F367" s="298" t="e">
        <v>#REF!</v>
      </c>
      <c r="G367" s="298" t="e">
        <v>#REF!</v>
      </c>
      <c r="H367" s="298" t="e">
        <v>#REF!</v>
      </c>
      <c r="I367" s="298" t="e">
        <v>#REF!</v>
      </c>
      <c r="J367" s="298">
        <v>20000</v>
      </c>
      <c r="K367" s="306">
        <v>20000</v>
      </c>
      <c r="L367" s="298"/>
      <c r="M367" s="298"/>
      <c r="N367" s="298"/>
      <c r="O367" s="200"/>
      <c r="P367" s="200">
        <v>0</v>
      </c>
      <c r="Q367" s="237"/>
      <c r="R367" s="200"/>
      <c r="S367" s="200"/>
      <c r="T367" s="298">
        <v>64654</v>
      </c>
      <c r="U367" s="298" t="e">
        <v>#REF!</v>
      </c>
      <c r="V367" s="298">
        <v>64654</v>
      </c>
      <c r="W367" s="298">
        <f t="shared" si="9"/>
        <v>188022</v>
      </c>
      <c r="X367" s="298"/>
      <c r="Y367" s="298"/>
      <c r="Z367" s="298">
        <v>20000</v>
      </c>
      <c r="AA367" s="298"/>
      <c r="AB367" s="369">
        <v>168022</v>
      </c>
      <c r="AC367" s="298"/>
      <c r="AD367" s="306">
        <v>0</v>
      </c>
      <c r="AE367" s="298"/>
      <c r="AF367" s="298"/>
      <c r="AG367" s="298">
        <v>25000</v>
      </c>
      <c r="AH367" s="298"/>
      <c r="AI367" s="298">
        <v>34654</v>
      </c>
      <c r="AJ367" s="298"/>
      <c r="AK367" s="298" t="s">
        <v>1632</v>
      </c>
      <c r="AL367" s="298"/>
      <c r="AM367" s="200"/>
      <c r="AN367" s="200"/>
      <c r="AO367" s="200"/>
      <c r="AP367" s="200">
        <v>44654</v>
      </c>
      <c r="AQ367" s="241">
        <v>2.2330000000000001</v>
      </c>
      <c r="AR367" s="247"/>
      <c r="AS367" s="203" t="s">
        <v>1317</v>
      </c>
      <c r="AT367" s="194">
        <f t="shared" si="7"/>
        <v>123368</v>
      </c>
      <c r="AU367" s="200">
        <v>123368</v>
      </c>
      <c r="AV367" s="246">
        <f t="shared" si="8"/>
        <v>190.81263340241901</v>
      </c>
      <c r="AW367" s="324"/>
      <c r="AX367" s="325"/>
      <c r="AY367" s="256" t="s">
        <v>2181</v>
      </c>
      <c r="AZ367" s="256"/>
      <c r="BA367" s="256"/>
      <c r="BB367" s="257"/>
      <c r="BC367" s="257"/>
      <c r="BD367" s="257"/>
      <c r="BE367" s="257"/>
      <c r="BF367" s="257"/>
      <c r="BG367" s="257"/>
      <c r="BH367" s="184">
        <v>84654</v>
      </c>
      <c r="BI367" s="298" t="s">
        <v>1379</v>
      </c>
      <c r="BJ367" s="337"/>
      <c r="BK367" s="184" t="s">
        <v>1315</v>
      </c>
      <c r="BL367" s="184" t="s">
        <v>2180</v>
      </c>
      <c r="BM367" s="178">
        <v>188022</v>
      </c>
    </row>
    <row r="368" spans="1:67" s="182" customFormat="1" ht="20.100000000000001" hidden="1" customHeight="1">
      <c r="A368" s="191"/>
      <c r="B368" s="191">
        <v>2</v>
      </c>
      <c r="C368" s="191"/>
      <c r="D368" s="191"/>
      <c r="E368" s="371" t="s">
        <v>2182</v>
      </c>
      <c r="F368" s="303">
        <v>1832033</v>
      </c>
      <c r="G368" s="303">
        <v>1832033</v>
      </c>
      <c r="H368" s="303"/>
      <c r="I368" s="303"/>
      <c r="J368" s="303">
        <v>2460173</v>
      </c>
      <c r="K368" s="309">
        <v>2030815</v>
      </c>
      <c r="L368" s="303"/>
      <c r="M368" s="303"/>
      <c r="N368" s="303"/>
      <c r="O368" s="200"/>
      <c r="P368" s="200">
        <v>-429358</v>
      </c>
      <c r="Q368" s="237"/>
      <c r="R368" s="200"/>
      <c r="S368" s="200"/>
      <c r="T368" s="303">
        <v>2337220</v>
      </c>
      <c r="U368" s="303">
        <v>306405</v>
      </c>
      <c r="V368" s="303">
        <v>2337220</v>
      </c>
      <c r="W368" s="303">
        <f t="shared" si="9"/>
        <v>720535</v>
      </c>
      <c r="X368" s="303">
        <v>0</v>
      </c>
      <c r="Y368" s="303"/>
      <c r="Z368" s="303"/>
      <c r="AA368" s="303"/>
      <c r="AB368" s="303"/>
      <c r="AC368" s="303"/>
      <c r="AD368" s="303"/>
      <c r="AE368" s="303"/>
      <c r="AF368" s="303"/>
      <c r="AG368" s="303"/>
      <c r="AH368" s="303"/>
      <c r="AI368" s="303"/>
      <c r="AJ368" s="303"/>
      <c r="AK368" s="303"/>
      <c r="AL368" s="303"/>
      <c r="AM368" s="200">
        <v>1</v>
      </c>
      <c r="AN368" s="200">
        <v>1</v>
      </c>
      <c r="AO368" s="200"/>
      <c r="AP368" s="200">
        <v>306405</v>
      </c>
      <c r="AQ368" s="241">
        <v>0.151</v>
      </c>
      <c r="AR368" s="200"/>
      <c r="AS368" s="303"/>
      <c r="AT368" s="194">
        <f t="shared" si="7"/>
        <v>-1616685</v>
      </c>
      <c r="AU368" s="200">
        <v>-1685175</v>
      </c>
      <c r="AV368" s="246">
        <f t="shared" si="8"/>
        <v>-69.171280410059794</v>
      </c>
      <c r="AW368" s="335"/>
      <c r="AX368" s="333"/>
      <c r="AY368" s="256"/>
      <c r="AZ368" s="256"/>
      <c r="BA368" s="256"/>
      <c r="BB368" s="257" t="s">
        <v>2182</v>
      </c>
      <c r="BC368" s="257"/>
      <c r="BD368" s="257"/>
      <c r="BE368" s="257"/>
      <c r="BF368" s="257"/>
      <c r="BG368" s="257"/>
      <c r="BH368" s="184">
        <v>4368035</v>
      </c>
      <c r="BI368" s="303"/>
      <c r="BJ368" s="338"/>
      <c r="BK368" s="184" t="s">
        <v>1315</v>
      </c>
      <c r="BL368" s="184" t="s">
        <v>2182</v>
      </c>
      <c r="BM368" s="178">
        <v>720535</v>
      </c>
      <c r="BO368" s="178"/>
    </row>
    <row r="369" spans="1:65" s="178" customFormat="1" ht="20.100000000000001" hidden="1" customHeight="1">
      <c r="A369" s="191"/>
      <c r="B369" s="191"/>
      <c r="C369" s="191">
        <v>1</v>
      </c>
      <c r="D369" s="191"/>
      <c r="E369" s="209" t="s">
        <v>2183</v>
      </c>
      <c r="F369" s="298">
        <v>1000</v>
      </c>
      <c r="G369" s="298">
        <v>1000</v>
      </c>
      <c r="H369" s="298"/>
      <c r="I369" s="298"/>
      <c r="J369" s="298">
        <v>1000</v>
      </c>
      <c r="K369" s="306">
        <v>1000</v>
      </c>
      <c r="L369" s="298"/>
      <c r="M369" s="298"/>
      <c r="N369" s="298"/>
      <c r="O369" s="200"/>
      <c r="P369" s="200">
        <v>0</v>
      </c>
      <c r="Q369" s="237"/>
      <c r="R369" s="200"/>
      <c r="S369" s="200"/>
      <c r="T369" s="298">
        <v>1000</v>
      </c>
      <c r="U369" s="200">
        <v>0</v>
      </c>
      <c r="V369" s="298">
        <v>1000</v>
      </c>
      <c r="W369" s="314">
        <f t="shared" si="9"/>
        <v>1000</v>
      </c>
      <c r="X369" s="298"/>
      <c r="Y369" s="298"/>
      <c r="Z369" s="298"/>
      <c r="AA369" s="298"/>
      <c r="AB369" s="298"/>
      <c r="AC369" s="298"/>
      <c r="AD369" s="298"/>
      <c r="AE369" s="298"/>
      <c r="AF369" s="298"/>
      <c r="AG369" s="298"/>
      <c r="AH369" s="298"/>
      <c r="AI369" s="298"/>
      <c r="AJ369" s="298"/>
      <c r="AK369" s="298"/>
      <c r="AL369" s="298"/>
      <c r="AM369" s="200">
        <v>1</v>
      </c>
      <c r="AN369" s="200">
        <v>1</v>
      </c>
      <c r="AO369" s="200" t="s">
        <v>1742</v>
      </c>
      <c r="AP369" s="200">
        <v>0</v>
      </c>
      <c r="AQ369" s="241">
        <v>0</v>
      </c>
      <c r="AR369" s="247" t="s">
        <v>1743</v>
      </c>
      <c r="AS369" s="298" t="s">
        <v>1691</v>
      </c>
      <c r="AT369" s="194">
        <f t="shared" si="7"/>
        <v>0</v>
      </c>
      <c r="AU369" s="200">
        <v>0</v>
      </c>
      <c r="AV369" s="246">
        <f t="shared" si="8"/>
        <v>0</v>
      </c>
      <c r="AW369" s="324"/>
      <c r="AX369" s="325" t="s">
        <v>2184</v>
      </c>
      <c r="AY369" s="256"/>
      <c r="AZ369" s="256"/>
      <c r="BA369" s="256"/>
      <c r="BB369" s="257" t="s">
        <v>2183</v>
      </c>
      <c r="BC369" s="257"/>
      <c r="BD369" s="257"/>
      <c r="BE369" s="257"/>
      <c r="BF369" s="257"/>
      <c r="BG369" s="257"/>
      <c r="BH369" s="184">
        <v>2000</v>
      </c>
      <c r="BI369" s="298" t="s">
        <v>1691</v>
      </c>
      <c r="BJ369" s="337"/>
      <c r="BK369" s="184" t="s">
        <v>1315</v>
      </c>
      <c r="BL369" s="184" t="s">
        <v>2183</v>
      </c>
      <c r="BM369" s="178">
        <v>1000</v>
      </c>
    </row>
    <row r="370" spans="1:65" s="178" customFormat="1" ht="37.5" hidden="1">
      <c r="A370" s="191"/>
      <c r="B370" s="191"/>
      <c r="C370" s="191">
        <v>1</v>
      </c>
      <c r="D370" s="191"/>
      <c r="E370" s="209" t="s">
        <v>2185</v>
      </c>
      <c r="F370" s="298">
        <v>78000</v>
      </c>
      <c r="G370" s="298">
        <v>78000</v>
      </c>
      <c r="H370" s="298"/>
      <c r="I370" s="298"/>
      <c r="J370" s="298">
        <v>78000</v>
      </c>
      <c r="K370" s="306">
        <v>78000</v>
      </c>
      <c r="L370" s="298"/>
      <c r="M370" s="298"/>
      <c r="N370" s="298"/>
      <c r="O370" s="200"/>
      <c r="P370" s="200">
        <v>0</v>
      </c>
      <c r="Q370" s="237"/>
      <c r="R370" s="200"/>
      <c r="S370" s="200"/>
      <c r="T370" s="298">
        <v>78000</v>
      </c>
      <c r="U370" s="200">
        <v>0</v>
      </c>
      <c r="V370" s="298">
        <v>78000</v>
      </c>
      <c r="W370" s="314">
        <f t="shared" si="9"/>
        <v>75500</v>
      </c>
      <c r="X370" s="298"/>
      <c r="Y370" s="298"/>
      <c r="Z370" s="298"/>
      <c r="AA370" s="298"/>
      <c r="AB370" s="298"/>
      <c r="AC370" s="298"/>
      <c r="AD370" s="298"/>
      <c r="AE370" s="298"/>
      <c r="AF370" s="298"/>
      <c r="AG370" s="298"/>
      <c r="AH370" s="298"/>
      <c r="AI370" s="298"/>
      <c r="AJ370" s="298"/>
      <c r="AK370" s="298"/>
      <c r="AL370" s="298" t="s">
        <v>1845</v>
      </c>
      <c r="AM370" s="200">
        <v>1</v>
      </c>
      <c r="AN370" s="200">
        <v>1</v>
      </c>
      <c r="AO370" s="200" t="s">
        <v>1742</v>
      </c>
      <c r="AP370" s="200">
        <v>0</v>
      </c>
      <c r="AQ370" s="241">
        <v>0</v>
      </c>
      <c r="AR370" s="247" t="s">
        <v>1743</v>
      </c>
      <c r="AS370" s="203" t="s">
        <v>1317</v>
      </c>
      <c r="AT370" s="194">
        <f t="shared" si="7"/>
        <v>-2500</v>
      </c>
      <c r="AU370" s="200">
        <v>0</v>
      </c>
      <c r="AV370" s="246">
        <f t="shared" si="8"/>
        <v>-3.2051282051282</v>
      </c>
      <c r="AW370" s="358" t="s">
        <v>2186</v>
      </c>
      <c r="AX370" s="325" t="s">
        <v>2187</v>
      </c>
      <c r="AY370" s="256" t="s">
        <v>2188</v>
      </c>
      <c r="AZ370" s="256"/>
      <c r="BA370" s="256"/>
      <c r="BB370" s="257" t="s">
        <v>2189</v>
      </c>
      <c r="BC370" s="257"/>
      <c r="BD370" s="257"/>
      <c r="BE370" s="257"/>
      <c r="BF370" s="257"/>
      <c r="BG370" s="257"/>
      <c r="BH370" s="184">
        <v>156000</v>
      </c>
      <c r="BI370" s="203" t="s">
        <v>1317</v>
      </c>
      <c r="BJ370" s="270"/>
      <c r="BK370" s="184" t="s">
        <v>1315</v>
      </c>
      <c r="BL370" s="184" t="s">
        <v>2189</v>
      </c>
      <c r="BM370" s="178">
        <v>75500</v>
      </c>
    </row>
    <row r="371" spans="1:65" s="178" customFormat="1" hidden="1">
      <c r="A371" s="191"/>
      <c r="B371" s="191"/>
      <c r="C371" s="191"/>
      <c r="D371" s="191"/>
      <c r="E371" s="209" t="s">
        <v>2308</v>
      </c>
      <c r="F371" s="298"/>
      <c r="G371" s="298"/>
      <c r="H371" s="298"/>
      <c r="I371" s="298"/>
      <c r="J371" s="298"/>
      <c r="K371" s="306"/>
      <c r="L371" s="298"/>
      <c r="M371" s="298"/>
      <c r="N371" s="298"/>
      <c r="O371" s="200"/>
      <c r="P371" s="200"/>
      <c r="Q371" s="237"/>
      <c r="R371" s="200"/>
      <c r="S371" s="200"/>
      <c r="T371" s="298"/>
      <c r="U371" s="200"/>
      <c r="V371" s="298"/>
      <c r="W371" s="314">
        <f t="shared" si="9"/>
        <v>2660</v>
      </c>
      <c r="X371" s="298"/>
      <c r="Y371" s="298"/>
      <c r="Z371" s="298"/>
      <c r="AA371" s="298"/>
      <c r="AB371" s="298"/>
      <c r="AC371" s="298"/>
      <c r="AD371" s="298"/>
      <c r="AE371" s="298"/>
      <c r="AF371" s="298"/>
      <c r="AG371" s="298"/>
      <c r="AH371" s="298"/>
      <c r="AI371" s="298"/>
      <c r="AJ371" s="298"/>
      <c r="AK371" s="298"/>
      <c r="AL371" s="298"/>
      <c r="AM371" s="200"/>
      <c r="AN371" s="200"/>
      <c r="AO371" s="200"/>
      <c r="AP371" s="200"/>
      <c r="AQ371" s="241"/>
      <c r="AR371" s="247"/>
      <c r="AS371" s="203"/>
      <c r="AT371" s="194">
        <f t="shared" si="7"/>
        <v>2660</v>
      </c>
      <c r="AU371" s="200"/>
      <c r="AV371" s="246" t="e">
        <f t="shared" si="8"/>
        <v>#DIV/0!</v>
      </c>
      <c r="AW371" s="358"/>
      <c r="AX371" s="325"/>
      <c r="AY371" s="256"/>
      <c r="AZ371" s="256"/>
      <c r="BA371" s="256"/>
      <c r="BB371" s="257"/>
      <c r="BC371" s="257"/>
      <c r="BD371" s="257"/>
      <c r="BE371" s="257"/>
      <c r="BF371" s="257"/>
      <c r="BG371" s="257"/>
      <c r="BH371" s="184"/>
      <c r="BI371" s="203"/>
      <c r="BJ371" s="270"/>
      <c r="BK371" s="184" t="s">
        <v>1315</v>
      </c>
      <c r="BL371" s="184" t="s">
        <v>2308</v>
      </c>
      <c r="BM371" s="178">
        <v>2660</v>
      </c>
    </row>
    <row r="372" spans="1:65" s="178" customFormat="1" ht="37.5" hidden="1">
      <c r="A372" s="191"/>
      <c r="B372" s="191"/>
      <c r="C372" s="191">
        <v>1</v>
      </c>
      <c r="D372" s="191"/>
      <c r="E372" s="209" t="s">
        <v>2190</v>
      </c>
      <c r="F372" s="298">
        <v>60000</v>
      </c>
      <c r="G372" s="298">
        <v>60000</v>
      </c>
      <c r="H372" s="298"/>
      <c r="I372" s="298"/>
      <c r="J372" s="298">
        <v>60000</v>
      </c>
      <c r="K372" s="306">
        <v>60000</v>
      </c>
      <c r="L372" s="298"/>
      <c r="M372" s="298"/>
      <c r="N372" s="298"/>
      <c r="O372" s="200"/>
      <c r="P372" s="200">
        <v>0</v>
      </c>
      <c r="Q372" s="237"/>
      <c r="R372" s="200"/>
      <c r="S372" s="200"/>
      <c r="T372" s="298">
        <v>60000</v>
      </c>
      <c r="U372" s="200">
        <v>0</v>
      </c>
      <c r="V372" s="298">
        <v>60000</v>
      </c>
      <c r="W372" s="314">
        <f t="shared" si="9"/>
        <v>60000</v>
      </c>
      <c r="X372" s="298"/>
      <c r="Y372" s="298"/>
      <c r="Z372" s="298"/>
      <c r="AA372" s="298"/>
      <c r="AB372" s="298"/>
      <c r="AC372" s="298"/>
      <c r="AD372" s="298"/>
      <c r="AE372" s="298"/>
      <c r="AF372" s="298"/>
      <c r="AG372" s="298"/>
      <c r="AH372" s="298"/>
      <c r="AI372" s="298"/>
      <c r="AJ372" s="298"/>
      <c r="AK372" s="298"/>
      <c r="AL372" s="298" t="s">
        <v>1845</v>
      </c>
      <c r="AM372" s="200">
        <v>1</v>
      </c>
      <c r="AN372" s="200">
        <v>1</v>
      </c>
      <c r="AO372" s="200" t="s">
        <v>1742</v>
      </c>
      <c r="AP372" s="200">
        <v>0</v>
      </c>
      <c r="AQ372" s="241">
        <v>0</v>
      </c>
      <c r="AR372" s="247" t="s">
        <v>1743</v>
      </c>
      <c r="AS372" s="203" t="s">
        <v>1317</v>
      </c>
      <c r="AT372" s="194">
        <f t="shared" si="7"/>
        <v>0</v>
      </c>
      <c r="AU372" s="200">
        <v>0</v>
      </c>
      <c r="AV372" s="246">
        <f t="shared" si="8"/>
        <v>0</v>
      </c>
      <c r="AW372" s="358" t="s">
        <v>2191</v>
      </c>
      <c r="AX372" s="325" t="s">
        <v>2192</v>
      </c>
      <c r="AY372" s="256" t="s">
        <v>2188</v>
      </c>
      <c r="AZ372" s="256"/>
      <c r="BA372" s="256"/>
      <c r="BB372" s="257" t="s">
        <v>2190</v>
      </c>
      <c r="BC372" s="257"/>
      <c r="BD372" s="257"/>
      <c r="BE372" s="257"/>
      <c r="BF372" s="257"/>
      <c r="BG372" s="257"/>
      <c r="BH372" s="184">
        <v>120000</v>
      </c>
      <c r="BI372" s="203" t="s">
        <v>1317</v>
      </c>
      <c r="BJ372" s="270"/>
      <c r="BK372" s="184" t="s">
        <v>1315</v>
      </c>
      <c r="BL372" s="184" t="s">
        <v>2190</v>
      </c>
      <c r="BM372" s="178">
        <v>60000</v>
      </c>
    </row>
    <row r="373" spans="1:65" s="178" customFormat="1" ht="37.5" hidden="1">
      <c r="A373" s="191"/>
      <c r="B373" s="191"/>
      <c r="C373" s="191">
        <v>1</v>
      </c>
      <c r="D373" s="191"/>
      <c r="E373" s="209" t="s">
        <v>2193</v>
      </c>
      <c r="F373" s="298">
        <v>62000</v>
      </c>
      <c r="G373" s="298">
        <v>62000</v>
      </c>
      <c r="H373" s="298"/>
      <c r="I373" s="298"/>
      <c r="J373" s="298">
        <v>54000</v>
      </c>
      <c r="K373" s="306">
        <v>54000</v>
      </c>
      <c r="L373" s="298"/>
      <c r="M373" s="298"/>
      <c r="N373" s="298"/>
      <c r="O373" s="200"/>
      <c r="P373" s="200">
        <v>0</v>
      </c>
      <c r="Q373" s="237"/>
      <c r="R373" s="200"/>
      <c r="S373" s="200"/>
      <c r="T373" s="298">
        <v>54000</v>
      </c>
      <c r="U373" s="200">
        <v>0</v>
      </c>
      <c r="V373" s="298">
        <v>54000</v>
      </c>
      <c r="W373" s="314">
        <f t="shared" si="9"/>
        <v>44000</v>
      </c>
      <c r="X373" s="298"/>
      <c r="Y373" s="298"/>
      <c r="Z373" s="298"/>
      <c r="AA373" s="298"/>
      <c r="AB373" s="298"/>
      <c r="AC373" s="298"/>
      <c r="AD373" s="298"/>
      <c r="AE373" s="298"/>
      <c r="AF373" s="298"/>
      <c r="AG373" s="298"/>
      <c r="AH373" s="298"/>
      <c r="AI373" s="298"/>
      <c r="AJ373" s="298"/>
      <c r="AK373" s="298"/>
      <c r="AL373" s="298" t="s">
        <v>1845</v>
      </c>
      <c r="AM373" s="200">
        <v>1</v>
      </c>
      <c r="AN373" s="200">
        <v>1</v>
      </c>
      <c r="AO373" s="200" t="s">
        <v>1742</v>
      </c>
      <c r="AP373" s="200">
        <v>0</v>
      </c>
      <c r="AQ373" s="241">
        <v>0</v>
      </c>
      <c r="AR373" s="247" t="s">
        <v>1743</v>
      </c>
      <c r="AS373" s="298" t="s">
        <v>1331</v>
      </c>
      <c r="AT373" s="194">
        <f t="shared" si="7"/>
        <v>-10000</v>
      </c>
      <c r="AU373" s="200">
        <v>-10000</v>
      </c>
      <c r="AV373" s="246">
        <f t="shared" si="8"/>
        <v>-18.518518518518501</v>
      </c>
      <c r="AW373" s="358" t="s">
        <v>2194</v>
      </c>
      <c r="AX373" s="325" t="s">
        <v>2194</v>
      </c>
      <c r="AY373" s="358" t="s">
        <v>2195</v>
      </c>
      <c r="AZ373" s="358"/>
      <c r="BA373" s="358"/>
      <c r="BB373" s="257" t="s">
        <v>2193</v>
      </c>
      <c r="BC373" s="257"/>
      <c r="BD373" s="257"/>
      <c r="BE373" s="257"/>
      <c r="BF373" s="257"/>
      <c r="BG373" s="257"/>
      <c r="BH373" s="184">
        <v>108000</v>
      </c>
      <c r="BI373" s="298" t="s">
        <v>1331</v>
      </c>
      <c r="BJ373" s="337"/>
      <c r="BK373" s="184" t="s">
        <v>1315</v>
      </c>
      <c r="BL373" s="184" t="s">
        <v>2193</v>
      </c>
      <c r="BM373" s="178">
        <v>44000</v>
      </c>
    </row>
    <row r="374" spans="1:65" s="178" customFormat="1" ht="37.5" hidden="1">
      <c r="A374" s="191"/>
      <c r="B374" s="191"/>
      <c r="C374" s="191">
        <v>1</v>
      </c>
      <c r="D374" s="191"/>
      <c r="E374" s="209" t="s">
        <v>2196</v>
      </c>
      <c r="F374" s="298">
        <v>7000</v>
      </c>
      <c r="G374" s="298">
        <v>7000</v>
      </c>
      <c r="H374" s="298"/>
      <c r="I374" s="298"/>
      <c r="J374" s="298">
        <v>7000</v>
      </c>
      <c r="K374" s="306">
        <v>7000</v>
      </c>
      <c r="L374" s="298"/>
      <c r="M374" s="298"/>
      <c r="N374" s="298"/>
      <c r="O374" s="200"/>
      <c r="P374" s="200">
        <v>0</v>
      </c>
      <c r="Q374" s="237"/>
      <c r="R374" s="200"/>
      <c r="S374" s="200"/>
      <c r="T374" s="298">
        <v>7000</v>
      </c>
      <c r="U374" s="200">
        <v>0</v>
      </c>
      <c r="V374" s="298">
        <v>7000</v>
      </c>
      <c r="W374" s="314">
        <f t="shared" si="9"/>
        <v>7000</v>
      </c>
      <c r="X374" s="298"/>
      <c r="Y374" s="298"/>
      <c r="Z374" s="298"/>
      <c r="AA374" s="298"/>
      <c r="AB374" s="298"/>
      <c r="AC374" s="298"/>
      <c r="AD374" s="298"/>
      <c r="AE374" s="298"/>
      <c r="AF374" s="298"/>
      <c r="AG374" s="298"/>
      <c r="AH374" s="298"/>
      <c r="AI374" s="298"/>
      <c r="AJ374" s="298"/>
      <c r="AK374" s="298"/>
      <c r="AL374" s="298" t="s">
        <v>1845</v>
      </c>
      <c r="AM374" s="200">
        <v>1</v>
      </c>
      <c r="AN374" s="200">
        <v>1</v>
      </c>
      <c r="AO374" s="200" t="s">
        <v>1742</v>
      </c>
      <c r="AP374" s="200">
        <v>0</v>
      </c>
      <c r="AQ374" s="241">
        <v>0</v>
      </c>
      <c r="AR374" s="247" t="s">
        <v>1743</v>
      </c>
      <c r="AS374" s="203" t="s">
        <v>1317</v>
      </c>
      <c r="AT374" s="194">
        <f t="shared" si="7"/>
        <v>0</v>
      </c>
      <c r="AU374" s="200">
        <v>0</v>
      </c>
      <c r="AV374" s="246">
        <f t="shared" si="8"/>
        <v>0</v>
      </c>
      <c r="AW374" s="324" t="s">
        <v>1878</v>
      </c>
      <c r="AX374" s="325" t="s">
        <v>2197</v>
      </c>
      <c r="AY374" s="256" t="s">
        <v>2198</v>
      </c>
      <c r="AZ374" s="256"/>
      <c r="BA374" s="256"/>
      <c r="BB374" s="257" t="s">
        <v>2196</v>
      </c>
      <c r="BC374" s="257"/>
      <c r="BD374" s="257"/>
      <c r="BE374" s="257"/>
      <c r="BF374" s="257"/>
      <c r="BG374" s="257"/>
      <c r="BH374" s="184">
        <v>14000</v>
      </c>
      <c r="BI374" s="203" t="s">
        <v>1851</v>
      </c>
      <c r="BJ374" s="270"/>
      <c r="BK374" s="184" t="s">
        <v>1315</v>
      </c>
      <c r="BL374" s="184" t="s">
        <v>2196</v>
      </c>
      <c r="BM374" s="178">
        <v>7000</v>
      </c>
    </row>
    <row r="375" spans="1:65" s="178" customFormat="1" ht="20.100000000000001" hidden="1" customHeight="1">
      <c r="A375" s="191"/>
      <c r="B375" s="191"/>
      <c r="C375" s="191">
        <v>1</v>
      </c>
      <c r="D375" s="191"/>
      <c r="E375" s="209" t="s">
        <v>2199</v>
      </c>
      <c r="F375" s="298">
        <v>50000</v>
      </c>
      <c r="G375" s="298">
        <v>50000</v>
      </c>
      <c r="H375" s="298"/>
      <c r="I375" s="298"/>
      <c r="J375" s="298">
        <v>50000</v>
      </c>
      <c r="K375" s="306">
        <v>50000</v>
      </c>
      <c r="L375" s="298"/>
      <c r="M375" s="298"/>
      <c r="N375" s="298"/>
      <c r="O375" s="200"/>
      <c r="P375" s="200">
        <v>0</v>
      </c>
      <c r="Q375" s="237"/>
      <c r="R375" s="200"/>
      <c r="S375" s="200"/>
      <c r="T375" s="298">
        <v>50000</v>
      </c>
      <c r="U375" s="200">
        <v>0</v>
      </c>
      <c r="V375" s="298">
        <v>50000</v>
      </c>
      <c r="W375" s="314">
        <f t="shared" si="9"/>
        <v>50000</v>
      </c>
      <c r="X375" s="298"/>
      <c r="Y375" s="298"/>
      <c r="Z375" s="298"/>
      <c r="AA375" s="298"/>
      <c r="AB375" s="298"/>
      <c r="AC375" s="298"/>
      <c r="AD375" s="298"/>
      <c r="AE375" s="298"/>
      <c r="AF375" s="298"/>
      <c r="AG375" s="298"/>
      <c r="AH375" s="298"/>
      <c r="AI375" s="298"/>
      <c r="AJ375" s="298"/>
      <c r="AK375" s="298"/>
      <c r="AL375" s="298" t="s">
        <v>1845</v>
      </c>
      <c r="AM375" s="200">
        <v>1</v>
      </c>
      <c r="AN375" s="200">
        <v>1</v>
      </c>
      <c r="AO375" s="200" t="s">
        <v>1742</v>
      </c>
      <c r="AP375" s="200">
        <v>0</v>
      </c>
      <c r="AQ375" s="241">
        <v>0</v>
      </c>
      <c r="AR375" s="247" t="s">
        <v>1743</v>
      </c>
      <c r="AS375" s="203" t="s">
        <v>1317</v>
      </c>
      <c r="AT375" s="194">
        <f t="shared" si="7"/>
        <v>0</v>
      </c>
      <c r="AU375" s="200">
        <v>0</v>
      </c>
      <c r="AV375" s="246">
        <f t="shared" si="8"/>
        <v>0</v>
      </c>
      <c r="AW375" s="358" t="s">
        <v>2200</v>
      </c>
      <c r="AX375" s="325" t="s">
        <v>2201</v>
      </c>
      <c r="AY375" s="256"/>
      <c r="AZ375" s="256"/>
      <c r="BA375" s="256"/>
      <c r="BB375" s="260" t="s">
        <v>2199</v>
      </c>
      <c r="BC375" s="260"/>
      <c r="BD375" s="260"/>
      <c r="BE375" s="260"/>
      <c r="BF375" s="260"/>
      <c r="BG375" s="260"/>
      <c r="BH375" s="184">
        <v>100000</v>
      </c>
      <c r="BI375" s="203" t="s">
        <v>1851</v>
      </c>
      <c r="BJ375" s="270"/>
      <c r="BK375" s="184" t="s">
        <v>1315</v>
      </c>
      <c r="BL375" s="184" t="s">
        <v>2199</v>
      </c>
      <c r="BM375" s="178">
        <v>50000</v>
      </c>
    </row>
    <row r="376" spans="1:65" s="178" customFormat="1" ht="40.5" hidden="1">
      <c r="A376" s="191"/>
      <c r="B376" s="191"/>
      <c r="C376" s="191">
        <v>1</v>
      </c>
      <c r="D376" s="191"/>
      <c r="E376" s="209" t="s">
        <v>2202</v>
      </c>
      <c r="F376" s="298">
        <v>3500</v>
      </c>
      <c r="G376" s="298">
        <v>3500</v>
      </c>
      <c r="H376" s="298"/>
      <c r="I376" s="298"/>
      <c r="J376" s="298">
        <v>3500</v>
      </c>
      <c r="K376" s="306">
        <v>3500</v>
      </c>
      <c r="L376" s="298"/>
      <c r="M376" s="298"/>
      <c r="N376" s="298"/>
      <c r="O376" s="200"/>
      <c r="P376" s="200">
        <v>0</v>
      </c>
      <c r="Q376" s="237"/>
      <c r="R376" s="200"/>
      <c r="S376" s="200"/>
      <c r="T376" s="298">
        <v>3500</v>
      </c>
      <c r="U376" s="200">
        <v>0</v>
      </c>
      <c r="V376" s="298">
        <v>3500</v>
      </c>
      <c r="W376" s="314">
        <f t="shared" si="9"/>
        <v>3500</v>
      </c>
      <c r="X376" s="298"/>
      <c r="Y376" s="298"/>
      <c r="Z376" s="298"/>
      <c r="AA376" s="298"/>
      <c r="AB376" s="298"/>
      <c r="AC376" s="298"/>
      <c r="AD376" s="298"/>
      <c r="AE376" s="298"/>
      <c r="AF376" s="298"/>
      <c r="AG376" s="298"/>
      <c r="AH376" s="298"/>
      <c r="AI376" s="298"/>
      <c r="AJ376" s="298"/>
      <c r="AK376" s="298"/>
      <c r="AL376" s="298" t="s">
        <v>1845</v>
      </c>
      <c r="AM376" s="200">
        <v>1</v>
      </c>
      <c r="AN376" s="200">
        <v>1</v>
      </c>
      <c r="AO376" s="200" t="s">
        <v>1742</v>
      </c>
      <c r="AP376" s="200">
        <v>0</v>
      </c>
      <c r="AQ376" s="241">
        <v>0</v>
      </c>
      <c r="AR376" s="247" t="s">
        <v>1743</v>
      </c>
      <c r="AS376" s="203" t="s">
        <v>1317</v>
      </c>
      <c r="AT376" s="194">
        <f t="shared" si="7"/>
        <v>0</v>
      </c>
      <c r="AU376" s="200">
        <v>0</v>
      </c>
      <c r="AV376" s="246">
        <f t="shared" si="8"/>
        <v>0</v>
      </c>
      <c r="AW376" s="324"/>
      <c r="AX376" s="325"/>
      <c r="AY376" s="256" t="s">
        <v>2203</v>
      </c>
      <c r="AZ376" s="256"/>
      <c r="BA376" s="256"/>
      <c r="BB376" s="257" t="s">
        <v>2204</v>
      </c>
      <c r="BC376" s="257"/>
      <c r="BD376" s="257"/>
      <c r="BE376" s="257"/>
      <c r="BF376" s="257"/>
      <c r="BG376" s="257"/>
      <c r="BH376" s="184">
        <v>7000</v>
      </c>
      <c r="BI376" s="203" t="s">
        <v>1317</v>
      </c>
      <c r="BJ376" s="270"/>
      <c r="BK376" s="184" t="s">
        <v>1315</v>
      </c>
      <c r="BL376" s="184" t="s">
        <v>2204</v>
      </c>
      <c r="BM376" s="178">
        <v>3500</v>
      </c>
    </row>
    <row r="377" spans="1:65" s="178" customFormat="1" ht="20.100000000000001" hidden="1" customHeight="1">
      <c r="A377" s="191"/>
      <c r="B377" s="191"/>
      <c r="C377" s="191">
        <v>1</v>
      </c>
      <c r="D377" s="191"/>
      <c r="E377" s="209" t="s">
        <v>2205</v>
      </c>
      <c r="F377" s="298">
        <v>20000</v>
      </c>
      <c r="G377" s="298">
        <v>20000</v>
      </c>
      <c r="H377" s="298"/>
      <c r="I377" s="298"/>
      <c r="J377" s="298">
        <v>20000</v>
      </c>
      <c r="K377" s="306">
        <v>20000</v>
      </c>
      <c r="L377" s="298"/>
      <c r="M377" s="298"/>
      <c r="N377" s="298"/>
      <c r="O377" s="200"/>
      <c r="P377" s="200">
        <v>0</v>
      </c>
      <c r="Q377" s="237"/>
      <c r="R377" s="200"/>
      <c r="S377" s="200"/>
      <c r="T377" s="298">
        <v>20000</v>
      </c>
      <c r="U377" s="200">
        <v>0</v>
      </c>
      <c r="V377" s="298">
        <v>20000</v>
      </c>
      <c r="W377" s="314">
        <f t="shared" si="9"/>
        <v>20000</v>
      </c>
      <c r="X377" s="298"/>
      <c r="Y377" s="298"/>
      <c r="Z377" s="298"/>
      <c r="AA377" s="298"/>
      <c r="AB377" s="298"/>
      <c r="AC377" s="298"/>
      <c r="AD377" s="298"/>
      <c r="AE377" s="298"/>
      <c r="AF377" s="298"/>
      <c r="AG377" s="298"/>
      <c r="AH377" s="298"/>
      <c r="AI377" s="298"/>
      <c r="AJ377" s="298"/>
      <c r="AK377" s="298"/>
      <c r="AL377" s="298"/>
      <c r="AM377" s="200">
        <v>1</v>
      </c>
      <c r="AN377" s="200">
        <v>1</v>
      </c>
      <c r="AO377" s="200" t="s">
        <v>1742</v>
      </c>
      <c r="AP377" s="200">
        <v>0</v>
      </c>
      <c r="AQ377" s="241">
        <v>0</v>
      </c>
      <c r="AR377" s="247"/>
      <c r="AS377" s="203" t="s">
        <v>1317</v>
      </c>
      <c r="AT377" s="194">
        <f t="shared" si="7"/>
        <v>0</v>
      </c>
      <c r="AU377" s="200">
        <v>0</v>
      </c>
      <c r="AV377" s="246">
        <f t="shared" si="8"/>
        <v>0</v>
      </c>
      <c r="AW377" s="324"/>
      <c r="AX377" s="325"/>
      <c r="AY377" s="256"/>
      <c r="AZ377" s="256"/>
      <c r="BA377" s="256"/>
      <c r="BB377" s="257" t="s">
        <v>2205</v>
      </c>
      <c r="BC377" s="257"/>
      <c r="BD377" s="257"/>
      <c r="BE377" s="257"/>
      <c r="BF377" s="257"/>
      <c r="BG377" s="257"/>
      <c r="BH377" s="184">
        <v>40000</v>
      </c>
      <c r="BI377" s="203" t="s">
        <v>1317</v>
      </c>
      <c r="BJ377" s="270"/>
      <c r="BK377" s="184" t="s">
        <v>1315</v>
      </c>
      <c r="BL377" s="184" t="s">
        <v>2205</v>
      </c>
      <c r="BM377" s="178">
        <v>20000</v>
      </c>
    </row>
    <row r="378" spans="1:65" s="178" customFormat="1" ht="37.5" hidden="1">
      <c r="A378" s="191"/>
      <c r="B378" s="191"/>
      <c r="C378" s="191"/>
      <c r="D378" s="191"/>
      <c r="E378" s="209" t="s">
        <v>2206</v>
      </c>
      <c r="F378" s="298">
        <v>13750</v>
      </c>
      <c r="G378" s="298">
        <v>13750</v>
      </c>
      <c r="H378" s="298"/>
      <c r="I378" s="298"/>
      <c r="J378" s="298">
        <v>13750</v>
      </c>
      <c r="K378" s="306">
        <v>13750</v>
      </c>
      <c r="L378" s="298"/>
      <c r="M378" s="298"/>
      <c r="N378" s="298"/>
      <c r="O378" s="200"/>
      <c r="P378" s="200">
        <v>0</v>
      </c>
      <c r="Q378" s="237"/>
      <c r="R378" s="200"/>
      <c r="S378" s="200"/>
      <c r="T378" s="298"/>
      <c r="U378" s="200">
        <v>-13750</v>
      </c>
      <c r="V378" s="298"/>
      <c r="W378" s="298">
        <f t="shared" si="9"/>
        <v>0</v>
      </c>
      <c r="X378" s="298"/>
      <c r="Y378" s="298"/>
      <c r="Z378" s="298"/>
      <c r="AA378" s="298"/>
      <c r="AB378" s="298"/>
      <c r="AC378" s="298"/>
      <c r="AD378" s="298"/>
      <c r="AE378" s="298"/>
      <c r="AF378" s="298"/>
      <c r="AG378" s="298"/>
      <c r="AH378" s="298"/>
      <c r="AI378" s="298"/>
      <c r="AJ378" s="298"/>
      <c r="AK378" s="298"/>
      <c r="AL378" s="298" t="s">
        <v>1801</v>
      </c>
      <c r="AM378" s="200">
        <v>1</v>
      </c>
      <c r="AN378" s="200">
        <v>1</v>
      </c>
      <c r="AO378" s="200" t="s">
        <v>1742</v>
      </c>
      <c r="AP378" s="200">
        <v>-13750</v>
      </c>
      <c r="AQ378" s="241">
        <v>-1</v>
      </c>
      <c r="AR378" s="247"/>
      <c r="AS378" s="203" t="s">
        <v>1317</v>
      </c>
      <c r="AT378" s="194">
        <f t="shared" si="7"/>
        <v>0</v>
      </c>
      <c r="AU378" s="200">
        <v>0</v>
      </c>
      <c r="AV378" s="246" t="e">
        <f t="shared" si="8"/>
        <v>#DIV/0!</v>
      </c>
      <c r="AW378" s="324"/>
      <c r="AX378" s="325"/>
      <c r="AY378" s="256" t="s">
        <v>2207</v>
      </c>
      <c r="AZ378" s="256"/>
      <c r="BA378" s="256"/>
      <c r="BB378" s="257" t="s">
        <v>2208</v>
      </c>
      <c r="BC378" s="257"/>
      <c r="BD378" s="257"/>
      <c r="BE378" s="257"/>
      <c r="BF378" s="257"/>
      <c r="BG378" s="257"/>
      <c r="BH378" s="184">
        <v>13750</v>
      </c>
      <c r="BI378" s="203" t="s">
        <v>1317</v>
      </c>
      <c r="BJ378" s="270"/>
      <c r="BK378" s="184" t="s">
        <v>1315</v>
      </c>
      <c r="BL378" s="184" t="s">
        <v>2208</v>
      </c>
    </row>
    <row r="379" spans="1:65" s="178" customFormat="1" ht="37.5" hidden="1">
      <c r="A379" s="191"/>
      <c r="B379" s="191"/>
      <c r="C379" s="191"/>
      <c r="D379" s="191"/>
      <c r="E379" s="209" t="s">
        <v>2209</v>
      </c>
      <c r="F379" s="298">
        <v>25000</v>
      </c>
      <c r="G379" s="298">
        <v>25000</v>
      </c>
      <c r="H379" s="298"/>
      <c r="I379" s="298"/>
      <c r="J379" s="298">
        <v>25000</v>
      </c>
      <c r="K379" s="306">
        <v>25000</v>
      </c>
      <c r="L379" s="298"/>
      <c r="M379" s="298"/>
      <c r="N379" s="298"/>
      <c r="O379" s="200"/>
      <c r="P379" s="200">
        <v>0</v>
      </c>
      <c r="Q379" s="237"/>
      <c r="R379" s="200"/>
      <c r="S379" s="200"/>
      <c r="T379" s="298"/>
      <c r="U379" s="200">
        <v>-25000</v>
      </c>
      <c r="V379" s="298"/>
      <c r="W379" s="298">
        <f t="shared" si="9"/>
        <v>0</v>
      </c>
      <c r="X379" s="298"/>
      <c r="Y379" s="298"/>
      <c r="Z379" s="298"/>
      <c r="AA379" s="298"/>
      <c r="AB379" s="298"/>
      <c r="AC379" s="298"/>
      <c r="AD379" s="298"/>
      <c r="AE379" s="298"/>
      <c r="AF379" s="298"/>
      <c r="AG379" s="298"/>
      <c r="AH379" s="298"/>
      <c r="AI379" s="298"/>
      <c r="AJ379" s="298"/>
      <c r="AK379" s="298"/>
      <c r="AL379" s="298" t="s">
        <v>1801</v>
      </c>
      <c r="AM379" s="200">
        <v>1</v>
      </c>
      <c r="AN379" s="200">
        <v>1</v>
      </c>
      <c r="AO379" s="200" t="s">
        <v>1742</v>
      </c>
      <c r="AP379" s="200">
        <v>-25000</v>
      </c>
      <c r="AQ379" s="241">
        <v>-1</v>
      </c>
      <c r="AR379" s="247"/>
      <c r="AS379" s="298" t="s">
        <v>1331</v>
      </c>
      <c r="AT379" s="194">
        <f t="shared" si="7"/>
        <v>0</v>
      </c>
      <c r="AU379" s="200">
        <v>0</v>
      </c>
      <c r="AV379" s="246" t="e">
        <f t="shared" si="8"/>
        <v>#DIV/0!</v>
      </c>
      <c r="AW379" s="324"/>
      <c r="AX379" s="325"/>
      <c r="AY379" s="256" t="s">
        <v>2210</v>
      </c>
      <c r="AZ379" s="256"/>
      <c r="BA379" s="256"/>
      <c r="BB379" s="257" t="s">
        <v>2211</v>
      </c>
      <c r="BC379" s="257"/>
      <c r="BD379" s="257"/>
      <c r="BE379" s="257"/>
      <c r="BF379" s="257"/>
      <c r="BG379" s="257"/>
      <c r="BH379" s="184">
        <v>25000</v>
      </c>
      <c r="BI379" s="298" t="s">
        <v>1331</v>
      </c>
      <c r="BJ379" s="337"/>
      <c r="BK379" s="184" t="s">
        <v>1315</v>
      </c>
      <c r="BL379" s="184" t="s">
        <v>2211</v>
      </c>
    </row>
    <row r="380" spans="1:65" s="178" customFormat="1" ht="20.100000000000001" hidden="1" customHeight="1">
      <c r="A380" s="191"/>
      <c r="B380" s="191"/>
      <c r="C380" s="191">
        <v>1</v>
      </c>
      <c r="D380" s="191"/>
      <c r="E380" s="209" t="s">
        <v>2212</v>
      </c>
      <c r="F380" s="298">
        <v>5750</v>
      </c>
      <c r="G380" s="298">
        <v>5750</v>
      </c>
      <c r="H380" s="298"/>
      <c r="I380" s="298"/>
      <c r="J380" s="298">
        <v>5750</v>
      </c>
      <c r="K380" s="306">
        <v>5750</v>
      </c>
      <c r="L380" s="298"/>
      <c r="M380" s="298"/>
      <c r="N380" s="298"/>
      <c r="O380" s="200"/>
      <c r="P380" s="200">
        <v>0</v>
      </c>
      <c r="Q380" s="237"/>
      <c r="R380" s="200"/>
      <c r="S380" s="200"/>
      <c r="T380" s="298">
        <v>5750</v>
      </c>
      <c r="U380" s="200">
        <v>0</v>
      </c>
      <c r="V380" s="298">
        <v>5750</v>
      </c>
      <c r="W380" s="314">
        <f t="shared" si="9"/>
        <v>5750</v>
      </c>
      <c r="X380" s="298"/>
      <c r="Y380" s="298"/>
      <c r="Z380" s="298"/>
      <c r="AA380" s="298"/>
      <c r="AB380" s="298"/>
      <c r="AC380" s="298"/>
      <c r="AD380" s="298"/>
      <c r="AE380" s="298"/>
      <c r="AF380" s="298"/>
      <c r="AG380" s="298"/>
      <c r="AH380" s="298"/>
      <c r="AI380" s="298"/>
      <c r="AJ380" s="298"/>
      <c r="AK380" s="298"/>
      <c r="AL380" s="298"/>
      <c r="AM380" s="200">
        <v>1</v>
      </c>
      <c r="AN380" s="200">
        <v>1</v>
      </c>
      <c r="AO380" s="200" t="s">
        <v>1742</v>
      </c>
      <c r="AP380" s="200">
        <v>0</v>
      </c>
      <c r="AQ380" s="241">
        <v>0</v>
      </c>
      <c r="AR380" s="247"/>
      <c r="AS380" s="203" t="s">
        <v>1317</v>
      </c>
      <c r="AT380" s="194">
        <f t="shared" si="7"/>
        <v>0</v>
      </c>
      <c r="AU380" s="200">
        <v>0</v>
      </c>
      <c r="AV380" s="246">
        <f t="shared" si="8"/>
        <v>0</v>
      </c>
      <c r="AW380" s="324"/>
      <c r="AX380" s="325"/>
      <c r="AY380" s="256"/>
      <c r="AZ380" s="256"/>
      <c r="BA380" s="256"/>
      <c r="BB380" s="257" t="s">
        <v>2213</v>
      </c>
      <c r="BC380" s="257"/>
      <c r="BD380" s="257"/>
      <c r="BE380" s="257"/>
      <c r="BF380" s="257"/>
      <c r="BG380" s="257"/>
      <c r="BH380" s="184">
        <v>11500</v>
      </c>
      <c r="BI380" s="203" t="s">
        <v>1317</v>
      </c>
      <c r="BJ380" s="270"/>
      <c r="BK380" s="184" t="s">
        <v>1315</v>
      </c>
      <c r="BL380" s="184" t="s">
        <v>2213</v>
      </c>
      <c r="BM380" s="178">
        <v>5750</v>
      </c>
    </row>
    <row r="381" spans="1:65" s="178" customFormat="1" ht="37.5" hidden="1">
      <c r="A381" s="191"/>
      <c r="B381" s="191"/>
      <c r="C381" s="191"/>
      <c r="D381" s="191"/>
      <c r="E381" s="209" t="s">
        <v>2214</v>
      </c>
      <c r="F381" s="298">
        <v>5000</v>
      </c>
      <c r="G381" s="298">
        <v>5000</v>
      </c>
      <c r="H381" s="298"/>
      <c r="I381" s="298"/>
      <c r="J381" s="298">
        <v>5000</v>
      </c>
      <c r="K381" s="306">
        <v>5000</v>
      </c>
      <c r="L381" s="298"/>
      <c r="M381" s="298"/>
      <c r="N381" s="298"/>
      <c r="O381" s="200"/>
      <c r="P381" s="200">
        <v>0</v>
      </c>
      <c r="Q381" s="237"/>
      <c r="R381" s="200"/>
      <c r="S381" s="200"/>
      <c r="T381" s="298">
        <v>0</v>
      </c>
      <c r="U381" s="200">
        <v>-5000</v>
      </c>
      <c r="V381" s="298">
        <v>0</v>
      </c>
      <c r="W381" s="298">
        <f t="shared" si="9"/>
        <v>0</v>
      </c>
      <c r="X381" s="298"/>
      <c r="Y381" s="298"/>
      <c r="Z381" s="298"/>
      <c r="AA381" s="298"/>
      <c r="AB381" s="298"/>
      <c r="AC381" s="298"/>
      <c r="AD381" s="298"/>
      <c r="AE381" s="298"/>
      <c r="AF381" s="298"/>
      <c r="AG381" s="298"/>
      <c r="AH381" s="298"/>
      <c r="AI381" s="298"/>
      <c r="AJ381" s="298"/>
      <c r="AK381" s="298"/>
      <c r="AL381" s="298" t="s">
        <v>1845</v>
      </c>
      <c r="AM381" s="200">
        <v>1</v>
      </c>
      <c r="AN381" s="200">
        <v>1</v>
      </c>
      <c r="AO381" s="200" t="s">
        <v>1742</v>
      </c>
      <c r="AP381" s="200">
        <v>-5000</v>
      </c>
      <c r="AQ381" s="241">
        <v>-1</v>
      </c>
      <c r="AR381" s="247"/>
      <c r="AS381" s="203" t="s">
        <v>1317</v>
      </c>
      <c r="AT381" s="194">
        <f t="shared" si="7"/>
        <v>0</v>
      </c>
      <c r="AU381" s="200">
        <v>0</v>
      </c>
      <c r="AV381" s="246" t="e">
        <f t="shared" si="8"/>
        <v>#DIV/0!</v>
      </c>
      <c r="AW381" s="324" t="s">
        <v>1878</v>
      </c>
      <c r="AX381" s="325"/>
      <c r="AY381" s="324" t="s">
        <v>1938</v>
      </c>
      <c r="AZ381" s="324"/>
      <c r="BA381" s="324"/>
      <c r="BB381" s="257" t="s">
        <v>2215</v>
      </c>
      <c r="BC381" s="257"/>
      <c r="BD381" s="257"/>
      <c r="BE381" s="257"/>
      <c r="BF381" s="257"/>
      <c r="BG381" s="257"/>
      <c r="BH381" s="184">
        <v>5000</v>
      </c>
      <c r="BI381" s="203" t="s">
        <v>1317</v>
      </c>
      <c r="BJ381" s="270"/>
      <c r="BK381" s="184" t="s">
        <v>1315</v>
      </c>
      <c r="BL381" s="184" t="s">
        <v>2215</v>
      </c>
      <c r="BM381" s="178">
        <v>0</v>
      </c>
    </row>
    <row r="382" spans="1:65" s="178" customFormat="1" ht="20.100000000000001" hidden="1" customHeight="1">
      <c r="A382" s="191"/>
      <c r="B382" s="191"/>
      <c r="C382" s="191"/>
      <c r="D382" s="191"/>
      <c r="E382" s="209" t="s">
        <v>2216</v>
      </c>
      <c r="F382" s="298">
        <v>12600</v>
      </c>
      <c r="G382" s="298">
        <v>12600</v>
      </c>
      <c r="H382" s="298"/>
      <c r="I382" s="298"/>
      <c r="J382" s="298"/>
      <c r="K382" s="306"/>
      <c r="L382" s="298"/>
      <c r="M382" s="298"/>
      <c r="N382" s="298"/>
      <c r="O382" s="200"/>
      <c r="P382" s="200">
        <v>0</v>
      </c>
      <c r="Q382" s="237"/>
      <c r="R382" s="200"/>
      <c r="S382" s="200"/>
      <c r="T382" s="298"/>
      <c r="U382" s="200">
        <v>0</v>
      </c>
      <c r="V382" s="298"/>
      <c r="W382" s="298">
        <f t="shared" si="9"/>
        <v>0</v>
      </c>
      <c r="X382" s="298"/>
      <c r="Y382" s="298"/>
      <c r="Z382" s="298"/>
      <c r="AA382" s="298"/>
      <c r="AB382" s="298"/>
      <c r="AC382" s="298"/>
      <c r="AD382" s="298"/>
      <c r="AE382" s="298"/>
      <c r="AF382" s="298"/>
      <c r="AG382" s="298"/>
      <c r="AH382" s="298"/>
      <c r="AI382" s="298"/>
      <c r="AJ382" s="298"/>
      <c r="AK382" s="298"/>
      <c r="AL382" s="298"/>
      <c r="AM382" s="298">
        <v>1</v>
      </c>
      <c r="AN382" s="298">
        <v>1</v>
      </c>
      <c r="AO382" s="298" t="s">
        <v>1742</v>
      </c>
      <c r="AP382" s="200">
        <v>0</v>
      </c>
      <c r="AQ382" s="241">
        <v>0</v>
      </c>
      <c r="AR382" s="298"/>
      <c r="AS382" s="203" t="s">
        <v>1317</v>
      </c>
      <c r="AT382" s="194">
        <f t="shared" si="7"/>
        <v>0</v>
      </c>
      <c r="AU382" s="200">
        <v>0</v>
      </c>
      <c r="AV382" s="246" t="e">
        <f t="shared" si="8"/>
        <v>#DIV/0!</v>
      </c>
      <c r="AW382" s="324" t="s">
        <v>1867</v>
      </c>
      <c r="AX382" s="379"/>
      <c r="AY382" s="256"/>
      <c r="AZ382" s="256"/>
      <c r="BA382" s="256"/>
      <c r="BB382" s="257" t="s">
        <v>2216</v>
      </c>
      <c r="BC382" s="257"/>
      <c r="BD382" s="257"/>
      <c r="BE382" s="257"/>
      <c r="BF382" s="257"/>
      <c r="BG382" s="257"/>
      <c r="BH382" s="184">
        <v>0</v>
      </c>
      <c r="BI382" s="203" t="s">
        <v>1317</v>
      </c>
      <c r="BJ382" s="270"/>
      <c r="BK382" s="184" t="s">
        <v>1315</v>
      </c>
      <c r="BL382" s="184" t="s">
        <v>2216</v>
      </c>
    </row>
    <row r="383" spans="1:65" s="178" customFormat="1" ht="20.100000000000001" hidden="1" customHeight="1">
      <c r="A383" s="191"/>
      <c r="B383" s="191"/>
      <c r="C383" s="191">
        <v>1</v>
      </c>
      <c r="D383" s="191"/>
      <c r="E383" s="209" t="s">
        <v>2217</v>
      </c>
      <c r="F383" s="298">
        <v>37739</v>
      </c>
      <c r="G383" s="298">
        <v>37739</v>
      </c>
      <c r="H383" s="298"/>
      <c r="I383" s="298"/>
      <c r="J383" s="298">
        <v>37759</v>
      </c>
      <c r="K383" s="306">
        <v>37759</v>
      </c>
      <c r="L383" s="298"/>
      <c r="M383" s="298"/>
      <c r="N383" s="298"/>
      <c r="O383" s="200"/>
      <c r="P383" s="200">
        <v>0</v>
      </c>
      <c r="Q383" s="237"/>
      <c r="R383" s="200"/>
      <c r="S383" s="200"/>
      <c r="T383" s="298">
        <v>37759</v>
      </c>
      <c r="U383" s="200">
        <v>0</v>
      </c>
      <c r="V383" s="298">
        <v>37759</v>
      </c>
      <c r="W383" s="310">
        <f t="shared" si="9"/>
        <v>37370</v>
      </c>
      <c r="X383" s="298"/>
      <c r="Y383" s="298"/>
      <c r="Z383" s="298"/>
      <c r="AA383" s="298"/>
      <c r="AB383" s="298"/>
      <c r="AC383" s="298"/>
      <c r="AD383" s="298"/>
      <c r="AE383" s="298"/>
      <c r="AF383" s="298"/>
      <c r="AG383" s="298"/>
      <c r="AH383" s="298"/>
      <c r="AI383" s="298"/>
      <c r="AJ383" s="298"/>
      <c r="AK383" s="298"/>
      <c r="AL383" s="298" t="s">
        <v>1801</v>
      </c>
      <c r="AM383" s="298">
        <v>1</v>
      </c>
      <c r="AN383" s="298">
        <v>1</v>
      </c>
      <c r="AO383" s="298"/>
      <c r="AP383" s="200">
        <v>0</v>
      </c>
      <c r="AQ383" s="241">
        <v>0</v>
      </c>
      <c r="AR383" s="298"/>
      <c r="AS383" s="298" t="s">
        <v>2218</v>
      </c>
      <c r="AT383" s="194">
        <f t="shared" si="7"/>
        <v>-389</v>
      </c>
      <c r="AU383" s="200">
        <v>-389</v>
      </c>
      <c r="AV383" s="246">
        <f t="shared" si="8"/>
        <v>-1.03021796128075</v>
      </c>
      <c r="AW383" s="324"/>
      <c r="AX383" s="379"/>
      <c r="AY383" s="256"/>
      <c r="AZ383" s="256" t="s">
        <v>2219</v>
      </c>
      <c r="BA383" s="256"/>
      <c r="BB383" s="257" t="s">
        <v>2220</v>
      </c>
      <c r="BC383" s="257"/>
      <c r="BD383" s="257"/>
      <c r="BE383" s="257"/>
      <c r="BF383" s="257"/>
      <c r="BG383" s="257"/>
      <c r="BH383" s="184">
        <v>75518</v>
      </c>
      <c r="BI383" s="298" t="s">
        <v>1331</v>
      </c>
      <c r="BJ383" s="337"/>
      <c r="BK383" s="184" t="s">
        <v>1315</v>
      </c>
      <c r="BL383" s="184" t="s">
        <v>2217</v>
      </c>
      <c r="BM383" s="178">
        <v>37370</v>
      </c>
    </row>
    <row r="384" spans="1:65" s="178" customFormat="1" ht="20.100000000000001" hidden="1" customHeight="1">
      <c r="A384" s="191"/>
      <c r="B384" s="191"/>
      <c r="C384" s="191"/>
      <c r="D384" s="191"/>
      <c r="E384" s="209" t="s">
        <v>2221</v>
      </c>
      <c r="F384" s="298">
        <v>3133</v>
      </c>
      <c r="G384" s="298">
        <v>3133</v>
      </c>
      <c r="H384" s="298"/>
      <c r="I384" s="298"/>
      <c r="J384" s="298"/>
      <c r="K384" s="306"/>
      <c r="L384" s="298"/>
      <c r="M384" s="298"/>
      <c r="N384" s="298"/>
      <c r="O384" s="200"/>
      <c r="P384" s="200">
        <v>0</v>
      </c>
      <c r="Q384" s="237"/>
      <c r="R384" s="200"/>
      <c r="S384" s="200"/>
      <c r="T384" s="298"/>
      <c r="U384" s="200">
        <v>0</v>
      </c>
      <c r="V384" s="298"/>
      <c r="W384" s="298">
        <f t="shared" si="9"/>
        <v>0</v>
      </c>
      <c r="X384" s="298"/>
      <c r="Y384" s="298"/>
      <c r="Z384" s="298"/>
      <c r="AA384" s="298"/>
      <c r="AB384" s="298"/>
      <c r="AC384" s="298"/>
      <c r="AD384" s="298"/>
      <c r="AE384" s="298"/>
      <c r="AF384" s="298"/>
      <c r="AG384" s="298"/>
      <c r="AH384" s="298"/>
      <c r="AI384" s="298"/>
      <c r="AJ384" s="298"/>
      <c r="AK384" s="298"/>
      <c r="AL384" s="298" t="s">
        <v>1845</v>
      </c>
      <c r="AM384" s="298">
        <v>1</v>
      </c>
      <c r="AN384" s="298">
        <v>1</v>
      </c>
      <c r="AO384" s="298" t="s">
        <v>1742</v>
      </c>
      <c r="AP384" s="200">
        <v>0</v>
      </c>
      <c r="AQ384" s="241">
        <v>0</v>
      </c>
      <c r="AR384" s="298"/>
      <c r="AS384" s="203" t="s">
        <v>1317</v>
      </c>
      <c r="AT384" s="194">
        <f t="shared" ref="AT384:AT417" si="10">W384-T384</f>
        <v>0</v>
      </c>
      <c r="AU384" s="200">
        <v>0</v>
      </c>
      <c r="AV384" s="246" t="e">
        <f t="shared" ref="AV384:AV417" si="11">AT384/T384*100</f>
        <v>#DIV/0!</v>
      </c>
      <c r="AW384" s="324" t="s">
        <v>1867</v>
      </c>
      <c r="AX384" s="379"/>
      <c r="AY384" s="256"/>
      <c r="AZ384" s="256"/>
      <c r="BA384" s="256"/>
      <c r="BB384" s="257" t="s">
        <v>2221</v>
      </c>
      <c r="BC384" s="257"/>
      <c r="BD384" s="257"/>
      <c r="BE384" s="257"/>
      <c r="BF384" s="257"/>
      <c r="BG384" s="257"/>
      <c r="BH384" s="184">
        <v>0</v>
      </c>
      <c r="BI384" s="203" t="s">
        <v>1317</v>
      </c>
      <c r="BJ384" s="270"/>
      <c r="BK384" s="184" t="s">
        <v>1315</v>
      </c>
      <c r="BL384" s="184" t="s">
        <v>2221</v>
      </c>
    </row>
    <row r="385" spans="1:65" s="178" customFormat="1" ht="38.25" hidden="1" customHeight="1">
      <c r="A385" s="191"/>
      <c r="B385" s="191"/>
      <c r="C385" s="191">
        <v>1</v>
      </c>
      <c r="D385" s="191"/>
      <c r="E385" s="209" t="s">
        <v>2222</v>
      </c>
      <c r="F385" s="298">
        <v>30000</v>
      </c>
      <c r="G385" s="298">
        <v>30000</v>
      </c>
      <c r="H385" s="298"/>
      <c r="I385" s="298"/>
      <c r="J385" s="298">
        <v>30000</v>
      </c>
      <c r="K385" s="306">
        <v>30000</v>
      </c>
      <c r="L385" s="298"/>
      <c r="M385" s="298"/>
      <c r="N385" s="298"/>
      <c r="O385" s="200"/>
      <c r="P385" s="200">
        <v>0</v>
      </c>
      <c r="Q385" s="237"/>
      <c r="R385" s="200"/>
      <c r="S385" s="200"/>
      <c r="T385" s="298">
        <v>40000</v>
      </c>
      <c r="U385" s="200">
        <v>10000</v>
      </c>
      <c r="V385" s="298">
        <v>40000</v>
      </c>
      <c r="W385" s="314">
        <f t="shared" si="9"/>
        <v>40000</v>
      </c>
      <c r="X385" s="298"/>
      <c r="Y385" s="298"/>
      <c r="Z385" s="298"/>
      <c r="AA385" s="298"/>
      <c r="AB385" s="298"/>
      <c r="AC385" s="298"/>
      <c r="AD385" s="298"/>
      <c r="AE385" s="298"/>
      <c r="AF385" s="298"/>
      <c r="AG385" s="298"/>
      <c r="AH385" s="298"/>
      <c r="AI385" s="298"/>
      <c r="AJ385" s="298"/>
      <c r="AK385" s="298"/>
      <c r="AL385" s="298"/>
      <c r="AM385" s="298">
        <v>1</v>
      </c>
      <c r="AN385" s="298">
        <v>1</v>
      </c>
      <c r="AO385" s="298" t="s">
        <v>1742</v>
      </c>
      <c r="AP385" s="200">
        <v>10000</v>
      </c>
      <c r="AQ385" s="241">
        <v>0.33300000000000002</v>
      </c>
      <c r="AR385" s="298"/>
      <c r="AS385" s="298" t="s">
        <v>1452</v>
      </c>
      <c r="AT385" s="194">
        <f t="shared" si="10"/>
        <v>0</v>
      </c>
      <c r="AU385" s="200">
        <v>0</v>
      </c>
      <c r="AV385" s="246">
        <f t="shared" si="11"/>
        <v>0</v>
      </c>
      <c r="AW385" s="324" t="s">
        <v>2223</v>
      </c>
      <c r="AX385" s="379"/>
      <c r="AY385" s="256" t="s">
        <v>2224</v>
      </c>
      <c r="AZ385" s="256"/>
      <c r="BA385" s="256"/>
      <c r="BB385" s="257" t="s">
        <v>2222</v>
      </c>
      <c r="BC385" s="257"/>
      <c r="BD385" s="257"/>
      <c r="BE385" s="257"/>
      <c r="BF385" s="257"/>
      <c r="BG385" s="257"/>
      <c r="BH385" s="184">
        <v>70000</v>
      </c>
      <c r="BI385" s="298" t="s">
        <v>1452</v>
      </c>
      <c r="BJ385" s="337"/>
      <c r="BK385" s="184" t="s">
        <v>1315</v>
      </c>
      <c r="BL385" s="184" t="s">
        <v>2222</v>
      </c>
      <c r="BM385" s="178">
        <v>40000</v>
      </c>
    </row>
    <row r="386" spans="1:65" s="178" customFormat="1" ht="38.25" hidden="1" customHeight="1">
      <c r="A386" s="191"/>
      <c r="B386" s="191"/>
      <c r="C386" s="191">
        <v>1</v>
      </c>
      <c r="D386" s="191"/>
      <c r="E386" s="209" t="s">
        <v>2225</v>
      </c>
      <c r="F386" s="298"/>
      <c r="G386" s="298"/>
      <c r="H386" s="298"/>
      <c r="I386" s="298"/>
      <c r="J386" s="298"/>
      <c r="K386" s="306"/>
      <c r="L386" s="298"/>
      <c r="M386" s="298"/>
      <c r="N386" s="298"/>
      <c r="O386" s="200"/>
      <c r="P386" s="200"/>
      <c r="Q386" s="237"/>
      <c r="R386" s="200"/>
      <c r="S386" s="200"/>
      <c r="T386" s="298">
        <v>3750</v>
      </c>
      <c r="U386" s="200">
        <v>3750</v>
      </c>
      <c r="V386" s="298">
        <v>3750</v>
      </c>
      <c r="W386" s="314">
        <f t="shared" ref="W386:W417" si="12">BM386</f>
        <v>3750</v>
      </c>
      <c r="X386" s="298"/>
      <c r="Y386" s="298"/>
      <c r="Z386" s="298"/>
      <c r="AA386" s="298"/>
      <c r="AB386" s="298"/>
      <c r="AC386" s="298"/>
      <c r="AD386" s="298"/>
      <c r="AE386" s="298"/>
      <c r="AF386" s="298"/>
      <c r="AG386" s="298"/>
      <c r="AH386" s="298"/>
      <c r="AI386" s="298"/>
      <c r="AJ386" s="298"/>
      <c r="AK386" s="298"/>
      <c r="AL386" s="298"/>
      <c r="AM386" s="298"/>
      <c r="AN386" s="298"/>
      <c r="AO386" s="298"/>
      <c r="AP386" s="200"/>
      <c r="AQ386" s="241"/>
      <c r="AR386" s="298"/>
      <c r="AS386" s="203" t="s">
        <v>1317</v>
      </c>
      <c r="AT386" s="194">
        <f t="shared" si="10"/>
        <v>0</v>
      </c>
      <c r="AU386" s="200">
        <v>0</v>
      </c>
      <c r="AV386" s="246">
        <f t="shared" si="11"/>
        <v>0</v>
      </c>
      <c r="AW386" s="324"/>
      <c r="AX386" s="379"/>
      <c r="AY386" s="256"/>
      <c r="AZ386" s="256"/>
      <c r="BA386" s="256"/>
      <c r="BB386" s="257"/>
      <c r="BC386" s="257"/>
      <c r="BD386" s="257"/>
      <c r="BE386" s="257"/>
      <c r="BF386" s="257"/>
      <c r="BG386" s="257"/>
      <c r="BH386" s="184"/>
      <c r="BI386" s="203" t="s">
        <v>1851</v>
      </c>
      <c r="BJ386" s="270"/>
      <c r="BK386" s="184" t="s">
        <v>1315</v>
      </c>
      <c r="BL386" s="184" t="s">
        <v>2225</v>
      </c>
      <c r="BM386" s="178">
        <v>3750</v>
      </c>
    </row>
    <row r="387" spans="1:65" s="178" customFormat="1" ht="34.5" hidden="1" customHeight="1">
      <c r="A387" s="191"/>
      <c r="B387" s="191"/>
      <c r="C387" s="191"/>
      <c r="D387" s="191"/>
      <c r="E387" s="209" t="s">
        <v>2226</v>
      </c>
      <c r="F387" s="298">
        <v>138152</v>
      </c>
      <c r="G387" s="298">
        <v>138152</v>
      </c>
      <c r="H387" s="298"/>
      <c r="I387" s="298"/>
      <c r="J387" s="298">
        <v>124689</v>
      </c>
      <c r="K387" s="306">
        <v>124689</v>
      </c>
      <c r="L387" s="298"/>
      <c r="M387" s="298"/>
      <c r="N387" s="298"/>
      <c r="O387" s="200"/>
      <c r="P387" s="200">
        <v>0</v>
      </c>
      <c r="Q387" s="237"/>
      <c r="R387" s="200"/>
      <c r="S387" s="200"/>
      <c r="T387" s="298">
        <v>85665</v>
      </c>
      <c r="U387" s="200">
        <v>-39024</v>
      </c>
      <c r="V387" s="298">
        <v>85665</v>
      </c>
      <c r="W387" s="366">
        <f t="shared" si="12"/>
        <v>129319</v>
      </c>
      <c r="X387" s="298">
        <v>0</v>
      </c>
      <c r="Y387" s="298"/>
      <c r="Z387" s="298"/>
      <c r="AA387" s="298"/>
      <c r="AB387" s="298"/>
      <c r="AC387" s="298"/>
      <c r="AD387" s="298"/>
      <c r="AE387" s="298"/>
      <c r="AF387" s="298"/>
      <c r="AG387" s="298"/>
      <c r="AH387" s="298"/>
      <c r="AI387" s="298"/>
      <c r="AJ387" s="298"/>
      <c r="AK387" s="298"/>
      <c r="AL387" s="298"/>
      <c r="AM387" s="200">
        <v>1</v>
      </c>
      <c r="AN387" s="200">
        <v>1</v>
      </c>
      <c r="AO387" s="200"/>
      <c r="AP387" s="200">
        <v>-39024</v>
      </c>
      <c r="AQ387" s="241">
        <v>-0.313</v>
      </c>
      <c r="AR387" s="247"/>
      <c r="AS387" s="298"/>
      <c r="AT387" s="194">
        <f t="shared" si="10"/>
        <v>43654</v>
      </c>
      <c r="AU387" s="200">
        <v>43654</v>
      </c>
      <c r="AV387" s="246">
        <f t="shared" si="11"/>
        <v>50.958968073308803</v>
      </c>
      <c r="AW387" s="324" t="s">
        <v>2227</v>
      </c>
      <c r="AX387" s="325"/>
      <c r="AY387" s="256"/>
      <c r="AZ387" s="256"/>
      <c r="BA387" s="256"/>
      <c r="BB387" s="257" t="s">
        <v>2226</v>
      </c>
      <c r="BC387" s="257"/>
      <c r="BD387" s="257"/>
      <c r="BE387" s="257"/>
      <c r="BF387" s="257"/>
      <c r="BG387" s="257"/>
      <c r="BH387" s="184">
        <v>210354</v>
      </c>
      <c r="BI387" s="298"/>
      <c r="BJ387" s="337"/>
      <c r="BK387" s="184" t="s">
        <v>1315</v>
      </c>
      <c r="BL387" s="184" t="s">
        <v>2226</v>
      </c>
      <c r="BM387" s="178">
        <v>129319</v>
      </c>
    </row>
    <row r="388" spans="1:65" s="178" customFormat="1" ht="20.100000000000001" hidden="1" customHeight="1">
      <c r="A388" s="191"/>
      <c r="B388" s="191"/>
      <c r="C388" s="191"/>
      <c r="D388" s="191"/>
      <c r="E388" s="217" t="s">
        <v>2228</v>
      </c>
      <c r="F388" s="298">
        <v>25000</v>
      </c>
      <c r="G388" s="298">
        <v>25000</v>
      </c>
      <c r="H388" s="298"/>
      <c r="I388" s="298"/>
      <c r="J388" s="298"/>
      <c r="K388" s="306"/>
      <c r="L388" s="298"/>
      <c r="M388" s="298"/>
      <c r="N388" s="298"/>
      <c r="O388" s="200"/>
      <c r="P388" s="200">
        <v>0</v>
      </c>
      <c r="Q388" s="237"/>
      <c r="R388" s="200"/>
      <c r="S388" s="200"/>
      <c r="T388" s="298"/>
      <c r="U388" s="200">
        <v>0</v>
      </c>
      <c r="V388" s="298"/>
      <c r="W388" s="298">
        <f t="shared" si="12"/>
        <v>0</v>
      </c>
      <c r="X388" s="298"/>
      <c r="Y388" s="298"/>
      <c r="Z388" s="298"/>
      <c r="AA388" s="298"/>
      <c r="AB388" s="298"/>
      <c r="AC388" s="298"/>
      <c r="AD388" s="298"/>
      <c r="AE388" s="298"/>
      <c r="AF388" s="298"/>
      <c r="AG388" s="298"/>
      <c r="AH388" s="298"/>
      <c r="AI388" s="298"/>
      <c r="AJ388" s="298"/>
      <c r="AK388" s="298"/>
      <c r="AL388" s="298"/>
      <c r="AM388" s="200"/>
      <c r="AN388" s="200">
        <v>1</v>
      </c>
      <c r="AO388" s="200"/>
      <c r="AP388" s="200">
        <v>0</v>
      </c>
      <c r="AQ388" s="241">
        <v>0</v>
      </c>
      <c r="AR388" s="247"/>
      <c r="AS388" s="203" t="s">
        <v>1317</v>
      </c>
      <c r="AT388" s="194">
        <f t="shared" si="10"/>
        <v>0</v>
      </c>
      <c r="AU388" s="200">
        <v>0</v>
      </c>
      <c r="AV388" s="246" t="e">
        <f t="shared" si="11"/>
        <v>#DIV/0!</v>
      </c>
      <c r="AW388" s="324"/>
      <c r="AX388" s="325"/>
      <c r="AY388" s="256"/>
      <c r="AZ388" s="256"/>
      <c r="BA388" s="256"/>
      <c r="BB388" s="257" t="s">
        <v>2228</v>
      </c>
      <c r="BC388" s="257"/>
      <c r="BD388" s="257"/>
      <c r="BE388" s="257"/>
      <c r="BF388" s="257"/>
      <c r="BG388" s="257"/>
      <c r="BH388" s="184">
        <v>0</v>
      </c>
      <c r="BI388" s="203" t="s">
        <v>1317</v>
      </c>
      <c r="BJ388" s="270"/>
      <c r="BK388" s="184" t="s">
        <v>1315</v>
      </c>
      <c r="BL388" s="184" t="s">
        <v>2228</v>
      </c>
    </row>
    <row r="389" spans="1:65" s="178" customFormat="1" ht="20.100000000000001" hidden="1" customHeight="1">
      <c r="A389" s="191"/>
      <c r="B389" s="191"/>
      <c r="C389" s="191"/>
      <c r="D389" s="191"/>
      <c r="E389" s="217" t="s">
        <v>2229</v>
      </c>
      <c r="F389" s="298"/>
      <c r="G389" s="298"/>
      <c r="H389" s="298"/>
      <c r="I389" s="298"/>
      <c r="J389" s="298">
        <v>200</v>
      </c>
      <c r="K389" s="306">
        <v>200</v>
      </c>
      <c r="L389" s="298"/>
      <c r="M389" s="298"/>
      <c r="N389" s="298"/>
      <c r="O389" s="200"/>
      <c r="P389" s="200">
        <v>0</v>
      </c>
      <c r="Q389" s="237"/>
      <c r="R389" s="200"/>
      <c r="S389" s="200"/>
      <c r="T389" s="298"/>
      <c r="U389" s="200">
        <v>-200</v>
      </c>
      <c r="V389" s="298"/>
      <c r="W389" s="298">
        <f t="shared" si="12"/>
        <v>0</v>
      </c>
      <c r="X389" s="298"/>
      <c r="Y389" s="298"/>
      <c r="Z389" s="298"/>
      <c r="AA389" s="298"/>
      <c r="AB389" s="298"/>
      <c r="AC389" s="298"/>
      <c r="AD389" s="298"/>
      <c r="AE389" s="298"/>
      <c r="AF389" s="298"/>
      <c r="AG389" s="298"/>
      <c r="AH389" s="298"/>
      <c r="AI389" s="298"/>
      <c r="AJ389" s="298"/>
      <c r="AK389" s="298"/>
      <c r="AL389" s="298"/>
      <c r="AM389" s="200"/>
      <c r="AN389" s="200"/>
      <c r="AO389" s="200"/>
      <c r="AP389" s="200">
        <v>-200</v>
      </c>
      <c r="AQ389" s="241">
        <v>-1</v>
      </c>
      <c r="AR389" s="247"/>
      <c r="AS389" s="203" t="s">
        <v>1317</v>
      </c>
      <c r="AT389" s="194">
        <f t="shared" si="10"/>
        <v>0</v>
      </c>
      <c r="AU389" s="200">
        <v>0</v>
      </c>
      <c r="AV389" s="246" t="e">
        <f t="shared" si="11"/>
        <v>#DIV/0!</v>
      </c>
      <c r="AW389" s="324"/>
      <c r="AX389" s="325"/>
      <c r="AY389" s="256"/>
      <c r="AZ389" s="256"/>
      <c r="BA389" s="256"/>
      <c r="BB389" s="257" t="s">
        <v>2229</v>
      </c>
      <c r="BC389" s="257"/>
      <c r="BD389" s="257"/>
      <c r="BE389" s="257"/>
      <c r="BF389" s="257"/>
      <c r="BG389" s="257"/>
      <c r="BH389" s="184">
        <v>200</v>
      </c>
      <c r="BI389" s="203" t="s">
        <v>1317</v>
      </c>
      <c r="BJ389" s="270"/>
      <c r="BK389" s="184" t="s">
        <v>1315</v>
      </c>
      <c r="BL389" s="184" t="s">
        <v>2229</v>
      </c>
    </row>
    <row r="390" spans="1:65" s="178" customFormat="1" ht="20.100000000000001" hidden="1" customHeight="1">
      <c r="A390" s="191"/>
      <c r="B390" s="191"/>
      <c r="C390" s="191">
        <v>1</v>
      </c>
      <c r="D390" s="191"/>
      <c r="E390" s="217" t="s">
        <v>2230</v>
      </c>
      <c r="F390" s="298">
        <v>1810</v>
      </c>
      <c r="G390" s="298">
        <v>1810</v>
      </c>
      <c r="H390" s="298"/>
      <c r="I390" s="298"/>
      <c r="J390" s="298">
        <v>1810</v>
      </c>
      <c r="K390" s="306">
        <v>1810</v>
      </c>
      <c r="L390" s="298"/>
      <c r="M390" s="298"/>
      <c r="N390" s="298"/>
      <c r="O390" s="200"/>
      <c r="P390" s="200">
        <v>0</v>
      </c>
      <c r="Q390" s="237"/>
      <c r="R390" s="200"/>
      <c r="S390" s="200"/>
      <c r="T390" s="298">
        <v>2091</v>
      </c>
      <c r="U390" s="200">
        <v>281</v>
      </c>
      <c r="V390" s="298">
        <v>2091</v>
      </c>
      <c r="W390" s="314">
        <f t="shared" si="12"/>
        <v>2043</v>
      </c>
      <c r="X390" s="298"/>
      <c r="Y390" s="298"/>
      <c r="Z390" s="298"/>
      <c r="AA390" s="298"/>
      <c r="AB390" s="298"/>
      <c r="AC390" s="298"/>
      <c r="AD390" s="298"/>
      <c r="AE390" s="298"/>
      <c r="AF390" s="298"/>
      <c r="AG390" s="298"/>
      <c r="AH390" s="298"/>
      <c r="AI390" s="298"/>
      <c r="AJ390" s="298"/>
      <c r="AK390" s="298"/>
      <c r="AL390" s="298"/>
      <c r="AM390" s="200"/>
      <c r="AN390" s="200">
        <v>1</v>
      </c>
      <c r="AO390" s="200"/>
      <c r="AP390" s="200">
        <v>281</v>
      </c>
      <c r="AQ390" s="241">
        <v>0.155</v>
      </c>
      <c r="AR390" s="247"/>
      <c r="AS390" s="203" t="s">
        <v>1317</v>
      </c>
      <c r="AT390" s="194">
        <f t="shared" si="10"/>
        <v>-48</v>
      </c>
      <c r="AU390" s="200">
        <v>-48</v>
      </c>
      <c r="AV390" s="246">
        <f t="shared" si="11"/>
        <v>-2.29555236728838</v>
      </c>
      <c r="AW390" s="324"/>
      <c r="AX390" s="325"/>
      <c r="AY390" s="256"/>
      <c r="AZ390" s="256"/>
      <c r="BA390" s="256"/>
      <c r="BB390" s="257" t="s">
        <v>2230</v>
      </c>
      <c r="BC390" s="257"/>
      <c r="BD390" s="257"/>
      <c r="BE390" s="257"/>
      <c r="BF390" s="257"/>
      <c r="BG390" s="257"/>
      <c r="BH390" s="184">
        <v>3901</v>
      </c>
      <c r="BI390" s="203" t="s">
        <v>1317</v>
      </c>
      <c r="BJ390" s="270"/>
      <c r="BK390" s="184" t="s">
        <v>1315</v>
      </c>
      <c r="BL390" s="184" t="s">
        <v>2230</v>
      </c>
      <c r="BM390" s="178">
        <v>2043</v>
      </c>
    </row>
    <row r="391" spans="1:65" s="178" customFormat="1" ht="20.100000000000001" hidden="1" customHeight="1">
      <c r="A391" s="191"/>
      <c r="B391" s="191"/>
      <c r="C391" s="191">
        <v>1</v>
      </c>
      <c r="D391" s="191"/>
      <c r="E391" s="217" t="s">
        <v>2231</v>
      </c>
      <c r="F391" s="298">
        <v>200</v>
      </c>
      <c r="G391" s="298">
        <v>200</v>
      </c>
      <c r="H391" s="298"/>
      <c r="I391" s="298"/>
      <c r="J391" s="298">
        <v>200</v>
      </c>
      <c r="K391" s="306">
        <v>200</v>
      </c>
      <c r="L391" s="298"/>
      <c r="M391" s="298"/>
      <c r="N391" s="298"/>
      <c r="O391" s="200"/>
      <c r="P391" s="200">
        <v>0</v>
      </c>
      <c r="Q391" s="237"/>
      <c r="R391" s="200"/>
      <c r="S391" s="200"/>
      <c r="T391" s="298">
        <v>200</v>
      </c>
      <c r="U391" s="200">
        <v>0</v>
      </c>
      <c r="V391" s="298">
        <v>200</v>
      </c>
      <c r="W391" s="314">
        <f t="shared" si="12"/>
        <v>200</v>
      </c>
      <c r="X391" s="298"/>
      <c r="Y391" s="298"/>
      <c r="Z391" s="298"/>
      <c r="AA391" s="298"/>
      <c r="AB391" s="298"/>
      <c r="AC391" s="298"/>
      <c r="AD391" s="298"/>
      <c r="AE391" s="298"/>
      <c r="AF391" s="298"/>
      <c r="AG391" s="298"/>
      <c r="AH391" s="298"/>
      <c r="AI391" s="298"/>
      <c r="AJ391" s="298"/>
      <c r="AK391" s="298"/>
      <c r="AL391" s="298"/>
      <c r="AM391" s="200"/>
      <c r="AN391" s="200">
        <v>1</v>
      </c>
      <c r="AO391" s="200"/>
      <c r="AP391" s="200">
        <v>0</v>
      </c>
      <c r="AQ391" s="241">
        <v>0</v>
      </c>
      <c r="AR391" s="247"/>
      <c r="AS391" s="203" t="s">
        <v>1317</v>
      </c>
      <c r="AT391" s="194">
        <f t="shared" si="10"/>
        <v>0</v>
      </c>
      <c r="AU391" s="200">
        <v>0</v>
      </c>
      <c r="AV391" s="246">
        <f t="shared" si="11"/>
        <v>0</v>
      </c>
      <c r="AW391" s="324"/>
      <c r="AX391" s="325"/>
      <c r="AY391" s="256"/>
      <c r="AZ391" s="256"/>
      <c r="BA391" s="256"/>
      <c r="BB391" s="257" t="s">
        <v>2231</v>
      </c>
      <c r="BC391" s="257"/>
      <c r="BD391" s="257"/>
      <c r="BE391" s="257"/>
      <c r="BF391" s="257"/>
      <c r="BG391" s="257"/>
      <c r="BH391" s="184">
        <v>400</v>
      </c>
      <c r="BI391" s="203" t="s">
        <v>1317</v>
      </c>
      <c r="BJ391" s="270"/>
      <c r="BK391" s="184" t="s">
        <v>1315</v>
      </c>
      <c r="BL391" s="184" t="s">
        <v>2231</v>
      </c>
      <c r="BM391" s="178">
        <v>200</v>
      </c>
    </row>
    <row r="392" spans="1:65" s="178" customFormat="1" ht="20.100000000000001" hidden="1" customHeight="1">
      <c r="A392" s="191"/>
      <c r="B392" s="191"/>
      <c r="C392" s="191">
        <v>1</v>
      </c>
      <c r="D392" s="191"/>
      <c r="E392" s="217" t="s">
        <v>2232</v>
      </c>
      <c r="F392" s="298">
        <v>11000</v>
      </c>
      <c r="G392" s="298">
        <v>11000</v>
      </c>
      <c r="H392" s="298"/>
      <c r="I392" s="298"/>
      <c r="J392" s="298">
        <v>11000</v>
      </c>
      <c r="K392" s="306">
        <v>11000</v>
      </c>
      <c r="L392" s="298"/>
      <c r="M392" s="298"/>
      <c r="N392" s="298"/>
      <c r="O392" s="200"/>
      <c r="P392" s="200">
        <v>0</v>
      </c>
      <c r="Q392" s="237"/>
      <c r="R392" s="200"/>
      <c r="S392" s="200"/>
      <c r="T392" s="298">
        <v>16700</v>
      </c>
      <c r="U392" s="200">
        <v>5700</v>
      </c>
      <c r="V392" s="298">
        <v>16700</v>
      </c>
      <c r="W392" s="314">
        <f t="shared" si="12"/>
        <v>16700</v>
      </c>
      <c r="X392" s="298"/>
      <c r="Y392" s="298"/>
      <c r="Z392" s="298"/>
      <c r="AA392" s="298"/>
      <c r="AB392" s="298"/>
      <c r="AC392" s="298"/>
      <c r="AD392" s="298"/>
      <c r="AE392" s="298"/>
      <c r="AF392" s="298"/>
      <c r="AG392" s="298"/>
      <c r="AH392" s="298"/>
      <c r="AI392" s="298"/>
      <c r="AJ392" s="298"/>
      <c r="AK392" s="298"/>
      <c r="AL392" s="298"/>
      <c r="AM392" s="200"/>
      <c r="AN392" s="200">
        <v>1</v>
      </c>
      <c r="AO392" s="200"/>
      <c r="AP392" s="200">
        <v>5700</v>
      </c>
      <c r="AQ392" s="241">
        <v>0.51800000000000002</v>
      </c>
      <c r="AR392" s="247"/>
      <c r="AS392" s="203" t="s">
        <v>1317</v>
      </c>
      <c r="AT392" s="194">
        <f t="shared" si="10"/>
        <v>0</v>
      </c>
      <c r="AU392" s="200">
        <v>0</v>
      </c>
      <c r="AV392" s="246">
        <f t="shared" si="11"/>
        <v>0</v>
      </c>
      <c r="AW392" s="324"/>
      <c r="AX392" s="325"/>
      <c r="AY392" s="256"/>
      <c r="AZ392" s="256"/>
      <c r="BA392" s="256"/>
      <c r="BB392" s="257" t="s">
        <v>2232</v>
      </c>
      <c r="BC392" s="257"/>
      <c r="BD392" s="257"/>
      <c r="BE392" s="257"/>
      <c r="BF392" s="257"/>
      <c r="BG392" s="257"/>
      <c r="BH392" s="184">
        <v>27700</v>
      </c>
      <c r="BI392" s="203" t="s">
        <v>1851</v>
      </c>
      <c r="BJ392" s="270"/>
      <c r="BK392" s="184" t="s">
        <v>1315</v>
      </c>
      <c r="BL392" s="184" t="s">
        <v>2232</v>
      </c>
      <c r="BM392" s="178">
        <v>16700</v>
      </c>
    </row>
    <row r="393" spans="1:65" s="178" customFormat="1" ht="20.100000000000001" hidden="1" customHeight="1">
      <c r="A393" s="191"/>
      <c r="B393" s="191"/>
      <c r="C393" s="191"/>
      <c r="D393" s="191"/>
      <c r="E393" s="217" t="s">
        <v>2233</v>
      </c>
      <c r="F393" s="298">
        <v>35230</v>
      </c>
      <c r="G393" s="298">
        <v>35230</v>
      </c>
      <c r="H393" s="298"/>
      <c r="I393" s="298"/>
      <c r="J393" s="298"/>
      <c r="K393" s="306"/>
      <c r="L393" s="298"/>
      <c r="M393" s="298"/>
      <c r="N393" s="298"/>
      <c r="O393" s="200"/>
      <c r="P393" s="200">
        <v>0</v>
      </c>
      <c r="Q393" s="237"/>
      <c r="R393" s="200"/>
      <c r="S393" s="200"/>
      <c r="T393" s="298"/>
      <c r="U393" s="200">
        <v>0</v>
      </c>
      <c r="V393" s="298"/>
      <c r="W393" s="298">
        <f t="shared" si="12"/>
        <v>0</v>
      </c>
      <c r="X393" s="298"/>
      <c r="Y393" s="298"/>
      <c r="Z393" s="298"/>
      <c r="AA393" s="298"/>
      <c r="AB393" s="298"/>
      <c r="AC393" s="298"/>
      <c r="AD393" s="298"/>
      <c r="AE393" s="298"/>
      <c r="AF393" s="298"/>
      <c r="AG393" s="298"/>
      <c r="AH393" s="298"/>
      <c r="AI393" s="298"/>
      <c r="AJ393" s="298"/>
      <c r="AK393" s="298"/>
      <c r="AL393" s="298"/>
      <c r="AM393" s="200"/>
      <c r="AN393" s="200">
        <v>1</v>
      </c>
      <c r="AO393" s="200"/>
      <c r="AP393" s="200">
        <v>0</v>
      </c>
      <c r="AQ393" s="241">
        <v>0</v>
      </c>
      <c r="AR393" s="247"/>
      <c r="AS393" s="203" t="s">
        <v>1317</v>
      </c>
      <c r="AT393" s="194">
        <f t="shared" si="10"/>
        <v>0</v>
      </c>
      <c r="AU393" s="200">
        <v>0</v>
      </c>
      <c r="AV393" s="246" t="e">
        <f t="shared" si="11"/>
        <v>#DIV/0!</v>
      </c>
      <c r="AW393" s="324"/>
      <c r="AX393" s="325"/>
      <c r="AY393" s="256"/>
      <c r="AZ393" s="256"/>
      <c r="BA393" s="256"/>
      <c r="BB393" s="257" t="s">
        <v>2233</v>
      </c>
      <c r="BC393" s="257"/>
      <c r="BD393" s="257"/>
      <c r="BE393" s="257"/>
      <c r="BF393" s="257"/>
      <c r="BG393" s="257"/>
      <c r="BH393" s="184">
        <v>0</v>
      </c>
      <c r="BI393" s="203" t="s">
        <v>1317</v>
      </c>
      <c r="BJ393" s="270"/>
      <c r="BK393" s="184" t="s">
        <v>1315</v>
      </c>
      <c r="BL393" s="184" t="s">
        <v>2233</v>
      </c>
    </row>
    <row r="394" spans="1:65" s="178" customFormat="1" ht="20.100000000000001" hidden="1" customHeight="1">
      <c r="A394" s="191"/>
      <c r="B394" s="191"/>
      <c r="C394" s="191">
        <v>1</v>
      </c>
      <c r="D394" s="191"/>
      <c r="E394" s="217" t="s">
        <v>2234</v>
      </c>
      <c r="F394" s="298">
        <v>44912</v>
      </c>
      <c r="G394" s="298">
        <v>44912</v>
      </c>
      <c r="H394" s="298"/>
      <c r="I394" s="298"/>
      <c r="J394" s="298">
        <v>62579</v>
      </c>
      <c r="K394" s="306">
        <v>62579</v>
      </c>
      <c r="L394" s="298"/>
      <c r="M394" s="298"/>
      <c r="N394" s="298"/>
      <c r="O394" s="200"/>
      <c r="P394" s="200">
        <v>0</v>
      </c>
      <c r="Q394" s="237"/>
      <c r="R394" s="200"/>
      <c r="S394" s="200"/>
      <c r="T394" s="298">
        <v>49674</v>
      </c>
      <c r="U394" s="200">
        <v>-12905</v>
      </c>
      <c r="V394" s="298">
        <v>49674</v>
      </c>
      <c r="W394" s="314">
        <f t="shared" si="12"/>
        <v>41662</v>
      </c>
      <c r="X394" s="298"/>
      <c r="Y394" s="298"/>
      <c r="Z394" s="298"/>
      <c r="AA394" s="298"/>
      <c r="AB394" s="298"/>
      <c r="AC394" s="298"/>
      <c r="AD394" s="298"/>
      <c r="AE394" s="298"/>
      <c r="AF394" s="298"/>
      <c r="AG394" s="298"/>
      <c r="AH394" s="298"/>
      <c r="AI394" s="298"/>
      <c r="AJ394" s="298"/>
      <c r="AK394" s="298"/>
      <c r="AL394" s="298"/>
      <c r="AM394" s="200"/>
      <c r="AN394" s="200">
        <v>1</v>
      </c>
      <c r="AO394" s="200"/>
      <c r="AP394" s="200">
        <v>-12905</v>
      </c>
      <c r="AQ394" s="241">
        <v>-0.20599999999999999</v>
      </c>
      <c r="AR394" s="247"/>
      <c r="AS394" s="203" t="s">
        <v>1317</v>
      </c>
      <c r="AT394" s="194">
        <f t="shared" si="10"/>
        <v>-8012</v>
      </c>
      <c r="AU394" s="200">
        <v>-8012</v>
      </c>
      <c r="AV394" s="246">
        <f t="shared" si="11"/>
        <v>-16.129162137134099</v>
      </c>
      <c r="AW394" s="324"/>
      <c r="AX394" s="325"/>
      <c r="AY394" s="256"/>
      <c r="AZ394" s="256" t="s">
        <v>2235</v>
      </c>
      <c r="BA394" s="256"/>
      <c r="BB394" s="257" t="s">
        <v>2234</v>
      </c>
      <c r="BC394" s="257"/>
      <c r="BD394" s="257"/>
      <c r="BE394" s="257"/>
      <c r="BF394" s="257"/>
      <c r="BG394" s="257"/>
      <c r="BH394" s="184">
        <v>112253</v>
      </c>
      <c r="BI394" s="203" t="s">
        <v>1851</v>
      </c>
      <c r="BJ394" s="270"/>
      <c r="BK394" s="184" t="s">
        <v>1315</v>
      </c>
      <c r="BL394" s="184" t="s">
        <v>2234</v>
      </c>
      <c r="BM394" s="178">
        <v>41662</v>
      </c>
    </row>
    <row r="395" spans="1:65" s="178" customFormat="1" ht="20.100000000000001" hidden="1" customHeight="1">
      <c r="A395" s="191"/>
      <c r="B395" s="191"/>
      <c r="C395" s="191">
        <v>1</v>
      </c>
      <c r="D395" s="191"/>
      <c r="E395" s="217" t="s">
        <v>2234</v>
      </c>
      <c r="F395" s="298"/>
      <c r="G395" s="298"/>
      <c r="H395" s="298"/>
      <c r="I395" s="298"/>
      <c r="J395" s="298">
        <v>30900</v>
      </c>
      <c r="K395" s="306">
        <v>30900</v>
      </c>
      <c r="L395" s="298"/>
      <c r="M395" s="298"/>
      <c r="N395" s="298"/>
      <c r="O395" s="200"/>
      <c r="P395" s="200">
        <v>0</v>
      </c>
      <c r="Q395" s="237"/>
      <c r="R395" s="200"/>
      <c r="S395" s="200"/>
      <c r="T395" s="298"/>
      <c r="U395" s="200">
        <v>-30900</v>
      </c>
      <c r="V395" s="298"/>
      <c r="W395" s="298">
        <f t="shared" si="12"/>
        <v>21084</v>
      </c>
      <c r="X395" s="298"/>
      <c r="Y395" s="298"/>
      <c r="Z395" s="298"/>
      <c r="AA395" s="298"/>
      <c r="AB395" s="298"/>
      <c r="AC395" s="298"/>
      <c r="AD395" s="298"/>
      <c r="AE395" s="298"/>
      <c r="AF395" s="298"/>
      <c r="AG395" s="298"/>
      <c r="AH395" s="298"/>
      <c r="AI395" s="298"/>
      <c r="AJ395" s="298"/>
      <c r="AK395" s="298"/>
      <c r="AL395" s="298"/>
      <c r="AM395" s="200"/>
      <c r="AN395" s="200"/>
      <c r="AO395" s="200"/>
      <c r="AP395" s="200">
        <v>-30900</v>
      </c>
      <c r="AQ395" s="241">
        <v>-1</v>
      </c>
      <c r="AR395" s="247"/>
      <c r="AS395" s="203" t="s">
        <v>1317</v>
      </c>
      <c r="AT395" s="194">
        <f t="shared" si="10"/>
        <v>21084</v>
      </c>
      <c r="AU395" s="200">
        <v>21084</v>
      </c>
      <c r="AV395" s="246" t="e">
        <f t="shared" si="11"/>
        <v>#DIV/0!</v>
      </c>
      <c r="AW395" s="324"/>
      <c r="AX395" s="325"/>
      <c r="AY395" s="256"/>
      <c r="AZ395" s="256"/>
      <c r="BA395" s="256"/>
      <c r="BB395" s="257" t="s">
        <v>2234</v>
      </c>
      <c r="BC395" s="257"/>
      <c r="BD395" s="257"/>
      <c r="BE395" s="257"/>
      <c r="BF395" s="257"/>
      <c r="BG395" s="257"/>
      <c r="BH395" s="184">
        <v>30900</v>
      </c>
      <c r="BI395" s="203" t="s">
        <v>1851</v>
      </c>
      <c r="BJ395" s="270"/>
      <c r="BK395" s="184" t="s">
        <v>1315</v>
      </c>
      <c r="BL395" s="184" t="s">
        <v>2234</v>
      </c>
      <c r="BM395" s="178">
        <v>21084</v>
      </c>
    </row>
    <row r="396" spans="1:65" s="178" customFormat="1" ht="20.100000000000001" hidden="1" customHeight="1">
      <c r="A396" s="191"/>
      <c r="B396" s="191"/>
      <c r="C396" s="191">
        <v>1</v>
      </c>
      <c r="D396" s="191"/>
      <c r="E396" s="217" t="s">
        <v>2236</v>
      </c>
      <c r="F396" s="298">
        <v>3000</v>
      </c>
      <c r="G396" s="298">
        <v>3000</v>
      </c>
      <c r="H396" s="298"/>
      <c r="I396" s="298"/>
      <c r="J396" s="298">
        <v>1000</v>
      </c>
      <c r="K396" s="306">
        <v>1000</v>
      </c>
      <c r="L396" s="298"/>
      <c r="M396" s="298"/>
      <c r="N396" s="298"/>
      <c r="O396" s="200"/>
      <c r="P396" s="200">
        <v>0</v>
      </c>
      <c r="Q396" s="237"/>
      <c r="R396" s="200"/>
      <c r="S396" s="200"/>
      <c r="T396" s="298"/>
      <c r="U396" s="200">
        <v>-1000</v>
      </c>
      <c r="V396" s="298"/>
      <c r="W396" s="314">
        <f t="shared" si="12"/>
        <v>15000</v>
      </c>
      <c r="X396" s="298"/>
      <c r="Y396" s="298"/>
      <c r="Z396" s="298"/>
      <c r="AA396" s="298"/>
      <c r="AB396" s="298"/>
      <c r="AC396" s="298"/>
      <c r="AD396" s="298"/>
      <c r="AE396" s="298"/>
      <c r="AF396" s="298"/>
      <c r="AG396" s="298"/>
      <c r="AH396" s="298"/>
      <c r="AI396" s="298"/>
      <c r="AJ396" s="298"/>
      <c r="AK396" s="298"/>
      <c r="AL396" s="298"/>
      <c r="AM396" s="200"/>
      <c r="AN396" s="200">
        <v>1</v>
      </c>
      <c r="AO396" s="200"/>
      <c r="AP396" s="200">
        <v>-1000</v>
      </c>
      <c r="AQ396" s="241">
        <v>-1</v>
      </c>
      <c r="AR396" s="247"/>
      <c r="AS396" s="203" t="s">
        <v>1317</v>
      </c>
      <c r="AT396" s="194">
        <f t="shared" si="10"/>
        <v>15000</v>
      </c>
      <c r="AU396" s="200">
        <v>15000</v>
      </c>
      <c r="AV396" s="246" t="e">
        <f t="shared" si="11"/>
        <v>#DIV/0!</v>
      </c>
      <c r="AW396" s="324"/>
      <c r="AX396" s="325"/>
      <c r="AY396" s="256"/>
      <c r="AZ396" s="256" t="s">
        <v>2237</v>
      </c>
      <c r="BA396" s="256"/>
      <c r="BB396" s="257" t="s">
        <v>2236</v>
      </c>
      <c r="BC396" s="257"/>
      <c r="BD396" s="257"/>
      <c r="BE396" s="257"/>
      <c r="BF396" s="257"/>
      <c r="BG396" s="257"/>
      <c r="BH396" s="184">
        <v>1000</v>
      </c>
      <c r="BI396" s="203" t="s">
        <v>1851</v>
      </c>
      <c r="BJ396" s="270"/>
      <c r="BK396" s="184" t="s">
        <v>1315</v>
      </c>
      <c r="BL396" s="184" t="s">
        <v>2236</v>
      </c>
      <c r="BM396" s="178">
        <v>15000</v>
      </c>
    </row>
    <row r="397" spans="1:65" s="178" customFormat="1" ht="20.100000000000001" hidden="1" customHeight="1">
      <c r="A397" s="191"/>
      <c r="B397" s="191"/>
      <c r="C397" s="191">
        <v>1</v>
      </c>
      <c r="D397" s="191"/>
      <c r="E397" s="209" t="s">
        <v>2238</v>
      </c>
      <c r="F397" s="298">
        <v>17000</v>
      </c>
      <c r="G397" s="298">
        <v>17000</v>
      </c>
      <c r="H397" s="298"/>
      <c r="I397" s="298"/>
      <c r="J397" s="298">
        <v>17000</v>
      </c>
      <c r="K397" s="306">
        <v>17000</v>
      </c>
      <c r="L397" s="298"/>
      <c r="M397" s="298"/>
      <c r="N397" s="298"/>
      <c r="O397" s="200"/>
      <c r="P397" s="200">
        <v>0</v>
      </c>
      <c r="Q397" s="237"/>
      <c r="R397" s="200"/>
      <c r="S397" s="200"/>
      <c r="T397" s="298">
        <v>17000</v>
      </c>
      <c r="U397" s="200">
        <v>0</v>
      </c>
      <c r="V397" s="298">
        <v>17000</v>
      </c>
      <c r="W397" s="310">
        <f t="shared" si="12"/>
        <v>32630</v>
      </c>
      <c r="X397" s="298"/>
      <c r="Y397" s="298"/>
      <c r="Z397" s="298"/>
      <c r="AA397" s="298"/>
      <c r="AB397" s="298"/>
      <c r="AC397" s="298"/>
      <c r="AD397" s="298"/>
      <c r="AE397" s="298"/>
      <c r="AF397" s="298"/>
      <c r="AG397" s="298"/>
      <c r="AH397" s="298"/>
      <c r="AI397" s="298"/>
      <c r="AJ397" s="298"/>
      <c r="AK397" s="298"/>
      <c r="AL397" s="298"/>
      <c r="AM397" s="200"/>
      <c r="AN397" s="200">
        <v>1</v>
      </c>
      <c r="AO397" s="200"/>
      <c r="AP397" s="200">
        <v>0</v>
      </c>
      <c r="AQ397" s="241">
        <v>0</v>
      </c>
      <c r="AR397" s="247"/>
      <c r="AS397" s="298" t="s">
        <v>2218</v>
      </c>
      <c r="AT397" s="194">
        <f t="shared" si="10"/>
        <v>15630</v>
      </c>
      <c r="AU397" s="200">
        <v>15630</v>
      </c>
      <c r="AV397" s="246">
        <f t="shared" si="11"/>
        <v>91.941176470588204</v>
      </c>
      <c r="AW397" s="324"/>
      <c r="AX397" s="325"/>
      <c r="AY397" s="256"/>
      <c r="AZ397" s="256" t="s">
        <v>2219</v>
      </c>
      <c r="BA397" s="256"/>
      <c r="BB397" s="257" t="s">
        <v>2239</v>
      </c>
      <c r="BC397" s="257"/>
      <c r="BD397" s="257"/>
      <c r="BE397" s="257"/>
      <c r="BF397" s="257"/>
      <c r="BG397" s="257"/>
      <c r="BH397" s="184">
        <v>34000</v>
      </c>
      <c r="BI397" s="298" t="s">
        <v>1331</v>
      </c>
      <c r="BJ397" s="337"/>
      <c r="BK397" s="184" t="s">
        <v>1315</v>
      </c>
      <c r="BL397" s="184" t="s">
        <v>2238</v>
      </c>
      <c r="BM397" s="178">
        <v>32630</v>
      </c>
    </row>
    <row r="398" spans="1:65" s="178" customFormat="1" ht="30.75" hidden="1" customHeight="1">
      <c r="A398" s="191"/>
      <c r="B398" s="191"/>
      <c r="C398" s="191"/>
      <c r="D398" s="191"/>
      <c r="E398" s="209" t="s">
        <v>2240</v>
      </c>
      <c r="F398" s="298">
        <v>24000</v>
      </c>
      <c r="G398" s="298">
        <v>24000</v>
      </c>
      <c r="H398" s="298"/>
      <c r="I398" s="298"/>
      <c r="J398" s="298">
        <v>18000</v>
      </c>
      <c r="K398" s="306">
        <v>18000</v>
      </c>
      <c r="L398" s="298"/>
      <c r="M398" s="298"/>
      <c r="N398" s="298"/>
      <c r="O398" s="200"/>
      <c r="P398" s="200">
        <v>0</v>
      </c>
      <c r="Q398" s="237"/>
      <c r="R398" s="200"/>
      <c r="S398" s="200"/>
      <c r="T398" s="298"/>
      <c r="U398" s="200">
        <v>-18000</v>
      </c>
      <c r="V398" s="298"/>
      <c r="W398" s="298">
        <f t="shared" si="12"/>
        <v>0</v>
      </c>
      <c r="X398" s="298"/>
      <c r="Y398" s="298"/>
      <c r="Z398" s="298"/>
      <c r="AA398" s="298"/>
      <c r="AB398" s="298"/>
      <c r="AC398" s="298"/>
      <c r="AD398" s="298"/>
      <c r="AE398" s="298"/>
      <c r="AF398" s="298"/>
      <c r="AG398" s="298"/>
      <c r="AH398" s="298"/>
      <c r="AI398" s="298"/>
      <c r="AJ398" s="298"/>
      <c r="AK398" s="298"/>
      <c r="AL398" s="298"/>
      <c r="AM398" s="200">
        <v>1</v>
      </c>
      <c r="AN398" s="200">
        <v>1</v>
      </c>
      <c r="AO398" s="200"/>
      <c r="AP398" s="200">
        <v>-18000</v>
      </c>
      <c r="AQ398" s="241">
        <v>-1</v>
      </c>
      <c r="AR398" s="247"/>
      <c r="AS398" s="298" t="s">
        <v>1452</v>
      </c>
      <c r="AT398" s="194">
        <f t="shared" si="10"/>
        <v>0</v>
      </c>
      <c r="AU398" s="200">
        <v>0</v>
      </c>
      <c r="AV398" s="246" t="e">
        <f t="shared" si="11"/>
        <v>#DIV/0!</v>
      </c>
      <c r="AW398" s="324" t="s">
        <v>2241</v>
      </c>
      <c r="AX398" s="325"/>
      <c r="AY398" s="256" t="s">
        <v>2242</v>
      </c>
      <c r="AZ398" s="256"/>
      <c r="BA398" s="256"/>
      <c r="BB398" s="257" t="s">
        <v>2243</v>
      </c>
      <c r="BC398" s="257"/>
      <c r="BD398" s="257"/>
      <c r="BE398" s="257"/>
      <c r="BF398" s="257"/>
      <c r="BG398" s="257"/>
      <c r="BH398" s="184">
        <v>18000</v>
      </c>
      <c r="BI398" s="298" t="s">
        <v>1452</v>
      </c>
      <c r="BJ398" s="337"/>
      <c r="BK398" s="184" t="s">
        <v>1315</v>
      </c>
      <c r="BL398" s="184" t="s">
        <v>2243</v>
      </c>
    </row>
    <row r="399" spans="1:65" s="178" customFormat="1" ht="148.5" hidden="1">
      <c r="A399" s="191">
        <v>213</v>
      </c>
      <c r="B399" s="191"/>
      <c r="C399" s="191">
        <v>1</v>
      </c>
      <c r="D399" s="191"/>
      <c r="E399" s="209" t="s">
        <v>2244</v>
      </c>
      <c r="F399" s="298">
        <v>100646</v>
      </c>
      <c r="G399" s="298">
        <v>100646</v>
      </c>
      <c r="H399" s="298"/>
      <c r="I399" s="298"/>
      <c r="J399" s="298">
        <v>74079</v>
      </c>
      <c r="K399" s="306">
        <v>74079</v>
      </c>
      <c r="L399" s="298"/>
      <c r="M399" s="298"/>
      <c r="N399" s="298"/>
      <c r="O399" s="200"/>
      <c r="P399" s="200">
        <v>0</v>
      </c>
      <c r="Q399" s="237"/>
      <c r="R399" s="200"/>
      <c r="S399" s="200"/>
      <c r="T399" s="298">
        <v>38150</v>
      </c>
      <c r="U399" s="200">
        <v>-35929</v>
      </c>
      <c r="V399" s="298">
        <v>38150</v>
      </c>
      <c r="W399" s="314">
        <f t="shared" si="12"/>
        <v>38150</v>
      </c>
      <c r="X399" s="298"/>
      <c r="Y399" s="298"/>
      <c r="Z399" s="298">
        <v>38150</v>
      </c>
      <c r="AA399" s="298"/>
      <c r="AB399" s="298"/>
      <c r="AC399" s="298"/>
      <c r="AD399" s="298"/>
      <c r="AE399" s="298"/>
      <c r="AF399" s="298"/>
      <c r="AG399" s="298"/>
      <c r="AH399" s="298"/>
      <c r="AI399" s="298"/>
      <c r="AJ399" s="298"/>
      <c r="AK399" s="298"/>
      <c r="AL399" s="298"/>
      <c r="AM399" s="200"/>
      <c r="AN399" s="200">
        <v>1</v>
      </c>
      <c r="AO399" s="200" t="s">
        <v>1786</v>
      </c>
      <c r="AP399" s="200">
        <v>-35929</v>
      </c>
      <c r="AQ399" s="241">
        <v>-0.48499999999999999</v>
      </c>
      <c r="AR399" s="247" t="s">
        <v>1743</v>
      </c>
      <c r="AS399" s="203" t="s">
        <v>1805</v>
      </c>
      <c r="AT399" s="194">
        <f t="shared" si="10"/>
        <v>0</v>
      </c>
      <c r="AU399" s="200">
        <v>0</v>
      </c>
      <c r="AV399" s="246">
        <f t="shared" si="11"/>
        <v>0</v>
      </c>
      <c r="AW399" s="324" t="s">
        <v>2245</v>
      </c>
      <c r="AX399" s="325" t="s">
        <v>2246</v>
      </c>
      <c r="AY399" s="324" t="s">
        <v>2247</v>
      </c>
      <c r="AZ399" s="324" t="s">
        <v>2248</v>
      </c>
      <c r="BA399" s="324"/>
      <c r="BB399" s="257" t="s">
        <v>2249</v>
      </c>
      <c r="BC399" s="257"/>
      <c r="BD399" s="257">
        <v>37400</v>
      </c>
      <c r="BE399" s="257"/>
      <c r="BF399" s="257">
        <v>36679</v>
      </c>
      <c r="BG399" s="257"/>
      <c r="BH399" s="184">
        <v>112229</v>
      </c>
      <c r="BI399" s="203" t="s">
        <v>1331</v>
      </c>
      <c r="BJ399" s="270"/>
      <c r="BK399" s="184" t="s">
        <v>1315</v>
      </c>
      <c r="BL399" s="184" t="s">
        <v>2309</v>
      </c>
      <c r="BM399" s="178">
        <v>38150</v>
      </c>
    </row>
    <row r="400" spans="1:65" s="178" customFormat="1" ht="63" hidden="1" customHeight="1">
      <c r="A400" s="191"/>
      <c r="B400" s="191"/>
      <c r="C400" s="191"/>
      <c r="D400" s="191"/>
      <c r="E400" s="209" t="s">
        <v>2250</v>
      </c>
      <c r="F400" s="298">
        <v>1154763</v>
      </c>
      <c r="G400" s="298">
        <v>1154763</v>
      </c>
      <c r="H400" s="298">
        <v>0</v>
      </c>
      <c r="I400" s="298"/>
      <c r="J400" s="298">
        <v>1852646</v>
      </c>
      <c r="K400" s="306">
        <v>1423288</v>
      </c>
      <c r="L400" s="298"/>
      <c r="M400" s="298"/>
      <c r="N400" s="298"/>
      <c r="O400" s="200"/>
      <c r="P400" s="200">
        <v>-429358</v>
      </c>
      <c r="Q400" s="237"/>
      <c r="R400" s="200"/>
      <c r="S400" s="200"/>
      <c r="T400" s="298">
        <v>1852646</v>
      </c>
      <c r="U400" s="200">
        <v>429358</v>
      </c>
      <c r="V400" s="298">
        <v>1852646</v>
      </c>
      <c r="W400" s="298">
        <f t="shared" si="12"/>
        <v>202536</v>
      </c>
      <c r="X400" s="298">
        <v>0</v>
      </c>
      <c r="Y400" s="298"/>
      <c r="Z400" s="298"/>
      <c r="AA400" s="298"/>
      <c r="AB400" s="298"/>
      <c r="AC400" s="298"/>
      <c r="AD400" s="298"/>
      <c r="AE400" s="298"/>
      <c r="AF400" s="298"/>
      <c r="AG400" s="298"/>
      <c r="AH400" s="298"/>
      <c r="AI400" s="298"/>
      <c r="AJ400" s="298"/>
      <c r="AK400" s="298"/>
      <c r="AL400" s="298"/>
      <c r="AM400" s="203">
        <v>1</v>
      </c>
      <c r="AN400" s="203">
        <v>1</v>
      </c>
      <c r="AO400" s="203"/>
      <c r="AP400" s="200">
        <v>429358</v>
      </c>
      <c r="AQ400" s="241">
        <v>0.30199999999999999</v>
      </c>
      <c r="AR400" s="247"/>
      <c r="AS400" s="298"/>
      <c r="AT400" s="194">
        <f t="shared" si="10"/>
        <v>-1650110</v>
      </c>
      <c r="AU400" s="200">
        <v>-1718440</v>
      </c>
      <c r="AV400" s="246">
        <f t="shared" si="11"/>
        <v>-89.067744188582196</v>
      </c>
      <c r="AW400" s="324"/>
      <c r="AX400" s="325"/>
      <c r="AY400" s="256"/>
      <c r="AZ400" s="256"/>
      <c r="BA400" s="256"/>
      <c r="BB400" s="257" t="s">
        <v>2251</v>
      </c>
      <c r="BC400" s="257"/>
      <c r="BD400" s="257"/>
      <c r="BE400" s="257"/>
      <c r="BF400" s="257"/>
      <c r="BG400" s="257"/>
      <c r="BH400" s="184">
        <v>3275934</v>
      </c>
      <c r="BI400" s="298"/>
      <c r="BJ400" s="337"/>
      <c r="BK400" s="184" t="s">
        <v>1315</v>
      </c>
      <c r="BL400" s="184" t="s">
        <v>2251</v>
      </c>
      <c r="BM400" s="178">
        <v>202536</v>
      </c>
    </row>
    <row r="401" spans="1:65" s="178" customFormat="1" ht="20.100000000000001" hidden="1" customHeight="1">
      <c r="A401" s="191"/>
      <c r="B401" s="191"/>
      <c r="C401" s="191">
        <v>1</v>
      </c>
      <c r="D401" s="191"/>
      <c r="E401" s="209" t="s">
        <v>2252</v>
      </c>
      <c r="F401" s="298">
        <v>2093</v>
      </c>
      <c r="G401" s="298">
        <v>2093</v>
      </c>
      <c r="H401" s="298"/>
      <c r="I401" s="298"/>
      <c r="J401" s="298">
        <v>362</v>
      </c>
      <c r="K401" s="306">
        <v>0</v>
      </c>
      <c r="L401" s="298"/>
      <c r="M401" s="298"/>
      <c r="N401" s="298"/>
      <c r="O401" s="200"/>
      <c r="P401" s="200">
        <v>-362</v>
      </c>
      <c r="Q401" s="237"/>
      <c r="R401" s="200"/>
      <c r="S401" s="200"/>
      <c r="T401" s="298">
        <v>362</v>
      </c>
      <c r="U401" s="200">
        <v>362</v>
      </c>
      <c r="V401" s="298">
        <v>362</v>
      </c>
      <c r="W401" s="298">
        <f t="shared" si="12"/>
        <v>2231</v>
      </c>
      <c r="X401" s="298"/>
      <c r="Y401" s="298"/>
      <c r="Z401" s="298"/>
      <c r="AA401" s="298"/>
      <c r="AB401" s="298">
        <v>2231</v>
      </c>
      <c r="AC401" s="298"/>
      <c r="AD401" s="298"/>
      <c r="AE401" s="298"/>
      <c r="AF401" s="298"/>
      <c r="AG401" s="298"/>
      <c r="AH401" s="298"/>
      <c r="AI401" s="298">
        <v>362</v>
      </c>
      <c r="AJ401" s="298"/>
      <c r="AK401" s="298"/>
      <c r="AL401" s="298"/>
      <c r="AM401" s="200"/>
      <c r="AN401" s="200">
        <v>1</v>
      </c>
      <c r="AO401" s="200"/>
      <c r="AP401" s="200">
        <v>362</v>
      </c>
      <c r="AQ401" s="241">
        <v>0</v>
      </c>
      <c r="AR401" s="247"/>
      <c r="AS401" s="298" t="s">
        <v>1340</v>
      </c>
      <c r="AT401" s="194">
        <f t="shared" si="10"/>
        <v>1869</v>
      </c>
      <c r="AU401" s="200">
        <v>1869</v>
      </c>
      <c r="AV401" s="246">
        <f t="shared" si="11"/>
        <v>516.298342541436</v>
      </c>
      <c r="AW401" s="324"/>
      <c r="AX401" s="325"/>
      <c r="AY401" s="256"/>
      <c r="AZ401" s="256"/>
      <c r="BA401" s="256"/>
      <c r="BB401" s="257" t="s">
        <v>2252</v>
      </c>
      <c r="BC401" s="257"/>
      <c r="BD401" s="257"/>
      <c r="BE401" s="257"/>
      <c r="BF401" s="257"/>
      <c r="BG401" s="257"/>
      <c r="BH401" s="184">
        <v>362</v>
      </c>
      <c r="BI401" s="298" t="s">
        <v>1340</v>
      </c>
      <c r="BJ401" s="337"/>
      <c r="BK401" s="184" t="s">
        <v>1315</v>
      </c>
      <c r="BL401" s="184" t="s">
        <v>2252</v>
      </c>
      <c r="BM401" s="178">
        <v>2231</v>
      </c>
    </row>
    <row r="402" spans="1:65" s="178" customFormat="1" ht="20.100000000000001" hidden="1" customHeight="1">
      <c r="A402" s="191"/>
      <c r="B402" s="191"/>
      <c r="C402" s="191">
        <v>1</v>
      </c>
      <c r="D402" s="191"/>
      <c r="E402" s="209" t="s">
        <v>2253</v>
      </c>
      <c r="F402" s="298">
        <v>7627</v>
      </c>
      <c r="G402" s="298">
        <v>7627</v>
      </c>
      <c r="H402" s="298"/>
      <c r="I402" s="298"/>
      <c r="J402" s="298">
        <v>9672</v>
      </c>
      <c r="K402" s="306">
        <v>10717</v>
      </c>
      <c r="L402" s="298"/>
      <c r="M402" s="298"/>
      <c r="N402" s="298"/>
      <c r="O402" s="200"/>
      <c r="P402" s="200">
        <v>1045</v>
      </c>
      <c r="Q402" s="237"/>
      <c r="R402" s="200"/>
      <c r="S402" s="200"/>
      <c r="T402" s="298">
        <v>9672</v>
      </c>
      <c r="U402" s="200">
        <v>-1045</v>
      </c>
      <c r="V402" s="298">
        <v>9672</v>
      </c>
      <c r="W402" s="298">
        <f t="shared" si="12"/>
        <v>3582</v>
      </c>
      <c r="X402" s="298"/>
      <c r="Y402" s="298"/>
      <c r="Z402" s="298"/>
      <c r="AA402" s="298"/>
      <c r="AB402" s="298">
        <v>0</v>
      </c>
      <c r="AC402" s="298"/>
      <c r="AD402" s="298"/>
      <c r="AE402" s="298"/>
      <c r="AF402" s="298"/>
      <c r="AG402" s="298">
        <v>0</v>
      </c>
      <c r="AH402" s="298"/>
      <c r="AI402" s="298">
        <v>9672</v>
      </c>
      <c r="AJ402" s="298"/>
      <c r="AK402" s="298" t="s">
        <v>1638</v>
      </c>
      <c r="AL402" s="298"/>
      <c r="AM402" s="200"/>
      <c r="AN402" s="200">
        <v>1</v>
      </c>
      <c r="AO402" s="200"/>
      <c r="AP402" s="200">
        <v>-1045</v>
      </c>
      <c r="AQ402" s="241">
        <v>-9.8000000000000004E-2</v>
      </c>
      <c r="AR402" s="247"/>
      <c r="AS402" s="298" t="s">
        <v>1445</v>
      </c>
      <c r="AT402" s="194">
        <f t="shared" si="10"/>
        <v>-6090</v>
      </c>
      <c r="AU402" s="200">
        <v>-9672</v>
      </c>
      <c r="AV402" s="246">
        <f t="shared" si="11"/>
        <v>-62.9652605459057</v>
      </c>
      <c r="AW402" s="324"/>
      <c r="AX402" s="325"/>
      <c r="AY402" s="256"/>
      <c r="AZ402" s="256"/>
      <c r="BA402" s="256"/>
      <c r="BB402" s="257" t="s">
        <v>2253</v>
      </c>
      <c r="BC402" s="257"/>
      <c r="BD402" s="257"/>
      <c r="BE402" s="257"/>
      <c r="BF402" s="257">
        <v>10717</v>
      </c>
      <c r="BG402" s="257"/>
      <c r="BH402" s="184">
        <v>20389</v>
      </c>
      <c r="BI402" s="298" t="s">
        <v>1445</v>
      </c>
      <c r="BJ402" s="337"/>
      <c r="BK402" s="184" t="s">
        <v>1315</v>
      </c>
      <c r="BL402" s="184" t="s">
        <v>2253</v>
      </c>
      <c r="BM402" s="178">
        <v>3582</v>
      </c>
    </row>
    <row r="403" spans="1:65" s="178" customFormat="1" ht="20.100000000000001" hidden="1" customHeight="1">
      <c r="A403" s="191"/>
      <c r="B403" s="191"/>
      <c r="C403" s="191">
        <v>1</v>
      </c>
      <c r="D403" s="191"/>
      <c r="E403" s="209" t="s">
        <v>2254</v>
      </c>
      <c r="F403" s="298">
        <v>11900</v>
      </c>
      <c r="G403" s="298">
        <v>11900</v>
      </c>
      <c r="H403" s="298"/>
      <c r="I403" s="298"/>
      <c r="J403" s="298">
        <v>0</v>
      </c>
      <c r="K403" s="306">
        <v>2400</v>
      </c>
      <c r="L403" s="298"/>
      <c r="M403" s="298"/>
      <c r="N403" s="298"/>
      <c r="O403" s="200"/>
      <c r="P403" s="200">
        <v>2400</v>
      </c>
      <c r="Q403" s="237"/>
      <c r="R403" s="200"/>
      <c r="S403" s="200"/>
      <c r="T403" s="298">
        <v>0</v>
      </c>
      <c r="U403" s="200">
        <v>-2400</v>
      </c>
      <c r="V403" s="298">
        <v>0</v>
      </c>
      <c r="W403" s="298">
        <f t="shared" si="12"/>
        <v>0</v>
      </c>
      <c r="X403" s="298"/>
      <c r="Y403" s="298"/>
      <c r="Z403" s="298"/>
      <c r="AA403" s="298"/>
      <c r="AB403" s="298">
        <v>0</v>
      </c>
      <c r="AC403" s="298"/>
      <c r="AD403" s="298"/>
      <c r="AE403" s="298"/>
      <c r="AF403" s="298"/>
      <c r="AG403" s="298"/>
      <c r="AH403" s="298"/>
      <c r="AI403" s="298"/>
      <c r="AJ403" s="298"/>
      <c r="AK403" s="298"/>
      <c r="AL403" s="298"/>
      <c r="AM403" s="200"/>
      <c r="AN403" s="200">
        <v>1</v>
      </c>
      <c r="AO403" s="200"/>
      <c r="AP403" s="200">
        <v>-2400</v>
      </c>
      <c r="AQ403" s="241">
        <v>-1</v>
      </c>
      <c r="AR403" s="247"/>
      <c r="AS403" s="298" t="s">
        <v>1445</v>
      </c>
      <c r="AT403" s="194">
        <f t="shared" si="10"/>
        <v>0</v>
      </c>
      <c r="AU403" s="200">
        <v>0</v>
      </c>
      <c r="AV403" s="246" t="e">
        <f t="shared" si="11"/>
        <v>#DIV/0!</v>
      </c>
      <c r="AW403" s="324"/>
      <c r="AX403" s="325"/>
      <c r="AY403" s="256"/>
      <c r="AZ403" s="256"/>
      <c r="BA403" s="256"/>
      <c r="BB403" s="257" t="s">
        <v>2254</v>
      </c>
      <c r="BC403" s="257"/>
      <c r="BD403" s="257"/>
      <c r="BE403" s="257"/>
      <c r="BF403" s="257">
        <v>2400</v>
      </c>
      <c r="BG403" s="257"/>
      <c r="BH403" s="184">
        <v>2400</v>
      </c>
      <c r="BI403" s="298" t="s">
        <v>1445</v>
      </c>
      <c r="BJ403" s="337"/>
      <c r="BK403" s="184" t="s">
        <v>1315</v>
      </c>
      <c r="BL403" s="184" t="s">
        <v>2254</v>
      </c>
      <c r="BM403" s="178">
        <v>0</v>
      </c>
    </row>
    <row r="404" spans="1:65" s="178" customFormat="1" ht="20.100000000000001" hidden="1" customHeight="1">
      <c r="A404" s="191"/>
      <c r="B404" s="191"/>
      <c r="C404" s="191">
        <v>1</v>
      </c>
      <c r="D404" s="191"/>
      <c r="E404" s="209" t="s">
        <v>2255</v>
      </c>
      <c r="F404" s="298">
        <v>121150</v>
      </c>
      <c r="G404" s="298">
        <v>121150</v>
      </c>
      <c r="H404" s="298"/>
      <c r="I404" s="298"/>
      <c r="J404" s="298">
        <v>45753</v>
      </c>
      <c r="K404" s="306">
        <v>150831</v>
      </c>
      <c r="L404" s="298"/>
      <c r="M404" s="298"/>
      <c r="N404" s="298"/>
      <c r="O404" s="200"/>
      <c r="P404" s="200">
        <v>105078</v>
      </c>
      <c r="Q404" s="237"/>
      <c r="R404" s="200"/>
      <c r="S404" s="200"/>
      <c r="T404" s="298">
        <v>45753</v>
      </c>
      <c r="U404" s="200">
        <v>-105078</v>
      </c>
      <c r="V404" s="298">
        <v>45753</v>
      </c>
      <c r="W404" s="298">
        <f t="shared" si="12"/>
        <v>0</v>
      </c>
      <c r="X404" s="298"/>
      <c r="Y404" s="298"/>
      <c r="Z404" s="298"/>
      <c r="AA404" s="298"/>
      <c r="AB404" s="298">
        <v>0</v>
      </c>
      <c r="AC404" s="298"/>
      <c r="AD404" s="298"/>
      <c r="AE404" s="298"/>
      <c r="AF404" s="298"/>
      <c r="AG404" s="298">
        <v>0</v>
      </c>
      <c r="AH404" s="298"/>
      <c r="AI404" s="298">
        <v>45753</v>
      </c>
      <c r="AJ404" s="298"/>
      <c r="AK404" s="203" t="s">
        <v>1641</v>
      </c>
      <c r="AL404" s="298" t="s">
        <v>1831</v>
      </c>
      <c r="AM404" s="200"/>
      <c r="AN404" s="200">
        <v>1</v>
      </c>
      <c r="AO404" s="200"/>
      <c r="AP404" s="200">
        <v>-105078</v>
      </c>
      <c r="AQ404" s="241">
        <v>-0.69699999999999995</v>
      </c>
      <c r="AR404" s="247"/>
      <c r="AS404" s="298" t="s">
        <v>1309</v>
      </c>
      <c r="AT404" s="194">
        <f t="shared" si="10"/>
        <v>-45753</v>
      </c>
      <c r="AU404" s="200">
        <v>-45753</v>
      </c>
      <c r="AV404" s="246">
        <f t="shared" si="11"/>
        <v>-100</v>
      </c>
      <c r="AW404" s="324"/>
      <c r="AX404" s="325"/>
      <c r="AY404" s="256"/>
      <c r="AZ404" s="256"/>
      <c r="BA404" s="256"/>
      <c r="BB404" s="257" t="s">
        <v>2255</v>
      </c>
      <c r="BC404" s="257"/>
      <c r="BD404" s="257"/>
      <c r="BE404" s="257"/>
      <c r="BF404" s="257">
        <v>150831</v>
      </c>
      <c r="BG404" s="257"/>
      <c r="BH404" s="184">
        <v>196584</v>
      </c>
      <c r="BI404" s="298" t="s">
        <v>1309</v>
      </c>
      <c r="BJ404" s="337"/>
      <c r="BK404" s="184" t="s">
        <v>1315</v>
      </c>
      <c r="BL404" s="184" t="s">
        <v>2255</v>
      </c>
      <c r="BM404" s="178">
        <v>0</v>
      </c>
    </row>
    <row r="405" spans="1:65" s="178" customFormat="1" ht="20.100000000000001" hidden="1" customHeight="1">
      <c r="A405" s="191"/>
      <c r="B405" s="191"/>
      <c r="C405" s="191">
        <v>1</v>
      </c>
      <c r="D405" s="191"/>
      <c r="E405" s="209" t="s">
        <v>2256</v>
      </c>
      <c r="F405" s="298"/>
      <c r="G405" s="298"/>
      <c r="H405" s="298"/>
      <c r="I405" s="298"/>
      <c r="J405" s="298">
        <v>600</v>
      </c>
      <c r="K405" s="306">
        <v>0</v>
      </c>
      <c r="L405" s="298"/>
      <c r="M405" s="298"/>
      <c r="N405" s="298"/>
      <c r="O405" s="200"/>
      <c r="P405" s="200">
        <v>-600</v>
      </c>
      <c r="Q405" s="237"/>
      <c r="R405" s="200"/>
      <c r="S405" s="200"/>
      <c r="T405" s="298">
        <v>600</v>
      </c>
      <c r="U405" s="200">
        <v>600</v>
      </c>
      <c r="V405" s="298">
        <v>600</v>
      </c>
      <c r="W405" s="298">
        <f t="shared" si="12"/>
        <v>0</v>
      </c>
      <c r="X405" s="298"/>
      <c r="Y405" s="298"/>
      <c r="Z405" s="298"/>
      <c r="AA405" s="298"/>
      <c r="AB405" s="298">
        <v>0</v>
      </c>
      <c r="AC405" s="298"/>
      <c r="AD405" s="298"/>
      <c r="AE405" s="298"/>
      <c r="AF405" s="298"/>
      <c r="AG405" s="298">
        <v>0</v>
      </c>
      <c r="AH405" s="298"/>
      <c r="AI405" s="298">
        <v>600</v>
      </c>
      <c r="AJ405" s="298"/>
      <c r="AK405" s="298" t="s">
        <v>1643</v>
      </c>
      <c r="AL405" s="298"/>
      <c r="AM405" s="200"/>
      <c r="AN405" s="200"/>
      <c r="AO405" s="200"/>
      <c r="AP405" s="200">
        <v>600</v>
      </c>
      <c r="AQ405" s="241">
        <v>0</v>
      </c>
      <c r="AR405" s="247"/>
      <c r="AS405" s="298" t="s">
        <v>1309</v>
      </c>
      <c r="AT405" s="194">
        <f t="shared" si="10"/>
        <v>-600</v>
      </c>
      <c r="AU405" s="200">
        <v>-600</v>
      </c>
      <c r="AV405" s="246">
        <f t="shared" si="11"/>
        <v>-100</v>
      </c>
      <c r="AW405" s="324"/>
      <c r="AX405" s="325"/>
      <c r="AY405" s="256"/>
      <c r="AZ405" s="256"/>
      <c r="BA405" s="256"/>
      <c r="BB405" s="257" t="s">
        <v>2256</v>
      </c>
      <c r="BC405" s="257"/>
      <c r="BD405" s="257"/>
      <c r="BE405" s="257"/>
      <c r="BF405" s="257"/>
      <c r="BG405" s="257"/>
      <c r="BH405" s="184">
        <v>600</v>
      </c>
      <c r="BI405" s="298" t="s">
        <v>1309</v>
      </c>
      <c r="BJ405" s="337"/>
      <c r="BK405" s="184" t="s">
        <v>1315</v>
      </c>
      <c r="BL405" s="184" t="s">
        <v>2256</v>
      </c>
      <c r="BM405" s="178">
        <v>0</v>
      </c>
    </row>
    <row r="406" spans="1:65" s="178" customFormat="1" ht="20.100000000000001" hidden="1" customHeight="1">
      <c r="A406" s="191"/>
      <c r="B406" s="191"/>
      <c r="C406" s="191">
        <v>1</v>
      </c>
      <c r="D406" s="191"/>
      <c r="E406" s="209" t="s">
        <v>2257</v>
      </c>
      <c r="F406" s="298">
        <v>22468</v>
      </c>
      <c r="G406" s="298">
        <v>22468</v>
      </c>
      <c r="H406" s="298"/>
      <c r="I406" s="298"/>
      <c r="J406" s="298">
        <v>33087</v>
      </c>
      <c r="K406" s="306">
        <v>37398</v>
      </c>
      <c r="L406" s="298"/>
      <c r="M406" s="298"/>
      <c r="N406" s="298"/>
      <c r="O406" s="200"/>
      <c r="P406" s="200">
        <v>4311</v>
      </c>
      <c r="Q406" s="237"/>
      <c r="R406" s="200"/>
      <c r="S406" s="200"/>
      <c r="T406" s="298">
        <v>33087</v>
      </c>
      <c r="U406" s="200">
        <v>-4311</v>
      </c>
      <c r="V406" s="298">
        <v>33087</v>
      </c>
      <c r="W406" s="298">
        <f t="shared" si="12"/>
        <v>0</v>
      </c>
      <c r="X406" s="298"/>
      <c r="Y406" s="298"/>
      <c r="Z406" s="298"/>
      <c r="AA406" s="298"/>
      <c r="AB406" s="298">
        <v>0</v>
      </c>
      <c r="AC406" s="298"/>
      <c r="AD406" s="298"/>
      <c r="AE406" s="298"/>
      <c r="AF406" s="298"/>
      <c r="AG406" s="298">
        <v>0</v>
      </c>
      <c r="AH406" s="298"/>
      <c r="AI406" s="298">
        <v>33087</v>
      </c>
      <c r="AJ406" s="298"/>
      <c r="AK406" s="298" t="s">
        <v>2258</v>
      </c>
      <c r="AL406" s="298" t="s">
        <v>1958</v>
      </c>
      <c r="AM406" s="200"/>
      <c r="AN406" s="200">
        <v>1</v>
      </c>
      <c r="AO406" s="200"/>
      <c r="AP406" s="200">
        <v>-4311</v>
      </c>
      <c r="AQ406" s="241">
        <v>-0.115</v>
      </c>
      <c r="AR406" s="247"/>
      <c r="AS406" s="298" t="s">
        <v>1309</v>
      </c>
      <c r="AT406" s="194">
        <f t="shared" si="10"/>
        <v>-33087</v>
      </c>
      <c r="AU406" s="200">
        <v>-33087</v>
      </c>
      <c r="AV406" s="246">
        <f t="shared" si="11"/>
        <v>-100</v>
      </c>
      <c r="AW406" s="324"/>
      <c r="AX406" s="325"/>
      <c r="AY406" s="256"/>
      <c r="AZ406" s="256"/>
      <c r="BA406" s="256"/>
      <c r="BB406" s="257" t="s">
        <v>2257</v>
      </c>
      <c r="BC406" s="257"/>
      <c r="BD406" s="257"/>
      <c r="BE406" s="257"/>
      <c r="BF406" s="257">
        <v>37398</v>
      </c>
      <c r="BG406" s="257"/>
      <c r="BH406" s="184">
        <v>70485</v>
      </c>
      <c r="BI406" s="298" t="s">
        <v>1309</v>
      </c>
      <c r="BJ406" s="337"/>
      <c r="BK406" s="184" t="s">
        <v>1315</v>
      </c>
      <c r="BL406" s="184" t="s">
        <v>2257</v>
      </c>
      <c r="BM406" s="178">
        <v>0</v>
      </c>
    </row>
    <row r="407" spans="1:65" s="178" customFormat="1" ht="20.100000000000001" hidden="1" customHeight="1">
      <c r="A407" s="191"/>
      <c r="B407" s="191"/>
      <c r="C407" s="191">
        <v>1</v>
      </c>
      <c r="D407" s="191"/>
      <c r="E407" s="209" t="s">
        <v>2259</v>
      </c>
      <c r="F407" s="298">
        <v>86882</v>
      </c>
      <c r="G407" s="298">
        <v>86882</v>
      </c>
      <c r="H407" s="298"/>
      <c r="I407" s="298"/>
      <c r="J407" s="298">
        <v>118284</v>
      </c>
      <c r="K407" s="306">
        <v>100304</v>
      </c>
      <c r="L407" s="298"/>
      <c r="M407" s="298"/>
      <c r="N407" s="298"/>
      <c r="O407" s="200"/>
      <c r="P407" s="200">
        <v>-17980</v>
      </c>
      <c r="Q407" s="237"/>
      <c r="R407" s="200"/>
      <c r="S407" s="200"/>
      <c r="T407" s="298">
        <v>118284</v>
      </c>
      <c r="U407" s="200">
        <v>17980</v>
      </c>
      <c r="V407" s="298">
        <v>118284</v>
      </c>
      <c r="W407" s="298">
        <f t="shared" si="12"/>
        <v>0</v>
      </c>
      <c r="X407" s="298"/>
      <c r="Y407" s="298"/>
      <c r="Z407" s="298"/>
      <c r="AA407" s="298"/>
      <c r="AB407" s="298">
        <v>0</v>
      </c>
      <c r="AC407" s="298"/>
      <c r="AD407" s="298"/>
      <c r="AE407" s="298"/>
      <c r="AF407" s="298"/>
      <c r="AG407" s="298">
        <v>0</v>
      </c>
      <c r="AH407" s="298"/>
      <c r="AI407" s="298">
        <v>118284</v>
      </c>
      <c r="AJ407" s="298"/>
      <c r="AK407" s="298" t="s">
        <v>2260</v>
      </c>
      <c r="AL407" s="298" t="s">
        <v>1975</v>
      </c>
      <c r="AM407" s="200"/>
      <c r="AN407" s="200">
        <v>1</v>
      </c>
      <c r="AO407" s="200"/>
      <c r="AP407" s="200">
        <v>17980</v>
      </c>
      <c r="AQ407" s="241">
        <v>0.17899999999999999</v>
      </c>
      <c r="AR407" s="247"/>
      <c r="AS407" s="203" t="s">
        <v>1327</v>
      </c>
      <c r="AT407" s="194">
        <f t="shared" si="10"/>
        <v>-118284</v>
      </c>
      <c r="AU407" s="200">
        <v>-118284</v>
      </c>
      <c r="AV407" s="246">
        <f t="shared" si="11"/>
        <v>-100</v>
      </c>
      <c r="AW407" s="324"/>
      <c r="AX407" s="325"/>
      <c r="AY407" s="256"/>
      <c r="AZ407" s="256"/>
      <c r="BA407" s="256"/>
      <c r="BB407" s="257" t="s">
        <v>2259</v>
      </c>
      <c r="BC407" s="257"/>
      <c r="BD407" s="257"/>
      <c r="BE407" s="257"/>
      <c r="BF407" s="257">
        <v>100304</v>
      </c>
      <c r="BG407" s="257"/>
      <c r="BH407" s="184">
        <v>218588</v>
      </c>
      <c r="BI407" s="203" t="s">
        <v>1327</v>
      </c>
      <c r="BJ407" s="270"/>
      <c r="BK407" s="184" t="s">
        <v>1315</v>
      </c>
      <c r="BL407" s="184" t="s">
        <v>2259</v>
      </c>
      <c r="BM407" s="178">
        <v>0</v>
      </c>
    </row>
    <row r="408" spans="1:65" s="178" customFormat="1" ht="20.100000000000001" hidden="1" customHeight="1">
      <c r="A408" s="191"/>
      <c r="B408" s="191"/>
      <c r="C408" s="191">
        <v>1</v>
      </c>
      <c r="D408" s="191"/>
      <c r="E408" s="209" t="s">
        <v>2261</v>
      </c>
      <c r="F408" s="298">
        <v>67824</v>
      </c>
      <c r="G408" s="298">
        <v>67824</v>
      </c>
      <c r="H408" s="298"/>
      <c r="I408" s="298"/>
      <c r="J408" s="298">
        <v>1405</v>
      </c>
      <c r="K408" s="306">
        <v>72195</v>
      </c>
      <c r="L408" s="298"/>
      <c r="M408" s="298"/>
      <c r="N408" s="298"/>
      <c r="O408" s="200"/>
      <c r="P408" s="200">
        <v>70790</v>
      </c>
      <c r="Q408" s="237"/>
      <c r="R408" s="200"/>
      <c r="S408" s="200"/>
      <c r="T408" s="298">
        <v>1405</v>
      </c>
      <c r="U408" s="200">
        <v>-70790</v>
      </c>
      <c r="V408" s="298">
        <v>1405</v>
      </c>
      <c r="W408" s="298">
        <f t="shared" si="12"/>
        <v>22967</v>
      </c>
      <c r="X408" s="298"/>
      <c r="Y408" s="298"/>
      <c r="Z408" s="298"/>
      <c r="AA408" s="298"/>
      <c r="AB408" s="298">
        <v>0</v>
      </c>
      <c r="AC408" s="298"/>
      <c r="AD408" s="298"/>
      <c r="AE408" s="298"/>
      <c r="AF408" s="298"/>
      <c r="AG408" s="298">
        <v>0</v>
      </c>
      <c r="AH408" s="298"/>
      <c r="AI408" s="298">
        <v>1405</v>
      </c>
      <c r="AJ408" s="298"/>
      <c r="AK408" s="298" t="s">
        <v>1649</v>
      </c>
      <c r="AL408" s="298" t="s">
        <v>1982</v>
      </c>
      <c r="AM408" s="200"/>
      <c r="AN408" s="200">
        <v>1</v>
      </c>
      <c r="AO408" s="200"/>
      <c r="AP408" s="200">
        <v>-70790</v>
      </c>
      <c r="AQ408" s="241">
        <v>-0.98099999999999998</v>
      </c>
      <c r="AR408" s="247"/>
      <c r="AS408" s="203" t="s">
        <v>1327</v>
      </c>
      <c r="AT408" s="194">
        <f t="shared" si="10"/>
        <v>21562</v>
      </c>
      <c r="AU408" s="200">
        <v>-1405</v>
      </c>
      <c r="AV408" s="246">
        <f t="shared" si="11"/>
        <v>1534.66192170818</v>
      </c>
      <c r="AW408" s="324"/>
      <c r="AX408" s="325"/>
      <c r="AY408" s="256"/>
      <c r="AZ408" s="256"/>
      <c r="BA408" s="256"/>
      <c r="BB408" s="257" t="s">
        <v>2261</v>
      </c>
      <c r="BC408" s="257"/>
      <c r="BD408" s="257"/>
      <c r="BE408" s="257"/>
      <c r="BF408" s="257">
        <v>72195</v>
      </c>
      <c r="BG408" s="257"/>
      <c r="BH408" s="184">
        <v>73600</v>
      </c>
      <c r="BI408" s="203" t="s">
        <v>1327</v>
      </c>
      <c r="BJ408" s="270"/>
      <c r="BK408" s="184" t="s">
        <v>1315</v>
      </c>
      <c r="BL408" s="184" t="s">
        <v>2261</v>
      </c>
      <c r="BM408" s="178">
        <v>22967</v>
      </c>
    </row>
    <row r="409" spans="1:65" s="178" customFormat="1" ht="20.100000000000001" hidden="1" customHeight="1">
      <c r="A409" s="191"/>
      <c r="B409" s="191"/>
      <c r="C409" s="191">
        <v>1</v>
      </c>
      <c r="D409" s="191"/>
      <c r="E409" s="209" t="s">
        <v>2262</v>
      </c>
      <c r="F409" s="298">
        <v>57074</v>
      </c>
      <c r="G409" s="298">
        <v>57074</v>
      </c>
      <c r="H409" s="298"/>
      <c r="I409" s="298"/>
      <c r="J409" s="298">
        <v>40834</v>
      </c>
      <c r="K409" s="306">
        <v>92343</v>
      </c>
      <c r="L409" s="298"/>
      <c r="M409" s="298"/>
      <c r="N409" s="298"/>
      <c r="O409" s="200"/>
      <c r="P409" s="200">
        <v>51509</v>
      </c>
      <c r="Q409" s="237"/>
      <c r="R409" s="200"/>
      <c r="S409" s="200"/>
      <c r="T409" s="298">
        <v>40834</v>
      </c>
      <c r="U409" s="200">
        <v>-51509</v>
      </c>
      <c r="V409" s="298">
        <v>40834</v>
      </c>
      <c r="W409" s="298">
        <f t="shared" si="12"/>
        <v>24816</v>
      </c>
      <c r="X409" s="298"/>
      <c r="Y409" s="298"/>
      <c r="Z409" s="298"/>
      <c r="AA409" s="298"/>
      <c r="AB409" s="298">
        <v>24816</v>
      </c>
      <c r="AC409" s="298"/>
      <c r="AD409" s="298"/>
      <c r="AE409" s="298"/>
      <c r="AF409" s="298"/>
      <c r="AG409" s="298">
        <v>0</v>
      </c>
      <c r="AH409" s="298"/>
      <c r="AI409" s="298">
        <v>40834</v>
      </c>
      <c r="AJ409" s="298"/>
      <c r="AK409" s="298" t="s">
        <v>1653</v>
      </c>
      <c r="AL409" s="298" t="s">
        <v>1845</v>
      </c>
      <c r="AM409" s="200"/>
      <c r="AN409" s="200">
        <v>1</v>
      </c>
      <c r="AO409" s="200"/>
      <c r="AP409" s="200">
        <v>-51509</v>
      </c>
      <c r="AQ409" s="241">
        <v>-0.55800000000000005</v>
      </c>
      <c r="AR409" s="247"/>
      <c r="AS409" s="203" t="s">
        <v>1317</v>
      </c>
      <c r="AT409" s="194">
        <f t="shared" si="10"/>
        <v>-16018</v>
      </c>
      <c r="AU409" s="200">
        <v>-16018</v>
      </c>
      <c r="AV409" s="246">
        <f t="shared" si="11"/>
        <v>-39.227114659352502</v>
      </c>
      <c r="AW409" s="324"/>
      <c r="AX409" s="325"/>
      <c r="AY409" s="256"/>
      <c r="AZ409" s="256"/>
      <c r="BA409" s="256"/>
      <c r="BB409" s="257" t="s">
        <v>2262</v>
      </c>
      <c r="BC409" s="257"/>
      <c r="BD409" s="257"/>
      <c r="BE409" s="257"/>
      <c r="BF409" s="257">
        <v>92343</v>
      </c>
      <c r="BG409" s="257"/>
      <c r="BH409" s="184">
        <v>133177</v>
      </c>
      <c r="BI409" s="203" t="s">
        <v>1851</v>
      </c>
      <c r="BJ409" s="270"/>
      <c r="BK409" s="184" t="s">
        <v>1315</v>
      </c>
      <c r="BL409" s="184" t="s">
        <v>2262</v>
      </c>
      <c r="BM409" s="178">
        <v>24816</v>
      </c>
    </row>
    <row r="410" spans="1:65" s="178" customFormat="1" ht="20.100000000000001" hidden="1" customHeight="1">
      <c r="A410" s="191"/>
      <c r="B410" s="191"/>
      <c r="C410" s="191">
        <v>1</v>
      </c>
      <c r="D410" s="191"/>
      <c r="E410" s="209" t="s">
        <v>2263</v>
      </c>
      <c r="F410" s="298">
        <v>219740</v>
      </c>
      <c r="G410" s="298">
        <v>219740</v>
      </c>
      <c r="H410" s="298"/>
      <c r="I410" s="298"/>
      <c r="J410" s="298">
        <v>665122</v>
      </c>
      <c r="K410" s="306">
        <v>288518</v>
      </c>
      <c r="L410" s="298"/>
      <c r="M410" s="298"/>
      <c r="N410" s="298"/>
      <c r="O410" s="200"/>
      <c r="P410" s="200">
        <v>-376604</v>
      </c>
      <c r="Q410" s="237"/>
      <c r="R410" s="200"/>
      <c r="S410" s="200"/>
      <c r="T410" s="298">
        <v>665122</v>
      </c>
      <c r="U410" s="200">
        <v>376604</v>
      </c>
      <c r="V410" s="298">
        <v>665122</v>
      </c>
      <c r="W410" s="298">
        <f t="shared" si="12"/>
        <v>85811</v>
      </c>
      <c r="X410" s="298"/>
      <c r="Y410" s="298"/>
      <c r="Z410" s="298"/>
      <c r="AA410" s="298"/>
      <c r="AB410" s="298">
        <v>85811</v>
      </c>
      <c r="AC410" s="298"/>
      <c r="AD410" s="298"/>
      <c r="AE410" s="298"/>
      <c r="AF410" s="298"/>
      <c r="AG410" s="298">
        <v>0</v>
      </c>
      <c r="AH410" s="298"/>
      <c r="AI410" s="298">
        <v>665122</v>
      </c>
      <c r="AJ410" s="298"/>
      <c r="AK410" s="298" t="s">
        <v>1655</v>
      </c>
      <c r="AL410" s="298" t="s">
        <v>1801</v>
      </c>
      <c r="AM410" s="200"/>
      <c r="AN410" s="200">
        <v>1</v>
      </c>
      <c r="AO410" s="200"/>
      <c r="AP410" s="200">
        <v>376604</v>
      </c>
      <c r="AQ410" s="241">
        <v>1.3049999999999999</v>
      </c>
      <c r="AR410" s="247"/>
      <c r="AS410" s="298" t="s">
        <v>1331</v>
      </c>
      <c r="AT410" s="194">
        <f t="shared" si="10"/>
        <v>-579311</v>
      </c>
      <c r="AU410" s="200">
        <v>-579311</v>
      </c>
      <c r="AV410" s="246">
        <f t="shared" si="11"/>
        <v>-87.098457125159001</v>
      </c>
      <c r="AW410" s="324"/>
      <c r="AX410" s="325"/>
      <c r="AY410" s="256"/>
      <c r="AZ410" s="256"/>
      <c r="BA410" s="256"/>
      <c r="BB410" s="257" t="s">
        <v>2263</v>
      </c>
      <c r="BC410" s="257"/>
      <c r="BD410" s="257"/>
      <c r="BE410" s="257"/>
      <c r="BF410" s="257">
        <v>288518</v>
      </c>
      <c r="BG410" s="257"/>
      <c r="BH410" s="184">
        <v>953640</v>
      </c>
      <c r="BI410" s="298" t="s">
        <v>1331</v>
      </c>
      <c r="BJ410" s="337"/>
      <c r="BK410" s="184" t="s">
        <v>1315</v>
      </c>
      <c r="BL410" s="184" t="s">
        <v>2263</v>
      </c>
      <c r="BM410" s="178">
        <v>85811</v>
      </c>
    </row>
    <row r="411" spans="1:65" s="178" customFormat="1" ht="20.100000000000001" hidden="1" customHeight="1">
      <c r="A411" s="191"/>
      <c r="B411" s="191"/>
      <c r="C411" s="191">
        <v>1</v>
      </c>
      <c r="D411" s="191"/>
      <c r="E411" s="209" t="s">
        <v>2264</v>
      </c>
      <c r="F411" s="298">
        <v>485016</v>
      </c>
      <c r="G411" s="298">
        <v>485016</v>
      </c>
      <c r="H411" s="298"/>
      <c r="I411" s="298"/>
      <c r="J411" s="298">
        <v>866468</v>
      </c>
      <c r="K411" s="306">
        <v>604003</v>
      </c>
      <c r="L411" s="298"/>
      <c r="M411" s="298"/>
      <c r="N411" s="298"/>
      <c r="O411" s="200"/>
      <c r="P411" s="200">
        <v>-262465</v>
      </c>
      <c r="Q411" s="237"/>
      <c r="R411" s="200"/>
      <c r="S411" s="200"/>
      <c r="T411" s="298">
        <v>866468</v>
      </c>
      <c r="U411" s="200">
        <v>262465</v>
      </c>
      <c r="V411" s="298">
        <v>866468</v>
      </c>
      <c r="W411" s="298">
        <f t="shared" si="12"/>
        <v>0</v>
      </c>
      <c r="X411" s="298"/>
      <c r="Y411" s="298"/>
      <c r="Z411" s="298"/>
      <c r="AA411" s="298"/>
      <c r="AB411" s="298">
        <v>0</v>
      </c>
      <c r="AC411" s="298"/>
      <c r="AD411" s="298"/>
      <c r="AE411" s="298"/>
      <c r="AF411" s="298"/>
      <c r="AG411" s="298">
        <v>0</v>
      </c>
      <c r="AH411" s="298"/>
      <c r="AI411" s="298">
        <v>866468</v>
      </c>
      <c r="AJ411" s="298"/>
      <c r="AK411" s="203" t="s">
        <v>1657</v>
      </c>
      <c r="AL411" s="298"/>
      <c r="AM411" s="200"/>
      <c r="AN411" s="200">
        <v>1</v>
      </c>
      <c r="AO411" s="200"/>
      <c r="AP411" s="200">
        <v>262465</v>
      </c>
      <c r="AQ411" s="241">
        <v>0.435</v>
      </c>
      <c r="AR411" s="247"/>
      <c r="AS411" s="203" t="s">
        <v>1317</v>
      </c>
      <c r="AT411" s="194">
        <f t="shared" si="10"/>
        <v>-866468</v>
      </c>
      <c r="AU411" s="200">
        <v>-866468</v>
      </c>
      <c r="AV411" s="246">
        <f t="shared" si="11"/>
        <v>-100</v>
      </c>
      <c r="AW411" s="324"/>
      <c r="AX411" s="325"/>
      <c r="AY411" s="256"/>
      <c r="AZ411" s="256"/>
      <c r="BA411" s="256"/>
      <c r="BB411" s="257" t="s">
        <v>2264</v>
      </c>
      <c r="BC411" s="257"/>
      <c r="BD411" s="257"/>
      <c r="BE411" s="257"/>
      <c r="BF411" s="257">
        <v>604003</v>
      </c>
      <c r="BG411" s="257"/>
      <c r="BH411" s="184">
        <v>1470471</v>
      </c>
      <c r="BI411" s="203" t="s">
        <v>1317</v>
      </c>
      <c r="BJ411" s="270"/>
      <c r="BK411" s="184" t="s">
        <v>1315</v>
      </c>
      <c r="BL411" s="184" t="s">
        <v>2264</v>
      </c>
      <c r="BM411" s="178">
        <v>0</v>
      </c>
    </row>
    <row r="412" spans="1:65" s="178" customFormat="1" ht="20.100000000000001" hidden="1" customHeight="1">
      <c r="A412" s="191"/>
      <c r="B412" s="191"/>
      <c r="C412" s="191">
        <v>1</v>
      </c>
      <c r="D412" s="191"/>
      <c r="E412" s="209" t="s">
        <v>2265</v>
      </c>
      <c r="F412" s="298">
        <v>6000</v>
      </c>
      <c r="G412" s="298">
        <v>6000</v>
      </c>
      <c r="H412" s="298"/>
      <c r="I412" s="298"/>
      <c r="J412" s="298">
        <v>3000</v>
      </c>
      <c r="K412" s="306">
        <v>0</v>
      </c>
      <c r="L412" s="298"/>
      <c r="M412" s="298"/>
      <c r="N412" s="298"/>
      <c r="O412" s="200"/>
      <c r="P412" s="200">
        <v>-3000</v>
      </c>
      <c r="Q412" s="237"/>
      <c r="R412" s="200"/>
      <c r="S412" s="200"/>
      <c r="T412" s="298">
        <v>3000</v>
      </c>
      <c r="U412" s="200">
        <v>3000</v>
      </c>
      <c r="V412" s="298">
        <v>3000</v>
      </c>
      <c r="W412" s="298">
        <f t="shared" si="12"/>
        <v>43781</v>
      </c>
      <c r="X412" s="298"/>
      <c r="Y412" s="298"/>
      <c r="Z412" s="298"/>
      <c r="AA412" s="298"/>
      <c r="AB412" s="298">
        <v>2000</v>
      </c>
      <c r="AC412" s="298"/>
      <c r="AD412" s="298"/>
      <c r="AE412" s="298"/>
      <c r="AF412" s="298"/>
      <c r="AG412" s="298"/>
      <c r="AH412" s="298"/>
      <c r="AI412" s="298">
        <v>3000</v>
      </c>
      <c r="AJ412" s="298"/>
      <c r="AK412" s="298"/>
      <c r="AL412" s="298"/>
      <c r="AM412" s="200"/>
      <c r="AN412" s="200">
        <v>1</v>
      </c>
      <c r="AO412" s="200"/>
      <c r="AP412" s="200">
        <v>3000</v>
      </c>
      <c r="AQ412" s="241">
        <v>0</v>
      </c>
      <c r="AR412" s="247"/>
      <c r="AS412" s="298" t="s">
        <v>1452</v>
      </c>
      <c r="AT412" s="194">
        <f t="shared" si="10"/>
        <v>40781</v>
      </c>
      <c r="AU412" s="200">
        <v>-1000</v>
      </c>
      <c r="AV412" s="246">
        <f t="shared" si="11"/>
        <v>1359.36666666667</v>
      </c>
      <c r="AW412" s="324"/>
      <c r="AX412" s="325"/>
      <c r="AY412" s="256"/>
      <c r="AZ412" s="256"/>
      <c r="BA412" s="256"/>
      <c r="BB412" s="257" t="s">
        <v>2265</v>
      </c>
      <c r="BC412" s="257"/>
      <c r="BD412" s="257"/>
      <c r="BE412" s="257"/>
      <c r="BF412" s="257"/>
      <c r="BG412" s="257"/>
      <c r="BH412" s="184">
        <v>3000</v>
      </c>
      <c r="BI412" s="298" t="s">
        <v>1452</v>
      </c>
      <c r="BJ412" s="337"/>
      <c r="BK412" s="184" t="s">
        <v>1315</v>
      </c>
      <c r="BL412" s="184" t="s">
        <v>2265</v>
      </c>
      <c r="BM412" s="178">
        <v>43781</v>
      </c>
    </row>
    <row r="413" spans="1:65" s="178" customFormat="1" ht="20.100000000000001" hidden="1" customHeight="1">
      <c r="A413" s="191"/>
      <c r="B413" s="191"/>
      <c r="C413" s="191">
        <v>1</v>
      </c>
      <c r="D413" s="191"/>
      <c r="E413" s="209" t="s">
        <v>2266</v>
      </c>
      <c r="F413" s="298">
        <v>11833</v>
      </c>
      <c r="G413" s="298">
        <v>11833</v>
      </c>
      <c r="H413" s="298"/>
      <c r="I413" s="298"/>
      <c r="J413" s="298">
        <v>18059</v>
      </c>
      <c r="K413" s="306">
        <v>10270</v>
      </c>
      <c r="L413" s="298"/>
      <c r="M413" s="298"/>
      <c r="N413" s="298"/>
      <c r="O413" s="200"/>
      <c r="P413" s="200">
        <v>-7789</v>
      </c>
      <c r="Q413" s="237"/>
      <c r="R413" s="200"/>
      <c r="S413" s="200"/>
      <c r="T413" s="298">
        <v>18059</v>
      </c>
      <c r="U413" s="200">
        <v>7789</v>
      </c>
      <c r="V413" s="298">
        <v>18059</v>
      </c>
      <c r="W413" s="298">
        <f t="shared" si="12"/>
        <v>19348</v>
      </c>
      <c r="X413" s="298"/>
      <c r="Y413" s="298"/>
      <c r="Z413" s="298"/>
      <c r="AA413" s="298"/>
      <c r="AB413" s="298">
        <v>19348</v>
      </c>
      <c r="AC413" s="298"/>
      <c r="AD413" s="298"/>
      <c r="AE413" s="298"/>
      <c r="AF413" s="298"/>
      <c r="AG413" s="298">
        <v>0</v>
      </c>
      <c r="AH413" s="298"/>
      <c r="AI413" s="298">
        <v>18059</v>
      </c>
      <c r="AJ413" s="298"/>
      <c r="AK413" s="298" t="s">
        <v>1660</v>
      </c>
      <c r="AL413" s="298"/>
      <c r="AM413" s="200"/>
      <c r="AN413" s="200">
        <v>1</v>
      </c>
      <c r="AO413" s="200"/>
      <c r="AP413" s="200">
        <v>7789</v>
      </c>
      <c r="AQ413" s="241">
        <v>0.75800000000000001</v>
      </c>
      <c r="AR413" s="247"/>
      <c r="AS413" s="298" t="s">
        <v>1691</v>
      </c>
      <c r="AT413" s="194">
        <f t="shared" si="10"/>
        <v>1289</v>
      </c>
      <c r="AU413" s="200">
        <v>1289</v>
      </c>
      <c r="AV413" s="246">
        <f t="shared" si="11"/>
        <v>7.1377152666260599</v>
      </c>
      <c r="AW413" s="324"/>
      <c r="AX413" s="325"/>
      <c r="AY413" s="256"/>
      <c r="AZ413" s="256"/>
      <c r="BA413" s="256"/>
      <c r="BB413" s="257" t="s">
        <v>2266</v>
      </c>
      <c r="BC413" s="257"/>
      <c r="BD413" s="257"/>
      <c r="BE413" s="257"/>
      <c r="BF413" s="257">
        <v>10270</v>
      </c>
      <c r="BG413" s="257"/>
      <c r="BH413" s="184">
        <v>28329</v>
      </c>
      <c r="BI413" s="298" t="s">
        <v>1691</v>
      </c>
      <c r="BJ413" s="337"/>
      <c r="BK413" s="184" t="s">
        <v>1315</v>
      </c>
      <c r="BL413" s="341" t="s">
        <v>2266</v>
      </c>
      <c r="BM413" s="181">
        <v>19348</v>
      </c>
    </row>
    <row r="414" spans="1:65" s="178" customFormat="1" ht="20.100000000000001" hidden="1" customHeight="1">
      <c r="A414" s="191"/>
      <c r="B414" s="191"/>
      <c r="C414" s="191">
        <v>1</v>
      </c>
      <c r="D414" s="191"/>
      <c r="E414" s="209" t="s">
        <v>2267</v>
      </c>
      <c r="F414" s="298"/>
      <c r="G414" s="298"/>
      <c r="H414" s="298"/>
      <c r="I414" s="298"/>
      <c r="J414" s="298">
        <v>50000</v>
      </c>
      <c r="K414" s="306">
        <v>14759</v>
      </c>
      <c r="L414" s="298"/>
      <c r="M414" s="298"/>
      <c r="N414" s="298"/>
      <c r="O414" s="200"/>
      <c r="P414" s="200">
        <v>-35241</v>
      </c>
      <c r="Q414" s="237"/>
      <c r="R414" s="200"/>
      <c r="S414" s="200"/>
      <c r="T414" s="298">
        <v>50000</v>
      </c>
      <c r="U414" s="200">
        <v>35241</v>
      </c>
      <c r="V414" s="298">
        <v>50000</v>
      </c>
      <c r="W414" s="298">
        <f t="shared" si="12"/>
        <v>0</v>
      </c>
      <c r="X414" s="298"/>
      <c r="Y414" s="298"/>
      <c r="Z414" s="298"/>
      <c r="AA414" s="298"/>
      <c r="AB414" s="298">
        <v>0</v>
      </c>
      <c r="AC414" s="298"/>
      <c r="AD414" s="298"/>
      <c r="AE414" s="298"/>
      <c r="AF414" s="298"/>
      <c r="AG414" s="298"/>
      <c r="AH414" s="298"/>
      <c r="AI414" s="298">
        <v>50000</v>
      </c>
      <c r="AJ414" s="298"/>
      <c r="AK414" s="298"/>
      <c r="AL414" s="298"/>
      <c r="AM414" s="200"/>
      <c r="AN414" s="200"/>
      <c r="AO414" s="200"/>
      <c r="AP414" s="200">
        <v>35241</v>
      </c>
      <c r="AQ414" s="241">
        <v>2.3879999999999999</v>
      </c>
      <c r="AR414" s="247"/>
      <c r="AS414" s="203" t="s">
        <v>1317</v>
      </c>
      <c r="AT414" s="194">
        <f t="shared" si="10"/>
        <v>-50000</v>
      </c>
      <c r="AU414" s="200">
        <v>-50000</v>
      </c>
      <c r="AV414" s="246">
        <f t="shared" si="11"/>
        <v>-100</v>
      </c>
      <c r="AW414" s="324"/>
      <c r="AX414" s="325"/>
      <c r="AY414" s="256"/>
      <c r="AZ414" s="256"/>
      <c r="BA414" s="256"/>
      <c r="BB414" s="257" t="s">
        <v>2268</v>
      </c>
      <c r="BC414" s="257"/>
      <c r="BD414" s="257"/>
      <c r="BE414" s="257"/>
      <c r="BF414" s="257">
        <v>14759</v>
      </c>
      <c r="BG414" s="257"/>
      <c r="BH414" s="184">
        <v>64759</v>
      </c>
      <c r="BI414" s="203" t="s">
        <v>1851</v>
      </c>
      <c r="BJ414" s="270"/>
      <c r="BK414" s="184" t="s">
        <v>1315</v>
      </c>
      <c r="BL414" s="271" t="s">
        <v>2268</v>
      </c>
      <c r="BM414" s="182">
        <v>0</v>
      </c>
    </row>
    <row r="415" spans="1:65" s="178" customFormat="1" ht="20.100000000000001" hidden="1" customHeight="1">
      <c r="A415" s="191"/>
      <c r="B415" s="191"/>
      <c r="C415" s="191">
        <v>1</v>
      </c>
      <c r="D415" s="191"/>
      <c r="E415" s="210" t="s">
        <v>2269</v>
      </c>
      <c r="F415" s="298">
        <v>55156</v>
      </c>
      <c r="G415" s="298">
        <v>55156</v>
      </c>
      <c r="H415" s="298"/>
      <c r="I415" s="298"/>
      <c r="J415" s="298">
        <v>0</v>
      </c>
      <c r="K415" s="306">
        <v>39550</v>
      </c>
      <c r="L415" s="298"/>
      <c r="M415" s="298"/>
      <c r="N415" s="298"/>
      <c r="O415" s="200"/>
      <c r="P415" s="200">
        <v>39550</v>
      </c>
      <c r="Q415" s="237"/>
      <c r="R415" s="200"/>
      <c r="S415" s="200"/>
      <c r="T415" s="315">
        <v>0</v>
      </c>
      <c r="U415" s="200">
        <v>-39550</v>
      </c>
      <c r="V415" s="298">
        <v>0</v>
      </c>
      <c r="W415" s="315">
        <f t="shared" si="12"/>
        <v>0</v>
      </c>
      <c r="X415" s="298"/>
      <c r="Y415" s="298"/>
      <c r="Z415" s="298"/>
      <c r="AA415" s="298"/>
      <c r="AB415" s="298">
        <v>0</v>
      </c>
      <c r="AC415" s="298"/>
      <c r="AD415" s="298"/>
      <c r="AE415" s="298"/>
      <c r="AF415" s="298"/>
      <c r="AG415" s="298"/>
      <c r="AH415" s="298"/>
      <c r="AI415" s="298"/>
      <c r="AJ415" s="298"/>
      <c r="AK415" s="298"/>
      <c r="AL415" s="298" t="s">
        <v>2270</v>
      </c>
      <c r="AM415" s="200"/>
      <c r="AN415" s="200">
        <v>1</v>
      </c>
      <c r="AO415" s="200"/>
      <c r="AP415" s="200">
        <v>-39550</v>
      </c>
      <c r="AQ415" s="241">
        <v>-1</v>
      </c>
      <c r="AR415" s="247"/>
      <c r="AS415" s="298" t="s">
        <v>1379</v>
      </c>
      <c r="AT415" s="244">
        <f t="shared" si="10"/>
        <v>0</v>
      </c>
      <c r="AU415" s="200">
        <v>0</v>
      </c>
      <c r="AV415" s="245" t="e">
        <f t="shared" si="11"/>
        <v>#DIV/0!</v>
      </c>
      <c r="AW415" s="324"/>
      <c r="AX415" s="325"/>
      <c r="AY415" s="256"/>
      <c r="AZ415" s="256"/>
      <c r="BA415" s="256"/>
      <c r="BB415" s="257" t="s">
        <v>2269</v>
      </c>
      <c r="BC415" s="257"/>
      <c r="BD415" s="257"/>
      <c r="BE415" s="257"/>
      <c r="BF415" s="257">
        <v>39550</v>
      </c>
      <c r="BG415" s="257"/>
      <c r="BH415" s="184">
        <v>39550</v>
      </c>
      <c r="BI415" s="298" t="s">
        <v>1379</v>
      </c>
      <c r="BJ415" s="337"/>
      <c r="BK415" s="184" t="s">
        <v>1315</v>
      </c>
      <c r="BL415" s="184" t="s">
        <v>2269</v>
      </c>
    </row>
    <row r="416" spans="1:65" s="181" customFormat="1" ht="18" customHeight="1">
      <c r="A416" s="191"/>
      <c r="B416" s="191"/>
      <c r="C416" s="191"/>
      <c r="D416" s="191"/>
      <c r="E416" s="305" t="s">
        <v>2271</v>
      </c>
      <c r="F416" s="302">
        <v>26000</v>
      </c>
      <c r="G416" s="303">
        <v>26000</v>
      </c>
      <c r="H416" s="303"/>
      <c r="I416" s="303"/>
      <c r="J416" s="303">
        <v>46825</v>
      </c>
      <c r="K416" s="309">
        <v>46825</v>
      </c>
      <c r="L416" s="303"/>
      <c r="M416" s="303"/>
      <c r="N416" s="303"/>
      <c r="O416" s="200"/>
      <c r="P416" s="200">
        <v>0</v>
      </c>
      <c r="Q416" s="237"/>
      <c r="R416" s="200"/>
      <c r="S416" s="200"/>
      <c r="T416" s="318">
        <v>63876</v>
      </c>
      <c r="U416" s="199">
        <v>17051</v>
      </c>
      <c r="V416" s="303">
        <v>63876</v>
      </c>
      <c r="W416" s="318">
        <f t="shared" si="12"/>
        <v>109425</v>
      </c>
      <c r="X416" s="302"/>
      <c r="Y416" s="303"/>
      <c r="Z416" s="303"/>
      <c r="AA416" s="303"/>
      <c r="AB416" s="303"/>
      <c r="AC416" s="303"/>
      <c r="AD416" s="303"/>
      <c r="AE416" s="303"/>
      <c r="AF416" s="303"/>
      <c r="AG416" s="303"/>
      <c r="AH416" s="303"/>
      <c r="AI416" s="303"/>
      <c r="AJ416" s="303"/>
      <c r="AK416" s="303"/>
      <c r="AL416" s="303"/>
      <c r="AM416" s="200"/>
      <c r="AN416" s="200"/>
      <c r="AO416" s="200"/>
      <c r="AP416" s="200">
        <v>17051</v>
      </c>
      <c r="AQ416" s="241">
        <v>0.36399999999999999</v>
      </c>
      <c r="AR416" s="381"/>
      <c r="AS416" s="303" t="s">
        <v>1497</v>
      </c>
      <c r="AT416" s="322">
        <f t="shared" si="10"/>
        <v>45549</v>
      </c>
      <c r="AU416" s="199">
        <v>45549</v>
      </c>
      <c r="AV416" s="323">
        <f t="shared" si="11"/>
        <v>71.308472665790006</v>
      </c>
      <c r="AW416" s="329" t="s">
        <v>2272</v>
      </c>
      <c r="AX416" s="333"/>
      <c r="AY416" s="256" t="s">
        <v>2273</v>
      </c>
      <c r="AZ416" s="256"/>
      <c r="BA416" s="256"/>
      <c r="BB416" s="257" t="s">
        <v>2274</v>
      </c>
      <c r="BC416" s="257"/>
      <c r="BD416" s="257"/>
      <c r="BE416" s="257"/>
      <c r="BF416" s="257"/>
      <c r="BG416" s="257"/>
      <c r="BH416" s="184">
        <v>110701</v>
      </c>
      <c r="BI416" s="303" t="s">
        <v>1497</v>
      </c>
      <c r="BJ416" s="382"/>
      <c r="BK416" s="180"/>
      <c r="BL416" s="184" t="s">
        <v>2274</v>
      </c>
      <c r="BM416" s="178">
        <v>109425</v>
      </c>
    </row>
    <row r="417" spans="1:67" s="182" customFormat="1" ht="20.100000000000001" hidden="1" customHeight="1">
      <c r="A417" s="191"/>
      <c r="B417" s="191"/>
      <c r="C417" s="191"/>
      <c r="D417" s="191"/>
      <c r="E417" s="380" t="s">
        <v>2275</v>
      </c>
      <c r="F417" s="303"/>
      <c r="G417" s="303">
        <v>4489100</v>
      </c>
      <c r="H417" s="303"/>
      <c r="I417" s="303"/>
      <c r="J417" s="303"/>
      <c r="K417" s="309">
        <v>1516700</v>
      </c>
      <c r="L417" s="303"/>
      <c r="M417" s="303"/>
      <c r="N417" s="303"/>
      <c r="O417" s="200"/>
      <c r="P417" s="200">
        <v>1516700</v>
      </c>
      <c r="Q417" s="237"/>
      <c r="R417" s="200"/>
      <c r="S417" s="200"/>
      <c r="T417" s="303"/>
      <c r="U417" s="200">
        <v>-1516700</v>
      </c>
      <c r="V417" s="303">
        <v>1701600</v>
      </c>
      <c r="W417" s="303">
        <f t="shared" si="12"/>
        <v>0</v>
      </c>
      <c r="X417" s="303"/>
      <c r="Y417" s="303"/>
      <c r="Z417" s="303"/>
      <c r="AA417" s="303"/>
      <c r="AB417" s="303"/>
      <c r="AC417" s="303"/>
      <c r="AD417" s="303"/>
      <c r="AE417" s="303"/>
      <c r="AF417" s="303"/>
      <c r="AG417" s="303"/>
      <c r="AH417" s="303"/>
      <c r="AI417" s="303"/>
      <c r="AJ417" s="303"/>
      <c r="AK417" s="303"/>
      <c r="AL417" s="303"/>
      <c r="AM417" s="303">
        <v>1</v>
      </c>
      <c r="AN417" s="303">
        <v>1</v>
      </c>
      <c r="AO417" s="303"/>
      <c r="AP417" s="200">
        <v>-1516700</v>
      </c>
      <c r="AQ417" s="241">
        <v>-1</v>
      </c>
      <c r="AR417" s="303" t="s">
        <v>1743</v>
      </c>
      <c r="AS417" s="303" t="s">
        <v>1497</v>
      </c>
      <c r="AT417" s="194">
        <f t="shared" si="10"/>
        <v>0</v>
      </c>
      <c r="AU417" s="200">
        <v>0</v>
      </c>
      <c r="AV417" s="246" t="e">
        <f t="shared" si="11"/>
        <v>#DIV/0!</v>
      </c>
      <c r="AW417" s="335"/>
      <c r="AX417" s="333"/>
      <c r="AY417" s="256"/>
      <c r="AZ417" s="256"/>
      <c r="BA417" s="256"/>
      <c r="BB417" s="257" t="s">
        <v>2275</v>
      </c>
      <c r="BC417" s="257"/>
      <c r="BD417" s="257"/>
      <c r="BE417" s="257"/>
      <c r="BF417" s="257"/>
      <c r="BG417" s="257"/>
      <c r="BH417" s="184">
        <v>1516700</v>
      </c>
      <c r="BI417" s="303" t="s">
        <v>1497</v>
      </c>
      <c r="BJ417" s="338"/>
      <c r="BK417" s="184" t="s">
        <v>2276</v>
      </c>
      <c r="BL417" s="184" t="s">
        <v>2275</v>
      </c>
      <c r="BM417" s="178"/>
      <c r="BO417" s="178"/>
    </row>
    <row r="418" spans="1:67" s="178" customFormat="1" hidden="1">
      <c r="E418" s="184"/>
      <c r="F418" s="184"/>
      <c r="G418" s="184"/>
      <c r="H418" s="184"/>
      <c r="I418" s="184"/>
      <c r="J418" s="184"/>
      <c r="L418" s="184"/>
      <c r="M418" s="184"/>
      <c r="N418" s="184"/>
      <c r="O418" s="184"/>
      <c r="P418" s="184"/>
      <c r="Q418" s="180"/>
      <c r="R418" s="184"/>
      <c r="S418" s="184"/>
      <c r="T418" s="180">
        <v>6225000</v>
      </c>
      <c r="U418" s="184"/>
      <c r="V418" s="184"/>
      <c r="W418" s="184">
        <v>2.2000000000000002</v>
      </c>
      <c r="X418" s="184"/>
      <c r="Y418" s="184"/>
      <c r="Z418" s="184"/>
      <c r="AA418" s="184"/>
      <c r="AB418" s="184"/>
      <c r="AC418" s="184"/>
      <c r="AD418" s="184"/>
      <c r="AE418" s="184"/>
      <c r="AF418" s="184"/>
      <c r="AG418" s="184"/>
      <c r="AH418" s="184"/>
      <c r="AI418" s="184"/>
      <c r="AJ418" s="184"/>
      <c r="AK418" s="184"/>
      <c r="AL418" s="184"/>
      <c r="AM418" s="184"/>
      <c r="AN418" s="184"/>
      <c r="AO418" s="184"/>
      <c r="AP418" s="184"/>
      <c r="AQ418" s="184"/>
      <c r="AR418" s="184"/>
      <c r="AS418" s="184"/>
      <c r="AT418" s="184">
        <v>8.6</v>
      </c>
      <c r="AU418" s="184">
        <v>8.6</v>
      </c>
      <c r="AV418" s="246">
        <v>0</v>
      </c>
      <c r="AW418" s="184"/>
      <c r="AX418" s="184"/>
      <c r="AY418" s="184"/>
      <c r="AZ418" s="184"/>
      <c r="BA418" s="184"/>
      <c r="BB418" s="184"/>
      <c r="BC418" s="184"/>
      <c r="BD418" s="184"/>
      <c r="BE418" s="184"/>
      <c r="BF418" s="184"/>
      <c r="BG418" s="184"/>
      <c r="BH418" s="184"/>
      <c r="BI418" s="184"/>
      <c r="BJ418" s="184"/>
      <c r="BK418" s="184">
        <v>2.2000000000000002</v>
      </c>
      <c r="BL418" s="184"/>
    </row>
    <row r="419" spans="1:67" s="178" customFormat="1" hidden="1">
      <c r="E419" s="184"/>
      <c r="F419" s="184"/>
      <c r="G419" s="184"/>
      <c r="H419" s="184"/>
      <c r="I419" s="184"/>
      <c r="J419" s="184"/>
      <c r="K419" s="306" t="e">
        <v>#REF!</v>
      </c>
      <c r="L419" s="184"/>
      <c r="M419" s="184"/>
      <c r="N419" s="184"/>
      <c r="O419" s="184"/>
      <c r="P419" s="184"/>
      <c r="Q419" s="180"/>
      <c r="R419" s="184"/>
      <c r="S419" s="184"/>
      <c r="T419" s="184"/>
      <c r="U419" s="184"/>
      <c r="V419" s="184"/>
      <c r="W419" s="184">
        <v>6361800</v>
      </c>
      <c r="X419" s="184"/>
      <c r="Y419" s="184"/>
      <c r="Z419" s="184"/>
      <c r="AA419" s="184"/>
      <c r="AB419" s="184"/>
      <c r="AC419" s="184"/>
      <c r="AD419" s="184"/>
      <c r="AE419" s="184"/>
      <c r="AF419" s="184"/>
      <c r="AG419" s="184"/>
      <c r="AH419" s="184"/>
      <c r="AI419" s="184"/>
      <c r="AJ419" s="184"/>
      <c r="AK419" s="184"/>
      <c r="AL419" s="184"/>
      <c r="AM419" s="184"/>
      <c r="AN419" s="184"/>
      <c r="AO419" s="184"/>
      <c r="AP419" s="184"/>
      <c r="AQ419" s="184"/>
      <c r="AR419" s="184"/>
      <c r="AS419" s="184"/>
      <c r="AT419" s="184"/>
      <c r="AU419" s="184"/>
      <c r="AV419" s="246" t="e">
        <v>#DIV/0!</v>
      </c>
      <c r="AW419" s="184"/>
      <c r="AX419" s="184"/>
      <c r="AY419" s="184"/>
      <c r="AZ419" s="184"/>
      <c r="BA419" s="184"/>
      <c r="BB419" s="184"/>
      <c r="BC419" s="184"/>
      <c r="BD419" s="184"/>
      <c r="BE419" s="184"/>
      <c r="BF419" s="184"/>
      <c r="BG419" s="184"/>
      <c r="BH419" s="184"/>
      <c r="BI419" s="184"/>
      <c r="BJ419" s="184"/>
      <c r="BK419" s="184">
        <v>6361800</v>
      </c>
      <c r="BL419" s="184"/>
    </row>
    <row r="420" spans="1:67" s="178" customFormat="1" hidden="1">
      <c r="E420" s="184"/>
      <c r="F420" s="184"/>
      <c r="G420" s="184"/>
      <c r="H420" s="184"/>
      <c r="I420" s="184"/>
      <c r="J420" s="184"/>
      <c r="K420" s="306"/>
      <c r="L420" s="184"/>
      <c r="M420" s="184"/>
      <c r="N420" s="184"/>
      <c r="O420" s="184"/>
      <c r="P420" s="184"/>
      <c r="Q420" s="180"/>
      <c r="R420" s="184"/>
      <c r="S420" s="184"/>
      <c r="T420" s="184"/>
      <c r="U420" s="184"/>
      <c r="V420" s="184">
        <v>6312000</v>
      </c>
      <c r="W420" s="184">
        <v>0.8</v>
      </c>
      <c r="X420" s="184"/>
      <c r="Y420" s="184"/>
      <c r="Z420" s="184"/>
      <c r="AA420" s="184"/>
      <c r="AB420" s="184"/>
      <c r="AC420" s="184"/>
      <c r="AD420" s="184"/>
      <c r="AE420" s="184"/>
      <c r="AF420" s="184"/>
      <c r="AG420" s="184"/>
      <c r="AH420" s="184"/>
      <c r="AI420" s="184"/>
      <c r="AJ420" s="184"/>
      <c r="AK420" s="184"/>
      <c r="AL420" s="184"/>
      <c r="AM420" s="184"/>
      <c r="AN420" s="184"/>
      <c r="AO420" s="184"/>
      <c r="AP420" s="184"/>
      <c r="AQ420" s="184"/>
      <c r="AR420" s="184"/>
      <c r="AS420" s="184"/>
      <c r="AT420" s="184"/>
      <c r="AU420" s="184"/>
      <c r="AV420" s="246" t="e">
        <v>#DIV/0!</v>
      </c>
      <c r="AW420" s="184"/>
      <c r="AX420" s="184"/>
      <c r="AY420" s="184"/>
      <c r="AZ420" s="184"/>
      <c r="BA420" s="184"/>
      <c r="BB420" s="184"/>
      <c r="BC420" s="184"/>
      <c r="BD420" s="184"/>
      <c r="BE420" s="184"/>
      <c r="BF420" s="184"/>
      <c r="BG420" s="184"/>
      <c r="BH420" s="184"/>
      <c r="BI420" s="184"/>
      <c r="BJ420" s="184"/>
      <c r="BK420" s="184">
        <v>6312000.7999999998</v>
      </c>
      <c r="BL420" s="184"/>
    </row>
    <row r="421" spans="1:67" s="178" customFormat="1" hidden="1">
      <c r="E421" s="184"/>
      <c r="F421" s="184"/>
      <c r="G421" s="184"/>
      <c r="H421" s="184"/>
      <c r="I421" s="184"/>
      <c r="J421" s="184"/>
      <c r="K421" s="306" t="e">
        <v>#REF!</v>
      </c>
      <c r="L421" s="184"/>
      <c r="M421" s="184"/>
      <c r="N421" s="184"/>
      <c r="O421" s="184"/>
      <c r="P421" s="184"/>
      <c r="Q421" s="180"/>
      <c r="R421" s="184"/>
      <c r="S421" s="184"/>
      <c r="T421" s="184"/>
      <c r="U421" s="184"/>
      <c r="V421" s="184">
        <v>49800</v>
      </c>
      <c r="W421" s="184">
        <v>17068870</v>
      </c>
      <c r="X421" s="184"/>
      <c r="Y421" s="184"/>
      <c r="Z421" s="184"/>
      <c r="AA421" s="184"/>
      <c r="AB421" s="184"/>
      <c r="AC421" s="184"/>
      <c r="AD421" s="184"/>
      <c r="AE421" s="184"/>
      <c r="AF421" s="184"/>
      <c r="AG421" s="184"/>
      <c r="AH421" s="184"/>
      <c r="AI421" s="184"/>
      <c r="AJ421" s="184"/>
      <c r="AK421" s="184"/>
      <c r="AL421" s="184"/>
      <c r="AM421" s="184"/>
      <c r="AN421" s="184"/>
      <c r="AO421" s="184"/>
      <c r="AP421" s="184"/>
      <c r="AQ421" s="184"/>
      <c r="AR421" s="184"/>
      <c r="AS421" s="184"/>
      <c r="AT421" s="184"/>
      <c r="AU421" s="184"/>
      <c r="AV421" s="246" t="e">
        <v>#DIV/0!</v>
      </c>
      <c r="AW421" s="184"/>
      <c r="AX421" s="184"/>
      <c r="AY421" s="184"/>
      <c r="AZ421" s="184"/>
      <c r="BA421" s="184"/>
      <c r="BB421" s="184"/>
      <c r="BC421" s="184"/>
      <c r="BD421" s="184"/>
      <c r="BE421" s="184"/>
      <c r="BF421" s="184"/>
      <c r="BG421" s="184"/>
      <c r="BH421" s="184"/>
      <c r="BI421" s="184"/>
      <c r="BJ421" s="184"/>
      <c r="BK421" s="184">
        <v>17118670</v>
      </c>
      <c r="BL421" s="184"/>
      <c r="BM421" s="183"/>
    </row>
    <row r="422" spans="1:67" s="178" customFormat="1" hidden="1">
      <c r="E422" s="184"/>
      <c r="F422" s="184"/>
      <c r="G422" s="184"/>
      <c r="H422" s="184"/>
      <c r="I422" s="184"/>
      <c r="J422" s="184"/>
      <c r="L422" s="184"/>
      <c r="M422" s="184"/>
      <c r="N422" s="184"/>
      <c r="O422" s="184"/>
      <c r="P422" s="184"/>
      <c r="Q422" s="180"/>
      <c r="R422" s="184"/>
      <c r="S422" s="184"/>
      <c r="T422" s="184">
        <v>16820701</v>
      </c>
      <c r="U422" s="184"/>
      <c r="V422" s="184"/>
      <c r="W422" s="184">
        <v>95200</v>
      </c>
      <c r="X422" s="184"/>
      <c r="Y422" s="184"/>
      <c r="Z422" s="184"/>
      <c r="AA422" s="184"/>
      <c r="AB422" s="184"/>
      <c r="AC422" s="184"/>
      <c r="AD422" s="184"/>
      <c r="AE422" s="184"/>
      <c r="AF422" s="184"/>
      <c r="AG422" s="184"/>
      <c r="AH422" s="184"/>
      <c r="AI422" s="184"/>
      <c r="AJ422" s="184"/>
      <c r="AK422" s="184"/>
      <c r="AL422" s="184"/>
      <c r="AM422" s="184"/>
      <c r="AN422" s="184"/>
      <c r="AO422" s="184"/>
      <c r="AP422" s="184"/>
      <c r="AQ422" s="184"/>
      <c r="AR422" s="184"/>
      <c r="AS422" s="184"/>
      <c r="AT422" s="184">
        <v>1682</v>
      </c>
      <c r="AU422" s="184"/>
      <c r="AV422" s="246">
        <v>0</v>
      </c>
      <c r="AW422" s="184"/>
      <c r="AX422" s="184"/>
      <c r="AY422" s="184"/>
      <c r="AZ422" s="184"/>
      <c r="BA422" s="184"/>
      <c r="BB422" s="271"/>
      <c r="BC422" s="271"/>
      <c r="BD422" s="271"/>
      <c r="BE422" s="271"/>
      <c r="BF422" s="271"/>
      <c r="BG422" s="271"/>
      <c r="BH422" s="383">
        <v>16820701</v>
      </c>
      <c r="BI422" s="184"/>
      <c r="BJ422" s="184"/>
      <c r="BK422" s="184">
        <v>95200</v>
      </c>
      <c r="BL422" s="184"/>
    </row>
    <row r="423" spans="1:67" s="178" customFormat="1">
      <c r="E423" s="184"/>
      <c r="F423" s="184"/>
      <c r="G423" s="184"/>
      <c r="H423" s="184"/>
      <c r="I423" s="184"/>
      <c r="J423" s="184"/>
      <c r="L423" s="184"/>
      <c r="M423" s="184"/>
      <c r="N423" s="184"/>
      <c r="O423" s="184"/>
      <c r="P423" s="184"/>
      <c r="Q423" s="180"/>
      <c r="R423" s="184"/>
      <c r="S423" s="184"/>
      <c r="T423" s="298">
        <v>16552063</v>
      </c>
      <c r="U423" s="337"/>
      <c r="V423" s="337"/>
      <c r="W423" s="337"/>
      <c r="X423" s="184"/>
      <c r="Y423" s="184"/>
      <c r="Z423" s="184"/>
      <c r="AA423" s="184"/>
      <c r="AB423" s="184"/>
      <c r="AC423" s="184"/>
      <c r="AD423" s="184"/>
      <c r="AE423" s="184"/>
      <c r="AF423" s="184"/>
      <c r="AG423" s="184"/>
      <c r="AH423" s="184"/>
      <c r="AI423" s="184"/>
      <c r="AJ423" s="184"/>
      <c r="AK423" s="184"/>
      <c r="AL423" s="184"/>
      <c r="AM423" s="184"/>
      <c r="AN423" s="184"/>
      <c r="AO423" s="184"/>
      <c r="AP423" s="184"/>
      <c r="AQ423" s="184"/>
      <c r="AR423" s="184"/>
      <c r="AS423" s="184"/>
      <c r="AT423" s="184"/>
      <c r="AU423" s="184"/>
      <c r="AV423" s="246">
        <v>0</v>
      </c>
      <c r="AW423" s="184"/>
      <c r="AX423" s="184"/>
      <c r="AY423" s="184"/>
      <c r="AZ423" s="184"/>
      <c r="BA423" s="184"/>
      <c r="BB423" s="271"/>
      <c r="BC423" s="271"/>
      <c r="BD423" s="271"/>
      <c r="BE423" s="271"/>
      <c r="BF423" s="271"/>
      <c r="BG423" s="271"/>
      <c r="BH423" s="383">
        <v>16311834.720000001</v>
      </c>
      <c r="BI423" s="184"/>
      <c r="BJ423" s="184"/>
      <c r="BK423" s="184">
        <v>0</v>
      </c>
      <c r="BL423" s="184"/>
    </row>
    <row r="424" spans="1:67" ht="30.75" customHeight="1">
      <c r="E424" s="988" t="s">
        <v>2310</v>
      </c>
      <c r="F424" s="978"/>
      <c r="G424" s="978"/>
      <c r="H424" s="978"/>
      <c r="I424" s="978"/>
      <c r="J424" s="978"/>
      <c r="K424" s="978"/>
      <c r="L424" s="978"/>
      <c r="M424" s="978"/>
      <c r="N424" s="978"/>
      <c r="O424" s="978"/>
      <c r="P424" s="978"/>
      <c r="Q424" s="978"/>
      <c r="R424" s="978"/>
      <c r="S424" s="978"/>
      <c r="T424" s="988"/>
      <c r="U424" s="978"/>
      <c r="V424" s="978"/>
      <c r="W424" s="988"/>
      <c r="X424" s="978"/>
      <c r="Y424" s="978"/>
      <c r="Z424" s="978"/>
      <c r="AA424" s="978"/>
      <c r="AB424" s="978"/>
      <c r="AC424" s="978"/>
      <c r="AD424" s="978"/>
      <c r="AE424" s="978"/>
      <c r="AF424" s="978"/>
      <c r="AG424" s="978"/>
      <c r="AH424" s="978"/>
      <c r="AI424" s="978"/>
      <c r="AJ424" s="978"/>
      <c r="AK424" s="978"/>
      <c r="AL424" s="978"/>
      <c r="AM424" s="978"/>
      <c r="AN424" s="978"/>
      <c r="AO424" s="978"/>
      <c r="AP424" s="978"/>
      <c r="AQ424" s="978"/>
      <c r="AR424" s="978"/>
      <c r="AS424" s="978"/>
      <c r="AT424" s="988"/>
      <c r="AU424" s="978"/>
      <c r="AV424" s="988"/>
      <c r="BM424" s="178"/>
    </row>
    <row r="425" spans="1:67" s="178" customFormat="1">
      <c r="E425" s="184"/>
      <c r="F425" s="184"/>
      <c r="G425" s="184"/>
      <c r="H425" s="184"/>
      <c r="I425" s="184"/>
      <c r="J425" s="184"/>
      <c r="L425" s="184"/>
      <c r="M425" s="184"/>
      <c r="N425" s="184"/>
      <c r="O425" s="184"/>
      <c r="P425" s="184"/>
      <c r="Q425" s="180"/>
      <c r="R425" s="184"/>
      <c r="S425" s="184"/>
      <c r="T425" s="184"/>
      <c r="U425" s="184"/>
      <c r="V425" s="184">
        <v>632</v>
      </c>
      <c r="W425" s="184"/>
      <c r="X425" s="184"/>
      <c r="Y425" s="184"/>
      <c r="Z425" s="184"/>
      <c r="AA425" s="184"/>
      <c r="AB425" s="184"/>
      <c r="AC425" s="184"/>
      <c r="AD425" s="184"/>
      <c r="AE425" s="184"/>
      <c r="AF425" s="184"/>
      <c r="AG425" s="184"/>
      <c r="AH425" s="184"/>
      <c r="AI425" s="184"/>
      <c r="AJ425" s="184"/>
      <c r="AK425" s="184"/>
      <c r="AL425" s="184"/>
      <c r="AM425" s="184"/>
      <c r="AN425" s="184"/>
      <c r="AO425" s="184"/>
      <c r="AP425" s="184"/>
      <c r="AQ425" s="184"/>
      <c r="AR425" s="184"/>
      <c r="AS425" s="184"/>
      <c r="AT425" s="184"/>
      <c r="AU425" s="184"/>
      <c r="AV425" s="184"/>
      <c r="AW425" s="184"/>
      <c r="AX425" s="184"/>
      <c r="AY425" s="184"/>
      <c r="AZ425" s="184"/>
      <c r="BA425" s="184"/>
      <c r="BB425" s="184"/>
      <c r="BC425" s="184"/>
      <c r="BD425" s="184"/>
      <c r="BE425" s="184"/>
      <c r="BF425" s="184"/>
      <c r="BG425" s="184"/>
      <c r="BH425" s="184"/>
      <c r="BI425" s="184"/>
      <c r="BJ425" s="184"/>
      <c r="BK425" s="184"/>
      <c r="BL425" s="184"/>
    </row>
    <row r="426" spans="1:67" s="178" customFormat="1" hidden="1">
      <c r="E426" s="184"/>
      <c r="F426" s="184"/>
      <c r="G426" s="184"/>
      <c r="H426" s="184"/>
      <c r="I426" s="184"/>
      <c r="J426" s="184"/>
      <c r="L426" s="184"/>
      <c r="M426" s="184"/>
      <c r="N426" s="184"/>
      <c r="O426" s="184"/>
      <c r="P426" s="184"/>
      <c r="Q426" s="180"/>
      <c r="R426" s="184"/>
      <c r="S426" s="184"/>
      <c r="T426" s="184"/>
      <c r="U426" s="184"/>
      <c r="V426" s="184"/>
      <c r="W426" s="184"/>
      <c r="X426" s="184"/>
      <c r="Y426" s="184"/>
      <c r="Z426" s="184"/>
      <c r="AA426" s="184"/>
      <c r="AB426" s="184"/>
      <c r="AC426" s="184"/>
      <c r="AD426" s="184"/>
      <c r="AE426" s="184"/>
      <c r="AF426" s="184"/>
      <c r="AG426" s="184"/>
      <c r="AH426" s="184"/>
      <c r="AI426" s="184"/>
      <c r="AJ426" s="184"/>
      <c r="AK426" s="184"/>
      <c r="AL426" s="184"/>
      <c r="AM426" s="184"/>
      <c r="AN426" s="184"/>
      <c r="AO426" s="184"/>
      <c r="AP426" s="184"/>
      <c r="AQ426" s="184"/>
      <c r="AR426" s="184"/>
      <c r="AS426" s="184"/>
      <c r="AT426" s="184"/>
      <c r="AU426" s="184"/>
      <c r="AV426" s="184"/>
      <c r="AW426" s="184"/>
      <c r="AX426" s="184"/>
      <c r="AY426" s="184"/>
      <c r="AZ426" s="184"/>
      <c r="BA426" s="184"/>
      <c r="BB426" s="184"/>
      <c r="BC426" s="184"/>
      <c r="BD426" s="184"/>
      <c r="BE426" s="184"/>
      <c r="BF426" s="184"/>
      <c r="BG426" s="184"/>
      <c r="BH426" s="184"/>
      <c r="BI426" s="184"/>
      <c r="BJ426" s="184"/>
      <c r="BK426" s="184"/>
      <c r="BL426" s="184"/>
    </row>
    <row r="427" spans="1:67" s="178" customFormat="1" hidden="1">
      <c r="E427" s="184"/>
      <c r="F427" s="184"/>
      <c r="G427" s="184"/>
      <c r="H427" s="184"/>
      <c r="I427" s="184"/>
      <c r="J427" s="184"/>
      <c r="L427" s="184"/>
      <c r="M427" s="184"/>
      <c r="N427" s="184"/>
      <c r="O427" s="184"/>
      <c r="P427" s="184"/>
      <c r="Q427" s="180"/>
      <c r="R427" s="184"/>
      <c r="S427" s="184"/>
      <c r="T427" s="184"/>
      <c r="U427" s="184"/>
      <c r="V427" s="184"/>
      <c r="W427" s="184"/>
      <c r="X427" s="184"/>
      <c r="Y427" s="184"/>
      <c r="Z427" s="184"/>
      <c r="AA427" s="184"/>
      <c r="AB427" s="184"/>
      <c r="AC427" s="184"/>
      <c r="AD427" s="184"/>
      <c r="AE427" s="184"/>
      <c r="AF427" s="184"/>
      <c r="AG427" s="184"/>
      <c r="AH427" s="184"/>
      <c r="AI427" s="184"/>
      <c r="AJ427" s="184"/>
      <c r="AK427" s="184"/>
      <c r="AL427" s="184"/>
      <c r="AM427" s="184"/>
      <c r="AN427" s="184"/>
      <c r="AO427" s="184"/>
      <c r="AP427" s="184"/>
      <c r="AQ427" s="184"/>
      <c r="AR427" s="184"/>
      <c r="AS427" s="184"/>
      <c r="AT427" s="184"/>
      <c r="AU427" s="184"/>
      <c r="AV427" s="184"/>
      <c r="AW427" s="184"/>
      <c r="AX427" s="184"/>
      <c r="AY427" s="184"/>
      <c r="AZ427" s="184"/>
      <c r="BA427" s="184"/>
      <c r="BB427" s="184"/>
      <c r="BC427" s="184"/>
      <c r="BD427" s="184"/>
      <c r="BE427" s="184"/>
      <c r="BF427" s="184"/>
      <c r="BG427" s="184"/>
      <c r="BH427" s="184"/>
      <c r="BI427" s="184"/>
      <c r="BJ427" s="184"/>
      <c r="BK427" s="184"/>
      <c r="BL427" s="184"/>
    </row>
    <row r="428" spans="1:67" s="178" customFormat="1" hidden="1">
      <c r="E428" s="184"/>
      <c r="F428" s="184"/>
      <c r="G428" s="184"/>
      <c r="H428" s="184"/>
      <c r="I428" s="184"/>
      <c r="J428" s="184"/>
      <c r="L428" s="184"/>
      <c r="M428" s="184"/>
      <c r="N428" s="184"/>
      <c r="O428" s="184"/>
      <c r="P428" s="184"/>
      <c r="Q428" s="180"/>
      <c r="R428" s="184"/>
      <c r="S428" s="184"/>
      <c r="T428" s="184"/>
      <c r="U428" s="184"/>
      <c r="V428" s="184"/>
      <c r="W428" s="184"/>
      <c r="X428" s="184"/>
      <c r="Y428" s="184"/>
      <c r="Z428" s="184"/>
      <c r="AA428" s="184"/>
      <c r="AB428" s="184"/>
      <c r="AC428" s="184"/>
      <c r="AD428" s="184"/>
      <c r="AE428" s="184"/>
      <c r="AF428" s="184"/>
      <c r="AG428" s="184"/>
      <c r="AH428" s="184"/>
      <c r="AI428" s="184"/>
      <c r="AJ428" s="184"/>
      <c r="AK428" s="184"/>
      <c r="AL428" s="184"/>
      <c r="AM428" s="184"/>
      <c r="AN428" s="184"/>
      <c r="AO428" s="184"/>
      <c r="AP428" s="184"/>
      <c r="AQ428" s="184"/>
      <c r="AR428" s="184"/>
      <c r="AS428" s="184"/>
      <c r="AT428" s="184"/>
      <c r="AU428" s="184"/>
      <c r="AV428" s="184"/>
      <c r="AW428" s="184"/>
      <c r="AX428" s="184"/>
      <c r="AY428" s="184"/>
      <c r="AZ428" s="184"/>
      <c r="BA428" s="184"/>
      <c r="BB428" s="184"/>
      <c r="BC428" s="184"/>
      <c r="BD428" s="184"/>
      <c r="BE428" s="184"/>
      <c r="BF428" s="184"/>
      <c r="BG428" s="184"/>
      <c r="BH428" s="184"/>
      <c r="BI428" s="184"/>
      <c r="BJ428" s="184"/>
      <c r="BK428" s="184"/>
      <c r="BL428" s="184"/>
    </row>
    <row r="429" spans="1:67" s="178" customFormat="1" hidden="1">
      <c r="E429" s="184"/>
      <c r="F429" s="184"/>
      <c r="G429" s="184"/>
      <c r="H429" s="184"/>
      <c r="I429" s="184"/>
      <c r="J429" s="184"/>
      <c r="L429" s="184"/>
      <c r="M429" s="184"/>
      <c r="N429" s="184"/>
      <c r="O429" s="184"/>
      <c r="P429" s="184"/>
      <c r="Q429" s="180"/>
      <c r="R429" s="184"/>
      <c r="S429" s="184"/>
      <c r="T429" s="184"/>
      <c r="U429" s="184"/>
      <c r="V429" s="184"/>
      <c r="W429" s="184"/>
      <c r="X429" s="184"/>
      <c r="Y429" s="184"/>
      <c r="Z429" s="184"/>
      <c r="AA429" s="184"/>
      <c r="AB429" s="184"/>
      <c r="AC429" s="184"/>
      <c r="AD429" s="184"/>
      <c r="AE429" s="184"/>
      <c r="AF429" s="184"/>
      <c r="AG429" s="184"/>
      <c r="AH429" s="184"/>
      <c r="AI429" s="184"/>
      <c r="AJ429" s="184"/>
      <c r="AK429" s="184"/>
      <c r="AL429" s="184"/>
      <c r="AM429" s="184"/>
      <c r="AN429" s="184"/>
      <c r="AO429" s="184"/>
      <c r="AP429" s="184"/>
      <c r="AQ429" s="184"/>
      <c r="AR429" s="184"/>
      <c r="AS429" s="184"/>
      <c r="AT429" s="184"/>
      <c r="AU429" s="184"/>
      <c r="AV429" s="184"/>
      <c r="AW429" s="184"/>
      <c r="AX429" s="184"/>
      <c r="AY429" s="184"/>
      <c r="AZ429" s="184"/>
      <c r="BA429" s="184"/>
      <c r="BB429" s="184"/>
      <c r="BC429" s="184"/>
      <c r="BD429" s="184"/>
      <c r="BE429" s="184"/>
      <c r="BF429" s="184"/>
      <c r="BG429" s="184"/>
      <c r="BH429" s="184"/>
      <c r="BI429" s="184"/>
      <c r="BJ429" s="184"/>
      <c r="BK429" s="184"/>
      <c r="BL429" s="184"/>
    </row>
    <row r="430" spans="1:67" s="178" customFormat="1" hidden="1">
      <c r="E430" s="184"/>
      <c r="F430" s="184"/>
      <c r="G430" s="184"/>
      <c r="H430" s="184"/>
      <c r="I430" s="184"/>
      <c r="J430" s="184"/>
      <c r="L430" s="184"/>
      <c r="M430" s="184"/>
      <c r="N430" s="184"/>
      <c r="O430" s="184"/>
      <c r="P430" s="184"/>
      <c r="Q430" s="180"/>
      <c r="R430" s="184"/>
      <c r="S430" s="184"/>
      <c r="T430" s="184"/>
      <c r="U430" s="184"/>
      <c r="V430" s="184"/>
      <c r="W430" s="184">
        <v>56030</v>
      </c>
      <c r="X430" s="184"/>
      <c r="Y430" s="184"/>
      <c r="Z430" s="184"/>
      <c r="AA430" s="184"/>
      <c r="AB430" s="184"/>
      <c r="AC430" s="184"/>
      <c r="AD430" s="184"/>
      <c r="AE430" s="184"/>
      <c r="AF430" s="184"/>
      <c r="AG430" s="184"/>
      <c r="AH430" s="184"/>
      <c r="AI430" s="184"/>
      <c r="AJ430" s="184"/>
      <c r="AK430" s="184"/>
      <c r="AL430" s="184"/>
      <c r="AM430" s="184"/>
      <c r="AN430" s="184"/>
      <c r="AO430" s="184"/>
      <c r="AP430" s="184"/>
      <c r="AQ430" s="184"/>
      <c r="AR430" s="184"/>
      <c r="AS430" s="184"/>
      <c r="AT430" s="184"/>
      <c r="AU430" s="184"/>
      <c r="AV430" s="184"/>
      <c r="AW430" s="184"/>
      <c r="AX430" s="184"/>
      <c r="AY430" s="184"/>
      <c r="AZ430" s="184"/>
      <c r="BA430" s="184"/>
      <c r="BB430" s="184"/>
      <c r="BC430" s="184"/>
      <c r="BD430" s="184"/>
      <c r="BE430" s="184"/>
      <c r="BF430" s="184"/>
      <c r="BG430" s="184"/>
      <c r="BH430" s="184"/>
      <c r="BI430" s="184"/>
      <c r="BJ430" s="184"/>
      <c r="BK430" s="184"/>
      <c r="BL430" s="184"/>
      <c r="BM430" s="183"/>
    </row>
    <row r="431" spans="1:67" s="178" customFormat="1" hidden="1">
      <c r="E431" s="184"/>
      <c r="F431" s="184"/>
      <c r="G431" s="184"/>
      <c r="H431" s="184"/>
      <c r="I431" s="184"/>
      <c r="J431" s="184"/>
      <c r="L431" s="184"/>
      <c r="M431" s="184"/>
      <c r="N431" s="184"/>
      <c r="O431" s="184"/>
      <c r="P431" s="184"/>
      <c r="Q431" s="180"/>
      <c r="R431" s="184"/>
      <c r="S431" s="184"/>
      <c r="T431" s="184"/>
      <c r="U431" s="184"/>
      <c r="V431" s="184"/>
      <c r="W431" s="184">
        <v>0</v>
      </c>
      <c r="X431" s="184"/>
      <c r="Y431" s="184"/>
      <c r="Z431" s="184"/>
      <c r="AA431" s="184"/>
      <c r="AB431" s="184"/>
      <c r="AC431" s="184"/>
      <c r="AD431" s="184"/>
      <c r="AE431" s="184"/>
      <c r="AF431" s="184"/>
      <c r="AG431" s="184"/>
      <c r="AH431" s="184"/>
      <c r="AI431" s="184"/>
      <c r="AJ431" s="184"/>
      <c r="AK431" s="184"/>
      <c r="AL431" s="184"/>
      <c r="AM431" s="184"/>
      <c r="AN431" s="184"/>
      <c r="AO431" s="184"/>
      <c r="AP431" s="184"/>
      <c r="AQ431" s="184"/>
      <c r="AR431" s="184"/>
      <c r="AS431" s="184"/>
      <c r="AT431" s="184"/>
      <c r="AU431" s="184"/>
      <c r="AV431" s="184"/>
      <c r="AW431" s="184"/>
      <c r="AX431" s="184"/>
      <c r="AY431" s="184"/>
      <c r="AZ431" s="184"/>
      <c r="BA431" s="184"/>
      <c r="BB431" s="184"/>
      <c r="BC431" s="184"/>
      <c r="BD431" s="184"/>
      <c r="BE431" s="184"/>
      <c r="BF431" s="184"/>
      <c r="BG431" s="184"/>
      <c r="BH431" s="184"/>
      <c r="BI431" s="184"/>
      <c r="BJ431" s="184"/>
      <c r="BK431" s="184"/>
      <c r="BL431" s="184"/>
      <c r="BM431" s="183"/>
    </row>
    <row r="432" spans="1:67" s="178" customFormat="1" hidden="1">
      <c r="E432" s="184"/>
      <c r="F432" s="184"/>
      <c r="G432" s="184"/>
      <c r="H432" s="184"/>
      <c r="I432" s="184"/>
      <c r="J432" s="184"/>
      <c r="L432" s="184"/>
      <c r="M432" s="184"/>
      <c r="N432" s="184"/>
      <c r="O432" s="184"/>
      <c r="P432" s="184"/>
      <c r="Q432" s="180"/>
      <c r="R432" s="184"/>
      <c r="S432" s="184"/>
      <c r="T432" s="184"/>
      <c r="U432" s="184"/>
      <c r="V432" s="184"/>
      <c r="W432" s="184"/>
      <c r="X432" s="184"/>
      <c r="Y432" s="184"/>
      <c r="Z432" s="184"/>
      <c r="AA432" s="184"/>
      <c r="AB432" s="184"/>
      <c r="AC432" s="184"/>
      <c r="AD432" s="184"/>
      <c r="AE432" s="184"/>
      <c r="AF432" s="184"/>
      <c r="AG432" s="184"/>
      <c r="AH432" s="184"/>
      <c r="AI432" s="184"/>
      <c r="AJ432" s="184"/>
      <c r="AK432" s="184"/>
      <c r="AL432" s="184"/>
      <c r="AM432" s="184"/>
      <c r="AN432" s="184"/>
      <c r="AO432" s="184"/>
      <c r="AP432" s="184"/>
      <c r="AQ432" s="184"/>
      <c r="AR432" s="184"/>
      <c r="AS432" s="184"/>
      <c r="AT432" s="184"/>
      <c r="AU432" s="184"/>
      <c r="AV432" s="184"/>
      <c r="AW432" s="184"/>
      <c r="AX432" s="184"/>
      <c r="AY432" s="184"/>
      <c r="AZ432" s="184"/>
      <c r="BA432" s="184"/>
      <c r="BB432" s="184"/>
      <c r="BC432" s="184"/>
      <c r="BD432" s="184"/>
      <c r="BE432" s="184"/>
      <c r="BF432" s="184"/>
      <c r="BG432" s="184"/>
      <c r="BH432" s="184"/>
      <c r="BI432" s="184"/>
      <c r="BJ432" s="184"/>
      <c r="BK432" s="184"/>
      <c r="BL432" s="184"/>
      <c r="BM432" s="183"/>
    </row>
    <row r="433" spans="5:48" ht="21" customHeight="1">
      <c r="E433" s="988" t="s">
        <v>2311</v>
      </c>
      <c r="F433" s="978"/>
      <c r="G433" s="978"/>
      <c r="H433" s="978"/>
      <c r="I433" s="978"/>
      <c r="J433" s="978"/>
      <c r="K433" s="978"/>
      <c r="L433" s="978"/>
      <c r="M433" s="978"/>
      <c r="N433" s="978"/>
      <c r="O433" s="978"/>
      <c r="P433" s="978"/>
      <c r="Q433" s="978"/>
      <c r="R433" s="978"/>
      <c r="S433" s="978"/>
      <c r="T433" s="988"/>
      <c r="U433" s="978"/>
      <c r="V433" s="978"/>
      <c r="W433" s="988"/>
      <c r="X433" s="978"/>
      <c r="Y433" s="978"/>
      <c r="Z433" s="978"/>
      <c r="AA433" s="978"/>
      <c r="AB433" s="978"/>
      <c r="AC433" s="978"/>
      <c r="AD433" s="978"/>
      <c r="AE433" s="978"/>
      <c r="AF433" s="978"/>
      <c r="AG433" s="978"/>
      <c r="AH433" s="978"/>
      <c r="AI433" s="978"/>
      <c r="AJ433" s="978"/>
      <c r="AK433" s="978"/>
      <c r="AL433" s="978"/>
      <c r="AM433" s="978"/>
      <c r="AN433" s="978"/>
      <c r="AO433" s="978"/>
      <c r="AP433" s="978"/>
      <c r="AQ433" s="978"/>
      <c r="AR433" s="978"/>
      <c r="AS433" s="978"/>
      <c r="AT433" s="988"/>
      <c r="AU433" s="978"/>
      <c r="AV433" s="988"/>
    </row>
    <row r="434" spans="5:48" ht="21" customHeight="1">
      <c r="E434" s="988"/>
      <c r="F434" s="978"/>
      <c r="G434" s="978"/>
      <c r="H434" s="978"/>
      <c r="I434" s="978"/>
      <c r="J434" s="978"/>
      <c r="K434" s="978"/>
      <c r="L434" s="978"/>
      <c r="M434" s="978"/>
      <c r="N434" s="978"/>
      <c r="O434" s="978"/>
      <c r="P434" s="978"/>
      <c r="Q434" s="978"/>
      <c r="R434" s="978"/>
      <c r="S434" s="978"/>
      <c r="T434" s="988"/>
      <c r="U434" s="978"/>
      <c r="V434" s="978"/>
      <c r="W434" s="988"/>
      <c r="X434" s="978"/>
      <c r="Y434" s="978"/>
      <c r="Z434" s="978"/>
      <c r="AA434" s="978"/>
      <c r="AB434" s="978"/>
      <c r="AC434" s="978"/>
      <c r="AD434" s="978"/>
      <c r="AE434" s="978"/>
      <c r="AF434" s="978"/>
      <c r="AG434" s="978"/>
      <c r="AH434" s="978"/>
      <c r="AI434" s="978"/>
      <c r="AJ434" s="978"/>
      <c r="AK434" s="978"/>
      <c r="AL434" s="978"/>
      <c r="AM434" s="978"/>
      <c r="AN434" s="978"/>
      <c r="AO434" s="978"/>
      <c r="AP434" s="978"/>
      <c r="AQ434" s="978"/>
      <c r="AR434" s="978"/>
      <c r="AS434" s="978"/>
      <c r="AT434" s="988"/>
      <c r="AU434" s="978"/>
      <c r="AV434" s="988"/>
    </row>
  </sheetData>
  <autoFilter ref="A4:BX425">
    <filterColumn colId="62">
      <filters blank="1"/>
    </filterColumn>
  </autoFilter>
  <mergeCells count="52">
    <mergeCell ref="E1:BJ1"/>
    <mergeCell ref="E424:AV424"/>
    <mergeCell ref="E433:AV433"/>
    <mergeCell ref="E434:AV434"/>
    <mergeCell ref="E3:E4"/>
    <mergeCell ref="F3:F4"/>
    <mergeCell ref="G3:G4"/>
    <mergeCell ref="H3:H4"/>
    <mergeCell ref="I3:I4"/>
    <mergeCell ref="J3:J4"/>
    <mergeCell ref="K3:K4"/>
    <mergeCell ref="L3:L4"/>
    <mergeCell ref="M3:M4"/>
    <mergeCell ref="N3:N4"/>
    <mergeCell ref="O3:O4"/>
    <mergeCell ref="P3:P4"/>
    <mergeCell ref="Q3:Q4"/>
    <mergeCell ref="R3:R4"/>
    <mergeCell ref="S3:S4"/>
    <mergeCell ref="T3:T4"/>
    <mergeCell ref="U3:U4"/>
    <mergeCell ref="V3:V4"/>
    <mergeCell ref="W3:W4"/>
    <mergeCell ref="X3:X4"/>
    <mergeCell ref="Z3:Z4"/>
    <mergeCell ref="AA3:AA4"/>
    <mergeCell ref="AB3:AB4"/>
    <mergeCell ref="AC3:AC4"/>
    <mergeCell ref="AF3:AF4"/>
    <mergeCell ref="AG3:AG4"/>
    <mergeCell ref="AH3:AH4"/>
    <mergeCell ref="AI3:AI4"/>
    <mergeCell ref="AJ3:AJ4"/>
    <mergeCell ref="AK3:AK4"/>
    <mergeCell ref="AL3:AL4"/>
    <mergeCell ref="AM3:AM4"/>
    <mergeCell ref="AN3:AN4"/>
    <mergeCell ref="AO3:AO4"/>
    <mergeCell ref="AP3:AP4"/>
    <mergeCell ref="AQ3:AQ4"/>
    <mergeCell ref="AR3:AR4"/>
    <mergeCell ref="AS3:AS4"/>
    <mergeCell ref="AT3:AT4"/>
    <mergeCell ref="AU3:AU4"/>
    <mergeCell ref="AV3:AV4"/>
    <mergeCell ref="AW3:AW4"/>
    <mergeCell ref="BK3:BK4"/>
    <mergeCell ref="AX3:AX4"/>
    <mergeCell ref="AY3:AY4"/>
    <mergeCell ref="AZ3:AZ4"/>
    <mergeCell ref="BI3:BI4"/>
    <mergeCell ref="BJ3:BJ4"/>
  </mergeCells>
  <phoneticPr fontId="132" type="noConversion"/>
  <printOptions horizontalCentered="1"/>
  <pageMargins left="0.235416666666667" right="0.235416666666667" top="0.43263888888888902" bottom="0.74791666666666701" header="0.235416666666667" footer="0.31388888888888899"/>
  <pageSetup paperSize="9" scale="79" fitToHeight="2" orientation="portrait" blackAndWhite="1" useFirstPageNumber="1" r:id="rId1"/>
  <headerFooter alignWithMargins="0">
    <oddHeader>&amp;L&amp;14附表1-2</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5"/>
  <sheetViews>
    <sheetView view="pageBreakPreview" zoomScaleNormal="100" zoomScaleSheetLayoutView="100" workbookViewId="0">
      <selection activeCell="B15" sqref="B15"/>
    </sheetView>
  </sheetViews>
  <sheetFormatPr defaultColWidth="9" defaultRowHeight="14.25"/>
  <cols>
    <col min="1" max="1" width="41.625" style="115" customWidth="1"/>
    <col min="2" max="3" width="15.25" style="115" customWidth="1"/>
    <col min="4" max="4" width="15.625" style="115" customWidth="1"/>
    <col min="5" max="16384" width="9" style="115"/>
  </cols>
  <sheetData>
    <row r="1" spans="1:4" ht="22.15" customHeight="1">
      <c r="A1" s="115" t="s">
        <v>2312</v>
      </c>
    </row>
    <row r="2" spans="1:4" s="113" customFormat="1" ht="27" customHeight="1">
      <c r="A2" s="989" t="s">
        <v>109</v>
      </c>
      <c r="B2" s="989"/>
      <c r="C2" s="989"/>
      <c r="D2" s="989"/>
    </row>
    <row r="3" spans="1:4" ht="18" customHeight="1">
      <c r="A3" s="116"/>
      <c r="B3" s="117"/>
      <c r="C3" s="117"/>
      <c r="D3" s="118" t="s">
        <v>1172</v>
      </c>
    </row>
    <row r="4" spans="1:4" ht="43.5" customHeight="1">
      <c r="A4" s="170" t="s">
        <v>50</v>
      </c>
      <c r="B4" s="171" t="s">
        <v>599</v>
      </c>
      <c r="C4" s="57" t="s">
        <v>600</v>
      </c>
      <c r="D4" s="57" t="s">
        <v>601</v>
      </c>
    </row>
    <row r="5" spans="1:4" ht="37.5" customHeight="1">
      <c r="A5" s="172" t="s">
        <v>2313</v>
      </c>
      <c r="B5" s="173">
        <v>523300</v>
      </c>
      <c r="C5" s="173">
        <v>530609</v>
      </c>
      <c r="D5" s="82">
        <v>98.6</v>
      </c>
    </row>
    <row r="6" spans="1:4" ht="37.5" customHeight="1">
      <c r="A6" s="172" t="s">
        <v>2314</v>
      </c>
      <c r="B6" s="173">
        <v>31400</v>
      </c>
      <c r="C6" s="173">
        <v>35239</v>
      </c>
      <c r="D6" s="82">
        <v>89.1</v>
      </c>
    </row>
    <row r="7" spans="1:4" ht="37.5" customHeight="1">
      <c r="A7" s="172" t="s">
        <v>2315</v>
      </c>
      <c r="B7" s="173">
        <v>24475300</v>
      </c>
      <c r="C7" s="173">
        <v>24256607</v>
      </c>
      <c r="D7" s="82">
        <v>100.9</v>
      </c>
    </row>
    <row r="8" spans="1:4" ht="37.5" customHeight="1">
      <c r="A8" s="172" t="s">
        <v>2316</v>
      </c>
      <c r="B8" s="173">
        <v>198900</v>
      </c>
      <c r="C8" s="173">
        <v>202027</v>
      </c>
      <c r="D8" s="82">
        <v>98.5</v>
      </c>
    </row>
    <row r="9" spans="1:4" ht="37.5" customHeight="1">
      <c r="A9" s="172" t="s">
        <v>2317</v>
      </c>
      <c r="B9" s="173">
        <v>274500</v>
      </c>
      <c r="C9" s="173">
        <v>318150</v>
      </c>
      <c r="D9" s="82">
        <v>86.3</v>
      </c>
    </row>
    <row r="10" spans="1:4" ht="37.5" customHeight="1">
      <c r="A10" s="174" t="s">
        <v>2318</v>
      </c>
      <c r="B10" s="173">
        <v>60000</v>
      </c>
      <c r="C10" s="173">
        <v>62954</v>
      </c>
      <c r="D10" s="82">
        <v>95.3</v>
      </c>
    </row>
    <row r="11" spans="1:4" ht="37.5" customHeight="1">
      <c r="A11" s="174" t="s">
        <v>2319</v>
      </c>
      <c r="B11" s="173">
        <v>291400</v>
      </c>
      <c r="C11" s="173">
        <v>291168</v>
      </c>
      <c r="D11" s="82">
        <v>100.1</v>
      </c>
    </row>
    <row r="12" spans="1:4" s="114" customFormat="1" ht="37.5" customHeight="1">
      <c r="A12" s="87" t="s">
        <v>276</v>
      </c>
      <c r="B12" s="175">
        <v>25854800</v>
      </c>
      <c r="C12" s="175">
        <v>25696754</v>
      </c>
      <c r="D12" s="79">
        <v>100.6</v>
      </c>
    </row>
    <row r="13" spans="1:4" s="114" customFormat="1" ht="37.5" customHeight="1">
      <c r="A13" s="79" t="s">
        <v>278</v>
      </c>
      <c r="B13" s="79">
        <v>6360000</v>
      </c>
      <c r="C13" s="79">
        <v>3250000</v>
      </c>
      <c r="D13" s="79">
        <v>195.7</v>
      </c>
    </row>
    <row r="14" spans="1:4" s="114" customFormat="1" ht="37.5" customHeight="1">
      <c r="A14" s="87" t="s">
        <v>281</v>
      </c>
      <c r="B14" s="175">
        <v>32214800</v>
      </c>
      <c r="C14" s="175">
        <v>28946754</v>
      </c>
      <c r="D14" s="79">
        <v>111.3</v>
      </c>
    </row>
    <row r="15" spans="1:4" ht="73.5" customHeight="1">
      <c r="A15" s="940" t="s">
        <v>2320</v>
      </c>
      <c r="B15" s="940"/>
      <c r="C15" s="940"/>
      <c r="D15" s="940"/>
    </row>
    <row r="16" spans="1:4">
      <c r="A16" s="990"/>
      <c r="B16" s="991"/>
      <c r="C16" s="991"/>
      <c r="D16" s="991"/>
    </row>
    <row r="17" spans="1:4" ht="24.75" customHeight="1">
      <c r="A17" s="990"/>
      <c r="B17" s="991"/>
      <c r="C17" s="991"/>
      <c r="D17" s="991"/>
    </row>
    <row r="18" spans="1:4" ht="24" customHeight="1">
      <c r="A18" s="990"/>
      <c r="B18" s="991"/>
      <c r="C18" s="991"/>
      <c r="D18" s="991"/>
    </row>
    <row r="30" spans="1:4">
      <c r="B30" s="115">
        <v>21750000</v>
      </c>
    </row>
    <row r="32" spans="1:4">
      <c r="B32" s="115">
        <v>20917950</v>
      </c>
      <c r="C32" s="115">
        <v>-1856742</v>
      </c>
    </row>
    <row r="33" spans="2:3">
      <c r="B33" s="115">
        <v>784950</v>
      </c>
      <c r="C33" s="115">
        <v>795913.5</v>
      </c>
    </row>
    <row r="34" spans="2:3">
      <c r="B34" s="115">
        <v>47100</v>
      </c>
      <c r="C34" s="115">
        <v>52858.5</v>
      </c>
    </row>
    <row r="35" spans="2:3">
      <c r="C35" s="115">
        <v>1007970</v>
      </c>
    </row>
  </sheetData>
  <mergeCells count="5">
    <mergeCell ref="A2:D2"/>
    <mergeCell ref="A15:D15"/>
    <mergeCell ref="A16:D16"/>
    <mergeCell ref="A17:D17"/>
    <mergeCell ref="A18:D18"/>
  </mergeCells>
  <phoneticPr fontId="132" type="noConversion"/>
  <pageMargins left="0.70763888888888904" right="0.70763888888888904" top="0.74791666666666701" bottom="0.74791666666666701" header="0.31388888888888899" footer="0.31388888888888899"/>
  <pageSetup paperSize="9" scale="93" firstPageNumber="42" fitToHeight="0" orientation="portrait" useFirstPageNumber="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showZeros="0" view="pageBreakPreview" zoomScale="115" zoomScaleNormal="100" zoomScaleSheetLayoutView="115" workbookViewId="0">
      <selection activeCell="B15" sqref="B15"/>
    </sheetView>
  </sheetViews>
  <sheetFormatPr defaultColWidth="9" defaultRowHeight="14.25"/>
  <cols>
    <col min="1" max="1" width="31.875" style="115" customWidth="1"/>
    <col min="2" max="3" width="16" style="115" customWidth="1"/>
    <col min="4" max="4" width="16.375" style="115" customWidth="1"/>
    <col min="5" max="16384" width="9" style="115"/>
  </cols>
  <sheetData>
    <row r="1" spans="1:4">
      <c r="A1" s="115" t="s">
        <v>2321</v>
      </c>
    </row>
    <row r="2" spans="1:4" s="113" customFormat="1" ht="21">
      <c r="A2" s="989" t="s">
        <v>111</v>
      </c>
      <c r="B2" s="989"/>
      <c r="C2" s="989"/>
      <c r="D2" s="989"/>
    </row>
    <row r="3" spans="1:4" ht="16.5" customHeight="1">
      <c r="A3" s="116"/>
      <c r="B3" s="117"/>
      <c r="C3" s="117"/>
      <c r="D3" s="118" t="s">
        <v>1172</v>
      </c>
    </row>
    <row r="4" spans="1:4" ht="37.5" customHeight="1">
      <c r="A4" s="168" t="s">
        <v>50</v>
      </c>
      <c r="B4" s="75" t="s">
        <v>599</v>
      </c>
      <c r="C4" s="75" t="s">
        <v>2322</v>
      </c>
      <c r="D4" s="75" t="s">
        <v>2323</v>
      </c>
    </row>
    <row r="5" spans="1:4" ht="24" customHeight="1">
      <c r="A5" s="82" t="s">
        <v>283</v>
      </c>
      <c r="B5" s="82">
        <v>5500</v>
      </c>
      <c r="C5" s="82">
        <v>5928</v>
      </c>
      <c r="D5" s="82">
        <v>92.8</v>
      </c>
    </row>
    <row r="6" spans="1:4" ht="24" customHeight="1">
      <c r="A6" s="82" t="s">
        <v>284</v>
      </c>
      <c r="B6" s="82">
        <v>5500</v>
      </c>
      <c r="C6" s="169"/>
      <c r="D6" s="82"/>
    </row>
    <row r="7" spans="1:4" ht="24" customHeight="1">
      <c r="A7" s="82" t="s">
        <v>285</v>
      </c>
      <c r="B7" s="82">
        <v>24247400</v>
      </c>
      <c r="C7" s="82">
        <v>24193053</v>
      </c>
      <c r="D7" s="122">
        <v>100.2</v>
      </c>
    </row>
    <row r="8" spans="1:4" ht="24" customHeight="1">
      <c r="A8" s="82" t="s">
        <v>286</v>
      </c>
      <c r="B8" s="82">
        <v>74000</v>
      </c>
      <c r="C8" s="82">
        <v>78313</v>
      </c>
      <c r="D8" s="82">
        <v>94.5</v>
      </c>
    </row>
    <row r="9" spans="1:4" ht="24" customHeight="1">
      <c r="A9" s="82" t="s">
        <v>287</v>
      </c>
      <c r="B9" s="82">
        <v>17800</v>
      </c>
      <c r="C9" s="82">
        <v>23106</v>
      </c>
      <c r="D9" s="82">
        <v>77</v>
      </c>
    </row>
    <row r="10" spans="1:4" ht="24" customHeight="1">
      <c r="A10" s="82" t="s">
        <v>2324</v>
      </c>
      <c r="B10" s="82">
        <v>6608100</v>
      </c>
      <c r="C10" s="82">
        <v>3492547</v>
      </c>
      <c r="D10" s="122">
        <v>189.2</v>
      </c>
    </row>
    <row r="11" spans="1:4" ht="24" customHeight="1">
      <c r="A11" s="82" t="s">
        <v>2325</v>
      </c>
      <c r="B11" s="82">
        <v>1246600</v>
      </c>
      <c r="C11" s="82">
        <v>1144652</v>
      </c>
      <c r="D11" s="82">
        <v>108.9</v>
      </c>
    </row>
    <row r="12" spans="1:4" ht="24" customHeight="1">
      <c r="A12" s="82" t="s">
        <v>2326</v>
      </c>
      <c r="B12" s="82">
        <v>9900</v>
      </c>
      <c r="C12" s="82">
        <v>9155</v>
      </c>
      <c r="D12" s="82">
        <v>108.1</v>
      </c>
    </row>
    <row r="13" spans="1:4" ht="24" customHeight="1">
      <c r="A13" s="87" t="s">
        <v>89</v>
      </c>
      <c r="B13" s="79">
        <v>32214800</v>
      </c>
      <c r="C13" s="79">
        <v>28946754</v>
      </c>
      <c r="D13" s="79">
        <v>111.3</v>
      </c>
    </row>
    <row r="14" spans="1:4" s="114" customFormat="1" ht="147" customHeight="1">
      <c r="A14" s="940" t="s">
        <v>2327</v>
      </c>
      <c r="B14" s="940"/>
      <c r="C14" s="940"/>
      <c r="D14" s="940"/>
    </row>
    <row r="33" spans="2:3">
      <c r="B33" s="115">
        <v>21750000</v>
      </c>
    </row>
    <row r="35" spans="2:3">
      <c r="B35" s="115" t="e">
        <v>#REF!</v>
      </c>
      <c r="C35" s="115" t="e">
        <v>#REF!</v>
      </c>
    </row>
    <row r="36" spans="2:3">
      <c r="B36" s="115" t="e">
        <v>#REF!</v>
      </c>
      <c r="C36" s="115" t="e">
        <v>#REF!</v>
      </c>
    </row>
    <row r="37" spans="2:3">
      <c r="B37" s="115">
        <v>36371100</v>
      </c>
      <c r="C37" s="115">
        <v>36289579.5</v>
      </c>
    </row>
    <row r="38" spans="2:3">
      <c r="C38" s="115">
        <v>1007970</v>
      </c>
    </row>
  </sheetData>
  <mergeCells count="2">
    <mergeCell ref="A2:D2"/>
    <mergeCell ref="A14:D14"/>
  </mergeCells>
  <phoneticPr fontId="132" type="noConversion"/>
  <pageMargins left="0.70763888888888904" right="0.70763888888888904" top="0.74791666666666701" bottom="0.74791666666666701" header="0.31388888888888899" footer="0.31388888888888899"/>
  <pageSetup paperSize="9" firstPageNumber="43" orientation="portrait" useFirstPageNumber="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5"/>
  <sheetViews>
    <sheetView showZeros="0" view="pageBreakPreview" zoomScaleNormal="100" zoomScaleSheetLayoutView="100" workbookViewId="0">
      <selection activeCell="B15" sqref="B15"/>
    </sheetView>
  </sheetViews>
  <sheetFormatPr defaultColWidth="9" defaultRowHeight="14.25"/>
  <cols>
    <col min="1" max="1" width="48.25" customWidth="1"/>
    <col min="2" max="2" width="14.625" customWidth="1"/>
    <col min="3" max="3" width="11.5" customWidth="1"/>
    <col min="4" max="4" width="15.625" customWidth="1"/>
  </cols>
  <sheetData>
    <row r="1" spans="1:4" ht="22.15" customHeight="1">
      <c r="A1" s="71" t="s">
        <v>2328</v>
      </c>
    </row>
    <row r="2" spans="1:4" s="67" customFormat="1" ht="27" customHeight="1">
      <c r="A2" s="994" t="s">
        <v>2501</v>
      </c>
      <c r="B2" s="995"/>
      <c r="C2" s="995"/>
      <c r="D2" s="995"/>
    </row>
    <row r="3" spans="1:4" ht="15.75" customHeight="1">
      <c r="A3" s="90"/>
      <c r="B3" s="73"/>
      <c r="C3" s="73"/>
      <c r="D3" s="74" t="s">
        <v>1172</v>
      </c>
    </row>
    <row r="4" spans="1:4" ht="39.75" customHeight="1">
      <c r="A4" s="137" t="s">
        <v>50</v>
      </c>
      <c r="B4" s="159" t="s">
        <v>599</v>
      </c>
      <c r="C4" s="38" t="s">
        <v>600</v>
      </c>
      <c r="D4" s="38" t="s">
        <v>601</v>
      </c>
    </row>
    <row r="5" spans="1:4" ht="20.100000000000001" customHeight="1">
      <c r="A5" s="160" t="s">
        <v>2329</v>
      </c>
      <c r="B5" s="161">
        <v>10000</v>
      </c>
      <c r="C5" s="161">
        <v>13852</v>
      </c>
      <c r="D5" s="162">
        <v>72.2</v>
      </c>
    </row>
    <row r="6" spans="1:4" ht="20.100000000000001" customHeight="1">
      <c r="A6" s="160" t="s">
        <v>2330</v>
      </c>
      <c r="B6" s="161">
        <v>5500</v>
      </c>
      <c r="C6" s="161">
        <v>5928</v>
      </c>
      <c r="D6" s="162">
        <v>92.8</v>
      </c>
    </row>
    <row r="7" spans="1:4" ht="20.100000000000001" customHeight="1">
      <c r="A7" s="160" t="s">
        <v>2331</v>
      </c>
      <c r="B7" s="161">
        <v>7500</v>
      </c>
      <c r="C7" s="161">
        <v>7258</v>
      </c>
      <c r="D7" s="162">
        <v>103.3</v>
      </c>
    </row>
    <row r="8" spans="1:4" ht="20.100000000000001" customHeight="1">
      <c r="A8" s="160" t="s">
        <v>2332</v>
      </c>
      <c r="B8" s="161">
        <v>2300</v>
      </c>
      <c r="C8" s="161">
        <v>2356</v>
      </c>
      <c r="D8" s="162">
        <v>97.6</v>
      </c>
    </row>
    <row r="9" spans="1:4" ht="20.100000000000001" customHeight="1">
      <c r="A9" s="160" t="s">
        <v>2333</v>
      </c>
      <c r="B9" s="161">
        <v>14000</v>
      </c>
      <c r="C9" s="161">
        <v>15359</v>
      </c>
      <c r="D9" s="162">
        <v>91.2</v>
      </c>
    </row>
    <row r="10" spans="1:4" ht="20.100000000000001" customHeight="1">
      <c r="A10" s="160" t="s">
        <v>2334</v>
      </c>
      <c r="B10" s="161">
        <v>5500</v>
      </c>
      <c r="C10" s="161">
        <v>0</v>
      </c>
      <c r="D10" s="162" t="s">
        <v>30</v>
      </c>
    </row>
    <row r="11" spans="1:4" ht="20.100000000000001" customHeight="1">
      <c r="A11" s="160" t="s">
        <v>2335</v>
      </c>
      <c r="B11" s="161">
        <v>107300</v>
      </c>
      <c r="C11" s="161">
        <v>102753</v>
      </c>
      <c r="D11" s="162">
        <v>104.4</v>
      </c>
    </row>
    <row r="12" spans="1:4" ht="20.100000000000001" customHeight="1">
      <c r="A12" s="160" t="s">
        <v>2336</v>
      </c>
      <c r="B12" s="161">
        <v>60000</v>
      </c>
      <c r="C12" s="161">
        <v>62954</v>
      </c>
      <c r="D12" s="162">
        <v>95.3</v>
      </c>
    </row>
    <row r="13" spans="1:4" ht="20.100000000000001" customHeight="1">
      <c r="A13" s="160" t="s">
        <v>2337</v>
      </c>
      <c r="B13" s="161">
        <v>40000</v>
      </c>
      <c r="C13" s="161">
        <v>36475</v>
      </c>
      <c r="D13" s="162">
        <v>109.7</v>
      </c>
    </row>
    <row r="14" spans="1:4" ht="20.100000000000001" customHeight="1">
      <c r="A14" s="160" t="s">
        <v>2338</v>
      </c>
      <c r="B14" s="161">
        <v>0</v>
      </c>
      <c r="C14" s="161">
        <v>95</v>
      </c>
      <c r="D14" s="162">
        <v>0</v>
      </c>
    </row>
    <row r="15" spans="1:4" s="89" customFormat="1" ht="20.100000000000001" customHeight="1">
      <c r="A15" s="141" t="s">
        <v>276</v>
      </c>
      <c r="B15" s="163">
        <v>252100</v>
      </c>
      <c r="C15" s="163">
        <v>247030</v>
      </c>
      <c r="D15" s="164">
        <v>102.1</v>
      </c>
    </row>
    <row r="16" spans="1:4" s="89" customFormat="1" ht="20.100000000000001" customHeight="1">
      <c r="A16" s="155" t="s">
        <v>278</v>
      </c>
      <c r="B16" s="163">
        <v>4860000</v>
      </c>
      <c r="C16" s="163">
        <v>6760000</v>
      </c>
      <c r="D16" s="164">
        <v>71.900000000000006</v>
      </c>
    </row>
    <row r="17" spans="1:4" s="89" customFormat="1" ht="20.100000000000001" customHeight="1">
      <c r="A17" s="155" t="s">
        <v>2339</v>
      </c>
      <c r="B17" s="163">
        <v>234020</v>
      </c>
      <c r="C17" s="163">
        <v>157069</v>
      </c>
      <c r="D17" s="164">
        <v>149</v>
      </c>
    </row>
    <row r="18" spans="1:4" ht="20.100000000000001" customHeight="1">
      <c r="A18" s="165" t="s">
        <v>2340</v>
      </c>
      <c r="B18" s="161">
        <v>205920</v>
      </c>
      <c r="C18" s="161">
        <v>155669</v>
      </c>
      <c r="D18" s="162">
        <v>132.30000000000001</v>
      </c>
    </row>
    <row r="19" spans="1:4" ht="20.100000000000001" customHeight="1">
      <c r="A19" s="138" t="s">
        <v>2341</v>
      </c>
      <c r="B19" s="166">
        <v>28100</v>
      </c>
      <c r="C19" s="166">
        <v>1400</v>
      </c>
      <c r="D19" s="162">
        <v>2007.1</v>
      </c>
    </row>
    <row r="20" spans="1:4" s="89" customFormat="1" ht="20.100000000000001" customHeight="1">
      <c r="A20" s="141" t="s">
        <v>281</v>
      </c>
      <c r="B20" s="163">
        <v>5346120</v>
      </c>
      <c r="C20" s="163">
        <v>7164099</v>
      </c>
      <c r="D20" s="164">
        <v>74.599999999999994</v>
      </c>
    </row>
    <row r="21" spans="1:4" ht="23.25" customHeight="1">
      <c r="A21" s="996" t="s">
        <v>2342</v>
      </c>
      <c r="B21" s="997"/>
      <c r="C21" s="997"/>
      <c r="D21" s="997"/>
    </row>
    <row r="22" spans="1:4" ht="31.5" customHeight="1">
      <c r="A22" s="990" t="s">
        <v>2343</v>
      </c>
      <c r="B22" s="991"/>
      <c r="C22" s="991"/>
      <c r="D22" s="991"/>
    </row>
    <row r="23" spans="1:4" ht="31.5" customHeight="1">
      <c r="A23" s="998" t="s">
        <v>2344</v>
      </c>
      <c r="B23" s="999"/>
      <c r="C23" s="999"/>
      <c r="D23" s="999"/>
    </row>
    <row r="24" spans="1:4" ht="18.75" customHeight="1">
      <c r="A24" s="998" t="s">
        <v>2345</v>
      </c>
      <c r="B24" s="999"/>
      <c r="C24" s="999"/>
      <c r="D24" s="999"/>
    </row>
    <row r="25" spans="1:4" ht="18.75" customHeight="1">
      <c r="A25" s="992" t="s">
        <v>2346</v>
      </c>
      <c r="B25" s="993"/>
      <c r="C25" s="993"/>
      <c r="D25" s="993"/>
    </row>
  </sheetData>
  <mergeCells count="6">
    <mergeCell ref="A25:D25"/>
    <mergeCell ref="A2:D2"/>
    <mergeCell ref="A21:D21"/>
    <mergeCell ref="A22:D22"/>
    <mergeCell ref="A23:D23"/>
    <mergeCell ref="A24:D24"/>
  </mergeCells>
  <phoneticPr fontId="132" type="noConversion"/>
  <pageMargins left="0.70763888888888904" right="0.70763888888888904" top="0.74791666666666701" bottom="0.74791666666666701" header="0.31388888888888899" footer="0.31388888888888899"/>
  <pageSetup paperSize="9" scale="91" firstPageNumber="44" fitToHeight="0" orientation="portrait" useFirstPageNumber="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4"/>
  <sheetViews>
    <sheetView showZeros="0" view="pageBreakPreview" zoomScaleNormal="100" zoomScaleSheetLayoutView="100" workbookViewId="0">
      <selection activeCell="B15" sqref="B15"/>
    </sheetView>
  </sheetViews>
  <sheetFormatPr defaultColWidth="9" defaultRowHeight="14.25"/>
  <cols>
    <col min="1" max="1" width="53.25" customWidth="1"/>
    <col min="2" max="2" width="13.125" customWidth="1"/>
    <col min="3" max="3" width="14.375" customWidth="1"/>
    <col min="4" max="4" width="15.125" customWidth="1"/>
  </cols>
  <sheetData>
    <row r="1" spans="1:12" ht="19.149999999999999" customHeight="1">
      <c r="A1" s="71" t="s">
        <v>2347</v>
      </c>
    </row>
    <row r="2" spans="1:12" s="67" customFormat="1" ht="23.45" customHeight="1">
      <c r="A2" s="994" t="s">
        <v>2500</v>
      </c>
      <c r="B2" s="995"/>
      <c r="C2" s="995"/>
      <c r="D2" s="995"/>
    </row>
    <row r="3" spans="1:12" ht="17.45" customHeight="1">
      <c r="A3" s="90"/>
      <c r="B3" s="73"/>
      <c r="C3" s="73"/>
      <c r="D3" s="147" t="s">
        <v>1172</v>
      </c>
    </row>
    <row r="4" spans="1:12" ht="39" customHeight="1">
      <c r="A4" s="137" t="s">
        <v>50</v>
      </c>
      <c r="B4" s="137" t="s">
        <v>599</v>
      </c>
      <c r="C4" s="38" t="s">
        <v>669</v>
      </c>
      <c r="D4" s="38" t="s">
        <v>632</v>
      </c>
    </row>
    <row r="5" spans="1:12" ht="18.75" customHeight="1">
      <c r="A5" s="138" t="s">
        <v>283</v>
      </c>
      <c r="B5" s="138">
        <v>4270</v>
      </c>
      <c r="C5" s="148">
        <v>4720</v>
      </c>
      <c r="D5" s="138">
        <v>90.5</v>
      </c>
      <c r="L5">
        <v>0</v>
      </c>
    </row>
    <row r="6" spans="1:12" ht="18.75" customHeight="1">
      <c r="A6" s="149" t="s">
        <v>441</v>
      </c>
      <c r="B6" s="138">
        <v>4270</v>
      </c>
      <c r="C6" s="71">
        <v>4720</v>
      </c>
      <c r="D6" s="138">
        <v>90.5</v>
      </c>
    </row>
    <row r="7" spans="1:12" ht="18.75" customHeight="1">
      <c r="A7" s="138" t="s">
        <v>2348</v>
      </c>
      <c r="B7" s="138">
        <v>9800</v>
      </c>
      <c r="C7" s="148">
        <v>8800</v>
      </c>
      <c r="D7" s="138">
        <v>111.4</v>
      </c>
    </row>
    <row r="8" spans="1:12" ht="18.75" customHeight="1">
      <c r="A8" s="149" t="s">
        <v>449</v>
      </c>
      <c r="B8" s="138">
        <v>2300</v>
      </c>
      <c r="C8" s="148">
        <v>2300</v>
      </c>
      <c r="D8" s="138">
        <v>100</v>
      </c>
    </row>
    <row r="9" spans="1:12" ht="30.75" customHeight="1">
      <c r="A9" s="150" t="s">
        <v>2349</v>
      </c>
      <c r="B9" s="138">
        <v>7500</v>
      </c>
      <c r="C9" s="148">
        <v>6500</v>
      </c>
      <c r="D9" s="138">
        <v>115.4</v>
      </c>
    </row>
    <row r="10" spans="1:12" ht="18.75" customHeight="1">
      <c r="A10" s="138" t="s">
        <v>2350</v>
      </c>
      <c r="B10" s="138">
        <v>30300</v>
      </c>
      <c r="C10" s="148">
        <v>30375</v>
      </c>
      <c r="D10" s="138">
        <v>99.8</v>
      </c>
    </row>
    <row r="11" spans="1:12" ht="18.75" customHeight="1">
      <c r="A11" s="149" t="s">
        <v>456</v>
      </c>
      <c r="B11" s="138">
        <v>300</v>
      </c>
      <c r="C11" s="148">
        <v>375</v>
      </c>
      <c r="D11" s="138">
        <v>80</v>
      </c>
    </row>
    <row r="12" spans="1:12" ht="18.75" customHeight="1">
      <c r="A12" s="149" t="s">
        <v>2351</v>
      </c>
      <c r="B12" s="138">
        <v>30000</v>
      </c>
      <c r="C12" s="148">
        <v>30000</v>
      </c>
      <c r="D12" s="138">
        <v>100</v>
      </c>
    </row>
    <row r="13" spans="1:12" ht="18.75" customHeight="1">
      <c r="A13" s="138" t="s">
        <v>2352</v>
      </c>
      <c r="B13" s="138">
        <v>93435</v>
      </c>
      <c r="C13" s="148">
        <v>48000</v>
      </c>
      <c r="D13" s="138">
        <v>194.7</v>
      </c>
    </row>
    <row r="14" spans="1:12" ht="18.75" customHeight="1">
      <c r="A14" s="149" t="s">
        <v>464</v>
      </c>
      <c r="B14" s="138">
        <v>2000</v>
      </c>
      <c r="C14" s="148">
        <v>10000</v>
      </c>
      <c r="D14" s="138">
        <v>20</v>
      </c>
    </row>
    <row r="15" spans="1:12" ht="18.75" customHeight="1">
      <c r="A15" s="149" t="s">
        <v>2353</v>
      </c>
      <c r="B15" s="138">
        <v>100</v>
      </c>
      <c r="C15" s="151"/>
      <c r="D15" s="138"/>
    </row>
    <row r="16" spans="1:12" ht="18.75" customHeight="1">
      <c r="A16" s="149" t="s">
        <v>2354</v>
      </c>
      <c r="B16" s="138">
        <v>21335</v>
      </c>
      <c r="C16" s="151"/>
      <c r="D16" s="138" t="s">
        <v>30</v>
      </c>
    </row>
    <row r="17" spans="1:4" ht="18.75" customHeight="1">
      <c r="A17" s="149" t="s">
        <v>2355</v>
      </c>
      <c r="B17" s="148">
        <v>70000</v>
      </c>
      <c r="C17" s="148">
        <v>38000</v>
      </c>
      <c r="D17" s="138">
        <v>184.2</v>
      </c>
    </row>
    <row r="18" spans="1:4" ht="18.75" customHeight="1">
      <c r="A18" s="138" t="s">
        <v>2356</v>
      </c>
      <c r="B18" s="152">
        <v>404961.55</v>
      </c>
      <c r="C18" s="148">
        <v>220472</v>
      </c>
      <c r="D18" s="138">
        <v>183.7</v>
      </c>
    </row>
    <row r="19" spans="1:4" ht="18.75" customHeight="1">
      <c r="A19" s="149" t="s">
        <v>481</v>
      </c>
      <c r="B19" s="152">
        <v>307400</v>
      </c>
      <c r="C19" s="148">
        <v>134100</v>
      </c>
      <c r="D19" s="138">
        <v>229.2</v>
      </c>
    </row>
    <row r="20" spans="1:4" ht="18.75" customHeight="1">
      <c r="A20" s="149" t="s">
        <v>2357</v>
      </c>
      <c r="B20" s="152">
        <v>18524</v>
      </c>
      <c r="C20" s="148">
        <v>18952</v>
      </c>
      <c r="D20" s="138">
        <v>97.7</v>
      </c>
    </row>
    <row r="21" spans="1:4" ht="18.75" customHeight="1">
      <c r="A21" s="149" t="s">
        <v>2358</v>
      </c>
      <c r="B21" s="152">
        <v>24000</v>
      </c>
      <c r="C21" s="148">
        <v>19000</v>
      </c>
      <c r="D21" s="138">
        <v>126.3</v>
      </c>
    </row>
    <row r="22" spans="1:4" ht="18.75" customHeight="1">
      <c r="A22" s="149" t="s">
        <v>2359</v>
      </c>
      <c r="B22" s="152">
        <v>6792.6</v>
      </c>
      <c r="C22" s="148">
        <v>2100</v>
      </c>
      <c r="D22" s="138">
        <v>323.5</v>
      </c>
    </row>
    <row r="23" spans="1:4" ht="18.75" customHeight="1">
      <c r="A23" s="149" t="s">
        <v>2360</v>
      </c>
      <c r="B23" s="152">
        <v>48244.95</v>
      </c>
      <c r="C23" s="148">
        <v>46320</v>
      </c>
      <c r="D23" s="138">
        <v>104.2</v>
      </c>
    </row>
    <row r="24" spans="1:4" ht="18.75" customHeight="1">
      <c r="A24" s="138" t="s">
        <v>2361</v>
      </c>
      <c r="B24" s="153">
        <v>10068</v>
      </c>
      <c r="C24" s="148">
        <v>1400</v>
      </c>
      <c r="D24" s="138">
        <v>719.1</v>
      </c>
    </row>
    <row r="25" spans="1:4" ht="18.75" customHeight="1">
      <c r="A25" s="141" t="s">
        <v>292</v>
      </c>
      <c r="B25" s="154">
        <v>552834.55000000005</v>
      </c>
      <c r="C25" s="154">
        <v>313767</v>
      </c>
      <c r="D25" s="155">
        <v>176.2</v>
      </c>
    </row>
    <row r="26" spans="1:4" ht="18.75" customHeight="1">
      <c r="A26" s="155" t="s">
        <v>79</v>
      </c>
      <c r="B26" s="154">
        <v>18032</v>
      </c>
      <c r="C26" s="148"/>
      <c r="D26" s="138" t="s">
        <v>30</v>
      </c>
    </row>
    <row r="27" spans="1:4" ht="18.75" customHeight="1">
      <c r="A27" s="155" t="s">
        <v>80</v>
      </c>
      <c r="B27" s="154">
        <v>4775253.45</v>
      </c>
      <c r="C27" s="156">
        <v>6840002</v>
      </c>
      <c r="D27" s="155">
        <v>69.8</v>
      </c>
    </row>
    <row r="28" spans="1:4" ht="18.75" customHeight="1">
      <c r="A28" s="157" t="s">
        <v>2362</v>
      </c>
      <c r="B28" s="152">
        <v>292653.45</v>
      </c>
      <c r="C28" s="148">
        <v>252102</v>
      </c>
      <c r="D28" s="138">
        <v>116.1</v>
      </c>
    </row>
    <row r="29" spans="1:4" ht="18.75" customHeight="1">
      <c r="A29" s="157" t="s">
        <v>2363</v>
      </c>
      <c r="B29" s="148">
        <v>4482600</v>
      </c>
      <c r="C29" s="148">
        <v>6587900</v>
      </c>
      <c r="D29" s="138">
        <v>68</v>
      </c>
    </row>
    <row r="30" spans="1:4" ht="18.75" customHeight="1">
      <c r="A30" s="141" t="s">
        <v>89</v>
      </c>
      <c r="B30" s="158">
        <v>5346120</v>
      </c>
      <c r="C30" s="158">
        <v>7153769</v>
      </c>
      <c r="D30" s="158">
        <v>74.7</v>
      </c>
    </row>
    <row r="31" spans="1:4" s="146" customFormat="1" ht="33.75" customHeight="1">
      <c r="A31" s="1000" t="s">
        <v>2364</v>
      </c>
      <c r="B31" s="1000"/>
      <c r="C31" s="1000"/>
      <c r="D31" s="1000"/>
    </row>
    <row r="32" spans="1:4" ht="19.5" customHeight="1">
      <c r="A32" s="1001" t="s">
        <v>2365</v>
      </c>
      <c r="B32" s="1001"/>
      <c r="C32" s="1001"/>
      <c r="D32" s="1001"/>
    </row>
    <row r="33" spans="1:4" ht="29.25" customHeight="1">
      <c r="A33" s="1002" t="s">
        <v>2366</v>
      </c>
      <c r="B33" s="1002"/>
      <c r="C33" s="1002"/>
      <c r="D33" s="1002"/>
    </row>
    <row r="34" spans="1:4" ht="20.25" customHeight="1">
      <c r="A34" s="1002" t="s">
        <v>2367</v>
      </c>
      <c r="B34" s="1002"/>
      <c r="C34" s="1002"/>
      <c r="D34" s="1002"/>
    </row>
  </sheetData>
  <mergeCells count="5">
    <mergeCell ref="A2:D2"/>
    <mergeCell ref="A31:D31"/>
    <mergeCell ref="A32:D32"/>
    <mergeCell ref="A33:D33"/>
    <mergeCell ref="A34:D34"/>
  </mergeCells>
  <phoneticPr fontId="132" type="noConversion"/>
  <pageMargins left="0.55000000000000004" right="0.55000000000000004" top="0.74791666666666701" bottom="0.55000000000000004" header="0.31388888888888899" footer="0.235416666666667"/>
  <pageSetup paperSize="9" scale="89" firstPageNumber="45" fitToHeight="0" orientation="portrait" useFirstPageNumber="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
  <sheetViews>
    <sheetView showZeros="0" view="pageBreakPreview" zoomScale="85" zoomScaleNormal="100" zoomScaleSheetLayoutView="85" workbookViewId="0">
      <selection activeCell="J7" sqref="J7"/>
    </sheetView>
  </sheetViews>
  <sheetFormatPr defaultColWidth="9" defaultRowHeight="14.25"/>
  <cols>
    <col min="1" max="1" width="7" customWidth="1"/>
    <col min="2" max="2" width="25.375" customWidth="1"/>
    <col min="3" max="13" width="10.375" customWidth="1"/>
    <col min="14" max="14" width="15.875" customWidth="1"/>
  </cols>
  <sheetData>
    <row r="1" spans="1:14" ht="18.600000000000001" customHeight="1">
      <c r="B1" s="71" t="s">
        <v>2368</v>
      </c>
    </row>
    <row r="2" spans="1:14" s="67" customFormat="1" ht="21">
      <c r="B2" s="995" t="s">
        <v>115</v>
      </c>
      <c r="C2" s="995"/>
      <c r="D2" s="995"/>
      <c r="E2" s="995"/>
      <c r="F2" s="995"/>
      <c r="G2" s="995"/>
      <c r="H2" s="995"/>
      <c r="I2" s="995"/>
      <c r="J2" s="995"/>
      <c r="K2" s="995"/>
      <c r="L2" s="995"/>
      <c r="M2" s="995"/>
      <c r="N2" s="995"/>
    </row>
    <row r="3" spans="1:14" ht="22.5" customHeight="1">
      <c r="B3" s="136"/>
      <c r="C3" s="136"/>
      <c r="D3" s="136"/>
      <c r="E3" s="136"/>
      <c r="F3" s="136"/>
      <c r="G3" s="136"/>
      <c r="H3" s="136"/>
      <c r="I3" s="136"/>
      <c r="N3" s="91" t="s">
        <v>1172</v>
      </c>
    </row>
    <row r="4" spans="1:14" ht="57.75" customHeight="1">
      <c r="B4" s="137" t="s">
        <v>540</v>
      </c>
      <c r="C4" s="137" t="s">
        <v>1213</v>
      </c>
      <c r="D4" s="137" t="s">
        <v>296</v>
      </c>
      <c r="E4" s="137" t="s">
        <v>305</v>
      </c>
      <c r="F4" s="137" t="s">
        <v>303</v>
      </c>
      <c r="G4" s="137" t="s">
        <v>302</v>
      </c>
      <c r="H4" s="137" t="s">
        <v>298</v>
      </c>
      <c r="I4" s="137" t="s">
        <v>301</v>
      </c>
      <c r="J4" s="137" t="s">
        <v>299</v>
      </c>
      <c r="K4" s="137" t="s">
        <v>304</v>
      </c>
      <c r="L4" s="137" t="s">
        <v>300</v>
      </c>
      <c r="M4" s="137" t="s">
        <v>297</v>
      </c>
      <c r="N4" s="143" t="s">
        <v>2369</v>
      </c>
    </row>
    <row r="5" spans="1:14" ht="57.75" customHeight="1">
      <c r="B5" s="138" t="s">
        <v>283</v>
      </c>
      <c r="C5" s="139">
        <v>5391</v>
      </c>
      <c r="D5" s="139">
        <v>0</v>
      </c>
      <c r="E5" s="139">
        <v>0</v>
      </c>
      <c r="F5" s="139">
        <v>0</v>
      </c>
      <c r="G5" s="139">
        <v>0</v>
      </c>
      <c r="H5" s="139">
        <v>0</v>
      </c>
      <c r="I5" s="139">
        <v>0</v>
      </c>
      <c r="J5" s="139">
        <v>0</v>
      </c>
      <c r="K5" s="139">
        <v>0</v>
      </c>
      <c r="L5" s="139">
        <v>0</v>
      </c>
      <c r="M5" s="139">
        <v>0</v>
      </c>
      <c r="N5" s="144">
        <v>5391</v>
      </c>
    </row>
    <row r="6" spans="1:14" ht="57.75" customHeight="1">
      <c r="B6" s="138" t="s">
        <v>284</v>
      </c>
      <c r="C6" s="139">
        <v>91797</v>
      </c>
      <c r="D6" s="139">
        <v>9384.6</v>
      </c>
      <c r="E6" s="139">
        <v>3870.12</v>
      </c>
      <c r="F6" s="139">
        <v>16584.400000000001</v>
      </c>
      <c r="G6" s="139">
        <v>12365.96</v>
      </c>
      <c r="H6" s="139">
        <v>9739.44</v>
      </c>
      <c r="I6" s="139">
        <v>5856.74</v>
      </c>
      <c r="J6" s="139">
        <v>8580.24</v>
      </c>
      <c r="K6" s="139">
        <v>9227.34</v>
      </c>
      <c r="L6" s="139">
        <v>16148.2</v>
      </c>
      <c r="M6" s="139">
        <v>39.96</v>
      </c>
      <c r="N6" s="144">
        <v>0</v>
      </c>
    </row>
    <row r="7" spans="1:14" ht="57.75" customHeight="1">
      <c r="B7" s="138" t="s">
        <v>2350</v>
      </c>
      <c r="C7" s="139">
        <v>51607</v>
      </c>
      <c r="D7" s="139">
        <v>0</v>
      </c>
      <c r="E7" s="139">
        <v>0</v>
      </c>
      <c r="F7" s="139">
        <v>0</v>
      </c>
      <c r="G7" s="139">
        <v>0</v>
      </c>
      <c r="H7" s="139">
        <v>0</v>
      </c>
      <c r="I7" s="139">
        <v>0</v>
      </c>
      <c r="J7" s="139">
        <v>0</v>
      </c>
      <c r="K7" s="139">
        <v>0</v>
      </c>
      <c r="L7" s="139">
        <v>0</v>
      </c>
      <c r="M7" s="139">
        <v>0</v>
      </c>
      <c r="N7" s="144">
        <v>51607</v>
      </c>
    </row>
    <row r="8" spans="1:14" ht="57.75" customHeight="1">
      <c r="B8" s="138" t="s">
        <v>2352</v>
      </c>
      <c r="C8" s="139">
        <v>62787</v>
      </c>
      <c r="D8" s="139">
        <v>2223</v>
      </c>
      <c r="E8" s="139">
        <v>3250</v>
      </c>
      <c r="F8" s="139">
        <v>0</v>
      </c>
      <c r="G8" s="139">
        <v>10909</v>
      </c>
      <c r="H8" s="139">
        <v>5986</v>
      </c>
      <c r="I8" s="139">
        <v>0</v>
      </c>
      <c r="J8" s="139">
        <v>1654</v>
      </c>
      <c r="K8" s="139">
        <v>854</v>
      </c>
      <c r="L8" s="139">
        <v>631</v>
      </c>
      <c r="M8" s="139">
        <v>0</v>
      </c>
      <c r="N8" s="144">
        <v>37280</v>
      </c>
    </row>
    <row r="9" spans="1:14" ht="57.75" customHeight="1">
      <c r="A9" s="140"/>
      <c r="B9" s="138" t="s">
        <v>2356</v>
      </c>
      <c r="C9" s="139">
        <v>81071.45</v>
      </c>
      <c r="D9" s="139">
        <v>4116.75</v>
      </c>
      <c r="E9" s="139">
        <v>1874.44</v>
      </c>
      <c r="F9" s="139">
        <v>6924.82</v>
      </c>
      <c r="G9" s="139">
        <v>6566.99</v>
      </c>
      <c r="H9" s="139">
        <v>9097.57</v>
      </c>
      <c r="I9" s="139">
        <v>2748.83</v>
      </c>
      <c r="J9" s="139">
        <v>6726.96</v>
      </c>
      <c r="K9" s="139">
        <v>7129.36</v>
      </c>
      <c r="L9" s="139">
        <v>6526.73</v>
      </c>
      <c r="M9" s="139">
        <v>648.15</v>
      </c>
      <c r="N9" s="144">
        <v>28710.85</v>
      </c>
    </row>
    <row r="10" spans="1:14" s="89" customFormat="1" ht="57.75" customHeight="1">
      <c r="B10" s="141" t="s">
        <v>76</v>
      </c>
      <c r="C10" s="142">
        <v>292653.45</v>
      </c>
      <c r="D10" s="142">
        <v>15724.35</v>
      </c>
      <c r="E10" s="142">
        <v>8994.56</v>
      </c>
      <c r="F10" s="142">
        <v>23509.22</v>
      </c>
      <c r="G10" s="142">
        <v>29841.95</v>
      </c>
      <c r="H10" s="142">
        <v>24823.01</v>
      </c>
      <c r="I10" s="142">
        <v>8605.57</v>
      </c>
      <c r="J10" s="142">
        <v>16961.2</v>
      </c>
      <c r="K10" s="142">
        <v>17210.7</v>
      </c>
      <c r="L10" s="142">
        <v>23305.93</v>
      </c>
      <c r="M10" s="142">
        <v>688.11</v>
      </c>
      <c r="N10" s="145">
        <v>122988.85</v>
      </c>
    </row>
    <row r="11" spans="1:14" ht="39.6" customHeight="1">
      <c r="B11" s="1003"/>
      <c r="C11" s="1003"/>
      <c r="D11" s="1003"/>
      <c r="E11" s="1003"/>
      <c r="F11" s="1003"/>
      <c r="G11" s="1003"/>
      <c r="H11" s="1003"/>
      <c r="I11" s="1003"/>
      <c r="J11" s="1003"/>
      <c r="K11" s="1003"/>
      <c r="L11" s="1003"/>
      <c r="M11" s="1003"/>
      <c r="N11" s="1003"/>
    </row>
  </sheetData>
  <mergeCells count="2">
    <mergeCell ref="B2:N2"/>
    <mergeCell ref="B11:N11"/>
  </mergeCells>
  <phoneticPr fontId="132" type="noConversion"/>
  <printOptions horizontalCentered="1"/>
  <pageMargins left="0.45" right="0.60902777777777795" top="0.74791666666666701" bottom="0.74791666666666701" header="0.31388888888888899" footer="0.31388888888888899"/>
  <pageSetup paperSize="9" scale="81"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31"/>
  <sheetViews>
    <sheetView showZeros="0" workbookViewId="0">
      <selection activeCell="B8" sqref="B8"/>
    </sheetView>
  </sheetViews>
  <sheetFormatPr defaultColWidth="9" defaultRowHeight="14.25"/>
  <cols>
    <col min="1" max="1" width="42.5" style="105" customWidth="1"/>
    <col min="2" max="2" width="17.625" style="105" customWidth="1"/>
    <col min="3" max="3" width="14.75" style="105" customWidth="1"/>
    <col min="4" max="16384" width="9" style="105"/>
  </cols>
  <sheetData>
    <row r="1" spans="1:3">
      <c r="A1" s="106"/>
    </row>
    <row r="2" spans="1:3" ht="20.25">
      <c r="A2" s="1004" t="s">
        <v>2370</v>
      </c>
      <c r="B2" s="1004"/>
      <c r="C2" s="1004"/>
    </row>
    <row r="3" spans="1:3" ht="24.6" customHeight="1">
      <c r="A3" s="90"/>
      <c r="B3" s="73"/>
      <c r="C3" s="125" t="s">
        <v>2</v>
      </c>
    </row>
    <row r="4" spans="1:3" ht="67.5" customHeight="1">
      <c r="A4" s="126" t="s">
        <v>2371</v>
      </c>
      <c r="B4" s="126" t="s">
        <v>2372</v>
      </c>
      <c r="C4" s="127" t="s">
        <v>2373</v>
      </c>
    </row>
    <row r="5" spans="1:3" ht="23.45" customHeight="1">
      <c r="A5" s="98" t="s">
        <v>2374</v>
      </c>
      <c r="B5" s="128">
        <f>SUM(B6:B22)</f>
        <v>539220</v>
      </c>
      <c r="C5" s="128">
        <f>SUM(C6:C22)</f>
        <v>186766</v>
      </c>
    </row>
    <row r="6" spans="1:3" ht="23.45" customHeight="1">
      <c r="A6" s="129" t="s">
        <v>2375</v>
      </c>
      <c r="B6" s="128">
        <v>198018</v>
      </c>
      <c r="C6" s="128">
        <v>59405</v>
      </c>
    </row>
    <row r="7" spans="1:3" ht="23.45" customHeight="1">
      <c r="A7" s="129" t="s">
        <v>2376</v>
      </c>
      <c r="B7" s="128">
        <v>85312</v>
      </c>
      <c r="C7" s="128">
        <v>50594</v>
      </c>
    </row>
    <row r="8" spans="1:3" ht="23.45" customHeight="1">
      <c r="A8" s="129" t="s">
        <v>2377</v>
      </c>
      <c r="B8" s="128">
        <v>139997</v>
      </c>
      <c r="C8" s="128">
        <v>41999</v>
      </c>
    </row>
    <row r="9" spans="1:3" ht="23.45" customHeight="1">
      <c r="A9" s="129" t="s">
        <v>2378</v>
      </c>
      <c r="B9" s="128">
        <v>58500</v>
      </c>
      <c r="C9" s="128">
        <v>17550</v>
      </c>
    </row>
    <row r="10" spans="1:3" ht="23.45" customHeight="1">
      <c r="A10" s="129" t="s">
        <v>2379</v>
      </c>
      <c r="B10" s="128">
        <v>18000</v>
      </c>
      <c r="C10" s="128">
        <v>5400</v>
      </c>
    </row>
    <row r="11" spans="1:3" ht="23.45" customHeight="1">
      <c r="A11" s="129" t="s">
        <v>2380</v>
      </c>
      <c r="B11" s="128">
        <v>13500</v>
      </c>
      <c r="C11" s="128">
        <v>4050</v>
      </c>
    </row>
    <row r="12" spans="1:3" ht="23.45" customHeight="1">
      <c r="A12" s="129" t="s">
        <v>2381</v>
      </c>
      <c r="B12" s="128">
        <v>10170</v>
      </c>
      <c r="C12" s="128">
        <v>3051</v>
      </c>
    </row>
    <row r="13" spans="1:3" ht="23.45" customHeight="1">
      <c r="A13" s="129" t="s">
        <v>2382</v>
      </c>
      <c r="B13" s="128">
        <v>9789</v>
      </c>
      <c r="C13" s="128">
        <v>2937</v>
      </c>
    </row>
    <row r="14" spans="1:3" ht="23.45" customHeight="1">
      <c r="A14" s="129" t="s">
        <v>2383</v>
      </c>
      <c r="B14" s="128">
        <v>2267</v>
      </c>
      <c r="C14" s="128">
        <v>680</v>
      </c>
    </row>
    <row r="15" spans="1:3" ht="23.45" customHeight="1">
      <c r="A15" s="129" t="s">
        <v>2384</v>
      </c>
      <c r="B15" s="128">
        <v>1929</v>
      </c>
      <c r="C15" s="128">
        <v>579</v>
      </c>
    </row>
    <row r="16" spans="1:3" ht="23.45" customHeight="1">
      <c r="A16" s="129" t="s">
        <v>2385</v>
      </c>
      <c r="B16" s="128">
        <v>1621</v>
      </c>
      <c r="C16" s="128">
        <v>486</v>
      </c>
    </row>
    <row r="17" spans="1:3" ht="23.45" customHeight="1">
      <c r="A17" s="129" t="s">
        <v>2386</v>
      </c>
      <c r="B17" s="128">
        <v>117</v>
      </c>
      <c r="C17" s="128">
        <v>35</v>
      </c>
    </row>
    <row r="18" spans="1:3" ht="23.45" hidden="1" customHeight="1">
      <c r="A18" s="129" t="s">
        <v>2387</v>
      </c>
      <c r="B18" s="128">
        <v>0</v>
      </c>
      <c r="C18" s="128">
        <v>0</v>
      </c>
    </row>
    <row r="19" spans="1:3" ht="23.45" hidden="1" customHeight="1">
      <c r="A19" s="129" t="s">
        <v>2388</v>
      </c>
      <c r="B19" s="128">
        <v>0</v>
      </c>
      <c r="C19" s="128">
        <v>0</v>
      </c>
    </row>
    <row r="20" spans="1:3" ht="31.5" hidden="1" customHeight="1">
      <c r="A20" s="130" t="s">
        <v>2389</v>
      </c>
      <c r="B20" s="128">
        <v>0</v>
      </c>
      <c r="C20" s="128">
        <v>0</v>
      </c>
    </row>
    <row r="21" spans="1:3" ht="23.45" hidden="1" customHeight="1">
      <c r="A21" s="129" t="s">
        <v>2390</v>
      </c>
      <c r="B21" s="128">
        <v>0</v>
      </c>
      <c r="C21" s="128">
        <v>0</v>
      </c>
    </row>
    <row r="22" spans="1:3" ht="23.45" hidden="1" customHeight="1">
      <c r="A22" s="129" t="s">
        <v>2391</v>
      </c>
      <c r="B22" s="128">
        <v>0</v>
      </c>
      <c r="C22" s="128">
        <v>0</v>
      </c>
    </row>
    <row r="23" spans="1:3" ht="23.45" customHeight="1">
      <c r="A23" s="98" t="s">
        <v>2392</v>
      </c>
      <c r="B23" s="131">
        <f>B24+B27</f>
        <v>803559</v>
      </c>
      <c r="C23" s="131">
        <f>C24+C27</f>
        <v>803559</v>
      </c>
    </row>
    <row r="24" spans="1:3" ht="23.45" customHeight="1">
      <c r="A24" s="129" t="s">
        <v>2393</v>
      </c>
      <c r="B24" s="132">
        <f>SUM(B25:B26)</f>
        <v>301831</v>
      </c>
      <c r="C24" s="132">
        <f>SUM(C25:C26)</f>
        <v>301831</v>
      </c>
    </row>
    <row r="25" spans="1:3" ht="23.45" customHeight="1">
      <c r="A25" s="129" t="s">
        <v>2394</v>
      </c>
      <c r="B25" s="132">
        <v>288260</v>
      </c>
      <c r="C25" s="133">
        <v>288260</v>
      </c>
    </row>
    <row r="26" spans="1:3" ht="23.45" customHeight="1">
      <c r="A26" s="129" t="s">
        <v>2395</v>
      </c>
      <c r="B26" s="132">
        <v>13571</v>
      </c>
      <c r="C26" s="133">
        <v>13571</v>
      </c>
    </row>
    <row r="27" spans="1:3" ht="23.45" customHeight="1">
      <c r="A27" s="129" t="s">
        <v>2396</v>
      </c>
      <c r="B27" s="132">
        <v>501728</v>
      </c>
      <c r="C27" s="133">
        <v>501728</v>
      </c>
    </row>
    <row r="28" spans="1:3" ht="23.45" customHeight="1">
      <c r="A28" s="98" t="s">
        <v>2397</v>
      </c>
      <c r="B28" s="132">
        <f>B29</f>
        <v>15863.83</v>
      </c>
      <c r="C28" s="132">
        <f>C29</f>
        <v>4759.1499999999996</v>
      </c>
    </row>
    <row r="29" spans="1:3" ht="23.45" customHeight="1">
      <c r="A29" s="129" t="s">
        <v>2398</v>
      </c>
      <c r="B29" s="132">
        <v>15863.83</v>
      </c>
      <c r="C29" s="134">
        <v>4759.1499999999996</v>
      </c>
    </row>
    <row r="30" spans="1:3" ht="23.45" customHeight="1">
      <c r="A30" s="129" t="s">
        <v>2399</v>
      </c>
      <c r="B30" s="132">
        <v>15863.83</v>
      </c>
      <c r="C30" s="134">
        <v>4759.1499999999996</v>
      </c>
    </row>
    <row r="31" spans="1:3" ht="23.45" customHeight="1">
      <c r="A31" s="100" t="s">
        <v>76</v>
      </c>
      <c r="B31" s="135">
        <f>SUM(B5,B23,B28)</f>
        <v>1358642.83</v>
      </c>
      <c r="C31" s="135">
        <f>SUM(C5,C23,C28)</f>
        <v>995084.15</v>
      </c>
    </row>
  </sheetData>
  <mergeCells count="1">
    <mergeCell ref="A2:C2"/>
  </mergeCells>
  <phoneticPr fontId="132" type="noConversion"/>
  <printOptions horizontalCentered="1"/>
  <pageMargins left="0.70763888888888904" right="0.70763888888888904" top="0.74791666666666701" bottom="0.74791666666666701" header="0.31388888888888899" footer="0.31388888888888899"/>
  <pageSetup paperSize="9" scale="95" fitToHeight="0" orientation="portrait"/>
  <headerFooter>
    <oddHeader>&amp;L附件3-1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view="pageBreakPreview" zoomScale="85" zoomScaleNormal="85" zoomScaleSheetLayoutView="85" workbookViewId="0">
      <selection activeCell="B15" sqref="B15"/>
    </sheetView>
  </sheetViews>
  <sheetFormatPr defaultColWidth="9" defaultRowHeight="14.25"/>
  <cols>
    <col min="1" max="1" width="7.75" style="782" customWidth="1"/>
    <col min="2" max="2" width="74.625" style="783" customWidth="1"/>
    <col min="3" max="7" width="9" style="783"/>
    <col min="8" max="8" width="58.625" style="783" customWidth="1"/>
    <col min="9" max="16384" width="9" style="783"/>
  </cols>
  <sheetData>
    <row r="1" spans="1:2">
      <c r="A1" s="782" t="s">
        <v>91</v>
      </c>
    </row>
    <row r="2" spans="1:2" ht="20.25" customHeight="1">
      <c r="A2" s="784"/>
      <c r="B2" s="785" t="s">
        <v>92</v>
      </c>
    </row>
    <row r="3" spans="1:2" s="780" customFormat="1" ht="20.25">
      <c r="A3" s="784"/>
      <c r="B3" s="786"/>
    </row>
    <row r="4" spans="1:2" s="781" customFormat="1" ht="25.15" customHeight="1">
      <c r="A4" s="787" t="s">
        <v>93</v>
      </c>
      <c r="B4" s="788" t="s">
        <v>94</v>
      </c>
    </row>
    <row r="5" spans="1:2" s="781" customFormat="1" ht="25.15" customHeight="1">
      <c r="A5" s="787" t="s">
        <v>95</v>
      </c>
      <c r="B5" s="788" t="s">
        <v>96</v>
      </c>
    </row>
    <row r="6" spans="1:2" s="781" customFormat="1" ht="25.15" customHeight="1">
      <c r="A6" s="787" t="s">
        <v>97</v>
      </c>
      <c r="B6" s="840" t="s">
        <v>2502</v>
      </c>
    </row>
    <row r="7" spans="1:2" s="781" customFormat="1" ht="25.15" customHeight="1">
      <c r="A7" s="787" t="s">
        <v>98</v>
      </c>
      <c r="B7" s="788" t="s">
        <v>99</v>
      </c>
    </row>
    <row r="8" spans="1:2" s="781" customFormat="1" ht="25.15" customHeight="1">
      <c r="A8" s="787" t="s">
        <v>100</v>
      </c>
      <c r="B8" s="840" t="s">
        <v>2496</v>
      </c>
    </row>
    <row r="9" spans="1:2" s="781" customFormat="1" ht="25.15" customHeight="1">
      <c r="A9" s="787" t="s">
        <v>101</v>
      </c>
      <c r="B9" s="840" t="s">
        <v>2497</v>
      </c>
    </row>
    <row r="10" spans="1:2" s="781" customFormat="1" ht="25.15" customHeight="1">
      <c r="A10" s="787" t="s">
        <v>102</v>
      </c>
      <c r="B10" s="788" t="s">
        <v>103</v>
      </c>
    </row>
    <row r="11" spans="1:2" s="781" customFormat="1" ht="25.15" customHeight="1">
      <c r="A11" s="787" t="s">
        <v>104</v>
      </c>
      <c r="B11" s="788" t="s">
        <v>105</v>
      </c>
    </row>
    <row r="12" spans="1:2" s="781" customFormat="1" ht="25.15" customHeight="1">
      <c r="A12" s="787" t="s">
        <v>106</v>
      </c>
      <c r="B12" s="788" t="s">
        <v>107</v>
      </c>
    </row>
    <row r="13" spans="1:2" s="781" customFormat="1" ht="25.15" customHeight="1">
      <c r="A13" s="787" t="s">
        <v>108</v>
      </c>
      <c r="B13" s="788" t="s">
        <v>109</v>
      </c>
    </row>
    <row r="14" spans="1:2" s="781" customFormat="1" ht="25.15" customHeight="1">
      <c r="A14" s="787" t="s">
        <v>110</v>
      </c>
      <c r="B14" s="788" t="s">
        <v>111</v>
      </c>
    </row>
    <row r="15" spans="1:2" s="781" customFormat="1" ht="25.15" customHeight="1">
      <c r="A15" s="787" t="s">
        <v>112</v>
      </c>
      <c r="B15" s="840" t="s">
        <v>2501</v>
      </c>
    </row>
    <row r="16" spans="1:2" s="781" customFormat="1" ht="25.15" customHeight="1">
      <c r="A16" s="787" t="s">
        <v>113</v>
      </c>
      <c r="B16" s="840" t="s">
        <v>2500</v>
      </c>
    </row>
    <row r="17" spans="1:8" s="781" customFormat="1" ht="25.15" customHeight="1">
      <c r="A17" s="787" t="s">
        <v>114</v>
      </c>
      <c r="B17" s="788" t="s">
        <v>115</v>
      </c>
    </row>
    <row r="18" spans="1:8" s="781" customFormat="1" ht="25.15" customHeight="1">
      <c r="A18" s="787" t="s">
        <v>116</v>
      </c>
      <c r="B18" s="788" t="s">
        <v>117</v>
      </c>
    </row>
    <row r="19" spans="1:8" s="781" customFormat="1" ht="25.15" customHeight="1">
      <c r="A19" s="787" t="s">
        <v>118</v>
      </c>
      <c r="B19" s="788" t="s">
        <v>119</v>
      </c>
    </row>
    <row r="20" spans="1:8" s="781" customFormat="1" ht="25.15" customHeight="1">
      <c r="A20" s="787" t="s">
        <v>120</v>
      </c>
      <c r="B20" s="788" t="s">
        <v>121</v>
      </c>
    </row>
    <row r="21" spans="1:8" s="781" customFormat="1" ht="25.15" customHeight="1">
      <c r="A21" s="787" t="s">
        <v>122</v>
      </c>
      <c r="B21" s="788" t="s">
        <v>123</v>
      </c>
    </row>
    <row r="22" spans="1:8" s="781" customFormat="1" ht="25.15" customHeight="1">
      <c r="A22" s="787" t="s">
        <v>124</v>
      </c>
      <c r="B22" s="788" t="s">
        <v>125</v>
      </c>
    </row>
    <row r="23" spans="1:8" s="781" customFormat="1" ht="25.15" customHeight="1">
      <c r="A23" s="787" t="s">
        <v>126</v>
      </c>
      <c r="B23" s="788" t="s">
        <v>127</v>
      </c>
    </row>
    <row r="24" spans="1:8" s="781" customFormat="1" ht="25.15" customHeight="1">
      <c r="A24" s="787" t="s">
        <v>128</v>
      </c>
      <c r="B24" s="788" t="s">
        <v>129</v>
      </c>
    </row>
    <row r="25" spans="1:8" s="781" customFormat="1" ht="25.15" customHeight="1">
      <c r="A25" s="787" t="s">
        <v>130</v>
      </c>
      <c r="B25" s="788" t="s">
        <v>131</v>
      </c>
    </row>
    <row r="26" spans="1:8" ht="25.15" customHeight="1">
      <c r="A26" s="787" t="s">
        <v>132</v>
      </c>
      <c r="B26" s="788" t="s">
        <v>133</v>
      </c>
      <c r="G26" s="789"/>
      <c r="H26" s="789"/>
    </row>
    <row r="27" spans="1:8" ht="25.15" customHeight="1">
      <c r="A27" s="787" t="s">
        <v>134</v>
      </c>
      <c r="B27" s="788" t="s">
        <v>135</v>
      </c>
      <c r="G27" s="789"/>
      <c r="H27" s="789"/>
    </row>
    <row r="28" spans="1:8" ht="25.15" customHeight="1">
      <c r="A28" s="787" t="s">
        <v>136</v>
      </c>
      <c r="B28" s="788" t="s">
        <v>137</v>
      </c>
      <c r="G28" s="789"/>
      <c r="H28" s="789"/>
    </row>
    <row r="29" spans="1:8" ht="25.15" customHeight="1">
      <c r="A29" s="787" t="s">
        <v>138</v>
      </c>
      <c r="B29" s="788" t="s">
        <v>139</v>
      </c>
      <c r="G29" s="789"/>
      <c r="H29" s="789"/>
    </row>
    <row r="30" spans="1:8" ht="15.6" customHeight="1">
      <c r="A30" s="859"/>
      <c r="B30" s="859"/>
    </row>
    <row r="31" spans="1:8" ht="14.25" customHeight="1">
      <c r="A31" s="859"/>
      <c r="B31" s="859"/>
    </row>
    <row r="32" spans="1:8" ht="42.6" customHeight="1">
      <c r="A32" s="859"/>
      <c r="B32" s="859"/>
    </row>
  </sheetData>
  <mergeCells count="1">
    <mergeCell ref="A30:B32"/>
  </mergeCells>
  <phoneticPr fontId="132" type="noConversion"/>
  <pageMargins left="0.70763888888888904" right="0.70763888888888904" top="0.74791666666666701" bottom="0.74791666666666701" header="0.31388888888888899" footer="0.31388888888888899"/>
  <pageSetup paperSize="9" scale="99"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B15" sqref="B15"/>
    </sheetView>
  </sheetViews>
  <sheetFormatPr defaultColWidth="9" defaultRowHeight="14.25"/>
  <sheetData/>
  <phoneticPr fontId="132" type="noConversion"/>
  <pageMargins left="0.69930555555555596" right="0.69930555555555596"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
  <sheetViews>
    <sheetView showZeros="0" view="pageBreakPreview" zoomScaleNormal="100" zoomScaleSheetLayoutView="100" workbookViewId="0">
      <selection activeCell="B15" sqref="B15"/>
    </sheetView>
  </sheetViews>
  <sheetFormatPr defaultColWidth="9" defaultRowHeight="14.25"/>
  <cols>
    <col min="1" max="1" width="35.5" style="115" customWidth="1"/>
    <col min="2" max="3" width="14.625" style="115" customWidth="1"/>
    <col min="4" max="4" width="16.25" style="115" customWidth="1"/>
    <col min="5" max="16384" width="9" style="115"/>
  </cols>
  <sheetData>
    <row r="1" spans="1:4" ht="18.600000000000001" customHeight="1">
      <c r="A1" s="115" t="s">
        <v>2400</v>
      </c>
    </row>
    <row r="2" spans="1:4" s="113" customFormat="1" ht="27" customHeight="1">
      <c r="A2" s="989" t="s">
        <v>117</v>
      </c>
      <c r="B2" s="989"/>
      <c r="C2" s="989"/>
      <c r="D2" s="989"/>
    </row>
    <row r="3" spans="1:4" ht="17.25" customHeight="1">
      <c r="A3" s="116"/>
      <c r="B3" s="117"/>
      <c r="C3" s="117"/>
      <c r="D3" s="118" t="s">
        <v>1172</v>
      </c>
    </row>
    <row r="4" spans="1:4" ht="41.25" customHeight="1">
      <c r="A4" s="75" t="s">
        <v>540</v>
      </c>
      <c r="B4" s="75" t="s">
        <v>599</v>
      </c>
      <c r="C4" s="119" t="s">
        <v>600</v>
      </c>
      <c r="D4" s="57" t="s">
        <v>601</v>
      </c>
    </row>
    <row r="5" spans="1:4" ht="30.6" customHeight="1">
      <c r="A5" s="82" t="s">
        <v>541</v>
      </c>
      <c r="B5" s="59">
        <v>572300</v>
      </c>
      <c r="C5" s="120">
        <v>617459</v>
      </c>
      <c r="D5" s="82">
        <v>92.7</v>
      </c>
    </row>
    <row r="6" spans="1:4" ht="30.6" customHeight="1">
      <c r="A6" s="82" t="s">
        <v>542</v>
      </c>
      <c r="B6" s="59">
        <v>332200</v>
      </c>
      <c r="C6" s="121">
        <v>321858</v>
      </c>
      <c r="D6" s="82">
        <v>103.2</v>
      </c>
    </row>
    <row r="7" spans="1:4" ht="30.6" customHeight="1">
      <c r="A7" s="82" t="s">
        <v>543</v>
      </c>
      <c r="B7" s="59">
        <v>159400</v>
      </c>
      <c r="C7" s="121">
        <v>208068</v>
      </c>
      <c r="D7" s="82">
        <v>76.599999999999994</v>
      </c>
    </row>
    <row r="8" spans="1:4" ht="30.6" customHeight="1">
      <c r="A8" s="82" t="s">
        <v>2401</v>
      </c>
      <c r="B8" s="59">
        <v>31900</v>
      </c>
      <c r="C8" s="121">
        <v>37155</v>
      </c>
      <c r="D8" s="122">
        <v>85.9</v>
      </c>
    </row>
    <row r="9" spans="1:4" s="114" customFormat="1" ht="30.6" customHeight="1">
      <c r="A9" s="123" t="s">
        <v>281</v>
      </c>
      <c r="B9" s="62">
        <v>1095800</v>
      </c>
      <c r="C9" s="62">
        <v>1184540</v>
      </c>
      <c r="D9" s="124">
        <v>92.5</v>
      </c>
    </row>
    <row r="10" spans="1:4" ht="39" customHeight="1">
      <c r="A10" s="1005" t="s">
        <v>2402</v>
      </c>
      <c r="B10" s="1005"/>
      <c r="C10" s="1005"/>
      <c r="D10" s="1005"/>
    </row>
    <row r="11" spans="1:4" ht="37.5" customHeight="1">
      <c r="A11" s="1005" t="s">
        <v>2403</v>
      </c>
      <c r="B11" s="1005"/>
      <c r="C11" s="1005"/>
      <c r="D11" s="1005"/>
    </row>
    <row r="12" spans="1:4" ht="27" customHeight="1"/>
    <row r="13" spans="1:4">
      <c r="A13" s="1005"/>
      <c r="B13" s="1005"/>
      <c r="C13" s="1005"/>
      <c r="D13" s="1005"/>
    </row>
    <row r="39" spans="2:3">
      <c r="B39" s="115">
        <v>21750000</v>
      </c>
    </row>
    <row r="41" spans="2:3">
      <c r="B41" s="115" t="e">
        <v>#REF!</v>
      </c>
      <c r="C41" s="115" t="e">
        <v>#REF!</v>
      </c>
    </row>
    <row r="42" spans="2:3">
      <c r="B42" s="115">
        <v>239100</v>
      </c>
      <c r="C42" s="115">
        <v>312102</v>
      </c>
    </row>
    <row r="43" spans="2:3">
      <c r="B43" s="115" t="e">
        <v>#REF!</v>
      </c>
      <c r="C43" s="115" t="e">
        <v>#REF!</v>
      </c>
    </row>
    <row r="44" spans="2:3">
      <c r="C44" s="115">
        <v>1007970</v>
      </c>
    </row>
  </sheetData>
  <mergeCells count="4">
    <mergeCell ref="A2:D2"/>
    <mergeCell ref="A10:D10"/>
    <mergeCell ref="A11:D11"/>
    <mergeCell ref="A13:D13"/>
  </mergeCells>
  <phoneticPr fontId="132" type="noConversion"/>
  <printOptions horizontalCentered="1"/>
  <pageMargins left="0.70763888888888904" right="0.70763888888888904" top="0.74791666666666701" bottom="0.74791666666666701" header="0.31388888888888899" footer="0.31388888888888899"/>
  <pageSetup paperSize="9" firstPageNumber="47" fitToHeight="0" orientation="portrait" useFirstPageNumber="1"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Zeros="0" view="pageBreakPreview" zoomScale="115" zoomScaleNormal="100" zoomScaleSheetLayoutView="115" workbookViewId="0">
      <selection activeCell="L11" sqref="L11"/>
    </sheetView>
  </sheetViews>
  <sheetFormatPr defaultColWidth="9" defaultRowHeight="14.25"/>
  <cols>
    <col min="1" max="1" width="35" style="105" customWidth="1"/>
    <col min="2" max="4" width="15.5" style="105" customWidth="1"/>
    <col min="5" max="16384" width="9" style="105"/>
  </cols>
  <sheetData>
    <row r="1" spans="1:4" ht="23.45" customHeight="1">
      <c r="A1" s="106" t="s">
        <v>2404</v>
      </c>
    </row>
    <row r="2" spans="1:4" s="103" customFormat="1" ht="27" customHeight="1">
      <c r="A2" s="995" t="s">
        <v>119</v>
      </c>
      <c r="B2" s="995"/>
      <c r="C2" s="995"/>
      <c r="D2" s="995"/>
    </row>
    <row r="3" spans="1:4" ht="18" customHeight="1">
      <c r="A3" s="90"/>
      <c r="B3" s="73"/>
      <c r="C3" s="73"/>
      <c r="D3" s="107" t="s">
        <v>1172</v>
      </c>
    </row>
    <row r="4" spans="1:4" ht="42.75" customHeight="1">
      <c r="A4" s="92" t="s">
        <v>540</v>
      </c>
      <c r="B4" s="92" t="s">
        <v>599</v>
      </c>
      <c r="C4" s="108" t="s">
        <v>600</v>
      </c>
      <c r="D4" s="108" t="s">
        <v>601</v>
      </c>
    </row>
    <row r="5" spans="1:4" ht="31.15" customHeight="1">
      <c r="A5" s="98" t="s">
        <v>553</v>
      </c>
      <c r="B5" s="109">
        <v>10400</v>
      </c>
      <c r="C5" s="109">
        <v>17139</v>
      </c>
      <c r="D5" s="98">
        <v>60.7</v>
      </c>
    </row>
    <row r="6" spans="1:4" ht="31.15" customHeight="1">
      <c r="A6" s="98" t="s">
        <v>554</v>
      </c>
      <c r="B6" s="109">
        <v>380600</v>
      </c>
      <c r="C6" s="109">
        <v>394410</v>
      </c>
      <c r="D6" s="98">
        <v>96.5</v>
      </c>
    </row>
    <row r="7" spans="1:4" ht="31.15" customHeight="1">
      <c r="A7" s="98" t="s">
        <v>555</v>
      </c>
      <c r="B7" s="109"/>
      <c r="C7" s="109">
        <v>658</v>
      </c>
      <c r="D7" s="98">
        <v>0</v>
      </c>
    </row>
    <row r="8" spans="1:4" ht="31.15" customHeight="1">
      <c r="A8" s="98" t="s">
        <v>556</v>
      </c>
      <c r="B8" s="109">
        <v>218137</v>
      </c>
      <c r="C8" s="109">
        <v>10000</v>
      </c>
      <c r="D8" s="110">
        <v>2181.4</v>
      </c>
    </row>
    <row r="9" spans="1:4" ht="31.15" customHeight="1">
      <c r="A9" s="98" t="s">
        <v>557</v>
      </c>
      <c r="B9" s="109">
        <v>109163</v>
      </c>
      <c r="C9" s="109">
        <v>103998</v>
      </c>
      <c r="D9" s="98">
        <v>105</v>
      </c>
    </row>
    <row r="10" spans="1:4" s="104" customFormat="1" ht="31.15" customHeight="1">
      <c r="A10" s="100" t="s">
        <v>292</v>
      </c>
      <c r="B10" s="94">
        <v>718300</v>
      </c>
      <c r="C10" s="94">
        <v>526205</v>
      </c>
      <c r="D10" s="93">
        <v>136.5</v>
      </c>
    </row>
    <row r="11" spans="1:4" ht="31.15" customHeight="1">
      <c r="A11" s="98" t="s">
        <v>2405</v>
      </c>
      <c r="B11" s="96">
        <v>377500</v>
      </c>
      <c r="C11" s="111">
        <v>295000</v>
      </c>
      <c r="D11" s="98">
        <v>128</v>
      </c>
    </row>
    <row r="12" spans="1:4" ht="31.15" customHeight="1">
      <c r="A12" s="98" t="s">
        <v>2406</v>
      </c>
      <c r="B12" s="96"/>
      <c r="C12" s="111">
        <v>363335</v>
      </c>
      <c r="D12" s="98">
        <v>0</v>
      </c>
    </row>
    <row r="13" spans="1:4" s="104" customFormat="1" ht="31.15" customHeight="1">
      <c r="A13" s="100" t="s">
        <v>89</v>
      </c>
      <c r="B13" s="112">
        <v>1095800</v>
      </c>
      <c r="C13" s="112">
        <v>1184540</v>
      </c>
      <c r="D13" s="93">
        <v>92.5</v>
      </c>
    </row>
    <row r="14" spans="1:4" ht="66" customHeight="1">
      <c r="A14" s="1006" t="s">
        <v>2407</v>
      </c>
      <c r="B14" s="1007"/>
      <c r="C14" s="1007"/>
      <c r="D14" s="1007"/>
    </row>
    <row r="22" spans="4:4">
      <c r="D22" s="105" t="s">
        <v>2408</v>
      </c>
    </row>
  </sheetData>
  <mergeCells count="2">
    <mergeCell ref="A2:D2"/>
    <mergeCell ref="A14:D14"/>
  </mergeCells>
  <phoneticPr fontId="132" type="noConversion"/>
  <printOptions horizontalCentered="1"/>
  <pageMargins left="0.70763888888888904" right="0.70763888888888904" top="0.74791666666666701" bottom="0.74791666666666701" header="0.31388888888888899" footer="0.31388888888888899"/>
  <pageSetup paperSize="9" firstPageNumber="48" orientation="portrait" useFirstPageNumber="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
  <sheetViews>
    <sheetView showZeros="0" view="pageBreakPreview" zoomScaleNormal="100" zoomScaleSheetLayoutView="100" workbookViewId="0">
      <selection activeCell="B15" sqref="B15"/>
    </sheetView>
  </sheetViews>
  <sheetFormatPr defaultColWidth="9" defaultRowHeight="14.25"/>
  <cols>
    <col min="1" max="1" width="46.25" customWidth="1"/>
    <col min="2" max="3" width="12.625" customWidth="1"/>
    <col min="4" max="4" width="14.625" customWidth="1"/>
  </cols>
  <sheetData>
    <row r="1" spans="1:5">
      <c r="A1" s="71" t="s">
        <v>2409</v>
      </c>
    </row>
    <row r="2" spans="1:5" s="67" customFormat="1" ht="21">
      <c r="A2" s="995" t="s">
        <v>121</v>
      </c>
      <c r="B2" s="995"/>
      <c r="C2" s="995"/>
      <c r="D2" s="995"/>
    </row>
    <row r="3" spans="1:5" ht="24.6" customHeight="1">
      <c r="A3" s="90"/>
      <c r="B3" s="73"/>
      <c r="C3" s="73"/>
      <c r="D3" s="91" t="s">
        <v>1172</v>
      </c>
    </row>
    <row r="4" spans="1:5" ht="39" customHeight="1">
      <c r="A4" s="92" t="s">
        <v>540</v>
      </c>
      <c r="B4" s="92" t="s">
        <v>599</v>
      </c>
      <c r="C4" s="22" t="s">
        <v>600</v>
      </c>
      <c r="D4" s="22" t="s">
        <v>601</v>
      </c>
    </row>
    <row r="5" spans="1:5" s="89" customFormat="1" ht="24" customHeight="1">
      <c r="A5" s="93" t="s">
        <v>541</v>
      </c>
      <c r="B5" s="94">
        <v>191525.15</v>
      </c>
      <c r="C5" s="94">
        <v>214062</v>
      </c>
      <c r="D5" s="93">
        <v>89.5</v>
      </c>
      <c r="E5" s="89">
        <v>0</v>
      </c>
    </row>
    <row r="6" spans="1:5" ht="24" customHeight="1">
      <c r="A6" s="95" t="s">
        <v>2410</v>
      </c>
      <c r="B6" s="96">
        <v>59405</v>
      </c>
      <c r="C6" s="97">
        <v>84761</v>
      </c>
      <c r="D6" s="98">
        <v>70.099999999999994</v>
      </c>
    </row>
    <row r="7" spans="1:5" ht="24" customHeight="1">
      <c r="A7" s="99" t="s">
        <v>2411</v>
      </c>
      <c r="B7" s="96">
        <v>50594</v>
      </c>
      <c r="C7" s="97">
        <v>42720</v>
      </c>
      <c r="D7" s="98">
        <v>118.4</v>
      </c>
    </row>
    <row r="8" spans="1:5" ht="24" customHeight="1">
      <c r="A8" s="99" t="s">
        <v>2412</v>
      </c>
      <c r="B8" s="96">
        <v>41999</v>
      </c>
      <c r="C8" s="97">
        <v>38625</v>
      </c>
      <c r="D8" s="98">
        <v>108.7</v>
      </c>
    </row>
    <row r="9" spans="1:5" ht="24" customHeight="1">
      <c r="A9" s="99" t="s">
        <v>2413</v>
      </c>
      <c r="B9" s="96">
        <v>17550</v>
      </c>
      <c r="C9" s="97">
        <v>17645</v>
      </c>
      <c r="D9" s="98">
        <v>99.5</v>
      </c>
    </row>
    <row r="10" spans="1:5" ht="24" customHeight="1">
      <c r="A10" s="99" t="s">
        <v>2414</v>
      </c>
      <c r="B10" s="96">
        <v>5400</v>
      </c>
      <c r="C10" s="97">
        <v>2059</v>
      </c>
      <c r="D10" s="98">
        <v>262.3</v>
      </c>
    </row>
    <row r="11" spans="1:5" ht="24" customHeight="1">
      <c r="A11" s="99" t="s">
        <v>2415</v>
      </c>
      <c r="B11" s="96">
        <v>4050</v>
      </c>
      <c r="C11" s="97">
        <v>5968</v>
      </c>
      <c r="D11" s="98">
        <v>67.900000000000006</v>
      </c>
    </row>
    <row r="12" spans="1:5" ht="24" customHeight="1">
      <c r="A12" s="99" t="s">
        <v>2416</v>
      </c>
      <c r="B12" s="96">
        <v>3051</v>
      </c>
      <c r="C12" s="97">
        <v>5521</v>
      </c>
      <c r="D12" s="98">
        <v>55.3</v>
      </c>
    </row>
    <row r="13" spans="1:5" ht="24" customHeight="1">
      <c r="A13" s="99" t="s">
        <v>2417</v>
      </c>
      <c r="B13" s="96">
        <v>2937</v>
      </c>
      <c r="C13" s="97">
        <v>2385</v>
      </c>
      <c r="D13" s="98">
        <v>123.1</v>
      </c>
    </row>
    <row r="14" spans="1:5" ht="24" customHeight="1">
      <c r="A14" s="99" t="s">
        <v>2418</v>
      </c>
      <c r="B14" s="96">
        <v>680</v>
      </c>
      <c r="C14" s="97">
        <v>300</v>
      </c>
      <c r="D14" s="98">
        <v>226.7</v>
      </c>
    </row>
    <row r="15" spans="1:5" ht="24" customHeight="1">
      <c r="A15" s="99" t="s">
        <v>2419</v>
      </c>
      <c r="B15" s="96">
        <v>579</v>
      </c>
      <c r="C15" s="97">
        <v>1055</v>
      </c>
      <c r="D15" s="98">
        <v>54.9</v>
      </c>
    </row>
    <row r="16" spans="1:5" ht="24" customHeight="1">
      <c r="A16" s="99" t="s">
        <v>2420</v>
      </c>
      <c r="B16" s="96">
        <v>486</v>
      </c>
      <c r="C16" s="97">
        <v>14</v>
      </c>
      <c r="D16" s="98">
        <v>3471.4</v>
      </c>
    </row>
    <row r="17" spans="1:4" ht="24" customHeight="1">
      <c r="A17" s="99" t="s">
        <v>2421</v>
      </c>
      <c r="B17" s="96">
        <v>35</v>
      </c>
      <c r="C17" s="97">
        <v>367</v>
      </c>
      <c r="D17" s="98">
        <v>9.5</v>
      </c>
    </row>
    <row r="18" spans="1:4" ht="24" customHeight="1">
      <c r="A18" s="99" t="s">
        <v>2422</v>
      </c>
      <c r="B18" s="96">
        <v>0</v>
      </c>
      <c r="C18" s="97">
        <v>9181</v>
      </c>
      <c r="D18" s="98">
        <v>0</v>
      </c>
    </row>
    <row r="19" spans="1:4" ht="24" customHeight="1">
      <c r="A19" s="99" t="s">
        <v>2423</v>
      </c>
      <c r="B19" s="96"/>
      <c r="C19" s="96"/>
      <c r="D19" s="98" t="s">
        <v>30</v>
      </c>
    </row>
    <row r="20" spans="1:4" ht="24" customHeight="1">
      <c r="A20" s="99" t="s">
        <v>2424</v>
      </c>
      <c r="B20" s="96">
        <v>4759.1499999999996</v>
      </c>
      <c r="C20" s="96">
        <v>3461</v>
      </c>
      <c r="D20" s="98">
        <v>137.5</v>
      </c>
    </row>
    <row r="21" spans="1:4" s="89" customFormat="1" ht="24" customHeight="1">
      <c r="A21" s="93" t="s">
        <v>542</v>
      </c>
      <c r="B21" s="94">
        <v>301831</v>
      </c>
      <c r="C21" s="94">
        <v>287875</v>
      </c>
      <c r="D21" s="93">
        <v>104.8</v>
      </c>
    </row>
    <row r="22" spans="1:4" ht="24" customHeight="1">
      <c r="A22" s="95" t="s">
        <v>2425</v>
      </c>
      <c r="B22" s="96">
        <v>301831</v>
      </c>
      <c r="C22" s="96">
        <v>287875</v>
      </c>
      <c r="D22" s="98">
        <v>104.8</v>
      </c>
    </row>
    <row r="23" spans="1:4" s="89" customFormat="1" ht="29.25" customHeight="1">
      <c r="A23" s="100" t="s">
        <v>2426</v>
      </c>
      <c r="B23" s="94">
        <v>493356.15</v>
      </c>
      <c r="C23" s="94">
        <v>501937</v>
      </c>
      <c r="D23" s="93">
        <v>98.3</v>
      </c>
    </row>
    <row r="24" spans="1:4" ht="28.5" customHeight="1">
      <c r="A24" s="101" t="s">
        <v>2427</v>
      </c>
    </row>
    <row r="29" spans="1:4">
      <c r="B29" s="102"/>
    </row>
  </sheetData>
  <mergeCells count="1">
    <mergeCell ref="A2:D2"/>
  </mergeCells>
  <phoneticPr fontId="132" type="noConversion"/>
  <pageMargins left="0.43263888888888902" right="0.47152777777777799" top="0.74791666666666701" bottom="0.74791666666666701" header="0.31388888888888899" footer="0.31388888888888899"/>
  <pageSetup paperSize="9" firstPageNumber="49" fitToHeight="0" orientation="portrait" useFirstPageNumber="1"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3"/>
  <sheetViews>
    <sheetView showZeros="0" view="pageBreakPreview" zoomScale="85" zoomScaleNormal="100" zoomScaleSheetLayoutView="85" workbookViewId="0">
      <selection activeCell="B15" sqref="B15"/>
    </sheetView>
  </sheetViews>
  <sheetFormatPr defaultColWidth="9" defaultRowHeight="14.25"/>
  <cols>
    <col min="1" max="1" width="43.375" customWidth="1"/>
    <col min="2" max="2" width="11.625" customWidth="1"/>
    <col min="3" max="3" width="14.5" customWidth="1"/>
    <col min="4" max="4" width="13.75" customWidth="1"/>
  </cols>
  <sheetData>
    <row r="1" spans="1:14">
      <c r="A1" s="71" t="s">
        <v>2428</v>
      </c>
    </row>
    <row r="2" spans="1:14" s="67" customFormat="1" ht="26.45" customHeight="1">
      <c r="A2" s="995" t="s">
        <v>123</v>
      </c>
      <c r="B2" s="995"/>
      <c r="C2" s="995"/>
      <c r="D2" s="995"/>
    </row>
    <row r="3" spans="1:14" ht="15.75" customHeight="1">
      <c r="A3" s="72"/>
      <c r="B3" s="73"/>
      <c r="C3" s="73"/>
      <c r="D3" s="74" t="s">
        <v>1172</v>
      </c>
    </row>
    <row r="4" spans="1:14" s="68" customFormat="1" ht="39" customHeight="1">
      <c r="A4" s="75" t="s">
        <v>540</v>
      </c>
      <c r="B4" s="75" t="s">
        <v>599</v>
      </c>
      <c r="C4" s="76" t="s">
        <v>600</v>
      </c>
      <c r="D4" s="76" t="s">
        <v>601</v>
      </c>
    </row>
    <row r="5" spans="1:14" s="69" customFormat="1" ht="27" customHeight="1">
      <c r="A5" s="77" t="s">
        <v>553</v>
      </c>
      <c r="B5" s="78">
        <v>455.38</v>
      </c>
      <c r="C5" s="78">
        <v>2068</v>
      </c>
      <c r="D5" s="79">
        <v>22</v>
      </c>
      <c r="N5" s="69">
        <v>0</v>
      </c>
    </row>
    <row r="6" spans="1:14" s="68" customFormat="1" ht="27" customHeight="1">
      <c r="A6" s="80" t="s">
        <v>2429</v>
      </c>
      <c r="B6" s="81">
        <v>455.38</v>
      </c>
      <c r="C6" s="81">
        <v>2068</v>
      </c>
      <c r="D6" s="82">
        <v>22</v>
      </c>
    </row>
    <row r="7" spans="1:14" s="69" customFormat="1" ht="27" customHeight="1">
      <c r="A7" s="77" t="s">
        <v>554</v>
      </c>
      <c r="B7" s="78">
        <v>107680.57</v>
      </c>
      <c r="C7" s="78">
        <v>165519</v>
      </c>
      <c r="D7" s="83">
        <v>65.099999999999994</v>
      </c>
    </row>
    <row r="8" spans="1:14" s="68" customFormat="1" ht="27" customHeight="1">
      <c r="A8" s="80" t="s">
        <v>2430</v>
      </c>
      <c r="B8" s="84">
        <v>107680.57</v>
      </c>
      <c r="C8" s="84">
        <v>165519</v>
      </c>
      <c r="D8" s="85">
        <v>65.099999999999994</v>
      </c>
    </row>
    <row r="9" spans="1:14" s="69" customFormat="1" ht="27" customHeight="1">
      <c r="A9" s="77" t="s">
        <v>555</v>
      </c>
      <c r="B9" s="86">
        <v>0</v>
      </c>
      <c r="C9" s="86">
        <v>0</v>
      </c>
      <c r="D9" s="83" t="s">
        <v>30</v>
      </c>
    </row>
    <row r="10" spans="1:14" s="68" customFormat="1" ht="27" customHeight="1">
      <c r="A10" s="80" t="s">
        <v>2431</v>
      </c>
      <c r="B10" s="84"/>
      <c r="C10" s="84"/>
      <c r="D10" s="85" t="s">
        <v>30</v>
      </c>
    </row>
    <row r="11" spans="1:14" s="69" customFormat="1" ht="27" customHeight="1">
      <c r="A11" s="77" t="s">
        <v>556</v>
      </c>
      <c r="B11" s="78">
        <v>218137</v>
      </c>
      <c r="C11" s="78">
        <v>10000</v>
      </c>
      <c r="D11" s="83">
        <v>2181.4</v>
      </c>
    </row>
    <row r="12" spans="1:14" s="68" customFormat="1" ht="27" customHeight="1">
      <c r="A12" s="80" t="s">
        <v>2432</v>
      </c>
      <c r="B12" s="84">
        <v>208137</v>
      </c>
      <c r="C12" s="84"/>
      <c r="D12" s="85" t="s">
        <v>30</v>
      </c>
    </row>
    <row r="13" spans="1:14" s="68" customFormat="1" ht="27" customHeight="1">
      <c r="A13" s="80" t="s">
        <v>2433</v>
      </c>
      <c r="B13" s="84">
        <v>10000</v>
      </c>
      <c r="C13" s="84">
        <v>10000</v>
      </c>
      <c r="D13" s="85">
        <v>100</v>
      </c>
    </row>
    <row r="14" spans="1:14" s="69" customFormat="1" ht="27" customHeight="1">
      <c r="A14" s="77" t="s">
        <v>557</v>
      </c>
      <c r="B14" s="86">
        <v>27359.200000000001</v>
      </c>
      <c r="C14" s="86">
        <v>6276</v>
      </c>
      <c r="D14" s="83">
        <v>435.9</v>
      </c>
    </row>
    <row r="15" spans="1:14" s="69" customFormat="1" ht="27" customHeight="1">
      <c r="A15" s="87" t="s">
        <v>77</v>
      </c>
      <c r="B15" s="86">
        <v>353632.15</v>
      </c>
      <c r="C15" s="86">
        <v>183863</v>
      </c>
      <c r="D15" s="83">
        <v>192.3</v>
      </c>
    </row>
    <row r="16" spans="1:14" s="68" customFormat="1" ht="18.600000000000001" customHeight="1">
      <c r="A16" s="82" t="s">
        <v>503</v>
      </c>
      <c r="B16" s="84">
        <v>139724</v>
      </c>
      <c r="C16" s="84">
        <v>48030</v>
      </c>
      <c r="D16" s="85">
        <v>290.89999999999998</v>
      </c>
    </row>
    <row r="17" spans="1:4" s="69" customFormat="1" ht="18.600000000000001" customHeight="1">
      <c r="A17" s="87" t="s">
        <v>2434</v>
      </c>
      <c r="B17" s="86">
        <v>493356.15</v>
      </c>
      <c r="C17" s="86">
        <v>231893</v>
      </c>
      <c r="D17" s="83">
        <v>212.8</v>
      </c>
    </row>
    <row r="18" spans="1:4" s="68" customFormat="1" ht="45" customHeight="1">
      <c r="A18" s="1008" t="s">
        <v>2435</v>
      </c>
      <c r="B18" s="1008"/>
      <c r="C18" s="1008"/>
      <c r="D18" s="1008"/>
    </row>
    <row r="19" spans="1:4" s="68" customFormat="1"/>
    <row r="20" spans="1:4" s="70" customFormat="1">
      <c r="B20" s="88"/>
    </row>
    <row r="21" spans="1:4" s="70" customFormat="1">
      <c r="B21" s="88"/>
    </row>
    <row r="22" spans="1:4" s="70" customFormat="1"/>
    <row r="23" spans="1:4" s="70" customFormat="1"/>
  </sheetData>
  <mergeCells count="2">
    <mergeCell ref="A2:D2"/>
    <mergeCell ref="A18:D18"/>
  </mergeCells>
  <phoneticPr fontId="132" type="noConversion"/>
  <pageMargins left="0.70763888888888904" right="0.70763888888888904" top="0.74791666666666701" bottom="0.74791666666666701" header="0.31388888888888899" footer="0.31388888888888899"/>
  <pageSetup paperSize="9" scale="98" firstPageNumber="50" fitToHeight="0" orientation="portrait" useFirstPageNumber="1"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view="pageBreakPreview" zoomScaleNormal="100" zoomScaleSheetLayoutView="100" workbookViewId="0">
      <selection activeCell="B15" sqref="B15"/>
    </sheetView>
  </sheetViews>
  <sheetFormatPr defaultColWidth="9" defaultRowHeight="14.25"/>
  <cols>
    <col min="1" max="1" width="35.125" style="51" customWidth="1"/>
    <col min="2" max="2" width="16.5" style="51" customWidth="1"/>
    <col min="3" max="3" width="16.375" style="51" customWidth="1"/>
    <col min="4" max="4" width="16.375" style="52" customWidth="1"/>
    <col min="5" max="16384" width="9" style="51"/>
  </cols>
  <sheetData>
    <row r="1" spans="1:4">
      <c r="A1" s="51" t="s">
        <v>2436</v>
      </c>
    </row>
    <row r="2" spans="1:4" s="47" customFormat="1" ht="21">
      <c r="A2" s="1010" t="s">
        <v>125</v>
      </c>
      <c r="B2" s="1010"/>
      <c r="C2" s="1010"/>
      <c r="D2" s="1010"/>
    </row>
    <row r="3" spans="1:4" ht="17.25" customHeight="1">
      <c r="B3" s="53"/>
      <c r="D3" s="65" t="s">
        <v>1172</v>
      </c>
    </row>
    <row r="4" spans="1:4" s="48" customFormat="1" ht="44.25" customHeight="1">
      <c r="A4" s="55" t="s">
        <v>540</v>
      </c>
      <c r="B4" s="56" t="s">
        <v>599</v>
      </c>
      <c r="C4" s="57" t="s">
        <v>600</v>
      </c>
      <c r="D4" s="57" t="s">
        <v>601</v>
      </c>
    </row>
    <row r="5" spans="1:4" ht="40.5" customHeight="1">
      <c r="A5" s="58" t="s">
        <v>567</v>
      </c>
      <c r="B5" s="59">
        <v>7782095</v>
      </c>
      <c r="C5" s="59">
        <v>7037514</v>
      </c>
      <c r="D5" s="60">
        <v>110.6</v>
      </c>
    </row>
    <row r="6" spans="1:4" ht="40.5" customHeight="1">
      <c r="A6" s="58" t="s">
        <v>568</v>
      </c>
      <c r="B6" s="59">
        <v>1269170</v>
      </c>
      <c r="C6" s="59">
        <v>1165762</v>
      </c>
      <c r="D6" s="60">
        <v>108.9</v>
      </c>
    </row>
    <row r="7" spans="1:4" ht="40.5" customHeight="1">
      <c r="A7" s="58" t="s">
        <v>569</v>
      </c>
      <c r="B7" s="59">
        <v>3107668</v>
      </c>
      <c r="C7" s="59">
        <v>2914564</v>
      </c>
      <c r="D7" s="60">
        <v>106.6</v>
      </c>
    </row>
    <row r="8" spans="1:4" ht="40.5" customHeight="1">
      <c r="A8" s="58" t="s">
        <v>570</v>
      </c>
      <c r="B8" s="59">
        <v>3923303</v>
      </c>
      <c r="C8" s="59">
        <v>3705219</v>
      </c>
      <c r="D8" s="60">
        <v>105.9</v>
      </c>
    </row>
    <row r="9" spans="1:4" ht="40.5" customHeight="1">
      <c r="A9" s="58" t="s">
        <v>571</v>
      </c>
      <c r="B9" s="59">
        <v>2490886</v>
      </c>
      <c r="C9" s="59">
        <v>2331426</v>
      </c>
      <c r="D9" s="60">
        <v>106.8</v>
      </c>
    </row>
    <row r="10" spans="1:4" ht="40.5" customHeight="1">
      <c r="A10" s="58" t="s">
        <v>572</v>
      </c>
      <c r="B10" s="59">
        <v>208610</v>
      </c>
      <c r="C10" s="59">
        <v>195536</v>
      </c>
      <c r="D10" s="60">
        <v>106.7</v>
      </c>
    </row>
    <row r="11" spans="1:4" ht="40.5" customHeight="1">
      <c r="A11" s="58" t="s">
        <v>573</v>
      </c>
      <c r="B11" s="59">
        <v>256394</v>
      </c>
      <c r="C11" s="59">
        <v>240904</v>
      </c>
      <c r="D11" s="60">
        <v>106.4</v>
      </c>
    </row>
    <row r="12" spans="1:4" s="64" customFormat="1" ht="40.5" customHeight="1">
      <c r="A12" s="66" t="s">
        <v>558</v>
      </c>
      <c r="B12" s="62">
        <v>19038126</v>
      </c>
      <c r="C12" s="62">
        <v>17590925</v>
      </c>
      <c r="D12" s="63">
        <v>108.2</v>
      </c>
    </row>
    <row r="13" spans="1:4" s="49" customFormat="1" ht="66.75" customHeight="1">
      <c r="A13" s="1011" t="s">
        <v>2437</v>
      </c>
      <c r="B13" s="1011"/>
      <c r="C13" s="1011"/>
      <c r="D13" s="1011"/>
    </row>
    <row r="14" spans="1:4" s="49" customFormat="1" ht="29.25" customHeight="1">
      <c r="A14" s="1009"/>
      <c r="B14" s="1009"/>
      <c r="C14" s="1009"/>
      <c r="D14" s="1009"/>
    </row>
    <row r="15" spans="1:4" s="49" customFormat="1" ht="45.75" customHeight="1">
      <c r="A15" s="1009"/>
      <c r="B15" s="1009"/>
      <c r="C15" s="1009"/>
      <c r="D15" s="1009"/>
    </row>
    <row r="16" spans="1:4" s="49" customFormat="1" ht="16.5" customHeight="1">
      <c r="A16" s="1009"/>
      <c r="B16" s="1009"/>
      <c r="C16" s="1009"/>
      <c r="D16" s="1009"/>
    </row>
    <row r="17" spans="1:4" s="49" customFormat="1" ht="16.5" customHeight="1">
      <c r="A17" s="1009"/>
      <c r="B17" s="1009"/>
      <c r="C17" s="1009"/>
      <c r="D17" s="1009"/>
    </row>
  </sheetData>
  <mergeCells count="6">
    <mergeCell ref="A17:D17"/>
    <mergeCell ref="A2:D2"/>
    <mergeCell ref="A13:D13"/>
    <mergeCell ref="A14:D14"/>
    <mergeCell ref="A15:D15"/>
    <mergeCell ref="A16:D16"/>
  </mergeCells>
  <phoneticPr fontId="132" type="noConversion"/>
  <conditionalFormatting sqref="A5:A6">
    <cfRule type="expression" dxfId="10" priority="6" stopIfTrue="1">
      <formula>"len($A:$A)=3"</formula>
    </cfRule>
  </conditionalFormatting>
  <conditionalFormatting sqref="D5:D12">
    <cfRule type="cellIs" dxfId="9" priority="7" stopIfTrue="1" operator="lessThan">
      <formula>0</formula>
    </cfRule>
  </conditionalFormatting>
  <pageMargins left="0.70763888888888904" right="0.70763888888888904" top="0.74791666666666701" bottom="0.74791666666666701" header="0.31388888888888899" footer="0.31388888888888899"/>
  <pageSetup paperSize="9" scale="97" firstPageNumber="51" fitToHeight="0" orientation="portrait" useFirstPageNumber="1"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showZeros="0" view="pageBreakPreview" zoomScale="115" zoomScaleNormal="100" zoomScaleSheetLayoutView="115" workbookViewId="0">
      <selection activeCell="B15" sqref="B15"/>
    </sheetView>
  </sheetViews>
  <sheetFormatPr defaultColWidth="8.125" defaultRowHeight="14.25"/>
  <cols>
    <col min="1" max="1" width="37.125" style="51" customWidth="1"/>
    <col min="2" max="3" width="14.625" style="51" customWidth="1"/>
    <col min="4" max="4" width="15" style="52" customWidth="1"/>
    <col min="5" max="16384" width="8.125" style="51"/>
  </cols>
  <sheetData>
    <row r="1" spans="1:4" ht="19.899999999999999" customHeight="1">
      <c r="A1" s="51" t="s">
        <v>2438</v>
      </c>
    </row>
    <row r="2" spans="1:4" s="47" customFormat="1" ht="21">
      <c r="A2" s="1010" t="s">
        <v>127</v>
      </c>
      <c r="B2" s="1010"/>
      <c r="C2" s="1010"/>
      <c r="D2" s="1010"/>
    </row>
    <row r="3" spans="1:4" ht="19.5" customHeight="1">
      <c r="B3" s="53"/>
      <c r="D3" s="54" t="s">
        <v>1172</v>
      </c>
    </row>
    <row r="4" spans="1:4" s="48" customFormat="1" ht="35.25" customHeight="1">
      <c r="A4" s="55" t="s">
        <v>540</v>
      </c>
      <c r="B4" s="56" t="s">
        <v>599</v>
      </c>
      <c r="C4" s="56" t="s">
        <v>600</v>
      </c>
      <c r="D4" s="57" t="s">
        <v>601</v>
      </c>
    </row>
    <row r="5" spans="1:4" s="49" customFormat="1" ht="22.9" customHeight="1">
      <c r="A5" s="58" t="s">
        <v>580</v>
      </c>
      <c r="B5" s="59">
        <v>7782095</v>
      </c>
      <c r="C5" s="59">
        <v>6946094</v>
      </c>
      <c r="D5" s="60">
        <v>112</v>
      </c>
    </row>
    <row r="6" spans="1:4" s="49" customFormat="1" ht="22.9" customHeight="1">
      <c r="A6" s="58" t="s">
        <v>581</v>
      </c>
      <c r="B6" s="59">
        <v>947751</v>
      </c>
      <c r="C6" s="59">
        <v>892379</v>
      </c>
      <c r="D6" s="60">
        <v>106.2</v>
      </c>
    </row>
    <row r="7" spans="1:4" s="49" customFormat="1" ht="22.9" customHeight="1">
      <c r="A7" s="58" t="s">
        <v>582</v>
      </c>
      <c r="B7" s="59">
        <v>3206254</v>
      </c>
      <c r="C7" s="59">
        <v>2853852</v>
      </c>
      <c r="D7" s="60">
        <v>112.3</v>
      </c>
    </row>
    <row r="8" spans="1:4" s="49" customFormat="1" ht="22.9" customHeight="1">
      <c r="A8" s="58" t="s">
        <v>583</v>
      </c>
      <c r="B8" s="59">
        <v>3355421</v>
      </c>
      <c r="C8" s="59">
        <v>3013531</v>
      </c>
      <c r="D8" s="60">
        <v>111.3</v>
      </c>
    </row>
    <row r="9" spans="1:4" s="49" customFormat="1" ht="22.9" customHeight="1">
      <c r="A9" s="58" t="s">
        <v>584</v>
      </c>
      <c r="B9" s="59">
        <v>2627967</v>
      </c>
      <c r="C9" s="59">
        <v>2394105</v>
      </c>
      <c r="D9" s="60">
        <v>109.8</v>
      </c>
    </row>
    <row r="10" spans="1:4" s="49" customFormat="1" ht="22.9" customHeight="1">
      <c r="A10" s="58" t="s">
        <v>585</v>
      </c>
      <c r="B10" s="59">
        <v>235871</v>
      </c>
      <c r="C10" s="59">
        <v>196956</v>
      </c>
      <c r="D10" s="60">
        <v>119.8</v>
      </c>
    </row>
    <row r="11" spans="1:4" s="49" customFormat="1" ht="22.9" customHeight="1">
      <c r="A11" s="58" t="s">
        <v>586</v>
      </c>
      <c r="B11" s="59">
        <v>288448</v>
      </c>
      <c r="C11" s="59">
        <v>197434</v>
      </c>
      <c r="D11" s="60">
        <v>146.1</v>
      </c>
    </row>
    <row r="12" spans="1:4" s="50" customFormat="1" ht="22.9" customHeight="1">
      <c r="A12" s="61" t="s">
        <v>244</v>
      </c>
      <c r="B12" s="62">
        <v>18443807</v>
      </c>
      <c r="C12" s="62">
        <v>16494351</v>
      </c>
      <c r="D12" s="63">
        <v>111.8</v>
      </c>
    </row>
    <row r="13" spans="1:4" s="49" customFormat="1" ht="94.5" customHeight="1">
      <c r="A13" s="1013" t="s">
        <v>2439</v>
      </c>
      <c r="B13" s="1013"/>
      <c r="C13" s="1013"/>
      <c r="D13" s="1013"/>
    </row>
    <row r="14" spans="1:4" ht="42.75" customHeight="1">
      <c r="A14" s="1012"/>
      <c r="B14" s="1012"/>
      <c r="C14" s="1012"/>
      <c r="D14" s="1012"/>
    </row>
    <row r="15" spans="1:4" ht="30" customHeight="1">
      <c r="A15" s="1012"/>
      <c r="B15" s="1012"/>
      <c r="C15" s="1012"/>
      <c r="D15" s="1012"/>
    </row>
    <row r="16" spans="1:4" ht="30" customHeight="1">
      <c r="A16" s="1012"/>
      <c r="B16" s="1012"/>
      <c r="C16" s="1012"/>
      <c r="D16" s="1012"/>
    </row>
    <row r="17" spans="1:4" ht="29.25" customHeight="1">
      <c r="A17" s="1012"/>
      <c r="B17" s="1012"/>
      <c r="C17" s="1012"/>
      <c r="D17" s="1012"/>
    </row>
  </sheetData>
  <mergeCells count="6">
    <mergeCell ref="A17:D17"/>
    <mergeCell ref="A2:D2"/>
    <mergeCell ref="A13:D13"/>
    <mergeCell ref="A14:D14"/>
    <mergeCell ref="A15:D15"/>
    <mergeCell ref="A16:D16"/>
  </mergeCells>
  <phoneticPr fontId="132" type="noConversion"/>
  <conditionalFormatting sqref="A5:A6">
    <cfRule type="expression" dxfId="8" priority="4" stopIfTrue="1">
      <formula>"len($A:$A)=3"</formula>
    </cfRule>
  </conditionalFormatting>
  <conditionalFormatting sqref="D5:D12">
    <cfRule type="cellIs" dxfId="7" priority="3" stopIfTrue="1" operator="lessThan">
      <formula>0</formula>
    </cfRule>
  </conditionalFormatting>
  <printOptions horizontalCentered="1"/>
  <pageMargins left="0.70763888888888904" right="0.62916666666666698" top="0.74791666666666701" bottom="0.74791666666666701" header="0.35416666666666702" footer="0.31388888888888899"/>
  <pageSetup paperSize="9" firstPageNumber="52" fitToHeight="0" orientation="portrait" useFirstPageNumber="1"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6"/>
  <sheetViews>
    <sheetView showZeros="0" view="pageBreakPreview" zoomScale="85" zoomScaleNormal="100" zoomScaleSheetLayoutView="85" workbookViewId="0">
      <selection activeCell="B15" sqref="B15"/>
    </sheetView>
  </sheetViews>
  <sheetFormatPr defaultColWidth="9" defaultRowHeight="14.25"/>
  <cols>
    <col min="1" max="1" width="41.5" style="14" customWidth="1"/>
    <col min="2" max="2" width="14.875" style="15" customWidth="1"/>
    <col min="3" max="3" width="15" style="14" customWidth="1"/>
    <col min="4" max="4" width="16.25" style="14" customWidth="1"/>
    <col min="5" max="16384" width="9" style="14"/>
  </cols>
  <sheetData>
    <row r="1" spans="1:4" ht="19.350000000000001" customHeight="1">
      <c r="A1" s="14" t="s">
        <v>2440</v>
      </c>
    </row>
    <row r="2" spans="1:4" s="13" customFormat="1" ht="24.75" customHeight="1">
      <c r="A2" s="915" t="s">
        <v>129</v>
      </c>
      <c r="B2" s="915"/>
      <c r="C2" s="915"/>
      <c r="D2" s="915"/>
    </row>
    <row r="3" spans="1:4" ht="21" customHeight="1">
      <c r="A3" s="16"/>
      <c r="B3" s="17"/>
      <c r="C3" s="18"/>
      <c r="D3" s="35" t="s">
        <v>1172</v>
      </c>
    </row>
    <row r="4" spans="1:4" ht="36.75" customHeight="1">
      <c r="A4" s="36" t="s">
        <v>579</v>
      </c>
      <c r="B4" s="37" t="s">
        <v>599</v>
      </c>
      <c r="C4" s="38" t="s">
        <v>600</v>
      </c>
      <c r="D4" s="38" t="s">
        <v>601</v>
      </c>
    </row>
    <row r="5" spans="1:4" s="34" customFormat="1" ht="20.100000000000001" customHeight="1">
      <c r="A5" s="39" t="s">
        <v>567</v>
      </c>
      <c r="B5" s="40">
        <v>7782095</v>
      </c>
      <c r="C5" s="40">
        <v>7037514</v>
      </c>
      <c r="D5" s="41">
        <v>110.580170781898</v>
      </c>
    </row>
    <row r="6" spans="1:4" s="34" customFormat="1" ht="20.45" customHeight="1">
      <c r="A6" s="42" t="s">
        <v>2441</v>
      </c>
      <c r="B6" s="43">
        <v>6022520</v>
      </c>
      <c r="C6" s="43">
        <v>5713483</v>
      </c>
      <c r="D6" s="44">
        <v>105.408907316255</v>
      </c>
    </row>
    <row r="7" spans="1:4" s="34" customFormat="1" ht="20.45" customHeight="1">
      <c r="A7" s="42" t="s">
        <v>2442</v>
      </c>
      <c r="B7" s="43">
        <v>275574</v>
      </c>
      <c r="C7" s="43">
        <v>187817</v>
      </c>
      <c r="D7" s="44">
        <v>146.724737377341</v>
      </c>
    </row>
    <row r="8" spans="1:4" s="34" customFormat="1" ht="20.45" customHeight="1">
      <c r="A8" s="42" t="s">
        <v>2443</v>
      </c>
      <c r="B8" s="43">
        <v>0</v>
      </c>
      <c r="C8" s="43">
        <v>0</v>
      </c>
      <c r="D8" s="44">
        <v>0</v>
      </c>
    </row>
    <row r="9" spans="1:4" s="34" customFormat="1" ht="20.45" customHeight="1">
      <c r="A9" s="42" t="s">
        <v>2444</v>
      </c>
      <c r="B9" s="43">
        <v>1896</v>
      </c>
      <c r="C9" s="43">
        <v>8334</v>
      </c>
      <c r="D9" s="44">
        <v>22.7501799856012</v>
      </c>
    </row>
    <row r="10" spans="1:4" s="34" customFormat="1" ht="20.45" customHeight="1">
      <c r="A10" s="42" t="s">
        <v>2445</v>
      </c>
      <c r="B10" s="43">
        <v>163062</v>
      </c>
      <c r="C10" s="43">
        <v>197880</v>
      </c>
      <c r="D10" s="44">
        <v>82.404487568223203</v>
      </c>
    </row>
    <row r="11" spans="1:4" s="34" customFormat="1" ht="20.45" customHeight="1">
      <c r="A11" s="42" t="s">
        <v>2446</v>
      </c>
      <c r="B11" s="43">
        <v>1063000</v>
      </c>
      <c r="C11" s="43">
        <v>930000</v>
      </c>
      <c r="D11" s="44">
        <v>114.301075268817</v>
      </c>
    </row>
    <row r="12" spans="1:4" s="34" customFormat="1" ht="20.45" customHeight="1">
      <c r="A12" s="42" t="s">
        <v>2447</v>
      </c>
      <c r="B12" s="43">
        <v>256043</v>
      </c>
      <c r="C12" s="43">
        <v>0</v>
      </c>
      <c r="D12" s="44">
        <v>0</v>
      </c>
    </row>
    <row r="13" spans="1:4" s="34" customFormat="1" ht="20.25" customHeight="1">
      <c r="A13" s="39" t="s">
        <v>2448</v>
      </c>
      <c r="B13" s="40">
        <v>484690</v>
      </c>
      <c r="C13" s="40">
        <v>431200</v>
      </c>
      <c r="D13" s="41">
        <v>112.404916512059</v>
      </c>
    </row>
    <row r="14" spans="1:4" s="34" customFormat="1" ht="18.75" customHeight="1">
      <c r="A14" s="42" t="s">
        <v>2441</v>
      </c>
      <c r="B14" s="43">
        <v>272290</v>
      </c>
      <c r="C14" s="43">
        <v>336000</v>
      </c>
      <c r="D14" s="44">
        <v>81.038690476190496</v>
      </c>
    </row>
    <row r="15" spans="1:4" s="34" customFormat="1" ht="18.75" customHeight="1">
      <c r="A15" s="42" t="s">
        <v>2442</v>
      </c>
      <c r="B15" s="43">
        <v>800</v>
      </c>
      <c r="C15" s="43">
        <v>1300</v>
      </c>
      <c r="D15" s="44">
        <v>61.538461538461497</v>
      </c>
    </row>
    <row r="16" spans="1:4" s="34" customFormat="1" ht="24" customHeight="1">
      <c r="A16" s="42" t="s">
        <v>2443</v>
      </c>
      <c r="B16" s="43">
        <v>120000</v>
      </c>
      <c r="C16" s="43">
        <v>80000</v>
      </c>
      <c r="D16" s="44">
        <v>150</v>
      </c>
    </row>
    <row r="17" spans="1:4" s="34" customFormat="1" ht="16.5" customHeight="1">
      <c r="A17" s="42" t="s">
        <v>2444</v>
      </c>
      <c r="B17" s="43">
        <v>100</v>
      </c>
      <c r="C17" s="43">
        <v>400</v>
      </c>
      <c r="D17" s="44">
        <v>25</v>
      </c>
    </row>
    <row r="18" spans="1:4" s="34" customFormat="1" ht="20.45" customHeight="1">
      <c r="A18" s="42" t="s">
        <v>2445</v>
      </c>
      <c r="B18" s="43">
        <v>20000</v>
      </c>
      <c r="C18" s="43">
        <v>4300</v>
      </c>
      <c r="D18" s="44">
        <v>465.11627906976702</v>
      </c>
    </row>
    <row r="19" spans="1:4" s="34" customFormat="1" ht="20.45" customHeight="1">
      <c r="A19" s="42" t="s">
        <v>2449</v>
      </c>
      <c r="B19" s="43">
        <v>71500</v>
      </c>
      <c r="C19" s="43">
        <v>9200</v>
      </c>
      <c r="D19" s="44">
        <v>777.17391304347802</v>
      </c>
    </row>
    <row r="20" spans="1:4" s="34" customFormat="1" ht="20.45" customHeight="1">
      <c r="A20" s="39" t="s">
        <v>2450</v>
      </c>
      <c r="B20" s="40">
        <v>445304</v>
      </c>
      <c r="C20" s="40">
        <v>419602</v>
      </c>
      <c r="D20" s="41">
        <v>106.125328287282</v>
      </c>
    </row>
    <row r="21" spans="1:4" s="34" customFormat="1" ht="20.45" customHeight="1">
      <c r="A21" s="42" t="s">
        <v>2441</v>
      </c>
      <c r="B21" s="43">
        <v>303465</v>
      </c>
      <c r="C21" s="43">
        <v>285699</v>
      </c>
      <c r="D21" s="44">
        <v>106.218432686149</v>
      </c>
    </row>
    <row r="22" spans="1:4" s="34" customFormat="1" ht="20.45" customHeight="1">
      <c r="A22" s="42" t="s">
        <v>2442</v>
      </c>
      <c r="B22" s="43">
        <v>5200</v>
      </c>
      <c r="C22" s="43">
        <v>28229</v>
      </c>
      <c r="D22" s="44">
        <v>18.420772963973199</v>
      </c>
    </row>
    <row r="23" spans="1:4" s="34" customFormat="1" ht="20.45" customHeight="1">
      <c r="A23" s="42" t="s">
        <v>2444</v>
      </c>
      <c r="B23" s="43">
        <v>265</v>
      </c>
      <c r="C23" s="43">
        <v>254</v>
      </c>
      <c r="D23" s="44">
        <v>104.33070866141701</v>
      </c>
    </row>
    <row r="24" spans="1:4" s="34" customFormat="1" ht="20.45" customHeight="1">
      <c r="A24" s="42" t="s">
        <v>2445</v>
      </c>
      <c r="B24" s="43">
        <v>2100</v>
      </c>
      <c r="C24" s="43">
        <v>2715</v>
      </c>
      <c r="D24" s="44">
        <v>77.348066298342502</v>
      </c>
    </row>
    <row r="25" spans="1:4" s="34" customFormat="1" ht="20.45" customHeight="1">
      <c r="A25" s="42" t="s">
        <v>2451</v>
      </c>
      <c r="B25" s="43">
        <v>15492</v>
      </c>
      <c r="C25" s="43">
        <v>7839</v>
      </c>
      <c r="D25" s="44">
        <v>197.62724837351701</v>
      </c>
    </row>
    <row r="26" spans="1:4" s="34" customFormat="1" ht="20.45" customHeight="1">
      <c r="A26" s="42" t="s">
        <v>2452</v>
      </c>
      <c r="B26" s="43">
        <v>118782</v>
      </c>
      <c r="C26" s="43">
        <v>91079</v>
      </c>
      <c r="D26" s="44">
        <v>130.41645165186301</v>
      </c>
    </row>
    <row r="27" spans="1:4" s="34" customFormat="1" ht="20.45" customHeight="1">
      <c r="A27" s="42" t="s">
        <v>2449</v>
      </c>
      <c r="B27" s="43"/>
      <c r="C27" s="43">
        <v>3787</v>
      </c>
      <c r="D27" s="44"/>
    </row>
    <row r="28" spans="1:4" s="34" customFormat="1" ht="20.45" customHeight="1">
      <c r="A28" s="39" t="s">
        <v>2453</v>
      </c>
      <c r="B28" s="40">
        <v>31517</v>
      </c>
      <c r="C28" s="40">
        <v>18197</v>
      </c>
      <c r="D28" s="41">
        <v>173.19887893608799</v>
      </c>
    </row>
    <row r="29" spans="1:4" s="34" customFormat="1" ht="20.45" customHeight="1">
      <c r="A29" s="42" t="s">
        <v>2441</v>
      </c>
      <c r="B29" s="43">
        <v>6302</v>
      </c>
      <c r="C29" s="43">
        <v>6456</v>
      </c>
      <c r="D29" s="44">
        <v>97.614622057001199</v>
      </c>
    </row>
    <row r="30" spans="1:4" s="34" customFormat="1" ht="18" customHeight="1">
      <c r="A30" s="42" t="s">
        <v>2442</v>
      </c>
      <c r="B30" s="43">
        <v>20200</v>
      </c>
      <c r="C30" s="43">
        <v>6241</v>
      </c>
      <c r="D30" s="44">
        <v>323.66607915398203</v>
      </c>
    </row>
    <row r="31" spans="1:4" s="34" customFormat="1" ht="18.75" customHeight="1">
      <c r="A31" s="42" t="s">
        <v>2452</v>
      </c>
      <c r="B31" s="43">
        <v>5015</v>
      </c>
      <c r="C31" s="43">
        <v>5500</v>
      </c>
      <c r="D31" s="44">
        <v>91.181818181818201</v>
      </c>
    </row>
    <row r="32" spans="1:4" s="34" customFormat="1" ht="18.75" customHeight="1">
      <c r="A32" s="31" t="s">
        <v>558</v>
      </c>
      <c r="B32" s="40">
        <v>8743606</v>
      </c>
      <c r="C32" s="40">
        <v>7906513</v>
      </c>
      <c r="D32" s="41">
        <v>110.58738536191601</v>
      </c>
    </row>
    <row r="33" spans="1:4" ht="62.25" customHeight="1">
      <c r="A33" s="1014" t="s">
        <v>2454</v>
      </c>
      <c r="B33" s="1014"/>
      <c r="C33" s="1014"/>
      <c r="D33" s="1014"/>
    </row>
    <row r="34" spans="1:4">
      <c r="A34" s="45"/>
      <c r="B34" s="46"/>
      <c r="C34" s="45"/>
      <c r="D34" s="45"/>
    </row>
    <row r="35" spans="1:4">
      <c r="A35" s="45"/>
      <c r="B35" s="46"/>
      <c r="C35" s="45"/>
      <c r="D35" s="45"/>
    </row>
    <row r="36" spans="1:4">
      <c r="A36" s="45"/>
      <c r="B36" s="46"/>
      <c r="C36" s="45"/>
      <c r="D36" s="45"/>
    </row>
  </sheetData>
  <mergeCells count="2">
    <mergeCell ref="A2:D2"/>
    <mergeCell ref="A33:D33"/>
  </mergeCells>
  <phoneticPr fontId="132" type="noConversion"/>
  <conditionalFormatting sqref="A31">
    <cfRule type="expression" dxfId="6" priority="5" stopIfTrue="1">
      <formula>"len($A:$A)=3"</formula>
    </cfRule>
  </conditionalFormatting>
  <conditionalFormatting sqref="A32">
    <cfRule type="expression" dxfId="5" priority="4" stopIfTrue="1">
      <formula>"len($A:$A)=3"</formula>
    </cfRule>
  </conditionalFormatting>
  <conditionalFormatting sqref="A6:A17">
    <cfRule type="expression" dxfId="4" priority="6" stopIfTrue="1">
      <formula>"len($A:$A)=3"</formula>
    </cfRule>
  </conditionalFormatting>
  <printOptions horizontalCentered="1"/>
  <pageMargins left="0.62916666666666698" right="0.55000000000000004" top="0.74791666666666701" bottom="0.74791666666666701" header="0.31388888888888899" footer="0.31388888888888899"/>
  <pageSetup paperSize="9" scale="96" firstPageNumber="53" fitToHeight="0" orientation="portrait" useFirstPageNumber="1"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showZeros="0" view="pageBreakPreview" zoomScaleNormal="100" zoomScaleSheetLayoutView="100" workbookViewId="0">
      <selection activeCell="B15" sqref="B15"/>
    </sheetView>
  </sheetViews>
  <sheetFormatPr defaultColWidth="9" defaultRowHeight="14.25"/>
  <cols>
    <col min="1" max="1" width="42.125" style="14" customWidth="1"/>
    <col min="2" max="2" width="13" style="15" customWidth="1"/>
    <col min="3" max="3" width="13.375" style="14" customWidth="1"/>
    <col min="4" max="4" width="15.125" style="14" customWidth="1"/>
    <col min="5" max="16384" width="9" style="14"/>
  </cols>
  <sheetData>
    <row r="1" spans="1:16" ht="19.350000000000001" customHeight="1">
      <c r="A1" s="14" t="s">
        <v>2455</v>
      </c>
    </row>
    <row r="2" spans="1:16" s="13" customFormat="1" ht="26.45" customHeight="1">
      <c r="A2" s="915" t="s">
        <v>131</v>
      </c>
      <c r="B2" s="915"/>
      <c r="C2" s="915"/>
      <c r="D2" s="915"/>
    </row>
    <row r="3" spans="1:16" ht="19.5" customHeight="1">
      <c r="A3" s="16"/>
      <c r="B3" s="17"/>
      <c r="C3" s="18"/>
      <c r="D3" s="19" t="s">
        <v>1172</v>
      </c>
    </row>
    <row r="4" spans="1:16" ht="33" customHeight="1">
      <c r="A4" s="20" t="s">
        <v>579</v>
      </c>
      <c r="B4" s="21" t="s">
        <v>599</v>
      </c>
      <c r="C4" s="22" t="s">
        <v>600</v>
      </c>
      <c r="D4" s="22" t="s">
        <v>601</v>
      </c>
    </row>
    <row r="5" spans="1:16" ht="18" customHeight="1">
      <c r="A5" s="23" t="s">
        <v>580</v>
      </c>
      <c r="B5" s="24">
        <v>7782095</v>
      </c>
      <c r="C5" s="24">
        <v>6946094</v>
      </c>
      <c r="D5" s="25">
        <v>112</v>
      </c>
      <c r="P5" s="14">
        <v>0</v>
      </c>
    </row>
    <row r="6" spans="1:16" ht="18" customHeight="1">
      <c r="A6" s="26" t="s">
        <v>2456</v>
      </c>
      <c r="B6" s="27">
        <v>5235087</v>
      </c>
      <c r="C6" s="27">
        <v>4758252</v>
      </c>
      <c r="D6" s="25">
        <v>110</v>
      </c>
    </row>
    <row r="7" spans="1:16" ht="18" customHeight="1">
      <c r="A7" s="26" t="s">
        <v>2457</v>
      </c>
      <c r="B7" s="27">
        <v>101592</v>
      </c>
      <c r="C7" s="27">
        <v>46300</v>
      </c>
      <c r="D7" s="25">
        <v>219.4</v>
      </c>
    </row>
    <row r="8" spans="1:16" ht="18" customHeight="1">
      <c r="A8" s="26" t="s">
        <v>2458</v>
      </c>
      <c r="B8" s="27">
        <v>100219</v>
      </c>
      <c r="C8" s="27">
        <v>89109</v>
      </c>
      <c r="D8" s="25">
        <v>112.5</v>
      </c>
    </row>
    <row r="9" spans="1:16" ht="18" customHeight="1">
      <c r="A9" s="26" t="s">
        <v>2459</v>
      </c>
      <c r="B9" s="27">
        <v>2343000</v>
      </c>
      <c r="C9" s="27">
        <v>2050000</v>
      </c>
      <c r="D9" s="25">
        <v>114.3</v>
      </c>
    </row>
    <row r="10" spans="1:16" ht="18" customHeight="1">
      <c r="A10" s="26" t="s">
        <v>2460</v>
      </c>
      <c r="B10" s="27">
        <v>2197</v>
      </c>
      <c r="C10" s="27">
        <v>2433</v>
      </c>
      <c r="D10" s="25">
        <v>90.3</v>
      </c>
    </row>
    <row r="11" spans="1:16" ht="18" customHeight="1">
      <c r="A11" s="23" t="s">
        <v>2461</v>
      </c>
      <c r="B11" s="27">
        <v>484690</v>
      </c>
      <c r="C11" s="27">
        <v>431200</v>
      </c>
      <c r="D11" s="25">
        <v>112.4</v>
      </c>
    </row>
    <row r="12" spans="1:16" ht="18" customHeight="1">
      <c r="A12" s="28" t="s">
        <v>2462</v>
      </c>
      <c r="B12" s="27">
        <v>464325</v>
      </c>
      <c r="C12" s="27">
        <v>421500</v>
      </c>
      <c r="D12" s="25">
        <v>110.2</v>
      </c>
    </row>
    <row r="13" spans="1:16" ht="18" customHeight="1">
      <c r="A13" s="28" t="s">
        <v>2458</v>
      </c>
      <c r="B13" s="27">
        <v>20000</v>
      </c>
      <c r="C13" s="27">
        <v>9200</v>
      </c>
      <c r="D13" s="25">
        <v>217.4</v>
      </c>
    </row>
    <row r="14" spans="1:16" ht="18" customHeight="1">
      <c r="A14" s="28" t="s">
        <v>2460</v>
      </c>
      <c r="B14" s="27">
        <v>365</v>
      </c>
      <c r="C14" s="27">
        <v>500</v>
      </c>
      <c r="D14" s="25">
        <v>73</v>
      </c>
    </row>
    <row r="15" spans="1:16" ht="18" customHeight="1">
      <c r="A15" s="23" t="s">
        <v>2463</v>
      </c>
      <c r="B15" s="27">
        <v>376223</v>
      </c>
      <c r="C15" s="27">
        <v>303445</v>
      </c>
      <c r="D15" s="25">
        <v>124</v>
      </c>
    </row>
    <row r="16" spans="1:16" ht="18" customHeight="1">
      <c r="A16" s="29" t="s">
        <v>2464</v>
      </c>
      <c r="B16" s="27">
        <v>243491</v>
      </c>
      <c r="C16" s="27">
        <v>228930</v>
      </c>
      <c r="D16" s="25">
        <v>106.4</v>
      </c>
    </row>
    <row r="17" spans="1:4" ht="18" customHeight="1">
      <c r="A17" s="26" t="s">
        <v>2458</v>
      </c>
      <c r="B17" s="24">
        <v>4400</v>
      </c>
      <c r="C17" s="24">
        <v>4599</v>
      </c>
      <c r="D17" s="25">
        <v>95.7</v>
      </c>
    </row>
    <row r="18" spans="1:4" ht="18" customHeight="1">
      <c r="A18" s="26" t="s">
        <v>2465</v>
      </c>
      <c r="B18" s="24">
        <v>118782</v>
      </c>
      <c r="C18" s="24">
        <v>60366</v>
      </c>
      <c r="D18" s="25">
        <v>196.8</v>
      </c>
    </row>
    <row r="19" spans="1:4" ht="18" customHeight="1">
      <c r="A19" s="26" t="s">
        <v>2460</v>
      </c>
      <c r="B19" s="24">
        <v>9550</v>
      </c>
      <c r="C19" s="24">
        <v>9550</v>
      </c>
      <c r="D19" s="25">
        <v>100</v>
      </c>
    </row>
    <row r="20" spans="1:4" ht="18" customHeight="1">
      <c r="A20" s="23" t="s">
        <v>2466</v>
      </c>
      <c r="B20" s="24">
        <v>4209</v>
      </c>
      <c r="C20" s="24">
        <v>3248</v>
      </c>
      <c r="D20" s="25">
        <v>129.6</v>
      </c>
    </row>
    <row r="21" spans="1:4" ht="18" customHeight="1">
      <c r="A21" s="30" t="s">
        <v>2467</v>
      </c>
      <c r="B21" s="24">
        <v>4026</v>
      </c>
      <c r="C21" s="24">
        <v>3248</v>
      </c>
      <c r="D21" s="25">
        <v>124</v>
      </c>
    </row>
    <row r="22" spans="1:4" ht="18" customHeight="1">
      <c r="A22" s="30" t="s">
        <v>2468</v>
      </c>
      <c r="B22" s="24">
        <v>183</v>
      </c>
      <c r="C22" s="24"/>
      <c r="D22" s="25"/>
    </row>
    <row r="23" spans="1:4" ht="22.9" customHeight="1">
      <c r="A23" s="31" t="s">
        <v>558</v>
      </c>
      <c r="B23" s="32">
        <v>8647217</v>
      </c>
      <c r="C23" s="32">
        <v>7683987</v>
      </c>
      <c r="D23" s="33">
        <v>112.5</v>
      </c>
    </row>
    <row r="24" spans="1:4" ht="39.75" customHeight="1">
      <c r="A24" s="1015" t="s">
        <v>2469</v>
      </c>
      <c r="B24" s="1015"/>
      <c r="C24" s="1015"/>
      <c r="D24" s="1015"/>
    </row>
    <row r="25" spans="1:4">
      <c r="A25" s="1016"/>
      <c r="B25" s="1016"/>
      <c r="C25" s="1016"/>
      <c r="D25" s="1016"/>
    </row>
    <row r="26" spans="1:4" ht="26.25" customHeight="1">
      <c r="A26" s="1016"/>
      <c r="B26" s="1016"/>
      <c r="C26" s="1016"/>
      <c r="D26" s="1016"/>
    </row>
  </sheetData>
  <mergeCells count="4">
    <mergeCell ref="A2:D2"/>
    <mergeCell ref="A24:D24"/>
    <mergeCell ref="A25:D25"/>
    <mergeCell ref="A26:D26"/>
  </mergeCells>
  <phoneticPr fontId="132" type="noConversion"/>
  <conditionalFormatting sqref="A5">
    <cfRule type="expression" dxfId="3" priority="6" stopIfTrue="1">
      <formula>"len($A:$A)=3"</formula>
    </cfRule>
  </conditionalFormatting>
  <conditionalFormatting sqref="A17">
    <cfRule type="expression" dxfId="2" priority="3" stopIfTrue="1">
      <formula>"len($A:$A)=3"</formula>
    </cfRule>
  </conditionalFormatting>
  <conditionalFormatting sqref="A19">
    <cfRule type="expression" dxfId="1" priority="4" stopIfTrue="1">
      <formula>"len($A:$A)=3"</formula>
    </cfRule>
  </conditionalFormatting>
  <conditionalFormatting sqref="A18 A6:A10">
    <cfRule type="expression" dxfId="0" priority="2" stopIfTrue="1">
      <formula>"len($A:$A)=3"</formula>
    </cfRule>
  </conditionalFormatting>
  <printOptions horizontalCentered="1"/>
  <pageMargins left="0.51180555555555596" right="0.59027777777777801" top="0.74791666666666701" bottom="0.74791666666666701" header="0.31388888888888899" footer="0.31388888888888899"/>
  <pageSetup paperSize="9" firstPageNumber="54" fitToHeight="0" orientation="portrait" useFirstPageNumber="1"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view="pageBreakPreview" zoomScale="115" zoomScaleNormal="100" zoomScaleSheetLayoutView="115" workbookViewId="0">
      <selection activeCell="B15" sqref="B15"/>
    </sheetView>
  </sheetViews>
  <sheetFormatPr defaultColWidth="8.75" defaultRowHeight="14.25"/>
  <cols>
    <col min="1" max="1" width="11.375" style="2" customWidth="1"/>
    <col min="2" max="3" width="34.25" style="2" customWidth="1"/>
    <col min="4" max="4" width="9.5" style="2" customWidth="1"/>
    <col min="5" max="16384" width="8.75" style="2"/>
  </cols>
  <sheetData>
    <row r="1" spans="1:3">
      <c r="A1" s="2" t="s">
        <v>2470</v>
      </c>
    </row>
    <row r="2" spans="1:3" s="1" customFormat="1" ht="29.45" customHeight="1">
      <c r="A2" s="1020" t="s">
        <v>133</v>
      </c>
      <c r="B2" s="1020"/>
      <c r="C2" s="1020"/>
    </row>
    <row r="3" spans="1:3" ht="25.9" customHeight="1">
      <c r="A3" s="3"/>
      <c r="B3" s="4"/>
      <c r="C3" s="5" t="s">
        <v>2</v>
      </c>
    </row>
    <row r="4" spans="1:3" ht="27.75" customHeight="1">
      <c r="A4" s="1019" t="s">
        <v>2471</v>
      </c>
      <c r="B4" s="1019"/>
      <c r="C4" s="10" t="s">
        <v>6</v>
      </c>
    </row>
    <row r="5" spans="1:3" ht="27.75" customHeight="1">
      <c r="A5" s="1017" t="s">
        <v>2472</v>
      </c>
      <c r="B5" s="1017"/>
      <c r="C5" s="11">
        <v>28831099</v>
      </c>
    </row>
    <row r="6" spans="1:3" ht="27.75" customHeight="1">
      <c r="A6" s="1017" t="s">
        <v>2473</v>
      </c>
      <c r="B6" s="1017"/>
      <c r="C6" s="11">
        <v>3054634</v>
      </c>
    </row>
    <row r="7" spans="1:3" ht="27.75" customHeight="1">
      <c r="A7" s="1017" t="s">
        <v>2474</v>
      </c>
      <c r="B7" s="1017"/>
      <c r="C7" s="11">
        <v>1400647</v>
      </c>
    </row>
    <row r="8" spans="1:3" ht="27.75" customHeight="1">
      <c r="A8" s="1017" t="s">
        <v>2475</v>
      </c>
      <c r="B8" s="1017"/>
      <c r="C8" s="11">
        <v>30485086</v>
      </c>
    </row>
    <row r="9" spans="1:3" ht="27.75" customHeight="1">
      <c r="A9" s="1019" t="s">
        <v>2476</v>
      </c>
      <c r="B9" s="1019"/>
      <c r="C9" s="10" t="s">
        <v>6</v>
      </c>
    </row>
    <row r="10" spans="1:3" ht="27.75" customHeight="1">
      <c r="A10" s="1017" t="s">
        <v>2477</v>
      </c>
      <c r="B10" s="1017"/>
      <c r="C10" s="12">
        <v>31924000</v>
      </c>
    </row>
    <row r="11" spans="1:3" ht="27.75" customHeight="1">
      <c r="A11" s="1017" t="s">
        <v>2478</v>
      </c>
      <c r="B11" s="1017"/>
      <c r="C11" s="12">
        <v>1970000</v>
      </c>
    </row>
    <row r="12" spans="1:3" ht="27.75" customHeight="1">
      <c r="A12" s="1017" t="s">
        <v>2479</v>
      </c>
      <c r="B12" s="1017"/>
      <c r="C12" s="12">
        <v>7189</v>
      </c>
    </row>
    <row r="13" spans="1:3" ht="27.75" customHeight="1">
      <c r="A13" s="1017" t="s">
        <v>2480</v>
      </c>
      <c r="B13" s="1017"/>
      <c r="C13" s="12">
        <v>33886811</v>
      </c>
    </row>
    <row r="14" spans="1:3" ht="31.5" customHeight="1">
      <c r="A14" s="1018" t="s">
        <v>2481</v>
      </c>
      <c r="B14" s="1018"/>
      <c r="C14" s="1018"/>
    </row>
  </sheetData>
  <mergeCells count="12">
    <mergeCell ref="A2:C2"/>
    <mergeCell ref="A4:B4"/>
    <mergeCell ref="A5:B5"/>
    <mergeCell ref="A6:B6"/>
    <mergeCell ref="A7:B7"/>
    <mergeCell ref="A13:B13"/>
    <mergeCell ref="A14:C14"/>
    <mergeCell ref="A8:B8"/>
    <mergeCell ref="A9:B9"/>
    <mergeCell ref="A10:B10"/>
    <mergeCell ref="A11:B11"/>
    <mergeCell ref="A12:B12"/>
  </mergeCells>
  <phoneticPr fontId="132" type="noConversion"/>
  <printOptions horizontalCentered="1"/>
  <pageMargins left="0.70763888888888904" right="0.70763888888888904" top="0.74791666666666701" bottom="0.74791666666666701" header="0.31388888888888899" footer="0.31388888888888899"/>
  <pageSetup paperSize="9" firstPageNumber="55" orientation="portrait" useFirstPageNumber="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WB50"/>
  <sheetViews>
    <sheetView showZeros="0" view="pageBreakPreview" topLeftCell="A16" zoomScale="115" zoomScaleNormal="100" zoomScaleSheetLayoutView="115" workbookViewId="0">
      <selection activeCell="B34" sqref="B34"/>
    </sheetView>
  </sheetViews>
  <sheetFormatPr defaultColWidth="9" defaultRowHeight="14.25"/>
  <cols>
    <col min="1" max="1" width="4.875" style="723" customWidth="1"/>
    <col min="2" max="2" width="25.875" style="724" customWidth="1"/>
    <col min="3" max="3" width="11.625" style="725" customWidth="1"/>
    <col min="4" max="4" width="9.375" style="725" customWidth="1"/>
    <col min="5" max="5" width="9.5" style="725" customWidth="1"/>
    <col min="6" max="6" width="11.625" style="726" customWidth="1"/>
    <col min="7" max="7" width="10.375" style="726" customWidth="1"/>
    <col min="8" max="8" width="10.625" style="726" customWidth="1"/>
    <col min="9" max="9" width="9.5" style="726" customWidth="1"/>
    <col min="10" max="10" width="8.5" style="727" customWidth="1"/>
    <col min="11" max="11" width="9.75" style="726" customWidth="1"/>
    <col min="12" max="12" width="6.625" style="726" customWidth="1"/>
    <col min="13" max="13" width="9.375" style="726" customWidth="1"/>
    <col min="14" max="14" width="7.125" style="726" customWidth="1"/>
    <col min="15" max="16" width="6.625" style="726" customWidth="1"/>
    <col min="17" max="17" width="25.75" style="723" customWidth="1"/>
    <col min="18" max="18" width="12.125" style="723" customWidth="1"/>
    <col min="19" max="19" width="12" style="536" customWidth="1"/>
    <col min="20" max="21" width="12.75" style="536" customWidth="1"/>
    <col min="22" max="22" width="23.625" style="723" customWidth="1"/>
    <col min="23" max="23" width="27.875" style="723" customWidth="1"/>
    <col min="24" max="24" width="11.375" style="723" customWidth="1"/>
    <col min="25" max="25" width="9.625" style="723" customWidth="1"/>
    <col min="26" max="26" width="21.125" style="723" customWidth="1"/>
    <col min="27" max="270" width="9" style="723"/>
    <col min="271" max="271" width="27.625" style="723" customWidth="1"/>
    <col min="272" max="272" width="11.625" style="723" customWidth="1"/>
    <col min="273" max="273" width="13.25" style="723" customWidth="1"/>
    <col min="274" max="274" width="10.75" style="723" customWidth="1"/>
    <col min="275" max="275" width="12.75" style="723" customWidth="1"/>
    <col min="276" max="276" width="9" style="723" hidden="1" customWidth="1"/>
    <col min="277" max="526" width="9" style="723"/>
    <col min="527" max="527" width="27.625" style="723" customWidth="1"/>
    <col min="528" max="528" width="11.625" style="723" customWidth="1"/>
    <col min="529" max="529" width="13.25" style="723" customWidth="1"/>
    <col min="530" max="530" width="10.75" style="723" customWidth="1"/>
    <col min="531" max="531" width="12.75" style="723" customWidth="1"/>
    <col min="532" max="532" width="9" style="723" hidden="1" customWidth="1"/>
    <col min="533" max="782" width="9" style="723"/>
    <col min="783" max="783" width="27.625" style="723" customWidth="1"/>
    <col min="784" max="784" width="11.625" style="723" customWidth="1"/>
    <col min="785" max="785" width="13.25" style="723" customWidth="1"/>
    <col min="786" max="786" width="10.75" style="723" customWidth="1"/>
    <col min="787" max="787" width="12.75" style="723" customWidth="1"/>
    <col min="788" max="788" width="9" style="723" hidden="1" customWidth="1"/>
    <col min="789" max="1038" width="9" style="723"/>
    <col min="1039" max="1039" width="27.625" style="723" customWidth="1"/>
    <col min="1040" max="1040" width="11.625" style="723" customWidth="1"/>
    <col min="1041" max="1041" width="13.25" style="723" customWidth="1"/>
    <col min="1042" max="1042" width="10.75" style="723" customWidth="1"/>
    <col min="1043" max="1043" width="12.75" style="723" customWidth="1"/>
    <col min="1044" max="1044" width="9" style="723" hidden="1" customWidth="1"/>
    <col min="1045" max="1294" width="9" style="723"/>
    <col min="1295" max="1295" width="27.625" style="723" customWidth="1"/>
    <col min="1296" max="1296" width="11.625" style="723" customWidth="1"/>
    <col min="1297" max="1297" width="13.25" style="723" customWidth="1"/>
    <col min="1298" max="1298" width="10.75" style="723" customWidth="1"/>
    <col min="1299" max="1299" width="12.75" style="723" customWidth="1"/>
    <col min="1300" max="1300" width="9" style="723" hidden="1" customWidth="1"/>
    <col min="1301" max="1550" width="9" style="723"/>
    <col min="1551" max="1551" width="27.625" style="723" customWidth="1"/>
    <col min="1552" max="1552" width="11.625" style="723" customWidth="1"/>
    <col min="1553" max="1553" width="13.25" style="723" customWidth="1"/>
    <col min="1554" max="1554" width="10.75" style="723" customWidth="1"/>
    <col min="1555" max="1555" width="12.75" style="723" customWidth="1"/>
    <col min="1556" max="1556" width="9" style="723" hidden="1" customWidth="1"/>
    <col min="1557" max="1806" width="9" style="723"/>
    <col min="1807" max="1807" width="27.625" style="723" customWidth="1"/>
    <col min="1808" max="1808" width="11.625" style="723" customWidth="1"/>
    <col min="1809" max="1809" width="13.25" style="723" customWidth="1"/>
    <col min="1810" max="1810" width="10.75" style="723" customWidth="1"/>
    <col min="1811" max="1811" width="12.75" style="723" customWidth="1"/>
    <col min="1812" max="1812" width="9" style="723" hidden="1" customWidth="1"/>
    <col min="1813" max="2062" width="9" style="723"/>
    <col min="2063" max="2063" width="27.625" style="723" customWidth="1"/>
    <col min="2064" max="2064" width="11.625" style="723" customWidth="1"/>
    <col min="2065" max="2065" width="13.25" style="723" customWidth="1"/>
    <col min="2066" max="2066" width="10.75" style="723" customWidth="1"/>
    <col min="2067" max="2067" width="12.75" style="723" customWidth="1"/>
    <col min="2068" max="2068" width="9" style="723" hidden="1" customWidth="1"/>
    <col min="2069" max="2318" width="9" style="723"/>
    <col min="2319" max="2319" width="27.625" style="723" customWidth="1"/>
    <col min="2320" max="2320" width="11.625" style="723" customWidth="1"/>
    <col min="2321" max="2321" width="13.25" style="723" customWidth="1"/>
    <col min="2322" max="2322" width="10.75" style="723" customWidth="1"/>
    <col min="2323" max="2323" width="12.75" style="723" customWidth="1"/>
    <col min="2324" max="2324" width="9" style="723" hidden="1" customWidth="1"/>
    <col min="2325" max="2574" width="9" style="723"/>
    <col min="2575" max="2575" width="27.625" style="723" customWidth="1"/>
    <col min="2576" max="2576" width="11.625" style="723" customWidth="1"/>
    <col min="2577" max="2577" width="13.25" style="723" customWidth="1"/>
    <col min="2578" max="2578" width="10.75" style="723" customWidth="1"/>
    <col min="2579" max="2579" width="12.75" style="723" customWidth="1"/>
    <col min="2580" max="2580" width="9" style="723" hidden="1" customWidth="1"/>
    <col min="2581" max="2830" width="9" style="723"/>
    <col min="2831" max="2831" width="27.625" style="723" customWidth="1"/>
    <col min="2832" max="2832" width="11.625" style="723" customWidth="1"/>
    <col min="2833" max="2833" width="13.25" style="723" customWidth="1"/>
    <col min="2834" max="2834" width="10.75" style="723" customWidth="1"/>
    <col min="2835" max="2835" width="12.75" style="723" customWidth="1"/>
    <col min="2836" max="2836" width="9" style="723" hidden="1" customWidth="1"/>
    <col min="2837" max="3086" width="9" style="723"/>
    <col min="3087" max="3087" width="27.625" style="723" customWidth="1"/>
    <col min="3088" max="3088" width="11.625" style="723" customWidth="1"/>
    <col min="3089" max="3089" width="13.25" style="723" customWidth="1"/>
    <col min="3090" max="3090" width="10.75" style="723" customWidth="1"/>
    <col min="3091" max="3091" width="12.75" style="723" customWidth="1"/>
    <col min="3092" max="3092" width="9" style="723" hidden="1" customWidth="1"/>
    <col min="3093" max="3342" width="9" style="723"/>
    <col min="3343" max="3343" width="27.625" style="723" customWidth="1"/>
    <col min="3344" max="3344" width="11.625" style="723" customWidth="1"/>
    <col min="3345" max="3345" width="13.25" style="723" customWidth="1"/>
    <col min="3346" max="3346" width="10.75" style="723" customWidth="1"/>
    <col min="3347" max="3347" width="12.75" style="723" customWidth="1"/>
    <col min="3348" max="3348" width="9" style="723" hidden="1" customWidth="1"/>
    <col min="3349" max="3598" width="9" style="723"/>
    <col min="3599" max="3599" width="27.625" style="723" customWidth="1"/>
    <col min="3600" max="3600" width="11.625" style="723" customWidth="1"/>
    <col min="3601" max="3601" width="13.25" style="723" customWidth="1"/>
    <col min="3602" max="3602" width="10.75" style="723" customWidth="1"/>
    <col min="3603" max="3603" width="12.75" style="723" customWidth="1"/>
    <col min="3604" max="3604" width="9" style="723" hidden="1" customWidth="1"/>
    <col min="3605" max="3854" width="9" style="723"/>
    <col min="3855" max="3855" width="27.625" style="723" customWidth="1"/>
    <col min="3856" max="3856" width="11.625" style="723" customWidth="1"/>
    <col min="3857" max="3857" width="13.25" style="723" customWidth="1"/>
    <col min="3858" max="3858" width="10.75" style="723" customWidth="1"/>
    <col min="3859" max="3859" width="12.75" style="723" customWidth="1"/>
    <col min="3860" max="3860" width="9" style="723" hidden="1" customWidth="1"/>
    <col min="3861" max="4110" width="9" style="723"/>
    <col min="4111" max="4111" width="27.625" style="723" customWidth="1"/>
    <col min="4112" max="4112" width="11.625" style="723" customWidth="1"/>
    <col min="4113" max="4113" width="13.25" style="723" customWidth="1"/>
    <col min="4114" max="4114" width="10.75" style="723" customWidth="1"/>
    <col min="4115" max="4115" width="12.75" style="723" customWidth="1"/>
    <col min="4116" max="4116" width="9" style="723" hidden="1" customWidth="1"/>
    <col min="4117" max="4366" width="9" style="723"/>
    <col min="4367" max="4367" width="27.625" style="723" customWidth="1"/>
    <col min="4368" max="4368" width="11.625" style="723" customWidth="1"/>
    <col min="4369" max="4369" width="13.25" style="723" customWidth="1"/>
    <col min="4370" max="4370" width="10.75" style="723" customWidth="1"/>
    <col min="4371" max="4371" width="12.75" style="723" customWidth="1"/>
    <col min="4372" max="4372" width="9" style="723" hidden="1" customWidth="1"/>
    <col min="4373" max="4622" width="9" style="723"/>
    <col min="4623" max="4623" width="27.625" style="723" customWidth="1"/>
    <col min="4624" max="4624" width="11.625" style="723" customWidth="1"/>
    <col min="4625" max="4625" width="13.25" style="723" customWidth="1"/>
    <col min="4626" max="4626" width="10.75" style="723" customWidth="1"/>
    <col min="4627" max="4627" width="12.75" style="723" customWidth="1"/>
    <col min="4628" max="4628" width="9" style="723" hidden="1" customWidth="1"/>
    <col min="4629" max="4878" width="9" style="723"/>
    <col min="4879" max="4879" width="27.625" style="723" customWidth="1"/>
    <col min="4880" max="4880" width="11.625" style="723" customWidth="1"/>
    <col min="4881" max="4881" width="13.25" style="723" customWidth="1"/>
    <col min="4882" max="4882" width="10.75" style="723" customWidth="1"/>
    <col min="4883" max="4883" width="12.75" style="723" customWidth="1"/>
    <col min="4884" max="4884" width="9" style="723" hidden="1" customWidth="1"/>
    <col min="4885" max="5134" width="9" style="723"/>
    <col min="5135" max="5135" width="27.625" style="723" customWidth="1"/>
    <col min="5136" max="5136" width="11.625" style="723" customWidth="1"/>
    <col min="5137" max="5137" width="13.25" style="723" customWidth="1"/>
    <col min="5138" max="5138" width="10.75" style="723" customWidth="1"/>
    <col min="5139" max="5139" width="12.75" style="723" customWidth="1"/>
    <col min="5140" max="5140" width="9" style="723" hidden="1" customWidth="1"/>
    <col min="5141" max="5390" width="9" style="723"/>
    <col min="5391" max="5391" width="27.625" style="723" customWidth="1"/>
    <col min="5392" max="5392" width="11.625" style="723" customWidth="1"/>
    <col min="5393" max="5393" width="13.25" style="723" customWidth="1"/>
    <col min="5394" max="5394" width="10.75" style="723" customWidth="1"/>
    <col min="5395" max="5395" width="12.75" style="723" customWidth="1"/>
    <col min="5396" max="5396" width="9" style="723" hidden="1" customWidth="1"/>
    <col min="5397" max="5646" width="9" style="723"/>
    <col min="5647" max="5647" width="27.625" style="723" customWidth="1"/>
    <col min="5648" max="5648" width="11.625" style="723" customWidth="1"/>
    <col min="5649" max="5649" width="13.25" style="723" customWidth="1"/>
    <col min="5650" max="5650" width="10.75" style="723" customWidth="1"/>
    <col min="5651" max="5651" width="12.75" style="723" customWidth="1"/>
    <col min="5652" max="5652" width="9" style="723" hidden="1" customWidth="1"/>
    <col min="5653" max="5902" width="9" style="723"/>
    <col min="5903" max="5903" width="27.625" style="723" customWidth="1"/>
    <col min="5904" max="5904" width="11.625" style="723" customWidth="1"/>
    <col min="5905" max="5905" width="13.25" style="723" customWidth="1"/>
    <col min="5906" max="5906" width="10.75" style="723" customWidth="1"/>
    <col min="5907" max="5907" width="12.75" style="723" customWidth="1"/>
    <col min="5908" max="5908" width="9" style="723" hidden="1" customWidth="1"/>
    <col min="5909" max="6158" width="9" style="723"/>
    <col min="6159" max="6159" width="27.625" style="723" customWidth="1"/>
    <col min="6160" max="6160" width="11.625" style="723" customWidth="1"/>
    <col min="6161" max="6161" width="13.25" style="723" customWidth="1"/>
    <col min="6162" max="6162" width="10.75" style="723" customWidth="1"/>
    <col min="6163" max="6163" width="12.75" style="723" customWidth="1"/>
    <col min="6164" max="6164" width="9" style="723" hidden="1" customWidth="1"/>
    <col min="6165" max="6414" width="9" style="723"/>
    <col min="6415" max="6415" width="27.625" style="723" customWidth="1"/>
    <col min="6416" max="6416" width="11.625" style="723" customWidth="1"/>
    <col min="6417" max="6417" width="13.25" style="723" customWidth="1"/>
    <col min="6418" max="6418" width="10.75" style="723" customWidth="1"/>
    <col min="6419" max="6419" width="12.75" style="723" customWidth="1"/>
    <col min="6420" max="6420" width="9" style="723" hidden="1" customWidth="1"/>
    <col min="6421" max="6670" width="9" style="723"/>
    <col min="6671" max="6671" width="27.625" style="723" customWidth="1"/>
    <col min="6672" max="6672" width="11.625" style="723" customWidth="1"/>
    <col min="6673" max="6673" width="13.25" style="723" customWidth="1"/>
    <col min="6674" max="6674" width="10.75" style="723" customWidth="1"/>
    <col min="6675" max="6675" width="12.75" style="723" customWidth="1"/>
    <col min="6676" max="6676" width="9" style="723" hidden="1" customWidth="1"/>
    <col min="6677" max="6926" width="9" style="723"/>
    <col min="6927" max="6927" width="27.625" style="723" customWidth="1"/>
    <col min="6928" max="6928" width="11.625" style="723" customWidth="1"/>
    <col min="6929" max="6929" width="13.25" style="723" customWidth="1"/>
    <col min="6930" max="6930" width="10.75" style="723" customWidth="1"/>
    <col min="6931" max="6931" width="12.75" style="723" customWidth="1"/>
    <col min="6932" max="6932" width="9" style="723" hidden="1" customWidth="1"/>
    <col min="6933" max="7182" width="9" style="723"/>
    <col min="7183" max="7183" width="27.625" style="723" customWidth="1"/>
    <col min="7184" max="7184" width="11.625" style="723" customWidth="1"/>
    <col min="7185" max="7185" width="13.25" style="723" customWidth="1"/>
    <col min="7186" max="7186" width="10.75" style="723" customWidth="1"/>
    <col min="7187" max="7187" width="12.75" style="723" customWidth="1"/>
    <col min="7188" max="7188" width="9" style="723" hidden="1" customWidth="1"/>
    <col min="7189" max="7438" width="9" style="723"/>
    <col min="7439" max="7439" width="27.625" style="723" customWidth="1"/>
    <col min="7440" max="7440" width="11.625" style="723" customWidth="1"/>
    <col min="7441" max="7441" width="13.25" style="723" customWidth="1"/>
    <col min="7442" max="7442" width="10.75" style="723" customWidth="1"/>
    <col min="7443" max="7443" width="12.75" style="723" customWidth="1"/>
    <col min="7444" max="7444" width="9" style="723" hidden="1" customWidth="1"/>
    <col min="7445" max="7694" width="9" style="723"/>
    <col min="7695" max="7695" width="27.625" style="723" customWidth="1"/>
    <col min="7696" max="7696" width="11.625" style="723" customWidth="1"/>
    <col min="7697" max="7697" width="13.25" style="723" customWidth="1"/>
    <col min="7698" max="7698" width="10.75" style="723" customWidth="1"/>
    <col min="7699" max="7699" width="12.75" style="723" customWidth="1"/>
    <col min="7700" max="7700" width="9" style="723" hidden="1" customWidth="1"/>
    <col min="7701" max="7950" width="9" style="723"/>
    <col min="7951" max="7951" width="27.625" style="723" customWidth="1"/>
    <col min="7952" max="7952" width="11.625" style="723" customWidth="1"/>
    <col min="7953" max="7953" width="13.25" style="723" customWidth="1"/>
    <col min="7954" max="7954" width="10.75" style="723" customWidth="1"/>
    <col min="7955" max="7955" width="12.75" style="723" customWidth="1"/>
    <col min="7956" max="7956" width="9" style="723" hidden="1" customWidth="1"/>
    <col min="7957" max="8206" width="9" style="723"/>
    <col min="8207" max="8207" width="27.625" style="723" customWidth="1"/>
    <col min="8208" max="8208" width="11.625" style="723" customWidth="1"/>
    <col min="8209" max="8209" width="13.25" style="723" customWidth="1"/>
    <col min="8210" max="8210" width="10.75" style="723" customWidth="1"/>
    <col min="8211" max="8211" width="12.75" style="723" customWidth="1"/>
    <col min="8212" max="8212" width="9" style="723" hidden="1" customWidth="1"/>
    <col min="8213" max="8462" width="9" style="723"/>
    <col min="8463" max="8463" width="27.625" style="723" customWidth="1"/>
    <col min="8464" max="8464" width="11.625" style="723" customWidth="1"/>
    <col min="8465" max="8465" width="13.25" style="723" customWidth="1"/>
    <col min="8466" max="8466" width="10.75" style="723" customWidth="1"/>
    <col min="8467" max="8467" width="12.75" style="723" customWidth="1"/>
    <col min="8468" max="8468" width="9" style="723" hidden="1" customWidth="1"/>
    <col min="8469" max="8718" width="9" style="723"/>
    <col min="8719" max="8719" width="27.625" style="723" customWidth="1"/>
    <col min="8720" max="8720" width="11.625" style="723" customWidth="1"/>
    <col min="8721" max="8721" width="13.25" style="723" customWidth="1"/>
    <col min="8722" max="8722" width="10.75" style="723" customWidth="1"/>
    <col min="8723" max="8723" width="12.75" style="723" customWidth="1"/>
    <col min="8724" max="8724" width="9" style="723" hidden="1" customWidth="1"/>
    <col min="8725" max="8974" width="9" style="723"/>
    <col min="8975" max="8975" width="27.625" style="723" customWidth="1"/>
    <col min="8976" max="8976" width="11.625" style="723" customWidth="1"/>
    <col min="8977" max="8977" width="13.25" style="723" customWidth="1"/>
    <col min="8978" max="8978" width="10.75" style="723" customWidth="1"/>
    <col min="8979" max="8979" width="12.75" style="723" customWidth="1"/>
    <col min="8980" max="8980" width="9" style="723" hidden="1" customWidth="1"/>
    <col min="8981" max="9230" width="9" style="723"/>
    <col min="9231" max="9231" width="27.625" style="723" customWidth="1"/>
    <col min="9232" max="9232" width="11.625" style="723" customWidth="1"/>
    <col min="9233" max="9233" width="13.25" style="723" customWidth="1"/>
    <col min="9234" max="9234" width="10.75" style="723" customWidth="1"/>
    <col min="9235" max="9235" width="12.75" style="723" customWidth="1"/>
    <col min="9236" max="9236" width="9" style="723" hidden="1" customWidth="1"/>
    <col min="9237" max="9486" width="9" style="723"/>
    <col min="9487" max="9487" width="27.625" style="723" customWidth="1"/>
    <col min="9488" max="9488" width="11.625" style="723" customWidth="1"/>
    <col min="9489" max="9489" width="13.25" style="723" customWidth="1"/>
    <col min="9490" max="9490" width="10.75" style="723" customWidth="1"/>
    <col min="9491" max="9491" width="12.75" style="723" customWidth="1"/>
    <col min="9492" max="9492" width="9" style="723" hidden="1" customWidth="1"/>
    <col min="9493" max="9742" width="9" style="723"/>
    <col min="9743" max="9743" width="27.625" style="723" customWidth="1"/>
    <col min="9744" max="9744" width="11.625" style="723" customWidth="1"/>
    <col min="9745" max="9745" width="13.25" style="723" customWidth="1"/>
    <col min="9746" max="9746" width="10.75" style="723" customWidth="1"/>
    <col min="9747" max="9747" width="12.75" style="723" customWidth="1"/>
    <col min="9748" max="9748" width="9" style="723" hidden="1" customWidth="1"/>
    <col min="9749" max="9998" width="9" style="723"/>
    <col min="9999" max="9999" width="27.625" style="723" customWidth="1"/>
    <col min="10000" max="10000" width="11.625" style="723" customWidth="1"/>
    <col min="10001" max="10001" width="13.25" style="723" customWidth="1"/>
    <col min="10002" max="10002" width="10.75" style="723" customWidth="1"/>
    <col min="10003" max="10003" width="12.75" style="723" customWidth="1"/>
    <col min="10004" max="10004" width="9" style="723" hidden="1" customWidth="1"/>
    <col min="10005" max="10254" width="9" style="723"/>
    <col min="10255" max="10255" width="27.625" style="723" customWidth="1"/>
    <col min="10256" max="10256" width="11.625" style="723" customWidth="1"/>
    <col min="10257" max="10257" width="13.25" style="723" customWidth="1"/>
    <col min="10258" max="10258" width="10.75" style="723" customWidth="1"/>
    <col min="10259" max="10259" width="12.75" style="723" customWidth="1"/>
    <col min="10260" max="10260" width="9" style="723" hidden="1" customWidth="1"/>
    <col min="10261" max="10510" width="9" style="723"/>
    <col min="10511" max="10511" width="27.625" style="723" customWidth="1"/>
    <col min="10512" max="10512" width="11.625" style="723" customWidth="1"/>
    <col min="10513" max="10513" width="13.25" style="723" customWidth="1"/>
    <col min="10514" max="10514" width="10.75" style="723" customWidth="1"/>
    <col min="10515" max="10515" width="12.75" style="723" customWidth="1"/>
    <col min="10516" max="10516" width="9" style="723" hidden="1" customWidth="1"/>
    <col min="10517" max="10766" width="9" style="723"/>
    <col min="10767" max="10767" width="27.625" style="723" customWidth="1"/>
    <col min="10768" max="10768" width="11.625" style="723" customWidth="1"/>
    <col min="10769" max="10769" width="13.25" style="723" customWidth="1"/>
    <col min="10770" max="10770" width="10.75" style="723" customWidth="1"/>
    <col min="10771" max="10771" width="12.75" style="723" customWidth="1"/>
    <col min="10772" max="10772" width="9" style="723" hidden="1" customWidth="1"/>
    <col min="10773" max="11022" width="9" style="723"/>
    <col min="11023" max="11023" width="27.625" style="723" customWidth="1"/>
    <col min="11024" max="11024" width="11.625" style="723" customWidth="1"/>
    <col min="11025" max="11025" width="13.25" style="723" customWidth="1"/>
    <col min="11026" max="11026" width="10.75" style="723" customWidth="1"/>
    <col min="11027" max="11027" width="12.75" style="723" customWidth="1"/>
    <col min="11028" max="11028" width="9" style="723" hidden="1" customWidth="1"/>
    <col min="11029" max="11278" width="9" style="723"/>
    <col min="11279" max="11279" width="27.625" style="723" customWidth="1"/>
    <col min="11280" max="11280" width="11.625" style="723" customWidth="1"/>
    <col min="11281" max="11281" width="13.25" style="723" customWidth="1"/>
    <col min="11282" max="11282" width="10.75" style="723" customWidth="1"/>
    <col min="11283" max="11283" width="12.75" style="723" customWidth="1"/>
    <col min="11284" max="11284" width="9" style="723" hidden="1" customWidth="1"/>
    <col min="11285" max="11534" width="9" style="723"/>
    <col min="11535" max="11535" width="27.625" style="723" customWidth="1"/>
    <col min="11536" max="11536" width="11.625" style="723" customWidth="1"/>
    <col min="11537" max="11537" width="13.25" style="723" customWidth="1"/>
    <col min="11538" max="11538" width="10.75" style="723" customWidth="1"/>
    <col min="11539" max="11539" width="12.75" style="723" customWidth="1"/>
    <col min="11540" max="11540" width="9" style="723" hidden="1" customWidth="1"/>
    <col min="11541" max="11790" width="9" style="723"/>
    <col min="11791" max="11791" width="27.625" style="723" customWidth="1"/>
    <col min="11792" max="11792" width="11.625" style="723" customWidth="1"/>
    <col min="11793" max="11793" width="13.25" style="723" customWidth="1"/>
    <col min="11794" max="11794" width="10.75" style="723" customWidth="1"/>
    <col min="11795" max="11795" width="12.75" style="723" customWidth="1"/>
    <col min="11796" max="11796" width="9" style="723" hidden="1" customWidth="1"/>
    <col min="11797" max="12046" width="9" style="723"/>
    <col min="12047" max="12047" width="27.625" style="723" customWidth="1"/>
    <col min="12048" max="12048" width="11.625" style="723" customWidth="1"/>
    <col min="12049" max="12049" width="13.25" style="723" customWidth="1"/>
    <col min="12050" max="12050" width="10.75" style="723" customWidth="1"/>
    <col min="12051" max="12051" width="12.75" style="723" customWidth="1"/>
    <col min="12052" max="12052" width="9" style="723" hidden="1" customWidth="1"/>
    <col min="12053" max="12302" width="9" style="723"/>
    <col min="12303" max="12303" width="27.625" style="723" customWidth="1"/>
    <col min="12304" max="12304" width="11.625" style="723" customWidth="1"/>
    <col min="12305" max="12305" width="13.25" style="723" customWidth="1"/>
    <col min="12306" max="12306" width="10.75" style="723" customWidth="1"/>
    <col min="12307" max="12307" width="12.75" style="723" customWidth="1"/>
    <col min="12308" max="12308" width="9" style="723" hidden="1" customWidth="1"/>
    <col min="12309" max="12558" width="9" style="723"/>
    <col min="12559" max="12559" width="27.625" style="723" customWidth="1"/>
    <col min="12560" max="12560" width="11.625" style="723" customWidth="1"/>
    <col min="12561" max="12561" width="13.25" style="723" customWidth="1"/>
    <col min="12562" max="12562" width="10.75" style="723" customWidth="1"/>
    <col min="12563" max="12563" width="12.75" style="723" customWidth="1"/>
    <col min="12564" max="12564" width="9" style="723" hidden="1" customWidth="1"/>
    <col min="12565" max="12814" width="9" style="723"/>
    <col min="12815" max="12815" width="27.625" style="723" customWidth="1"/>
    <col min="12816" max="12816" width="11.625" style="723" customWidth="1"/>
    <col min="12817" max="12817" width="13.25" style="723" customWidth="1"/>
    <col min="12818" max="12818" width="10.75" style="723" customWidth="1"/>
    <col min="12819" max="12819" width="12.75" style="723" customWidth="1"/>
    <col min="12820" max="12820" width="9" style="723" hidden="1" customWidth="1"/>
    <col min="12821" max="13070" width="9" style="723"/>
    <col min="13071" max="13071" width="27.625" style="723" customWidth="1"/>
    <col min="13072" max="13072" width="11.625" style="723" customWidth="1"/>
    <col min="13073" max="13073" width="13.25" style="723" customWidth="1"/>
    <col min="13074" max="13074" width="10.75" style="723" customWidth="1"/>
    <col min="13075" max="13075" width="12.75" style="723" customWidth="1"/>
    <col min="13076" max="13076" width="9" style="723" hidden="1" customWidth="1"/>
    <col min="13077" max="13326" width="9" style="723"/>
    <col min="13327" max="13327" width="27.625" style="723" customWidth="1"/>
    <col min="13328" max="13328" width="11.625" style="723" customWidth="1"/>
    <col min="13329" max="13329" width="13.25" style="723" customWidth="1"/>
    <col min="13330" max="13330" width="10.75" style="723" customWidth="1"/>
    <col min="13331" max="13331" width="12.75" style="723" customWidth="1"/>
    <col min="13332" max="13332" width="9" style="723" hidden="1" customWidth="1"/>
    <col min="13333" max="13582" width="9" style="723"/>
    <col min="13583" max="13583" width="27.625" style="723" customWidth="1"/>
    <col min="13584" max="13584" width="11.625" style="723" customWidth="1"/>
    <col min="13585" max="13585" width="13.25" style="723" customWidth="1"/>
    <col min="13586" max="13586" width="10.75" style="723" customWidth="1"/>
    <col min="13587" max="13587" width="12.75" style="723" customWidth="1"/>
    <col min="13588" max="13588" width="9" style="723" hidden="1" customWidth="1"/>
    <col min="13589" max="13838" width="9" style="723"/>
    <col min="13839" max="13839" width="27.625" style="723" customWidth="1"/>
    <col min="13840" max="13840" width="11.625" style="723" customWidth="1"/>
    <col min="13841" max="13841" width="13.25" style="723" customWidth="1"/>
    <col min="13842" max="13842" width="10.75" style="723" customWidth="1"/>
    <col min="13843" max="13843" width="12.75" style="723" customWidth="1"/>
    <col min="13844" max="13844" width="9" style="723" hidden="1" customWidth="1"/>
    <col min="13845" max="14094" width="9" style="723"/>
    <col min="14095" max="14095" width="27.625" style="723" customWidth="1"/>
    <col min="14096" max="14096" width="11.625" style="723" customWidth="1"/>
    <col min="14097" max="14097" width="13.25" style="723" customWidth="1"/>
    <col min="14098" max="14098" width="10.75" style="723" customWidth="1"/>
    <col min="14099" max="14099" width="12.75" style="723" customWidth="1"/>
    <col min="14100" max="14100" width="9" style="723" hidden="1" customWidth="1"/>
    <col min="14101" max="14350" width="9" style="723"/>
    <col min="14351" max="14351" width="27.625" style="723" customWidth="1"/>
    <col min="14352" max="14352" width="11.625" style="723" customWidth="1"/>
    <col min="14353" max="14353" width="13.25" style="723" customWidth="1"/>
    <col min="14354" max="14354" width="10.75" style="723" customWidth="1"/>
    <col min="14355" max="14355" width="12.75" style="723" customWidth="1"/>
    <col min="14356" max="14356" width="9" style="723" hidden="1" customWidth="1"/>
    <col min="14357" max="14606" width="9" style="723"/>
    <col min="14607" max="14607" width="27.625" style="723" customWidth="1"/>
    <col min="14608" max="14608" width="11.625" style="723" customWidth="1"/>
    <col min="14609" max="14609" width="13.25" style="723" customWidth="1"/>
    <col min="14610" max="14610" width="10.75" style="723" customWidth="1"/>
    <col min="14611" max="14611" width="12.75" style="723" customWidth="1"/>
    <col min="14612" max="14612" width="9" style="723" hidden="1" customWidth="1"/>
    <col min="14613" max="14862" width="9" style="723"/>
    <col min="14863" max="14863" width="27.625" style="723" customWidth="1"/>
    <col min="14864" max="14864" width="11.625" style="723" customWidth="1"/>
    <col min="14865" max="14865" width="13.25" style="723" customWidth="1"/>
    <col min="14866" max="14866" width="10.75" style="723" customWidth="1"/>
    <col min="14867" max="14867" width="12.75" style="723" customWidth="1"/>
    <col min="14868" max="14868" width="9" style="723" hidden="1" customWidth="1"/>
    <col min="14869" max="15118" width="9" style="723"/>
    <col min="15119" max="15119" width="27.625" style="723" customWidth="1"/>
    <col min="15120" max="15120" width="11.625" style="723" customWidth="1"/>
    <col min="15121" max="15121" width="13.25" style="723" customWidth="1"/>
    <col min="15122" max="15122" width="10.75" style="723" customWidth="1"/>
    <col min="15123" max="15123" width="12.75" style="723" customWidth="1"/>
    <col min="15124" max="15124" width="9" style="723" hidden="1" customWidth="1"/>
    <col min="15125" max="15374" width="9" style="723"/>
    <col min="15375" max="15375" width="27.625" style="723" customWidth="1"/>
    <col min="15376" max="15376" width="11.625" style="723" customWidth="1"/>
    <col min="15377" max="15377" width="13.25" style="723" customWidth="1"/>
    <col min="15378" max="15378" width="10.75" style="723" customWidth="1"/>
    <col min="15379" max="15379" width="12.75" style="723" customWidth="1"/>
    <col min="15380" max="15380" width="9" style="723" hidden="1" customWidth="1"/>
    <col min="15381" max="15630" width="9" style="723"/>
    <col min="15631" max="15631" width="27.625" style="723" customWidth="1"/>
    <col min="15632" max="15632" width="11.625" style="723" customWidth="1"/>
    <col min="15633" max="15633" width="13.25" style="723" customWidth="1"/>
    <col min="15634" max="15634" width="10.75" style="723" customWidth="1"/>
    <col min="15635" max="15635" width="12.75" style="723" customWidth="1"/>
    <col min="15636" max="15636" width="9" style="723" hidden="1" customWidth="1"/>
    <col min="15637" max="15886" width="9" style="723"/>
    <col min="15887" max="15887" width="27.625" style="723" customWidth="1"/>
    <col min="15888" max="15888" width="11.625" style="723" customWidth="1"/>
    <col min="15889" max="15889" width="13.25" style="723" customWidth="1"/>
    <col min="15890" max="15890" width="10.75" style="723" customWidth="1"/>
    <col min="15891" max="15891" width="12.75" style="723" customWidth="1"/>
    <col min="15892" max="15892" width="9" style="723" hidden="1" customWidth="1"/>
    <col min="15893" max="16142" width="9" style="723"/>
    <col min="16143" max="16143" width="27.625" style="723" customWidth="1"/>
    <col min="16144" max="16144" width="11.625" style="723" customWidth="1"/>
    <col min="16145" max="16145" width="13.25" style="723" customWidth="1"/>
    <col min="16146" max="16146" width="10.75" style="723" customWidth="1"/>
    <col min="16147" max="16147" width="12.75" style="723" customWidth="1"/>
    <col min="16148" max="16148" width="9" style="723" hidden="1" customWidth="1"/>
    <col min="16149" max="16384" width="9" style="723"/>
  </cols>
  <sheetData>
    <row r="1" spans="1:32">
      <c r="A1" s="862">
        <v>4</v>
      </c>
      <c r="B1" s="723"/>
      <c r="C1" s="723"/>
      <c r="D1" s="723"/>
      <c r="E1" s="723"/>
      <c r="F1" s="723"/>
      <c r="G1" s="723"/>
      <c r="H1" s="723"/>
      <c r="I1" s="723"/>
      <c r="J1" s="723"/>
      <c r="K1" s="723"/>
      <c r="L1" s="723"/>
      <c r="M1" s="723"/>
      <c r="N1" s="723"/>
      <c r="O1" s="723"/>
      <c r="P1" s="723"/>
    </row>
    <row r="2" spans="1:32" s="720" customFormat="1" ht="22.5" customHeight="1">
      <c r="A2" s="862"/>
      <c r="B2" s="868" t="s">
        <v>140</v>
      </c>
      <c r="C2" s="868"/>
      <c r="D2" s="868"/>
      <c r="E2" s="868"/>
      <c r="F2" s="868"/>
      <c r="G2" s="868"/>
      <c r="H2" s="868"/>
      <c r="I2" s="868"/>
      <c r="J2" s="868"/>
      <c r="K2" s="868"/>
      <c r="L2" s="868"/>
      <c r="M2" s="868"/>
      <c r="N2" s="868"/>
      <c r="O2" s="747"/>
      <c r="P2" s="748"/>
      <c r="Q2" s="723"/>
      <c r="R2" s="723"/>
      <c r="S2" s="536"/>
      <c r="T2" s="536"/>
      <c r="U2" s="536"/>
    </row>
    <row r="3" spans="1:32" ht="14.25" customHeight="1">
      <c r="A3" s="862"/>
      <c r="B3" s="728"/>
      <c r="C3" s="729"/>
      <c r="D3" s="729"/>
      <c r="E3" s="729"/>
      <c r="F3" s="730"/>
      <c r="G3" s="730"/>
      <c r="H3" s="730"/>
      <c r="I3" s="730"/>
      <c r="J3" s="749"/>
      <c r="K3" s="730"/>
      <c r="L3" s="730"/>
      <c r="M3" s="730"/>
      <c r="N3" s="749" t="s">
        <v>2</v>
      </c>
      <c r="O3" s="749"/>
      <c r="P3" s="749"/>
      <c r="Q3" s="868" t="s">
        <v>141</v>
      </c>
      <c r="R3" s="868"/>
      <c r="S3" s="868"/>
      <c r="T3" s="868"/>
      <c r="U3" s="868"/>
      <c r="W3" s="720"/>
      <c r="X3" s="720"/>
    </row>
    <row r="4" spans="1:32" ht="45" customHeight="1">
      <c r="A4" s="862"/>
      <c r="B4" s="863" t="s">
        <v>142</v>
      </c>
      <c r="C4" s="869" t="s">
        <v>143</v>
      </c>
      <c r="D4" s="870"/>
      <c r="E4" s="871"/>
      <c r="F4" s="872" t="s">
        <v>144</v>
      </c>
      <c r="G4" s="873"/>
      <c r="H4" s="874"/>
      <c r="I4" s="872" t="s">
        <v>145</v>
      </c>
      <c r="J4" s="873"/>
      <c r="K4" s="873"/>
      <c r="L4" s="873"/>
      <c r="M4" s="873"/>
      <c r="N4" s="874"/>
      <c r="O4" s="731"/>
      <c r="P4" s="731"/>
      <c r="Q4" s="759"/>
      <c r="U4" s="760" t="s">
        <v>2</v>
      </c>
      <c r="AA4" s="779" t="s">
        <v>146</v>
      </c>
      <c r="AD4" s="723" t="s">
        <v>147</v>
      </c>
      <c r="AF4" s="723" t="s">
        <v>148</v>
      </c>
    </row>
    <row r="5" spans="1:32" ht="27">
      <c r="A5" s="862"/>
      <c r="B5" s="864"/>
      <c r="C5" s="732" t="s">
        <v>149</v>
      </c>
      <c r="D5" s="732" t="s">
        <v>150</v>
      </c>
      <c r="E5" s="732" t="s">
        <v>76</v>
      </c>
      <c r="F5" s="733" t="s">
        <v>149</v>
      </c>
      <c r="G5" s="733" t="s">
        <v>150</v>
      </c>
      <c r="H5" s="733" t="s">
        <v>76</v>
      </c>
      <c r="I5" s="733" t="s">
        <v>151</v>
      </c>
      <c r="J5" s="733" t="s">
        <v>9</v>
      </c>
      <c r="K5" s="733" t="s">
        <v>152</v>
      </c>
      <c r="L5" s="733" t="s">
        <v>9</v>
      </c>
      <c r="M5" s="733" t="s">
        <v>153</v>
      </c>
      <c r="N5" s="733" t="s">
        <v>9</v>
      </c>
      <c r="O5" s="733"/>
      <c r="P5" s="733"/>
      <c r="Q5" s="761" t="s">
        <v>11</v>
      </c>
      <c r="R5" s="661" t="s">
        <v>12</v>
      </c>
      <c r="S5" s="762" t="s">
        <v>5</v>
      </c>
      <c r="T5" s="661" t="s">
        <v>13</v>
      </c>
      <c r="U5" s="661" t="s">
        <v>14</v>
      </c>
      <c r="X5" s="723" t="s">
        <v>154</v>
      </c>
      <c r="Y5" s="723" t="s">
        <v>155</v>
      </c>
      <c r="Z5" s="723" t="s">
        <v>156</v>
      </c>
      <c r="AA5" s="723">
        <v>471084.56</v>
      </c>
      <c r="AC5" s="723" t="s">
        <v>157</v>
      </c>
      <c r="AD5" s="723">
        <v>4899456</v>
      </c>
      <c r="AE5" s="723" t="s">
        <v>157</v>
      </c>
      <c r="AF5" s="723">
        <v>4721790</v>
      </c>
    </row>
    <row r="6" spans="1:32">
      <c r="A6" s="862"/>
      <c r="B6" s="734" t="s">
        <v>54</v>
      </c>
      <c r="C6" s="735">
        <v>476933</v>
      </c>
      <c r="D6" s="735"/>
      <c r="E6" s="736">
        <f>C6+D6</f>
        <v>476933</v>
      </c>
      <c r="F6" s="737">
        <v>462195</v>
      </c>
      <c r="G6" s="737">
        <v>63657</v>
      </c>
      <c r="H6" s="738">
        <f>F6+G6</f>
        <v>525852</v>
      </c>
      <c r="I6" s="750">
        <f>C6-F6</f>
        <v>14738</v>
      </c>
      <c r="J6" s="751">
        <f>IF(F6=0,"",ROUND(I6/F6*100,1))</f>
        <v>3.2</v>
      </c>
      <c r="K6" s="750">
        <f>D6-G6</f>
        <v>-63657</v>
      </c>
      <c r="L6" s="751">
        <f>IF(G6=0,"",ROUND(K6/G6*100,1))</f>
        <v>-100</v>
      </c>
      <c r="M6" s="750">
        <f>E6-H6</f>
        <v>-48919</v>
      </c>
      <c r="N6" s="751">
        <f>IF(H6=0,"",ROUND(M6/H6*100,1))</f>
        <v>-9.3000000000000007</v>
      </c>
      <c r="O6" s="751"/>
      <c r="P6" s="751"/>
      <c r="Q6" s="763" t="s">
        <v>54</v>
      </c>
      <c r="R6" s="764">
        <v>471085</v>
      </c>
      <c r="S6" s="764">
        <v>514895</v>
      </c>
      <c r="T6" s="765">
        <f>IF(R6=0,"",ROUND(S6/R6*100,1))</f>
        <v>109.3</v>
      </c>
      <c r="U6" s="765">
        <f t="shared" ref="U6:U25" si="0">IF(X6=0,"",ROUND(S6/X6*100,1))</f>
        <v>116.4</v>
      </c>
      <c r="W6" s="723" t="s">
        <v>54</v>
      </c>
      <c r="X6" s="723">
        <v>442201</v>
      </c>
      <c r="AC6" s="723" t="s">
        <v>158</v>
      </c>
      <c r="AD6" s="723">
        <v>63631</v>
      </c>
      <c r="AE6" s="723" t="s">
        <v>158</v>
      </c>
      <c r="AF6" s="723">
        <v>57031</v>
      </c>
    </row>
    <row r="7" spans="1:32">
      <c r="A7" s="862"/>
      <c r="B7" s="734" t="s">
        <v>159</v>
      </c>
      <c r="C7" s="735">
        <v>1127</v>
      </c>
      <c r="D7" s="735"/>
      <c r="E7" s="736">
        <f t="shared" ref="E7:E25" si="1">C7+D7</f>
        <v>1127</v>
      </c>
      <c r="F7" s="737">
        <v>0</v>
      </c>
      <c r="G7" s="737">
        <v>0</v>
      </c>
      <c r="H7" s="738">
        <f t="shared" ref="H7:H25" si="2">F7+G7</f>
        <v>0</v>
      </c>
      <c r="I7" s="750">
        <f t="shared" ref="I7:I25" si="3">C7-F7</f>
        <v>1127</v>
      </c>
      <c r="J7" s="751" t="str">
        <f t="shared" ref="J7:J25" si="4">IF(F7=0,"",ROUND(I7/F7*100,1))</f>
        <v/>
      </c>
      <c r="K7" s="750">
        <f t="shared" ref="K7:K25" si="5">D7-G7</f>
        <v>0</v>
      </c>
      <c r="L7" s="751" t="str">
        <f t="shared" ref="L7:L25" si="6">IF(G7=0,"",ROUND(K7/G7*100,1))</f>
        <v/>
      </c>
      <c r="M7" s="750">
        <f t="shared" ref="M7:M25" si="7">E7-H7</f>
        <v>1127</v>
      </c>
      <c r="N7" s="751" t="str">
        <f t="shared" ref="N7:N25" si="8">IF(H7=0,"",ROUND(M7/H7*100,1))</f>
        <v/>
      </c>
      <c r="O7" s="751"/>
      <c r="P7" s="751"/>
      <c r="Q7" s="763" t="s">
        <v>159</v>
      </c>
      <c r="R7" s="764"/>
      <c r="S7" s="764"/>
      <c r="T7" s="765" t="str">
        <f t="shared" ref="T7:T25" si="9">IF(R7=0,"",ROUND(S7/R7*100,1))</f>
        <v/>
      </c>
      <c r="U7" s="765" t="str">
        <f t="shared" si="0"/>
        <v/>
      </c>
      <c r="W7" s="723" t="s">
        <v>159</v>
      </c>
      <c r="X7" s="723">
        <v>0</v>
      </c>
    </row>
    <row r="8" spans="1:32">
      <c r="A8" s="862"/>
      <c r="B8" s="734" t="s">
        <v>160</v>
      </c>
      <c r="C8" s="735">
        <v>4429</v>
      </c>
      <c r="D8" s="735"/>
      <c r="E8" s="736">
        <f t="shared" si="1"/>
        <v>4429</v>
      </c>
      <c r="F8" s="737">
        <v>4452</v>
      </c>
      <c r="G8" s="737">
        <v>7870</v>
      </c>
      <c r="H8" s="738">
        <f t="shared" si="2"/>
        <v>12322</v>
      </c>
      <c r="I8" s="750">
        <f t="shared" si="3"/>
        <v>-23</v>
      </c>
      <c r="J8" s="751">
        <f t="shared" si="4"/>
        <v>-0.5</v>
      </c>
      <c r="K8" s="750">
        <f t="shared" si="5"/>
        <v>-7870</v>
      </c>
      <c r="L8" s="751">
        <f t="shared" si="6"/>
        <v>-100</v>
      </c>
      <c r="M8" s="750">
        <f t="shared" si="7"/>
        <v>-7893</v>
      </c>
      <c r="N8" s="751">
        <f t="shared" si="8"/>
        <v>-64.099999999999994</v>
      </c>
      <c r="O8" s="751"/>
      <c r="P8" s="751"/>
      <c r="Q8" s="763" t="s">
        <v>160</v>
      </c>
      <c r="R8" s="764"/>
      <c r="S8" s="764">
        <v>4326</v>
      </c>
      <c r="T8" s="765" t="str">
        <f t="shared" si="9"/>
        <v/>
      </c>
      <c r="U8" s="765">
        <f t="shared" si="0"/>
        <v>262.2</v>
      </c>
      <c r="W8" s="723" t="s">
        <v>160</v>
      </c>
      <c r="X8" s="723">
        <v>1650</v>
      </c>
      <c r="Y8" s="723" t="s">
        <v>161</v>
      </c>
      <c r="Z8" s="723" t="s">
        <v>162</v>
      </c>
      <c r="AA8" s="723">
        <v>701994.99</v>
      </c>
      <c r="AC8" s="723" t="s">
        <v>163</v>
      </c>
      <c r="AD8" s="723">
        <v>7870</v>
      </c>
      <c r="AE8" s="723" t="s">
        <v>163</v>
      </c>
      <c r="AF8" s="723">
        <v>2375</v>
      </c>
    </row>
    <row r="9" spans="1:32">
      <c r="A9" s="862"/>
      <c r="B9" s="734" t="s">
        <v>164</v>
      </c>
      <c r="C9" s="735">
        <v>933699</v>
      </c>
      <c r="D9" s="735"/>
      <c r="E9" s="736">
        <f t="shared" si="1"/>
        <v>933699</v>
      </c>
      <c r="F9" s="737">
        <v>890445</v>
      </c>
      <c r="G9" s="737">
        <v>191824</v>
      </c>
      <c r="H9" s="738">
        <f t="shared" si="2"/>
        <v>1082269</v>
      </c>
      <c r="I9" s="738">
        <f t="shared" si="3"/>
        <v>43254</v>
      </c>
      <c r="J9" s="752">
        <f t="shared" si="4"/>
        <v>4.9000000000000004</v>
      </c>
      <c r="K9" s="738">
        <f t="shared" si="5"/>
        <v>-191824</v>
      </c>
      <c r="L9" s="752">
        <f t="shared" si="6"/>
        <v>-100</v>
      </c>
      <c r="M9" s="738">
        <f t="shared" si="7"/>
        <v>-148570</v>
      </c>
      <c r="N9" s="752">
        <f t="shared" si="8"/>
        <v>-13.7</v>
      </c>
      <c r="O9" s="752"/>
      <c r="P9" s="752"/>
      <c r="Q9" s="763" t="s">
        <v>164</v>
      </c>
      <c r="R9" s="764">
        <v>701995</v>
      </c>
      <c r="S9" s="764">
        <v>869564</v>
      </c>
      <c r="T9" s="765">
        <f t="shared" si="9"/>
        <v>123.9</v>
      </c>
      <c r="U9" s="765">
        <f t="shared" si="0"/>
        <v>102.4</v>
      </c>
      <c r="W9" s="723" t="s">
        <v>164</v>
      </c>
      <c r="X9" s="723">
        <v>849255</v>
      </c>
      <c r="Y9" s="723" t="s">
        <v>165</v>
      </c>
      <c r="Z9" s="723" t="s">
        <v>166</v>
      </c>
      <c r="AA9" s="723">
        <v>937488.05</v>
      </c>
      <c r="AC9" s="723" t="s">
        <v>167</v>
      </c>
      <c r="AD9" s="723">
        <v>54240</v>
      </c>
      <c r="AE9" s="723" t="s">
        <v>167</v>
      </c>
      <c r="AF9" s="723">
        <v>44694</v>
      </c>
    </row>
    <row r="10" spans="1:32">
      <c r="A10" s="862"/>
      <c r="B10" s="734" t="s">
        <v>168</v>
      </c>
      <c r="C10" s="735">
        <v>927738</v>
      </c>
      <c r="D10" s="735"/>
      <c r="E10" s="736">
        <f t="shared" si="1"/>
        <v>927738</v>
      </c>
      <c r="F10" s="737">
        <v>928697</v>
      </c>
      <c r="G10" s="737">
        <v>759626</v>
      </c>
      <c r="H10" s="738">
        <f t="shared" si="2"/>
        <v>1688323</v>
      </c>
      <c r="I10" s="738">
        <f t="shared" si="3"/>
        <v>-959</v>
      </c>
      <c r="J10" s="752">
        <f t="shared" si="4"/>
        <v>-0.1</v>
      </c>
      <c r="K10" s="738">
        <f t="shared" si="5"/>
        <v>-759626</v>
      </c>
      <c r="L10" s="752">
        <f t="shared" si="6"/>
        <v>-100</v>
      </c>
      <c r="M10" s="738">
        <f t="shared" si="7"/>
        <v>-760585</v>
      </c>
      <c r="N10" s="752">
        <f t="shared" si="8"/>
        <v>-45</v>
      </c>
      <c r="O10" s="752"/>
      <c r="P10" s="752"/>
      <c r="Q10" s="763" t="s">
        <v>168</v>
      </c>
      <c r="R10" s="764">
        <v>937488</v>
      </c>
      <c r="S10" s="764">
        <v>913743</v>
      </c>
      <c r="T10" s="765">
        <f t="shared" si="9"/>
        <v>97.5</v>
      </c>
      <c r="U10" s="765">
        <f t="shared" si="0"/>
        <v>124.9</v>
      </c>
      <c r="W10" s="723" t="s">
        <v>168</v>
      </c>
      <c r="X10" s="723">
        <v>731312</v>
      </c>
      <c r="Y10" s="723" t="s">
        <v>169</v>
      </c>
      <c r="Z10" s="723" t="s">
        <v>170</v>
      </c>
      <c r="AA10" s="723">
        <v>211558.39999999999</v>
      </c>
      <c r="AC10" s="723" t="s">
        <v>171</v>
      </c>
      <c r="AD10" s="723">
        <v>439569</v>
      </c>
      <c r="AE10" s="723" t="s">
        <v>171</v>
      </c>
      <c r="AF10" s="723">
        <v>541087</v>
      </c>
    </row>
    <row r="11" spans="1:32">
      <c r="A11" s="862"/>
      <c r="B11" s="734" t="s">
        <v>172</v>
      </c>
      <c r="C11" s="735">
        <v>134968</v>
      </c>
      <c r="D11" s="735"/>
      <c r="E11" s="736">
        <f t="shared" si="1"/>
        <v>134968</v>
      </c>
      <c r="F11" s="737">
        <v>117902</v>
      </c>
      <c r="G11" s="737">
        <v>137266</v>
      </c>
      <c r="H11" s="738">
        <f t="shared" si="2"/>
        <v>255168</v>
      </c>
      <c r="I11" s="738">
        <f t="shared" si="3"/>
        <v>17066</v>
      </c>
      <c r="J11" s="752">
        <f t="shared" si="4"/>
        <v>14.5</v>
      </c>
      <c r="K11" s="738">
        <f t="shared" si="5"/>
        <v>-137266</v>
      </c>
      <c r="L11" s="752">
        <f t="shared" si="6"/>
        <v>-100</v>
      </c>
      <c r="M11" s="738">
        <f t="shared" si="7"/>
        <v>-120200</v>
      </c>
      <c r="N11" s="752">
        <f t="shared" si="8"/>
        <v>-47.1</v>
      </c>
      <c r="O11" s="752"/>
      <c r="P11" s="752"/>
      <c r="Q11" s="763" t="s">
        <v>172</v>
      </c>
      <c r="R11" s="764">
        <v>211558</v>
      </c>
      <c r="S11" s="764">
        <v>131464</v>
      </c>
      <c r="T11" s="765">
        <f t="shared" si="9"/>
        <v>62.1</v>
      </c>
      <c r="U11" s="765">
        <f t="shared" si="0"/>
        <v>113.6</v>
      </c>
      <c r="W11" s="723" t="s">
        <v>172</v>
      </c>
      <c r="X11" s="723">
        <v>115739</v>
      </c>
      <c r="Y11" s="723" t="s">
        <v>173</v>
      </c>
      <c r="Z11" s="723" t="s">
        <v>174</v>
      </c>
      <c r="AA11" s="723">
        <v>128406.48</v>
      </c>
      <c r="AC11" s="723" t="s">
        <v>175</v>
      </c>
      <c r="AD11" s="723">
        <v>137265</v>
      </c>
      <c r="AE11" s="723" t="s">
        <v>175</v>
      </c>
      <c r="AF11" s="723">
        <v>75577</v>
      </c>
    </row>
    <row r="12" spans="1:32">
      <c r="A12" s="862"/>
      <c r="B12" s="734" t="s">
        <v>176</v>
      </c>
      <c r="C12" s="735">
        <v>183325</v>
      </c>
      <c r="D12" s="735"/>
      <c r="E12" s="736">
        <f t="shared" si="1"/>
        <v>183325</v>
      </c>
      <c r="F12" s="737">
        <v>135973</v>
      </c>
      <c r="G12" s="737">
        <v>94044</v>
      </c>
      <c r="H12" s="738">
        <f t="shared" si="2"/>
        <v>230017</v>
      </c>
      <c r="I12" s="738">
        <f t="shared" si="3"/>
        <v>47352</v>
      </c>
      <c r="J12" s="752">
        <f t="shared" si="4"/>
        <v>34.799999999999997</v>
      </c>
      <c r="K12" s="738">
        <f t="shared" si="5"/>
        <v>-94044</v>
      </c>
      <c r="L12" s="752">
        <f t="shared" si="6"/>
        <v>-100</v>
      </c>
      <c r="M12" s="738">
        <f t="shared" si="7"/>
        <v>-46692</v>
      </c>
      <c r="N12" s="752">
        <f t="shared" si="8"/>
        <v>-20.3</v>
      </c>
      <c r="O12" s="752"/>
      <c r="P12" s="752"/>
      <c r="Q12" s="763" t="s">
        <v>177</v>
      </c>
      <c r="R12" s="764">
        <v>128406</v>
      </c>
      <c r="S12" s="764">
        <v>133093</v>
      </c>
      <c r="T12" s="765">
        <f t="shared" si="9"/>
        <v>103.7</v>
      </c>
      <c r="U12" s="765">
        <f t="shared" si="0"/>
        <v>114.1</v>
      </c>
      <c r="W12" s="723" t="s">
        <v>177</v>
      </c>
      <c r="X12" s="723">
        <v>116616</v>
      </c>
      <c r="Y12" s="723" t="s">
        <v>178</v>
      </c>
      <c r="Z12" s="723" t="s">
        <v>179</v>
      </c>
      <c r="AA12" s="723">
        <v>299297.51</v>
      </c>
      <c r="AC12" s="723" t="s">
        <v>180</v>
      </c>
      <c r="AD12" s="723">
        <v>96907</v>
      </c>
      <c r="AE12" s="723" t="s">
        <v>180</v>
      </c>
      <c r="AF12" s="723">
        <v>88330</v>
      </c>
    </row>
    <row r="13" spans="1:32">
      <c r="A13" s="862"/>
      <c r="B13" s="734" t="s">
        <v>181</v>
      </c>
      <c r="C13" s="735">
        <v>419552</v>
      </c>
      <c r="D13" s="735"/>
      <c r="E13" s="736">
        <f t="shared" si="1"/>
        <v>419552</v>
      </c>
      <c r="F13" s="737">
        <v>484969</v>
      </c>
      <c r="G13" s="737">
        <v>999959</v>
      </c>
      <c r="H13" s="738">
        <f t="shared" si="2"/>
        <v>1484928</v>
      </c>
      <c r="I13" s="738">
        <f t="shared" si="3"/>
        <v>-65417</v>
      </c>
      <c r="J13" s="752">
        <f t="shared" si="4"/>
        <v>-13.5</v>
      </c>
      <c r="K13" s="738">
        <f t="shared" si="5"/>
        <v>-999959</v>
      </c>
      <c r="L13" s="752">
        <f t="shared" si="6"/>
        <v>-100</v>
      </c>
      <c r="M13" s="738">
        <f t="shared" si="7"/>
        <v>-1065376</v>
      </c>
      <c r="N13" s="752">
        <f t="shared" si="8"/>
        <v>-71.7</v>
      </c>
      <c r="O13" s="752"/>
      <c r="P13" s="752"/>
      <c r="Q13" s="763" t="s">
        <v>181</v>
      </c>
      <c r="R13" s="764">
        <v>299298</v>
      </c>
      <c r="S13" s="764">
        <v>442836</v>
      </c>
      <c r="T13" s="765">
        <f t="shared" si="9"/>
        <v>148</v>
      </c>
      <c r="U13" s="765">
        <f t="shared" si="0"/>
        <v>124.6</v>
      </c>
      <c r="W13" s="723" t="s">
        <v>181</v>
      </c>
      <c r="X13" s="723">
        <v>355374</v>
      </c>
      <c r="Y13" s="723" t="s">
        <v>182</v>
      </c>
      <c r="Z13" s="723" t="s">
        <v>183</v>
      </c>
      <c r="AA13" s="723">
        <v>315822.58</v>
      </c>
      <c r="AC13" s="723" t="s">
        <v>184</v>
      </c>
      <c r="AD13" s="723">
        <v>337913</v>
      </c>
      <c r="AE13" s="723" t="s">
        <v>184</v>
      </c>
      <c r="AF13" s="723">
        <v>291817</v>
      </c>
    </row>
    <row r="14" spans="1:32">
      <c r="A14" s="862"/>
      <c r="B14" s="734" t="s">
        <v>185</v>
      </c>
      <c r="C14" s="735">
        <v>350717</v>
      </c>
      <c r="D14" s="735"/>
      <c r="E14" s="736">
        <f t="shared" si="1"/>
        <v>350717</v>
      </c>
      <c r="F14" s="737">
        <v>252041</v>
      </c>
      <c r="G14" s="737">
        <v>1363606</v>
      </c>
      <c r="H14" s="738">
        <f t="shared" si="2"/>
        <v>1615647</v>
      </c>
      <c r="I14" s="738">
        <f t="shared" si="3"/>
        <v>98676</v>
      </c>
      <c r="J14" s="752">
        <f t="shared" si="4"/>
        <v>39.200000000000003</v>
      </c>
      <c r="K14" s="738">
        <f t="shared" si="5"/>
        <v>-1363606</v>
      </c>
      <c r="L14" s="752">
        <f t="shared" si="6"/>
        <v>-100</v>
      </c>
      <c r="M14" s="738">
        <f t="shared" si="7"/>
        <v>-1264930</v>
      </c>
      <c r="N14" s="752">
        <f t="shared" si="8"/>
        <v>-78.3</v>
      </c>
      <c r="O14" s="752"/>
      <c r="P14" s="752"/>
      <c r="Q14" s="763" t="s">
        <v>186</v>
      </c>
      <c r="R14" s="764">
        <v>315823</v>
      </c>
      <c r="S14" s="764">
        <v>257125</v>
      </c>
      <c r="T14" s="765">
        <f t="shared" si="9"/>
        <v>81.400000000000006</v>
      </c>
      <c r="U14" s="765">
        <f t="shared" si="0"/>
        <v>87.3</v>
      </c>
      <c r="W14" s="723" t="s">
        <v>186</v>
      </c>
      <c r="X14" s="723">
        <v>294564</v>
      </c>
      <c r="Y14" s="723" t="s">
        <v>187</v>
      </c>
      <c r="Z14" s="723" t="s">
        <v>188</v>
      </c>
      <c r="AA14" s="723">
        <v>43542.69</v>
      </c>
      <c r="AC14" s="723" t="s">
        <v>189</v>
      </c>
      <c r="AD14" s="723">
        <v>260722</v>
      </c>
      <c r="AE14" s="723" t="s">
        <v>189</v>
      </c>
      <c r="AF14" s="723">
        <v>281201</v>
      </c>
    </row>
    <row r="15" spans="1:32">
      <c r="A15" s="862"/>
      <c r="B15" s="734" t="s">
        <v>190</v>
      </c>
      <c r="C15" s="735">
        <v>77371</v>
      </c>
      <c r="D15" s="735"/>
      <c r="E15" s="736">
        <f t="shared" si="1"/>
        <v>77371</v>
      </c>
      <c r="F15" s="737">
        <v>53771</v>
      </c>
      <c r="G15" s="737">
        <v>741023</v>
      </c>
      <c r="H15" s="738">
        <f t="shared" si="2"/>
        <v>794794</v>
      </c>
      <c r="I15" s="738">
        <f t="shared" si="3"/>
        <v>23600</v>
      </c>
      <c r="J15" s="752">
        <f t="shared" si="4"/>
        <v>43.9</v>
      </c>
      <c r="K15" s="738">
        <f t="shared" si="5"/>
        <v>-741023</v>
      </c>
      <c r="L15" s="752">
        <f t="shared" si="6"/>
        <v>-100</v>
      </c>
      <c r="M15" s="738">
        <f t="shared" si="7"/>
        <v>-717423</v>
      </c>
      <c r="N15" s="752">
        <f t="shared" si="8"/>
        <v>-90.3</v>
      </c>
      <c r="O15" s="752"/>
      <c r="P15" s="752"/>
      <c r="Q15" s="763" t="s">
        <v>190</v>
      </c>
      <c r="R15" s="764">
        <v>43543</v>
      </c>
      <c r="S15" s="764">
        <v>52753</v>
      </c>
      <c r="T15" s="765">
        <f t="shared" si="9"/>
        <v>121.2</v>
      </c>
      <c r="U15" s="765">
        <f t="shared" si="0"/>
        <v>85.9</v>
      </c>
      <c r="W15" s="723" t="s">
        <v>190</v>
      </c>
      <c r="X15" s="723">
        <v>61381</v>
      </c>
      <c r="Y15" s="723" t="s">
        <v>191</v>
      </c>
      <c r="Z15" s="723" t="s">
        <v>192</v>
      </c>
      <c r="AA15" s="723">
        <v>17304.29</v>
      </c>
      <c r="AC15" s="723" t="s">
        <v>193</v>
      </c>
      <c r="AD15" s="723">
        <v>462244</v>
      </c>
      <c r="AE15" s="723" t="s">
        <v>193</v>
      </c>
      <c r="AF15" s="723">
        <v>460048</v>
      </c>
    </row>
    <row r="16" spans="1:32">
      <c r="A16" s="862"/>
      <c r="B16" s="734" t="s">
        <v>194</v>
      </c>
      <c r="C16" s="735">
        <v>10121</v>
      </c>
      <c r="D16" s="735"/>
      <c r="E16" s="736">
        <f t="shared" si="1"/>
        <v>10121</v>
      </c>
      <c r="F16" s="737">
        <v>12639</v>
      </c>
      <c r="G16" s="737">
        <v>203398</v>
      </c>
      <c r="H16" s="738">
        <f t="shared" si="2"/>
        <v>216037</v>
      </c>
      <c r="I16" s="738">
        <f t="shared" si="3"/>
        <v>-2518</v>
      </c>
      <c r="J16" s="752">
        <f t="shared" si="4"/>
        <v>-19.899999999999999</v>
      </c>
      <c r="K16" s="738">
        <f t="shared" si="5"/>
        <v>-203398</v>
      </c>
      <c r="L16" s="752">
        <f t="shared" si="6"/>
        <v>-100</v>
      </c>
      <c r="M16" s="738">
        <f t="shared" si="7"/>
        <v>-205916</v>
      </c>
      <c r="N16" s="752">
        <f t="shared" si="8"/>
        <v>-95.3</v>
      </c>
      <c r="O16" s="752"/>
      <c r="P16" s="752"/>
      <c r="Q16" s="763" t="s">
        <v>194</v>
      </c>
      <c r="R16" s="764">
        <v>17304</v>
      </c>
      <c r="S16" s="764">
        <v>12843</v>
      </c>
      <c r="T16" s="765">
        <f t="shared" si="9"/>
        <v>74.2</v>
      </c>
      <c r="U16" s="765">
        <f t="shared" si="0"/>
        <v>76.3</v>
      </c>
      <c r="W16" s="723" t="s">
        <v>194</v>
      </c>
      <c r="X16" s="723">
        <v>16822</v>
      </c>
      <c r="Y16" s="723" t="s">
        <v>195</v>
      </c>
      <c r="Z16" s="723" t="s">
        <v>196</v>
      </c>
      <c r="AA16" s="723">
        <v>702681.28</v>
      </c>
      <c r="AC16" s="723" t="s">
        <v>197</v>
      </c>
      <c r="AD16" s="723">
        <v>208397</v>
      </c>
      <c r="AE16" s="723" t="s">
        <v>197</v>
      </c>
      <c r="AF16" s="723">
        <v>211864</v>
      </c>
    </row>
    <row r="17" spans="1:32">
      <c r="A17" s="862"/>
      <c r="B17" s="734" t="s">
        <v>198</v>
      </c>
      <c r="C17" s="735">
        <v>276974</v>
      </c>
      <c r="D17" s="735"/>
      <c r="E17" s="736">
        <f t="shared" si="1"/>
        <v>276974</v>
      </c>
      <c r="F17" s="737">
        <v>267613</v>
      </c>
      <c r="G17" s="737">
        <v>2067754</v>
      </c>
      <c r="H17" s="738">
        <f t="shared" si="2"/>
        <v>2335367</v>
      </c>
      <c r="I17" s="738">
        <f t="shared" si="3"/>
        <v>9361</v>
      </c>
      <c r="J17" s="752">
        <f t="shared" si="4"/>
        <v>3.5</v>
      </c>
      <c r="K17" s="738">
        <f t="shared" si="5"/>
        <v>-2067754</v>
      </c>
      <c r="L17" s="752">
        <f t="shared" si="6"/>
        <v>-100</v>
      </c>
      <c r="M17" s="738">
        <f t="shared" si="7"/>
        <v>-2058393</v>
      </c>
      <c r="N17" s="752">
        <f t="shared" si="8"/>
        <v>-88.1</v>
      </c>
      <c r="O17" s="752"/>
      <c r="P17" s="752"/>
      <c r="Q17" s="763" t="s">
        <v>198</v>
      </c>
      <c r="R17" s="764">
        <v>702681</v>
      </c>
      <c r="S17" s="764">
        <v>271208</v>
      </c>
      <c r="T17" s="765">
        <f t="shared" si="9"/>
        <v>38.6</v>
      </c>
      <c r="U17" s="765">
        <f t="shared" si="0"/>
        <v>100.5</v>
      </c>
      <c r="W17" s="723" t="s">
        <v>198</v>
      </c>
      <c r="X17" s="723">
        <v>269975</v>
      </c>
      <c r="Y17" s="723" t="s">
        <v>199</v>
      </c>
      <c r="Z17" s="723" t="s">
        <v>200</v>
      </c>
      <c r="AA17" s="723">
        <v>538316.51</v>
      </c>
      <c r="AC17" s="723" t="s">
        <v>201</v>
      </c>
      <c r="AD17" s="723">
        <v>1559683</v>
      </c>
      <c r="AE17" s="723" t="s">
        <v>201</v>
      </c>
      <c r="AF17" s="723">
        <v>1427413</v>
      </c>
    </row>
    <row r="18" spans="1:32">
      <c r="A18" s="862"/>
      <c r="B18" s="734" t="s">
        <v>202</v>
      </c>
      <c r="C18" s="735">
        <v>1315852</v>
      </c>
      <c r="D18" s="735"/>
      <c r="E18" s="736">
        <f t="shared" si="1"/>
        <v>1315852</v>
      </c>
      <c r="F18" s="737">
        <v>939542</v>
      </c>
      <c r="G18" s="737">
        <v>620525</v>
      </c>
      <c r="H18" s="738">
        <f t="shared" si="2"/>
        <v>1560067</v>
      </c>
      <c r="I18" s="738">
        <f t="shared" si="3"/>
        <v>376310</v>
      </c>
      <c r="J18" s="752">
        <f t="shared" si="4"/>
        <v>40.1</v>
      </c>
      <c r="K18" s="738">
        <f t="shared" si="5"/>
        <v>-620525</v>
      </c>
      <c r="L18" s="752">
        <f t="shared" si="6"/>
        <v>-100</v>
      </c>
      <c r="M18" s="738">
        <f t="shared" si="7"/>
        <v>-244215</v>
      </c>
      <c r="N18" s="752">
        <f t="shared" si="8"/>
        <v>-15.7</v>
      </c>
      <c r="O18" s="752"/>
      <c r="P18" s="752"/>
      <c r="Q18" s="763" t="s">
        <v>202</v>
      </c>
      <c r="R18" s="764">
        <v>538317</v>
      </c>
      <c r="S18" s="764">
        <v>939749</v>
      </c>
      <c r="T18" s="765">
        <f t="shared" si="9"/>
        <v>174.6</v>
      </c>
      <c r="U18" s="765">
        <f t="shared" si="0"/>
        <v>97.7</v>
      </c>
      <c r="W18" s="723" t="s">
        <v>202</v>
      </c>
      <c r="X18" s="723">
        <v>962027</v>
      </c>
      <c r="Y18" s="723" t="s">
        <v>203</v>
      </c>
      <c r="Z18" s="723" t="s">
        <v>204</v>
      </c>
      <c r="AA18" s="723">
        <v>206964.55</v>
      </c>
      <c r="AC18" s="723" t="s">
        <v>205</v>
      </c>
      <c r="AD18" s="723">
        <v>620524</v>
      </c>
      <c r="AE18" s="723" t="s">
        <v>205</v>
      </c>
      <c r="AF18" s="723">
        <v>385788</v>
      </c>
    </row>
    <row r="19" spans="1:32">
      <c r="A19" s="862"/>
      <c r="B19" s="734" t="s">
        <v>206</v>
      </c>
      <c r="C19" s="735">
        <v>365796</v>
      </c>
      <c r="D19" s="735"/>
      <c r="E19" s="736">
        <f t="shared" si="1"/>
        <v>365796</v>
      </c>
      <c r="F19" s="737">
        <v>223719</v>
      </c>
      <c r="G19" s="737">
        <v>141057</v>
      </c>
      <c r="H19" s="738">
        <f t="shared" si="2"/>
        <v>364776</v>
      </c>
      <c r="I19" s="738">
        <f t="shared" si="3"/>
        <v>142077</v>
      </c>
      <c r="J19" s="752">
        <f t="shared" si="4"/>
        <v>63.5</v>
      </c>
      <c r="K19" s="738">
        <f t="shared" si="5"/>
        <v>-141057</v>
      </c>
      <c r="L19" s="752">
        <f t="shared" si="6"/>
        <v>-100</v>
      </c>
      <c r="M19" s="738">
        <f t="shared" si="7"/>
        <v>1020</v>
      </c>
      <c r="N19" s="752">
        <f t="shared" si="8"/>
        <v>0.3</v>
      </c>
      <c r="O19" s="752"/>
      <c r="P19" s="752"/>
      <c r="Q19" s="763" t="s">
        <v>206</v>
      </c>
      <c r="R19" s="764">
        <v>206965</v>
      </c>
      <c r="S19" s="764">
        <v>226015</v>
      </c>
      <c r="T19" s="765">
        <f t="shared" si="9"/>
        <v>109.2</v>
      </c>
      <c r="U19" s="765">
        <f t="shared" si="0"/>
        <v>103</v>
      </c>
      <c r="W19" s="723" t="s">
        <v>206</v>
      </c>
      <c r="X19" s="723">
        <v>219418</v>
      </c>
      <c r="Y19" s="723" t="s">
        <v>207</v>
      </c>
      <c r="Z19" s="723" t="s">
        <v>208</v>
      </c>
      <c r="AA19" s="723">
        <v>196922.7</v>
      </c>
      <c r="AC19" s="723" t="s">
        <v>209</v>
      </c>
      <c r="AD19" s="723">
        <v>140358</v>
      </c>
      <c r="AE19" s="723" t="s">
        <v>209</v>
      </c>
      <c r="AF19" s="723">
        <v>145614</v>
      </c>
    </row>
    <row r="20" spans="1:32">
      <c r="A20" s="862"/>
      <c r="B20" s="734" t="s">
        <v>210</v>
      </c>
      <c r="C20" s="735">
        <v>26529</v>
      </c>
      <c r="D20" s="735"/>
      <c r="E20" s="736">
        <f t="shared" si="1"/>
        <v>26529</v>
      </c>
      <c r="F20" s="737">
        <v>43131</v>
      </c>
      <c r="G20" s="737">
        <v>163693</v>
      </c>
      <c r="H20" s="738">
        <f t="shared" si="2"/>
        <v>206824</v>
      </c>
      <c r="I20" s="738">
        <f t="shared" si="3"/>
        <v>-16602</v>
      </c>
      <c r="J20" s="752">
        <f t="shared" si="4"/>
        <v>-38.5</v>
      </c>
      <c r="K20" s="738">
        <f t="shared" si="5"/>
        <v>-163693</v>
      </c>
      <c r="L20" s="752">
        <f t="shared" si="6"/>
        <v>-100</v>
      </c>
      <c r="M20" s="738">
        <f t="shared" si="7"/>
        <v>-180295</v>
      </c>
      <c r="N20" s="752">
        <f t="shared" si="8"/>
        <v>-87.2</v>
      </c>
      <c r="O20" s="752"/>
      <c r="P20" s="752"/>
      <c r="Q20" s="763" t="s">
        <v>210</v>
      </c>
      <c r="R20" s="764">
        <v>196923</v>
      </c>
      <c r="S20" s="764">
        <v>48270</v>
      </c>
      <c r="T20" s="765">
        <f t="shared" si="9"/>
        <v>24.5</v>
      </c>
      <c r="U20" s="765">
        <f t="shared" si="0"/>
        <v>149.1</v>
      </c>
      <c r="W20" s="723" t="s">
        <v>210</v>
      </c>
      <c r="X20" s="723">
        <v>32381</v>
      </c>
      <c r="Y20" s="723" t="s">
        <v>211</v>
      </c>
      <c r="Z20" s="723" t="s">
        <v>212</v>
      </c>
      <c r="AA20" s="723">
        <v>8800</v>
      </c>
      <c r="AC20" s="723" t="s">
        <v>213</v>
      </c>
      <c r="AD20" s="723">
        <v>160113</v>
      </c>
      <c r="AE20" s="723" t="s">
        <v>213</v>
      </c>
      <c r="AF20" s="723">
        <v>186878</v>
      </c>
    </row>
    <row r="21" spans="1:32">
      <c r="A21" s="862"/>
      <c r="B21" s="739" t="s">
        <v>214</v>
      </c>
      <c r="C21" s="735">
        <v>7774</v>
      </c>
      <c r="D21" s="735"/>
      <c r="E21" s="736">
        <f t="shared" si="1"/>
        <v>7774</v>
      </c>
      <c r="F21" s="737">
        <v>100</v>
      </c>
      <c r="G21" s="737">
        <v>3290</v>
      </c>
      <c r="H21" s="738"/>
      <c r="I21" s="738">
        <f t="shared" si="3"/>
        <v>7674</v>
      </c>
      <c r="J21" s="752">
        <f t="shared" si="4"/>
        <v>7674</v>
      </c>
      <c r="K21" s="738">
        <f t="shared" si="5"/>
        <v>-3290</v>
      </c>
      <c r="L21" s="752">
        <f t="shared" si="6"/>
        <v>-100</v>
      </c>
      <c r="M21" s="738">
        <f t="shared" si="7"/>
        <v>7774</v>
      </c>
      <c r="N21" s="752" t="str">
        <f t="shared" si="8"/>
        <v/>
      </c>
      <c r="O21" s="752"/>
      <c r="P21" s="752"/>
      <c r="Q21" s="763" t="s">
        <v>214</v>
      </c>
      <c r="R21" s="764">
        <v>8800</v>
      </c>
      <c r="S21" s="764">
        <v>100</v>
      </c>
      <c r="T21" s="765">
        <f t="shared" si="9"/>
        <v>1.1000000000000001</v>
      </c>
      <c r="U21" s="765">
        <f t="shared" si="0"/>
        <v>4</v>
      </c>
      <c r="W21" s="723" t="s">
        <v>214</v>
      </c>
      <c r="X21" s="723">
        <v>2530</v>
      </c>
      <c r="AC21" s="723" t="s">
        <v>215</v>
      </c>
      <c r="AD21" s="723">
        <v>3290</v>
      </c>
      <c r="AE21" s="723" t="s">
        <v>215</v>
      </c>
      <c r="AF21" s="723">
        <v>1480</v>
      </c>
    </row>
    <row r="22" spans="1:32">
      <c r="A22" s="862"/>
      <c r="B22" s="739" t="s">
        <v>216</v>
      </c>
      <c r="C22" s="735">
        <v>8648</v>
      </c>
      <c r="D22" s="735"/>
      <c r="E22" s="736">
        <f t="shared" si="1"/>
        <v>8648</v>
      </c>
      <c r="F22" s="737">
        <v>10277</v>
      </c>
      <c r="G22" s="737">
        <v>0</v>
      </c>
      <c r="H22" s="738">
        <f t="shared" si="2"/>
        <v>10277</v>
      </c>
      <c r="I22" s="738">
        <f t="shared" si="3"/>
        <v>-1629</v>
      </c>
      <c r="J22" s="752">
        <f t="shared" si="4"/>
        <v>-15.9</v>
      </c>
      <c r="K22" s="738">
        <f t="shared" si="5"/>
        <v>0</v>
      </c>
      <c r="L22" s="752" t="str">
        <f t="shared" si="6"/>
        <v/>
      </c>
      <c r="M22" s="738">
        <f t="shared" si="7"/>
        <v>-1629</v>
      </c>
      <c r="N22" s="752">
        <f t="shared" si="8"/>
        <v>-15.9</v>
      </c>
      <c r="O22" s="752"/>
      <c r="P22" s="752"/>
      <c r="Q22" s="763" t="s">
        <v>216</v>
      </c>
      <c r="R22" s="764"/>
      <c r="S22" s="764">
        <v>10277</v>
      </c>
      <c r="T22" s="765" t="str">
        <f t="shared" si="9"/>
        <v/>
      </c>
      <c r="U22" s="765">
        <f t="shared" si="0"/>
        <v>136.30000000000001</v>
      </c>
      <c r="W22" s="723" t="s">
        <v>216</v>
      </c>
      <c r="X22" s="723">
        <v>7541</v>
      </c>
      <c r="Y22" s="723" t="s">
        <v>217</v>
      </c>
      <c r="Z22" s="723" t="s">
        <v>218</v>
      </c>
      <c r="AA22" s="723">
        <v>48906.35</v>
      </c>
    </row>
    <row r="23" spans="1:32">
      <c r="A23" s="862"/>
      <c r="B23" s="734" t="s">
        <v>219</v>
      </c>
      <c r="C23" s="735">
        <v>49004</v>
      </c>
      <c r="D23" s="735"/>
      <c r="E23" s="736">
        <f t="shared" si="1"/>
        <v>49004</v>
      </c>
      <c r="F23" s="737">
        <v>41168</v>
      </c>
      <c r="G23" s="737">
        <v>200473</v>
      </c>
      <c r="H23" s="738">
        <f t="shared" si="2"/>
        <v>241641</v>
      </c>
      <c r="I23" s="738">
        <f t="shared" si="3"/>
        <v>7836</v>
      </c>
      <c r="J23" s="752">
        <f t="shared" si="4"/>
        <v>19</v>
      </c>
      <c r="K23" s="738">
        <f t="shared" si="5"/>
        <v>-200473</v>
      </c>
      <c r="L23" s="752">
        <f t="shared" si="6"/>
        <v>-100</v>
      </c>
      <c r="M23" s="738">
        <f t="shared" si="7"/>
        <v>-192637</v>
      </c>
      <c r="N23" s="752">
        <f t="shared" si="8"/>
        <v>-79.7</v>
      </c>
      <c r="O23" s="752"/>
      <c r="P23" s="752"/>
      <c r="Q23" s="763" t="s">
        <v>220</v>
      </c>
      <c r="R23" s="764">
        <v>48906</v>
      </c>
      <c r="S23" s="764">
        <v>41807</v>
      </c>
      <c r="T23" s="765">
        <f t="shared" si="9"/>
        <v>85.5</v>
      </c>
      <c r="U23" s="765">
        <f t="shared" si="0"/>
        <v>3029.5</v>
      </c>
      <c r="W23" s="723" t="s">
        <v>220</v>
      </c>
      <c r="X23" s="723">
        <v>1380</v>
      </c>
      <c r="Y23" s="723" t="s">
        <v>221</v>
      </c>
      <c r="Z23" s="723" t="s">
        <v>222</v>
      </c>
      <c r="AA23" s="723">
        <v>112219.3</v>
      </c>
      <c r="AC23" s="723" t="s">
        <v>223</v>
      </c>
      <c r="AD23" s="723">
        <v>200474</v>
      </c>
      <c r="AE23" s="723" t="s">
        <v>223</v>
      </c>
      <c r="AF23" s="723">
        <v>190996</v>
      </c>
    </row>
    <row r="24" spans="1:32">
      <c r="A24" s="862"/>
      <c r="B24" s="734" t="s">
        <v>224</v>
      </c>
      <c r="C24" s="735">
        <v>139320</v>
      </c>
      <c r="D24" s="735"/>
      <c r="E24" s="736">
        <f t="shared" si="1"/>
        <v>139320</v>
      </c>
      <c r="F24" s="737">
        <v>129840</v>
      </c>
      <c r="G24" s="737">
        <v>54346</v>
      </c>
      <c r="H24" s="738">
        <f t="shared" si="2"/>
        <v>184186</v>
      </c>
      <c r="I24" s="738">
        <f t="shared" si="3"/>
        <v>9480</v>
      </c>
      <c r="J24" s="752">
        <f t="shared" si="4"/>
        <v>7.3</v>
      </c>
      <c r="K24" s="738">
        <f t="shared" si="5"/>
        <v>-54346</v>
      </c>
      <c r="L24" s="752">
        <f t="shared" si="6"/>
        <v>-100</v>
      </c>
      <c r="M24" s="738">
        <f t="shared" si="7"/>
        <v>-44866</v>
      </c>
      <c r="N24" s="752">
        <f t="shared" si="8"/>
        <v>-24.4</v>
      </c>
      <c r="O24" s="752"/>
      <c r="P24" s="752"/>
      <c r="Q24" s="763" t="s">
        <v>224</v>
      </c>
      <c r="R24" s="764">
        <v>112219</v>
      </c>
      <c r="S24" s="764">
        <v>130281</v>
      </c>
      <c r="T24" s="765">
        <f t="shared" si="9"/>
        <v>116.1</v>
      </c>
      <c r="U24" s="765">
        <f t="shared" si="0"/>
        <v>119.5</v>
      </c>
      <c r="W24" s="723" t="s">
        <v>224</v>
      </c>
      <c r="X24" s="723">
        <v>108979</v>
      </c>
      <c r="Y24" s="723" t="s">
        <v>225</v>
      </c>
      <c r="Z24" s="723" t="s">
        <v>226</v>
      </c>
      <c r="AA24" s="723">
        <v>101651.63</v>
      </c>
      <c r="AC24" s="723" t="s">
        <v>227</v>
      </c>
      <c r="AD24" s="723">
        <v>55757</v>
      </c>
      <c r="AE24" s="723" t="s">
        <v>227</v>
      </c>
      <c r="AF24" s="723">
        <v>234937</v>
      </c>
    </row>
    <row r="25" spans="1:32">
      <c r="A25" s="862"/>
      <c r="B25" s="734" t="s">
        <v>228</v>
      </c>
      <c r="C25" s="735">
        <v>94765</v>
      </c>
      <c r="D25" s="735"/>
      <c r="E25" s="736">
        <f t="shared" si="1"/>
        <v>94765</v>
      </c>
      <c r="F25" s="737">
        <v>95113</v>
      </c>
      <c r="G25" s="737">
        <v>5005</v>
      </c>
      <c r="H25" s="738">
        <f t="shared" si="2"/>
        <v>100118</v>
      </c>
      <c r="I25" s="738">
        <f t="shared" si="3"/>
        <v>-348</v>
      </c>
      <c r="J25" s="752">
        <f t="shared" si="4"/>
        <v>-0.4</v>
      </c>
      <c r="K25" s="738">
        <f t="shared" si="5"/>
        <v>-5005</v>
      </c>
      <c r="L25" s="752">
        <f t="shared" si="6"/>
        <v>-100</v>
      </c>
      <c r="M25" s="738">
        <f t="shared" si="7"/>
        <v>-5353</v>
      </c>
      <c r="N25" s="752">
        <f t="shared" si="8"/>
        <v>-5.3</v>
      </c>
      <c r="O25" s="752"/>
      <c r="P25" s="752"/>
      <c r="Q25" s="763" t="s">
        <v>228</v>
      </c>
      <c r="R25" s="764">
        <v>101652</v>
      </c>
      <c r="S25" s="764">
        <v>95143</v>
      </c>
      <c r="T25" s="765">
        <f t="shared" si="9"/>
        <v>93.6</v>
      </c>
      <c r="U25" s="765">
        <f t="shared" si="0"/>
        <v>85.6</v>
      </c>
      <c r="W25" s="723" t="s">
        <v>228</v>
      </c>
      <c r="X25" s="723">
        <v>111178</v>
      </c>
      <c r="Y25" s="723" t="s">
        <v>229</v>
      </c>
      <c r="Z25" s="723" t="s">
        <v>230</v>
      </c>
      <c r="AA25" s="723">
        <v>0</v>
      </c>
      <c r="AC25" s="723" t="s">
        <v>231</v>
      </c>
      <c r="AD25" s="723">
        <v>5004</v>
      </c>
      <c r="AE25" s="723" t="s">
        <v>231</v>
      </c>
      <c r="AF25" s="723">
        <v>16984</v>
      </c>
    </row>
    <row r="26" spans="1:32">
      <c r="A26" s="862"/>
      <c r="B26" s="734" t="s">
        <v>232</v>
      </c>
      <c r="C26" s="735">
        <v>24289</v>
      </c>
      <c r="D26" s="735"/>
      <c r="E26" s="736"/>
      <c r="F26" s="737"/>
      <c r="G26" s="737"/>
      <c r="H26" s="738"/>
      <c r="I26" s="738"/>
      <c r="J26" s="752"/>
      <c r="K26" s="738"/>
      <c r="L26" s="752"/>
      <c r="M26" s="738"/>
      <c r="N26" s="752"/>
      <c r="O26" s="752"/>
      <c r="P26" s="752"/>
      <c r="Q26" s="763"/>
      <c r="R26" s="764"/>
      <c r="S26" s="764"/>
      <c r="T26" s="765"/>
      <c r="U26" s="765"/>
    </row>
    <row r="27" spans="1:32">
      <c r="A27" s="862"/>
      <c r="B27" s="734" t="s">
        <v>233</v>
      </c>
      <c r="C27" s="735">
        <v>98235</v>
      </c>
      <c r="D27" s="735"/>
      <c r="E27" s="736">
        <f>C27+D27</f>
        <v>98235</v>
      </c>
      <c r="F27" s="737">
        <v>185902</v>
      </c>
      <c r="G27" s="737">
        <v>81890</v>
      </c>
      <c r="H27" s="738">
        <f>F27+G27</f>
        <v>267792</v>
      </c>
      <c r="I27" s="738">
        <f>C27-F27</f>
        <v>-87667</v>
      </c>
      <c r="J27" s="752">
        <f>IF(F27=0,"",ROUND(I27/F27*100,1))</f>
        <v>-47.2</v>
      </c>
      <c r="K27" s="738">
        <f>D27-G27</f>
        <v>-81890</v>
      </c>
      <c r="L27" s="752">
        <f>IF(G27=0,"",ROUND(K27/G27*100,1))</f>
        <v>-100</v>
      </c>
      <c r="M27" s="738">
        <f>E27-H27</f>
        <v>-169557</v>
      </c>
      <c r="N27" s="752">
        <f>IF(H27=0,"",ROUND(M27/H27*100,1))</f>
        <v>-63.3</v>
      </c>
      <c r="O27" s="752"/>
      <c r="P27" s="752"/>
      <c r="Q27" s="763" t="s">
        <v>233</v>
      </c>
      <c r="R27" s="764">
        <v>882133</v>
      </c>
      <c r="S27" s="764">
        <v>186684</v>
      </c>
      <c r="T27" s="765">
        <f t="shared" ref="T27:T43" si="10">IF(R27=0,"",ROUND(S27/R27*100,1))</f>
        <v>21.2</v>
      </c>
      <c r="U27" s="765">
        <f t="shared" ref="U27:U43" si="11">IF(X27=0,"",ROUND(S27/X27*100,1))</f>
        <v>214.3</v>
      </c>
      <c r="W27" s="723" t="s">
        <v>233</v>
      </c>
      <c r="X27" s="723">
        <v>87126</v>
      </c>
      <c r="Y27" s="723" t="s">
        <v>234</v>
      </c>
      <c r="Z27" s="723" t="s">
        <v>235</v>
      </c>
      <c r="AA27" s="723">
        <v>133500</v>
      </c>
      <c r="AC27" s="723" t="s">
        <v>236</v>
      </c>
      <c r="AD27" s="723">
        <v>85495</v>
      </c>
      <c r="AE27" s="723" t="s">
        <v>237</v>
      </c>
      <c r="AF27" s="723">
        <v>77676</v>
      </c>
    </row>
    <row r="28" spans="1:32">
      <c r="A28" s="862"/>
      <c r="B28" s="734" t="s">
        <v>238</v>
      </c>
      <c r="C28" s="735">
        <v>32562</v>
      </c>
      <c r="D28" s="735"/>
      <c r="E28" s="736">
        <f>C28+D28</f>
        <v>32562</v>
      </c>
      <c r="F28" s="737">
        <v>32006</v>
      </c>
      <c r="G28" s="737">
        <v>0</v>
      </c>
      <c r="H28" s="738">
        <f>F28+G28</f>
        <v>32006</v>
      </c>
      <c r="I28" s="738">
        <f>C28-F28</f>
        <v>556</v>
      </c>
      <c r="J28" s="752">
        <f>IF(F28=0,"",ROUND(I28/F28*100,1))</f>
        <v>1.7</v>
      </c>
      <c r="K28" s="738">
        <f>D28-G28</f>
        <v>0</v>
      </c>
      <c r="L28" s="752" t="str">
        <f>IF(G28=0,"",ROUND(K28/G28*100,1))</f>
        <v/>
      </c>
      <c r="M28" s="738">
        <f>E28-H28</f>
        <v>556</v>
      </c>
      <c r="N28" s="752">
        <f>IF(H28=0,"",ROUND(M28/H28*100,1))</f>
        <v>1.7</v>
      </c>
      <c r="O28" s="752"/>
      <c r="P28" s="752"/>
      <c r="Q28" s="763" t="s">
        <v>238</v>
      </c>
      <c r="R28" s="764">
        <v>18005</v>
      </c>
      <c r="S28" s="764">
        <v>32006</v>
      </c>
      <c r="T28" s="765">
        <f t="shared" si="10"/>
        <v>177.8</v>
      </c>
      <c r="U28" s="765">
        <f t="shared" si="11"/>
        <v>113.2</v>
      </c>
      <c r="W28" s="723" t="s">
        <v>238</v>
      </c>
      <c r="X28" s="723">
        <v>28284</v>
      </c>
      <c r="Y28" s="723" t="s">
        <v>239</v>
      </c>
      <c r="Z28" s="723" t="s">
        <v>240</v>
      </c>
      <c r="AA28" s="723">
        <v>882132.66</v>
      </c>
    </row>
    <row r="29" spans="1:32">
      <c r="A29" s="862"/>
      <c r="B29" s="734" t="s">
        <v>241</v>
      </c>
      <c r="C29" s="735">
        <v>115</v>
      </c>
      <c r="D29" s="735"/>
      <c r="E29" s="736">
        <f>C29+D29</f>
        <v>115</v>
      </c>
      <c r="F29" s="737">
        <v>3</v>
      </c>
      <c r="G29" s="737">
        <v>0</v>
      </c>
      <c r="H29" s="738">
        <f>F29+G29</f>
        <v>3</v>
      </c>
      <c r="I29" s="738">
        <f>C29-F29</f>
        <v>112</v>
      </c>
      <c r="J29" s="752">
        <f>IF(F29=0,"",ROUND(I29/F29*100,1))</f>
        <v>3733.3</v>
      </c>
      <c r="K29" s="738">
        <f>D29-G29</f>
        <v>0</v>
      </c>
      <c r="L29" s="752" t="str">
        <f>IF(G29=0,"",ROUND(K29/G29*100,1))</f>
        <v/>
      </c>
      <c r="M29" s="738">
        <f>E29-H29</f>
        <v>112</v>
      </c>
      <c r="N29" s="752">
        <f>IF(H29=0,"",ROUND(M29/H29*100,1))</f>
        <v>3733.3</v>
      </c>
      <c r="O29" s="752"/>
      <c r="P29" s="752"/>
      <c r="Q29" s="763" t="s">
        <v>241</v>
      </c>
      <c r="R29" s="766"/>
      <c r="S29" s="764">
        <v>3</v>
      </c>
      <c r="T29" s="765" t="str">
        <f t="shared" si="10"/>
        <v/>
      </c>
      <c r="U29" s="765">
        <f t="shared" si="11"/>
        <v>2.4</v>
      </c>
      <c r="W29" s="723" t="s">
        <v>241</v>
      </c>
      <c r="X29" s="723">
        <v>124</v>
      </c>
      <c r="Y29" s="723" t="s">
        <v>242</v>
      </c>
      <c r="Z29" s="723" t="s">
        <v>243</v>
      </c>
      <c r="AA29" s="723">
        <v>18005.47</v>
      </c>
    </row>
    <row r="30" spans="1:32" s="721" customFormat="1">
      <c r="A30" s="862"/>
      <c r="B30" s="740" t="s">
        <v>244</v>
      </c>
      <c r="C30" s="741">
        <f>SUM(C6:C29)</f>
        <v>5959843</v>
      </c>
      <c r="D30" s="741">
        <f>SUM(D6:D29)</f>
        <v>0</v>
      </c>
      <c r="E30" s="741">
        <f>C30+D30</f>
        <v>5959843</v>
      </c>
      <c r="F30" s="741">
        <f>SUM(F6:F29)</f>
        <v>5311498</v>
      </c>
      <c r="G30" s="741">
        <f>SUM(G6:G29)</f>
        <v>7900306</v>
      </c>
      <c r="H30" s="741">
        <f>SUM(H6:H29)</f>
        <v>13208414</v>
      </c>
      <c r="I30" s="753">
        <f>C30-F30</f>
        <v>648345</v>
      </c>
      <c r="J30" s="754">
        <f>IF(F30=0,"",ROUND(I30/F30*100,1))</f>
        <v>12.2</v>
      </c>
      <c r="K30" s="753">
        <f>D30-G30</f>
        <v>-7900306</v>
      </c>
      <c r="L30" s="754">
        <f>IF(G30=0,"",ROUND(K30/G30*100,1))</f>
        <v>-100</v>
      </c>
      <c r="M30" s="755">
        <f>E30-H30</f>
        <v>-7248571</v>
      </c>
      <c r="N30" s="754">
        <f>IF(H30=0,"",ROUND(M30/H30*100,1))</f>
        <v>-54.9</v>
      </c>
      <c r="O30" s="754"/>
      <c r="P30" s="754"/>
      <c r="Q30" s="767" t="s">
        <v>77</v>
      </c>
      <c r="R30" s="768">
        <f>SUM(R6:R29)</f>
        <v>5943101</v>
      </c>
      <c r="S30" s="768">
        <f>SUM(S6:S29)</f>
        <v>5314185</v>
      </c>
      <c r="T30" s="769">
        <f t="shared" si="10"/>
        <v>89.4</v>
      </c>
      <c r="U30" s="769">
        <f t="shared" si="11"/>
        <v>110.3</v>
      </c>
      <c r="X30" s="721">
        <f>SUM(X6:X29)</f>
        <v>4815857</v>
      </c>
      <c r="Y30" s="723"/>
      <c r="Z30" s="723"/>
      <c r="AA30" s="723"/>
      <c r="AC30" s="723"/>
      <c r="AD30" s="723"/>
      <c r="AE30" s="723"/>
      <c r="AF30" s="723"/>
    </row>
    <row r="31" spans="1:32" s="721" customFormat="1" ht="29.25" customHeight="1">
      <c r="A31" s="862"/>
      <c r="B31" s="865" t="s">
        <v>245</v>
      </c>
      <c r="C31" s="865"/>
      <c r="D31" s="865"/>
      <c r="E31" s="865"/>
      <c r="F31" s="865"/>
      <c r="G31" s="865"/>
      <c r="H31" s="865"/>
      <c r="I31" s="865"/>
      <c r="J31" s="865"/>
      <c r="K31" s="865"/>
      <c r="L31" s="865"/>
      <c r="M31" s="865"/>
      <c r="N31" s="865"/>
      <c r="O31" s="756"/>
      <c r="P31" s="756"/>
      <c r="Q31" s="770" t="s">
        <v>79</v>
      </c>
      <c r="R31" s="771">
        <v>46825</v>
      </c>
      <c r="S31" s="771">
        <v>46825</v>
      </c>
      <c r="T31" s="772">
        <f t="shared" si="10"/>
        <v>100</v>
      </c>
      <c r="U31" s="772">
        <f t="shared" si="11"/>
        <v>180.1</v>
      </c>
      <c r="X31" s="721">
        <v>26000</v>
      </c>
      <c r="Y31" s="723"/>
      <c r="Z31" s="723"/>
      <c r="AA31" s="723"/>
      <c r="AC31" s="723"/>
      <c r="AD31" s="723"/>
      <c r="AE31" s="723"/>
      <c r="AF31" s="723"/>
    </row>
    <row r="32" spans="1:32" s="721" customFormat="1" ht="39.75" customHeight="1">
      <c r="A32" s="862"/>
      <c r="B32" s="866" t="s">
        <v>246</v>
      </c>
      <c r="C32" s="866"/>
      <c r="D32" s="866"/>
      <c r="E32" s="866"/>
      <c r="F32" s="866"/>
      <c r="G32" s="866"/>
      <c r="H32" s="866"/>
      <c r="I32" s="866"/>
      <c r="J32" s="866"/>
      <c r="K32" s="866"/>
      <c r="L32" s="866"/>
      <c r="M32" s="866"/>
      <c r="N32" s="866"/>
      <c r="O32" s="757"/>
      <c r="P32" s="757"/>
      <c r="Q32" s="770" t="s">
        <v>80</v>
      </c>
      <c r="R32" s="773">
        <f>SUM(R33:R42)</f>
        <v>11243815</v>
      </c>
      <c r="S32" s="773" t="e">
        <f>SUM(S33:S42)</f>
        <v>#REF!</v>
      </c>
      <c r="T32" s="769" t="e">
        <f t="shared" si="10"/>
        <v>#REF!</v>
      </c>
      <c r="U32" s="769" t="e">
        <f t="shared" si="11"/>
        <v>#REF!</v>
      </c>
      <c r="X32" s="721">
        <v>23110100</v>
      </c>
      <c r="Y32" s="723"/>
      <c r="Z32" s="723"/>
      <c r="AA32" s="723"/>
    </row>
    <row r="33" spans="1:32" ht="17.25" customHeight="1">
      <c r="A33" s="862"/>
      <c r="B33" s="866" t="s">
        <v>247</v>
      </c>
      <c r="C33" s="866"/>
      <c r="D33" s="866"/>
      <c r="E33" s="866"/>
      <c r="F33" s="866"/>
      <c r="G33" s="866"/>
      <c r="H33" s="866"/>
      <c r="I33" s="866"/>
      <c r="J33" s="866"/>
      <c r="K33" s="866"/>
      <c r="L33" s="866"/>
      <c r="M33" s="866"/>
      <c r="N33" s="866"/>
      <c r="O33" s="725"/>
      <c r="P33" s="725"/>
      <c r="Q33" s="763" t="s">
        <v>248</v>
      </c>
      <c r="R33" s="774">
        <v>9511915</v>
      </c>
      <c r="S33" s="774" t="e">
        <f>#REF!+#REF!+#REF!</f>
        <v>#REF!</v>
      </c>
      <c r="T33" s="775" t="e">
        <f t="shared" si="10"/>
        <v>#REF!</v>
      </c>
      <c r="U33" s="775" t="e">
        <f t="shared" si="11"/>
        <v>#REF!</v>
      </c>
      <c r="X33" s="723">
        <v>11663433</v>
      </c>
      <c r="Y33" s="721"/>
      <c r="Z33" s="721"/>
      <c r="AA33" s="721"/>
      <c r="AC33" s="721"/>
      <c r="AD33" s="721"/>
      <c r="AE33" s="721"/>
      <c r="AF33" s="721"/>
    </row>
    <row r="34" spans="1:32" s="722" customFormat="1">
      <c r="A34" s="862"/>
      <c r="B34" s="742" t="s">
        <v>249</v>
      </c>
      <c r="C34" s="742"/>
      <c r="D34" s="742"/>
      <c r="E34" s="742"/>
      <c r="F34" s="742"/>
      <c r="G34" s="742"/>
      <c r="H34" s="742"/>
      <c r="I34" s="742"/>
      <c r="J34" s="742"/>
      <c r="K34" s="742"/>
      <c r="L34" s="742"/>
      <c r="M34" s="742"/>
      <c r="N34" s="742"/>
      <c r="O34" s="726"/>
      <c r="P34" s="726"/>
      <c r="Q34" s="776" t="s">
        <v>81</v>
      </c>
      <c r="R34" s="764">
        <v>215200</v>
      </c>
      <c r="S34" s="764">
        <v>215200</v>
      </c>
      <c r="T34" s="777">
        <f t="shared" si="10"/>
        <v>100</v>
      </c>
      <c r="U34" s="777">
        <f t="shared" si="11"/>
        <v>72.400000000000006</v>
      </c>
      <c r="X34" s="722">
        <v>297346</v>
      </c>
      <c r="Y34" s="721"/>
      <c r="Z34" s="721"/>
      <c r="AA34" s="721"/>
      <c r="AC34" s="721"/>
      <c r="AD34" s="721"/>
      <c r="AE34" s="721"/>
      <c r="AF34" s="721"/>
    </row>
    <row r="35" spans="1:32">
      <c r="A35" s="862"/>
      <c r="B35" s="743" t="s">
        <v>250</v>
      </c>
      <c r="C35" s="743"/>
      <c r="D35" s="743"/>
      <c r="E35" s="743"/>
      <c r="F35" s="743"/>
      <c r="G35" s="743"/>
      <c r="H35" s="743"/>
      <c r="I35" s="743"/>
      <c r="J35" s="743"/>
      <c r="K35" s="743"/>
      <c r="L35" s="743"/>
      <c r="M35" s="743"/>
      <c r="N35" s="743"/>
      <c r="O35" s="725"/>
      <c r="P35" s="725"/>
      <c r="Q35" s="763" t="s">
        <v>251</v>
      </c>
      <c r="R35" s="774">
        <v>1516700</v>
      </c>
      <c r="S35" s="774">
        <v>1516700</v>
      </c>
      <c r="T35" s="775">
        <f t="shared" si="10"/>
        <v>100</v>
      </c>
      <c r="U35" s="775">
        <f t="shared" si="11"/>
        <v>17.7</v>
      </c>
      <c r="X35" s="723">
        <v>8587928</v>
      </c>
      <c r="Y35" s="721"/>
      <c r="Z35" s="721"/>
      <c r="AA35" s="721"/>
    </row>
    <row r="36" spans="1:32" s="722" customFormat="1" ht="14.25" customHeight="1">
      <c r="A36" s="862"/>
      <c r="B36" s="743" t="s">
        <v>252</v>
      </c>
      <c r="C36" s="743"/>
      <c r="D36" s="743"/>
      <c r="E36" s="743"/>
      <c r="F36" s="743"/>
      <c r="G36" s="743"/>
      <c r="H36" s="743"/>
      <c r="I36" s="743"/>
      <c r="J36" s="743"/>
      <c r="K36" s="743"/>
      <c r="L36" s="743"/>
      <c r="M36" s="743"/>
      <c r="N36" s="743"/>
      <c r="O36" s="758"/>
      <c r="P36" s="758"/>
      <c r="Q36" s="776" t="s">
        <v>82</v>
      </c>
      <c r="R36" s="764"/>
      <c r="S36" s="764">
        <v>11500</v>
      </c>
      <c r="T36" s="777" t="str">
        <f t="shared" si="10"/>
        <v/>
      </c>
      <c r="U36" s="777">
        <f t="shared" si="11"/>
        <v>300.7</v>
      </c>
      <c r="X36" s="722">
        <v>3825</v>
      </c>
      <c r="Y36" s="723"/>
      <c r="Z36" s="723"/>
      <c r="AA36" s="723"/>
    </row>
    <row r="37" spans="1:32" s="722" customFormat="1" ht="14.25" customHeight="1">
      <c r="A37" s="862"/>
      <c r="B37" s="743" t="s">
        <v>253</v>
      </c>
      <c r="C37" s="743"/>
      <c r="D37" s="743"/>
      <c r="E37" s="743"/>
      <c r="F37" s="743"/>
      <c r="G37" s="743"/>
      <c r="H37" s="743"/>
      <c r="I37" s="743"/>
      <c r="J37" s="743"/>
      <c r="K37" s="743"/>
      <c r="L37" s="743"/>
      <c r="M37" s="743"/>
      <c r="N37" s="743"/>
      <c r="O37" s="726"/>
      <c r="P37" s="726"/>
      <c r="Q37" s="776" t="s">
        <v>84</v>
      </c>
      <c r="R37" s="764"/>
      <c r="S37" s="764"/>
      <c r="T37" s="777" t="str">
        <f t="shared" si="10"/>
        <v/>
      </c>
      <c r="U37" s="777" t="str">
        <f t="shared" si="11"/>
        <v/>
      </c>
    </row>
    <row r="38" spans="1:32" s="722" customFormat="1">
      <c r="A38" s="862"/>
      <c r="B38" s="867" t="s">
        <v>254</v>
      </c>
      <c r="C38" s="867"/>
      <c r="D38" s="867"/>
      <c r="E38" s="867"/>
      <c r="F38" s="867"/>
      <c r="G38" s="867"/>
      <c r="H38" s="867"/>
      <c r="I38" s="867"/>
      <c r="J38" s="867"/>
      <c r="K38" s="867"/>
      <c r="L38" s="867"/>
      <c r="M38" s="867"/>
      <c r="N38" s="867"/>
      <c r="O38" s="726"/>
      <c r="P38" s="726"/>
      <c r="Q38" s="776" t="s">
        <v>86</v>
      </c>
      <c r="R38" s="764"/>
      <c r="S38" s="764"/>
      <c r="T38" s="777" t="str">
        <f t="shared" si="10"/>
        <v/>
      </c>
      <c r="U38" s="777">
        <f t="shared" si="11"/>
        <v>0</v>
      </c>
      <c r="X38" s="722">
        <v>319</v>
      </c>
    </row>
    <row r="39" spans="1:32" s="722" customFormat="1">
      <c r="A39" s="862"/>
      <c r="B39" s="867" t="s">
        <v>255</v>
      </c>
      <c r="C39" s="867"/>
      <c r="D39" s="867"/>
      <c r="E39" s="867"/>
      <c r="F39" s="867"/>
      <c r="G39" s="867"/>
      <c r="H39" s="867"/>
      <c r="I39" s="867"/>
      <c r="J39" s="867"/>
      <c r="K39" s="867"/>
      <c r="L39" s="867"/>
      <c r="M39" s="867"/>
      <c r="N39" s="867"/>
      <c r="O39" s="726"/>
      <c r="P39" s="726"/>
      <c r="Q39" s="776" t="s">
        <v>85</v>
      </c>
      <c r="R39" s="764"/>
      <c r="S39" s="764"/>
      <c r="T39" s="777" t="str">
        <f t="shared" si="10"/>
        <v/>
      </c>
      <c r="U39" s="777">
        <f t="shared" si="11"/>
        <v>0</v>
      </c>
      <c r="X39" s="722">
        <v>877486</v>
      </c>
    </row>
    <row r="40" spans="1:32" s="722" customFormat="1">
      <c r="B40" s="860"/>
      <c r="C40" s="860"/>
      <c r="D40" s="860"/>
      <c r="E40" s="860"/>
      <c r="F40" s="860"/>
      <c r="G40" s="860"/>
      <c r="H40" s="860"/>
      <c r="I40" s="860"/>
      <c r="J40" s="860"/>
      <c r="K40" s="860"/>
      <c r="L40" s="860"/>
      <c r="M40" s="860"/>
      <c r="N40" s="860"/>
      <c r="O40" s="726"/>
      <c r="P40" s="726"/>
      <c r="Q40" s="776" t="s">
        <v>83</v>
      </c>
      <c r="R40" s="764"/>
      <c r="S40" s="764"/>
      <c r="T40" s="777" t="str">
        <f t="shared" si="10"/>
        <v/>
      </c>
      <c r="U40" s="777">
        <f t="shared" si="11"/>
        <v>0</v>
      </c>
      <c r="X40" s="722">
        <v>-11369</v>
      </c>
    </row>
    <row r="41" spans="1:32" s="722" customFormat="1">
      <c r="B41" s="860"/>
      <c r="C41" s="860"/>
      <c r="D41" s="860"/>
      <c r="E41" s="860"/>
      <c r="F41" s="860"/>
      <c r="G41" s="860"/>
      <c r="H41" s="860"/>
      <c r="I41" s="860"/>
      <c r="J41" s="860"/>
      <c r="K41" s="860"/>
      <c r="L41" s="860"/>
      <c r="M41" s="860"/>
      <c r="N41" s="860"/>
      <c r="O41" s="726"/>
      <c r="P41" s="726"/>
      <c r="Q41" s="776" t="s">
        <v>87</v>
      </c>
      <c r="R41" s="764"/>
      <c r="S41" s="764"/>
      <c r="T41" s="777" t="str">
        <f t="shared" si="10"/>
        <v/>
      </c>
      <c r="U41" s="777" t="str">
        <f t="shared" si="11"/>
        <v/>
      </c>
    </row>
    <row r="42" spans="1:32">
      <c r="C42" s="744"/>
      <c r="D42" s="744"/>
      <c r="E42" s="744"/>
      <c r="F42" s="727"/>
      <c r="G42" s="727"/>
      <c r="H42" s="727"/>
      <c r="I42" s="727"/>
      <c r="K42" s="727"/>
      <c r="L42" s="727"/>
      <c r="M42" s="727"/>
      <c r="N42" s="727"/>
      <c r="O42" s="727"/>
      <c r="P42" s="727"/>
      <c r="Q42" s="763" t="s">
        <v>88</v>
      </c>
      <c r="R42" s="764"/>
      <c r="S42" s="764"/>
      <c r="T42" s="765" t="str">
        <f t="shared" si="10"/>
        <v/>
      </c>
      <c r="U42" s="765">
        <f t="shared" si="11"/>
        <v>0</v>
      </c>
      <c r="X42" s="723">
        <v>1691132</v>
      </c>
      <c r="Y42" s="722"/>
      <c r="Z42" s="722"/>
      <c r="AA42" s="722"/>
      <c r="AC42" s="722"/>
      <c r="AD42" s="722"/>
      <c r="AE42" s="722"/>
      <c r="AF42" s="722"/>
    </row>
    <row r="43" spans="1:32" s="721" customFormat="1">
      <c r="B43" s="724"/>
      <c r="C43" s="744"/>
      <c r="D43" s="744"/>
      <c r="E43" s="744"/>
      <c r="F43" s="727"/>
      <c r="G43" s="727"/>
      <c r="H43" s="727"/>
      <c r="I43" s="727"/>
      <c r="J43" s="727"/>
      <c r="K43" s="727"/>
      <c r="L43" s="727"/>
      <c r="M43" s="727"/>
      <c r="N43" s="727"/>
      <c r="O43" s="727"/>
      <c r="P43" s="727"/>
      <c r="Q43" s="767" t="s">
        <v>89</v>
      </c>
      <c r="R43" s="773">
        <f>R30+R31+R32</f>
        <v>17233741</v>
      </c>
      <c r="S43" s="773" t="e">
        <f>S30+S31+S32</f>
        <v>#REF!</v>
      </c>
      <c r="T43" s="769" t="e">
        <f t="shared" si="10"/>
        <v>#REF!</v>
      </c>
      <c r="U43" s="769" t="e">
        <f t="shared" si="11"/>
        <v>#REF!</v>
      </c>
      <c r="X43" s="721">
        <f>X30+X31+X32</f>
        <v>27951957</v>
      </c>
      <c r="Y43" s="722"/>
      <c r="Z43" s="722"/>
      <c r="AA43" s="722"/>
      <c r="AB43" s="721" t="e">
        <f>#REF!-'2019省支'!S43</f>
        <v>#REF!</v>
      </c>
      <c r="AC43" s="722"/>
      <c r="AD43" s="722"/>
      <c r="AE43" s="722"/>
      <c r="AF43" s="722"/>
    </row>
    <row r="44" spans="1:32" ht="35.25" customHeight="1">
      <c r="C44" s="744"/>
      <c r="D44" s="744"/>
      <c r="E44" s="744"/>
      <c r="F44" s="727"/>
      <c r="G44" s="727"/>
      <c r="H44" s="727"/>
      <c r="I44" s="727"/>
      <c r="K44" s="727"/>
      <c r="L44" s="727"/>
      <c r="M44" s="727"/>
      <c r="N44" s="727"/>
      <c r="O44" s="727"/>
      <c r="P44" s="727"/>
      <c r="Q44" s="861" t="s">
        <v>256</v>
      </c>
      <c r="R44" s="861"/>
      <c r="S44" s="861"/>
      <c r="T44" s="861"/>
      <c r="U44" s="861"/>
      <c r="Y44" s="722"/>
      <c r="Z44" s="722"/>
      <c r="AA44" s="722"/>
    </row>
    <row r="45" spans="1:32">
      <c r="C45" s="744"/>
      <c r="D45" s="744"/>
      <c r="E45" s="744"/>
      <c r="F45" s="727"/>
      <c r="G45" s="727"/>
      <c r="H45" s="727"/>
      <c r="I45" s="727"/>
      <c r="K45" s="727"/>
      <c r="L45" s="727"/>
      <c r="M45" s="727"/>
      <c r="N45" s="727"/>
      <c r="O45" s="727"/>
      <c r="P45" s="727"/>
      <c r="AC45" s="721"/>
      <c r="AD45" s="721"/>
      <c r="AE45" s="721"/>
      <c r="AF45" s="721"/>
    </row>
    <row r="46" spans="1:32">
      <c r="C46" s="745"/>
      <c r="D46" s="744"/>
      <c r="E46" s="744"/>
      <c r="F46" s="746"/>
      <c r="G46" s="746"/>
      <c r="H46" s="727"/>
      <c r="I46" s="727"/>
      <c r="K46" s="727"/>
      <c r="L46" s="727"/>
      <c r="M46" s="727"/>
      <c r="N46" s="727"/>
      <c r="O46" s="727"/>
      <c r="P46" s="727"/>
      <c r="Y46" s="721"/>
      <c r="Z46" s="721"/>
      <c r="AA46" s="721"/>
    </row>
    <row r="47" spans="1:32">
      <c r="C47" s="744"/>
      <c r="D47" s="744"/>
      <c r="E47" s="744"/>
      <c r="F47" s="727"/>
      <c r="G47" s="727"/>
      <c r="H47" s="727"/>
      <c r="I47" s="727"/>
      <c r="K47" s="727"/>
      <c r="L47" s="727"/>
      <c r="M47" s="727"/>
      <c r="N47" s="727"/>
      <c r="O47" s="727"/>
      <c r="P47" s="727"/>
      <c r="W47" s="778"/>
    </row>
    <row r="48" spans="1:32">
      <c r="C48" s="744"/>
      <c r="D48" s="744"/>
      <c r="E48" s="744"/>
      <c r="F48" s="727"/>
      <c r="G48" s="727"/>
      <c r="H48" s="727"/>
      <c r="I48" s="727"/>
      <c r="K48" s="727"/>
      <c r="L48" s="727"/>
      <c r="M48" s="727"/>
      <c r="N48" s="727"/>
      <c r="O48" s="727"/>
      <c r="P48" s="727"/>
    </row>
    <row r="49" spans="3:16">
      <c r="C49" s="744"/>
      <c r="D49" s="744"/>
      <c r="E49" s="744"/>
      <c r="F49" s="727"/>
      <c r="G49" s="727"/>
      <c r="H49" s="727"/>
      <c r="I49" s="727"/>
      <c r="K49" s="727"/>
      <c r="L49" s="727"/>
      <c r="M49" s="727"/>
      <c r="N49" s="727"/>
      <c r="O49" s="727"/>
      <c r="P49" s="727"/>
    </row>
    <row r="50" spans="3:16">
      <c r="C50" s="744"/>
      <c r="D50" s="744"/>
      <c r="E50" s="744"/>
      <c r="F50" s="727"/>
      <c r="G50" s="727"/>
      <c r="H50" s="727"/>
      <c r="I50" s="727"/>
      <c r="K50" s="727"/>
      <c r="L50" s="727"/>
      <c r="M50" s="727"/>
      <c r="N50" s="727"/>
      <c r="O50" s="727"/>
      <c r="P50" s="727"/>
    </row>
  </sheetData>
  <mergeCells count="15">
    <mergeCell ref="B40:N40"/>
    <mergeCell ref="B41:N41"/>
    <mergeCell ref="Q44:U44"/>
    <mergeCell ref="A1:A39"/>
    <mergeCell ref="B4:B5"/>
    <mergeCell ref="B31:N31"/>
    <mergeCell ref="B32:N32"/>
    <mergeCell ref="B33:N33"/>
    <mergeCell ref="B38:N38"/>
    <mergeCell ref="B39:N39"/>
    <mergeCell ref="B2:N2"/>
    <mergeCell ref="Q3:U3"/>
    <mergeCell ref="C4:E4"/>
    <mergeCell ref="F4:H4"/>
    <mergeCell ref="I4:N4"/>
  </mergeCells>
  <phoneticPr fontId="132" type="noConversion"/>
  <printOptions horizontalCentered="1"/>
  <pageMargins left="0.62916666666666698" right="0.70763888888888904" top="0.39305555555555599" bottom="0.31388888888888899" header="0.235416666666667" footer="0.15625"/>
  <pageSetup paperSize="9" scale="81" firstPageNumber="4" orientation="landscape" useFirstPageNumber="1"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view="pageBreakPreview" zoomScaleNormal="100" zoomScaleSheetLayoutView="100" workbookViewId="0">
      <selection activeCell="B15" sqref="B15"/>
    </sheetView>
  </sheetViews>
  <sheetFormatPr defaultColWidth="8.75" defaultRowHeight="14.25"/>
  <cols>
    <col min="1" max="1" width="10.25" style="2" customWidth="1"/>
    <col min="2" max="2" width="30.875" style="2" customWidth="1"/>
    <col min="3" max="3" width="34.25" style="2" customWidth="1"/>
    <col min="4" max="4" width="9.5" style="2" customWidth="1"/>
    <col min="5" max="16384" width="8.75" style="2"/>
  </cols>
  <sheetData>
    <row r="1" spans="1:3" ht="19.5" customHeight="1">
      <c r="A1" s="2" t="s">
        <v>2482</v>
      </c>
    </row>
    <row r="2" spans="1:3" s="1" customFormat="1" ht="29.45" customHeight="1">
      <c r="A2" s="1020" t="s">
        <v>135</v>
      </c>
      <c r="B2" s="1020"/>
      <c r="C2" s="1020"/>
    </row>
    <row r="3" spans="1:3" ht="25.9" customHeight="1">
      <c r="A3" s="3"/>
      <c r="B3" s="4"/>
      <c r="C3" s="5" t="s">
        <v>2</v>
      </c>
    </row>
    <row r="4" spans="1:3" ht="27.75" customHeight="1">
      <c r="A4" s="1022" t="s">
        <v>2471</v>
      </c>
      <c r="B4" s="1022"/>
      <c r="C4" s="6" t="s">
        <v>6</v>
      </c>
    </row>
    <row r="5" spans="1:3" ht="27.75" customHeight="1">
      <c r="A5" s="1021" t="s">
        <v>2472</v>
      </c>
      <c r="B5" s="1021"/>
      <c r="C5" s="7">
        <v>948325</v>
      </c>
    </row>
    <row r="6" spans="1:3" ht="27.75" customHeight="1">
      <c r="A6" s="1021" t="s">
        <v>2473</v>
      </c>
      <c r="B6" s="1021"/>
      <c r="C6" s="7">
        <v>107394</v>
      </c>
    </row>
    <row r="7" spans="1:3" ht="27.75" customHeight="1">
      <c r="A7" s="1021" t="s">
        <v>2474</v>
      </c>
      <c r="B7" s="1021"/>
      <c r="C7" s="7">
        <v>62813</v>
      </c>
    </row>
    <row r="8" spans="1:3" ht="27.75" customHeight="1">
      <c r="A8" s="1021" t="s">
        <v>2475</v>
      </c>
      <c r="B8" s="1021"/>
      <c r="C8" s="7">
        <v>992906</v>
      </c>
    </row>
    <row r="9" spans="1:3" ht="27.75" customHeight="1">
      <c r="A9" s="1022" t="s">
        <v>2476</v>
      </c>
      <c r="B9" s="1022"/>
      <c r="C9" s="6" t="s">
        <v>6</v>
      </c>
    </row>
    <row r="10" spans="1:3" ht="27.75" customHeight="1">
      <c r="A10" s="1021" t="s">
        <v>2477</v>
      </c>
      <c r="B10" s="1021"/>
      <c r="C10" s="9">
        <v>1076754</v>
      </c>
    </row>
    <row r="11" spans="1:3" ht="27.75" customHeight="1">
      <c r="A11" s="1021" t="s">
        <v>2478</v>
      </c>
      <c r="B11" s="1021"/>
      <c r="C11" s="9">
        <v>108432</v>
      </c>
    </row>
    <row r="12" spans="1:3" ht="27.75" customHeight="1">
      <c r="A12" s="1021" t="s">
        <v>2483</v>
      </c>
      <c r="B12" s="1021"/>
      <c r="C12" s="9">
        <v>1185186</v>
      </c>
    </row>
    <row r="13" spans="1:3" ht="32.25" customHeight="1">
      <c r="A13" s="1018" t="s">
        <v>2481</v>
      </c>
      <c r="B13" s="1018"/>
      <c r="C13" s="1018"/>
    </row>
  </sheetData>
  <mergeCells count="11">
    <mergeCell ref="A2:C2"/>
    <mergeCell ref="A4:B4"/>
    <mergeCell ref="A5:B5"/>
    <mergeCell ref="A6:B6"/>
    <mergeCell ref="A7:B7"/>
    <mergeCell ref="A13:C13"/>
    <mergeCell ref="A8:B8"/>
    <mergeCell ref="A9:B9"/>
    <mergeCell ref="A10:B10"/>
    <mergeCell ref="A11:B11"/>
    <mergeCell ref="A12:B12"/>
  </mergeCells>
  <phoneticPr fontId="132" type="noConversion"/>
  <printOptions horizontalCentered="1"/>
  <pageMargins left="0.70763888888888904" right="0.70763888888888904" top="0.74791666666666701" bottom="0.74791666666666701" header="0.31388888888888899" footer="0.31388888888888899"/>
  <pageSetup paperSize="9" firstPageNumber="56" orientation="portrait" useFirstPageNumber="1"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view="pageBreakPreview" zoomScaleNormal="100" zoomScaleSheetLayoutView="100" workbookViewId="0">
      <selection activeCell="B15" sqref="B15"/>
    </sheetView>
  </sheetViews>
  <sheetFormatPr defaultColWidth="8.75" defaultRowHeight="14.25"/>
  <cols>
    <col min="1" max="1" width="10.25" style="2" customWidth="1"/>
    <col min="2" max="2" width="30.875" style="2" customWidth="1"/>
    <col min="3" max="3" width="34.25" style="2" customWidth="1"/>
    <col min="4" max="4" width="9.5" style="2" customWidth="1"/>
    <col min="5" max="16384" width="8.75" style="2"/>
  </cols>
  <sheetData>
    <row r="1" spans="1:3">
      <c r="A1" s="2" t="s">
        <v>2484</v>
      </c>
    </row>
    <row r="2" spans="1:3" s="1" customFormat="1" ht="29.45" customHeight="1">
      <c r="A2" s="1020" t="s">
        <v>137</v>
      </c>
      <c r="B2" s="1020"/>
      <c r="C2" s="1020"/>
    </row>
    <row r="3" spans="1:3" ht="25.9" customHeight="1">
      <c r="A3" s="3"/>
      <c r="B3" s="4"/>
      <c r="C3" s="5" t="s">
        <v>2</v>
      </c>
    </row>
    <row r="4" spans="1:3" ht="29.25" customHeight="1">
      <c r="A4" s="1022" t="s">
        <v>2471</v>
      </c>
      <c r="B4" s="1022"/>
      <c r="C4" s="6" t="s">
        <v>6</v>
      </c>
    </row>
    <row r="5" spans="1:3" ht="29.25" customHeight="1">
      <c r="A5" s="1021" t="s">
        <v>2485</v>
      </c>
      <c r="B5" s="1021"/>
      <c r="C5" s="7">
        <v>31735613</v>
      </c>
    </row>
    <row r="6" spans="1:3" ht="29.25" customHeight="1">
      <c r="A6" s="1021" t="s">
        <v>2486</v>
      </c>
      <c r="B6" s="1021"/>
      <c r="C6" s="7">
        <v>8120000</v>
      </c>
    </row>
    <row r="7" spans="1:3" ht="29.25" customHeight="1">
      <c r="A7" s="1021" t="s">
        <v>2487</v>
      </c>
      <c r="B7" s="1021"/>
      <c r="C7" s="7">
        <v>21067</v>
      </c>
    </row>
    <row r="8" spans="1:3" ht="29.25" customHeight="1">
      <c r="A8" s="1021" t="s">
        <v>2488</v>
      </c>
      <c r="B8" s="1021"/>
      <c r="C8" s="7">
        <v>39834546</v>
      </c>
    </row>
    <row r="9" spans="1:3" ht="29.25" customHeight="1">
      <c r="A9" s="1022" t="s">
        <v>2476</v>
      </c>
      <c r="B9" s="1022"/>
      <c r="C9" s="6" t="s">
        <v>6</v>
      </c>
    </row>
    <row r="10" spans="1:3" ht="29.25" customHeight="1">
      <c r="A10" s="1021" t="s">
        <v>2489</v>
      </c>
      <c r="B10" s="1021"/>
      <c r="C10" s="9">
        <v>35989000</v>
      </c>
    </row>
    <row r="11" spans="1:3" ht="29.25" customHeight="1">
      <c r="A11" s="1021" t="s">
        <v>2490</v>
      </c>
      <c r="B11" s="1021"/>
      <c r="C11" s="9">
        <v>8120000</v>
      </c>
    </row>
    <row r="12" spans="1:3" ht="29.25" customHeight="1">
      <c r="A12" s="1017" t="s">
        <v>2479</v>
      </c>
      <c r="B12" s="1017"/>
      <c r="C12" s="9">
        <v>3878</v>
      </c>
    </row>
    <row r="13" spans="1:3" ht="29.25" customHeight="1">
      <c r="A13" s="1021" t="s">
        <v>2491</v>
      </c>
      <c r="B13" s="1021"/>
      <c r="C13" s="9">
        <v>44105122</v>
      </c>
    </row>
    <row r="14" spans="1:3" ht="33" customHeight="1">
      <c r="A14" s="1018" t="s">
        <v>2492</v>
      </c>
      <c r="B14" s="1018"/>
      <c r="C14" s="1018"/>
    </row>
  </sheetData>
  <mergeCells count="12">
    <mergeCell ref="A2:C2"/>
    <mergeCell ref="A4:B4"/>
    <mergeCell ref="A5:B5"/>
    <mergeCell ref="A6:B6"/>
    <mergeCell ref="A7:B7"/>
    <mergeCell ref="A13:B13"/>
    <mergeCell ref="A14:C14"/>
    <mergeCell ref="A8:B8"/>
    <mergeCell ref="A9:B9"/>
    <mergeCell ref="A10:B10"/>
    <mergeCell ref="A11:B11"/>
    <mergeCell ref="A12:B12"/>
  </mergeCells>
  <phoneticPr fontId="132" type="noConversion"/>
  <printOptions horizontalCentered="1"/>
  <pageMargins left="0.70763888888888904" right="0.70763888888888904" top="0.74791666666666701" bottom="0.74791666666666701" header="0.31388888888888899" footer="0.31388888888888899"/>
  <pageSetup paperSize="9" firstPageNumber="57" orientation="portrait" useFirstPageNumber="1"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Zeros="0" view="pageBreakPreview" zoomScaleNormal="100" zoomScaleSheetLayoutView="100" workbookViewId="0">
      <selection activeCell="B15" sqref="B15"/>
    </sheetView>
  </sheetViews>
  <sheetFormatPr defaultColWidth="8.75" defaultRowHeight="14.25"/>
  <cols>
    <col min="1" max="1" width="10.25" style="2" customWidth="1"/>
    <col min="2" max="2" width="30.875" style="2" customWidth="1"/>
    <col min="3" max="3" width="34.25" style="2" customWidth="1"/>
    <col min="4" max="4" width="9.5" style="2" customWidth="1"/>
    <col min="5" max="16384" width="8.75" style="2"/>
  </cols>
  <sheetData>
    <row r="1" spans="1:3">
      <c r="A1" s="2" t="s">
        <v>2493</v>
      </c>
    </row>
    <row r="2" spans="1:3" s="1" customFormat="1" ht="29.45" customHeight="1">
      <c r="A2" s="1020" t="s">
        <v>139</v>
      </c>
      <c r="B2" s="1020"/>
      <c r="C2" s="1020"/>
    </row>
    <row r="3" spans="1:3" ht="25.9" customHeight="1">
      <c r="A3" s="3"/>
      <c r="B3" s="4"/>
      <c r="C3" s="5" t="s">
        <v>2</v>
      </c>
    </row>
    <row r="4" spans="1:3" ht="29.25" customHeight="1">
      <c r="A4" s="1022" t="s">
        <v>2471</v>
      </c>
      <c r="B4" s="1022"/>
      <c r="C4" s="6" t="s">
        <v>6</v>
      </c>
    </row>
    <row r="5" spans="1:3" ht="29.25" customHeight="1">
      <c r="A5" s="1021" t="s">
        <v>2485</v>
      </c>
      <c r="B5" s="1021"/>
      <c r="C5" s="7">
        <v>100000</v>
      </c>
    </row>
    <row r="6" spans="1:3" ht="29.25" customHeight="1">
      <c r="A6" s="1021" t="s">
        <v>2486</v>
      </c>
      <c r="B6" s="1021"/>
      <c r="C6" s="7">
        <v>172050</v>
      </c>
    </row>
    <row r="7" spans="1:3" ht="29.25" customHeight="1">
      <c r="A7" s="1021" t="s">
        <v>2487</v>
      </c>
      <c r="B7" s="1021"/>
      <c r="C7" s="8" t="s">
        <v>2494</v>
      </c>
    </row>
    <row r="8" spans="1:3" ht="29.25" customHeight="1">
      <c r="A8" s="1021" t="s">
        <v>2488</v>
      </c>
      <c r="B8" s="1021"/>
      <c r="C8" s="7">
        <v>272050</v>
      </c>
    </row>
    <row r="9" spans="1:3" ht="29.25" customHeight="1">
      <c r="A9" s="1022" t="s">
        <v>2476</v>
      </c>
      <c r="B9" s="1022"/>
      <c r="C9" s="6" t="s">
        <v>6</v>
      </c>
    </row>
    <row r="10" spans="1:3" ht="29.25" customHeight="1">
      <c r="A10" s="1021" t="s">
        <v>2489</v>
      </c>
      <c r="B10" s="1021"/>
      <c r="C10" s="9">
        <v>185198</v>
      </c>
    </row>
    <row r="11" spans="1:3" ht="29.25" customHeight="1">
      <c r="A11" s="1021" t="s">
        <v>2490</v>
      </c>
      <c r="B11" s="1021"/>
      <c r="C11" s="9">
        <v>172050</v>
      </c>
    </row>
    <row r="12" spans="1:3" ht="29.25" customHeight="1">
      <c r="A12" s="1021" t="s">
        <v>2495</v>
      </c>
      <c r="B12" s="1021"/>
      <c r="C12" s="9">
        <v>357248</v>
      </c>
    </row>
    <row r="13" spans="1:3" ht="34.5" customHeight="1">
      <c r="A13" s="1018" t="s">
        <v>2492</v>
      </c>
      <c r="B13" s="1018"/>
      <c r="C13" s="1018"/>
    </row>
  </sheetData>
  <mergeCells count="11">
    <mergeCell ref="A2:C2"/>
    <mergeCell ref="A4:B4"/>
    <mergeCell ref="A5:B5"/>
    <mergeCell ref="A6:B6"/>
    <mergeCell ref="A7:B7"/>
    <mergeCell ref="A13:C13"/>
    <mergeCell ref="A8:B8"/>
    <mergeCell ref="A9:B9"/>
    <mergeCell ref="A10:B10"/>
    <mergeCell ref="A11:B11"/>
    <mergeCell ref="A12:B12"/>
  </mergeCells>
  <phoneticPr fontId="132" type="noConversion"/>
  <printOptions horizontalCentered="1"/>
  <pageMargins left="0.70763888888888904" right="0.70763888888888904" top="0.74791666666666701" bottom="0.74791666666666701" header="0.31388888888888899" footer="0.31388888888888899"/>
  <pageSetup paperSize="9" firstPageNumber="58" orientation="portrait" useFirstPageNumber="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1"/>
  <sheetViews>
    <sheetView showZeros="0" view="pageBreakPreview" zoomScaleNormal="100" zoomScaleSheetLayoutView="100" workbookViewId="0">
      <pane xSplit="2" ySplit="6" topLeftCell="C7" activePane="bottomRight" state="frozen"/>
      <selection pane="topRight"/>
      <selection pane="bottomLeft"/>
      <selection pane="bottomRight" activeCell="F17" sqref="A17:F17"/>
    </sheetView>
  </sheetViews>
  <sheetFormatPr defaultColWidth="9" defaultRowHeight="13.5"/>
  <cols>
    <col min="1" max="1" width="36.125" style="687" customWidth="1"/>
    <col min="2" max="2" width="11.5" style="687" customWidth="1"/>
    <col min="3" max="3" width="12.5" style="687" customWidth="1"/>
    <col min="4" max="5" width="10.375" style="687" customWidth="1"/>
    <col min="6" max="6" width="8.75" style="687" customWidth="1"/>
    <col min="7" max="7" width="17.75" style="687" customWidth="1"/>
    <col min="8" max="8" width="9" style="687"/>
    <col min="9" max="9" width="23.125" style="687" customWidth="1"/>
    <col min="10" max="16384" width="9" style="687"/>
  </cols>
  <sheetData>
    <row r="1" spans="1:14" s="685" customFormat="1" ht="10.5" customHeight="1">
      <c r="A1" s="688"/>
      <c r="B1" s="688"/>
      <c r="C1" s="688"/>
      <c r="D1" s="688"/>
      <c r="E1" s="688"/>
      <c r="F1" s="688"/>
    </row>
    <row r="2" spans="1:14" s="685" customFormat="1" ht="21">
      <c r="A2" s="880" t="s">
        <v>257</v>
      </c>
      <c r="B2" s="880"/>
      <c r="C2" s="880"/>
      <c r="D2" s="880"/>
      <c r="E2" s="880"/>
      <c r="F2" s="880"/>
    </row>
    <row r="3" spans="1:14" s="685" customFormat="1" ht="14.25">
      <c r="A3" s="688"/>
      <c r="B3" s="688"/>
      <c r="C3" s="688"/>
      <c r="D3" s="688"/>
      <c r="E3" s="688"/>
      <c r="F3" s="688"/>
    </row>
    <row r="4" spans="1:14" s="685" customFormat="1" ht="14.25">
      <c r="A4" s="690"/>
      <c r="B4" s="690"/>
      <c r="C4" s="691"/>
      <c r="D4" s="691"/>
      <c r="E4" s="881" t="s">
        <v>2</v>
      </c>
      <c r="F4" s="881"/>
      <c r="G4" s="685" t="s">
        <v>53</v>
      </c>
      <c r="I4" s="702" t="s">
        <v>11</v>
      </c>
      <c r="J4" s="702" t="s">
        <v>4</v>
      </c>
      <c r="K4" s="702" t="s">
        <v>5</v>
      </c>
      <c r="L4" s="702" t="s">
        <v>13</v>
      </c>
      <c r="M4" s="702" t="s">
        <v>14</v>
      </c>
      <c r="N4" s="702" t="s">
        <v>53</v>
      </c>
    </row>
    <row r="5" spans="1:14" s="685" customFormat="1" ht="24.75" customHeight="1">
      <c r="A5" s="876" t="s">
        <v>258</v>
      </c>
      <c r="B5" s="878" t="s">
        <v>4</v>
      </c>
      <c r="C5" s="882" t="s">
        <v>5</v>
      </c>
      <c r="D5" s="883"/>
      <c r="E5" s="883"/>
      <c r="F5" s="884"/>
      <c r="G5" s="685">
        <v>19930842</v>
      </c>
      <c r="I5" s="702" t="s">
        <v>259</v>
      </c>
      <c r="J5" s="702">
        <v>19961800</v>
      </c>
      <c r="K5" s="702">
        <v>25870963</v>
      </c>
      <c r="L5" s="702">
        <v>129.6</v>
      </c>
      <c r="M5" s="702">
        <v>129.80000000000001</v>
      </c>
      <c r="N5" s="702">
        <v>19930842</v>
      </c>
    </row>
    <row r="6" spans="1:14" s="685" customFormat="1" ht="27">
      <c r="A6" s="877"/>
      <c r="B6" s="879"/>
      <c r="C6" s="703" t="s">
        <v>6</v>
      </c>
      <c r="D6" s="693" t="s">
        <v>260</v>
      </c>
      <c r="E6" s="693" t="s">
        <v>8</v>
      </c>
      <c r="F6" s="704" t="s">
        <v>9</v>
      </c>
      <c r="G6" s="685">
        <v>19930842</v>
      </c>
      <c r="I6" s="702" t="s">
        <v>261</v>
      </c>
      <c r="J6" s="702">
        <v>19961800</v>
      </c>
      <c r="K6" s="702">
        <v>25870963</v>
      </c>
      <c r="L6" s="702">
        <v>129.6</v>
      </c>
      <c r="M6" s="702">
        <v>129.80000000000001</v>
      </c>
      <c r="N6" s="702">
        <v>19930842</v>
      </c>
    </row>
    <row r="7" spans="1:14" s="685" customFormat="1" ht="36" customHeight="1">
      <c r="A7" s="705" t="s">
        <v>262</v>
      </c>
      <c r="B7" s="706">
        <f>J7</f>
        <v>603000</v>
      </c>
      <c r="C7" s="707">
        <f>K7</f>
        <v>599339</v>
      </c>
      <c r="D7" s="708">
        <f>C7/B7*100</f>
        <v>99.392868988391399</v>
      </c>
      <c r="E7" s="707">
        <f>C7-G7</f>
        <v>1256</v>
      </c>
      <c r="F7" s="708">
        <f>E7/G7*100</f>
        <v>0.210004297062448</v>
      </c>
      <c r="G7" s="709">
        <v>598083</v>
      </c>
      <c r="I7" s="702" t="s">
        <v>263</v>
      </c>
      <c r="J7" s="702">
        <v>603000</v>
      </c>
      <c r="K7" s="702">
        <v>599339</v>
      </c>
      <c r="L7" s="702">
        <v>99.4</v>
      </c>
      <c r="M7" s="702">
        <v>100.2</v>
      </c>
      <c r="N7" s="702">
        <v>598083</v>
      </c>
    </row>
    <row r="8" spans="1:14" s="685" customFormat="1" ht="36" customHeight="1">
      <c r="A8" s="705" t="s">
        <v>264</v>
      </c>
      <c r="B8" s="706">
        <f t="shared" ref="B8:C14" si="0">J8</f>
        <v>20800</v>
      </c>
      <c r="C8" s="707">
        <f t="shared" si="0"/>
        <v>31617</v>
      </c>
      <c r="D8" s="708">
        <f t="shared" ref="D8:D14" si="1">C8/B8*100</f>
        <v>152.00480769230799</v>
      </c>
      <c r="E8" s="707">
        <f t="shared" ref="E8:E14" si="2">C8-G8</f>
        <v>11305</v>
      </c>
      <c r="F8" s="708">
        <f t="shared" ref="F8:F14" si="3">E8/G8*100</f>
        <v>55.656754627806201</v>
      </c>
      <c r="G8" s="709">
        <v>20312</v>
      </c>
      <c r="I8" s="702" t="s">
        <v>265</v>
      </c>
      <c r="J8" s="702">
        <v>20800</v>
      </c>
      <c r="K8" s="702">
        <v>31617</v>
      </c>
      <c r="L8" s="702">
        <v>152</v>
      </c>
      <c r="M8" s="702">
        <v>155.69999999999999</v>
      </c>
      <c r="N8" s="702">
        <v>20312</v>
      </c>
    </row>
    <row r="9" spans="1:14" s="685" customFormat="1" ht="36" customHeight="1">
      <c r="A9" s="705" t="s">
        <v>266</v>
      </c>
      <c r="B9" s="706">
        <f t="shared" si="0"/>
        <v>18483000</v>
      </c>
      <c r="C9" s="707">
        <f t="shared" si="0"/>
        <v>24226157</v>
      </c>
      <c r="D9" s="708">
        <f t="shared" si="1"/>
        <v>131.072645133366</v>
      </c>
      <c r="E9" s="707">
        <f t="shared" si="2"/>
        <v>5833323</v>
      </c>
      <c r="F9" s="708">
        <f t="shared" si="3"/>
        <v>31.7151940804772</v>
      </c>
      <c r="G9" s="709">
        <v>18392834</v>
      </c>
      <c r="I9" s="702" t="s">
        <v>267</v>
      </c>
      <c r="J9" s="702">
        <v>18483000</v>
      </c>
      <c r="K9" s="702">
        <v>24226157</v>
      </c>
      <c r="L9" s="702">
        <v>131.1</v>
      </c>
      <c r="M9" s="702">
        <v>131.69999999999999</v>
      </c>
      <c r="N9" s="702">
        <v>18392834</v>
      </c>
    </row>
    <row r="10" spans="1:14" s="685" customFormat="1" ht="36" customHeight="1">
      <c r="A10" s="705" t="s">
        <v>268</v>
      </c>
      <c r="B10" s="710">
        <f t="shared" si="0"/>
        <v>235000</v>
      </c>
      <c r="C10" s="707">
        <f t="shared" si="0"/>
        <v>228444</v>
      </c>
      <c r="D10" s="708">
        <f t="shared" si="1"/>
        <v>97.210212765957493</v>
      </c>
      <c r="E10" s="707">
        <f t="shared" si="2"/>
        <v>13097</v>
      </c>
      <c r="F10" s="708">
        <f t="shared" si="3"/>
        <v>6.0818121450496196</v>
      </c>
      <c r="G10" s="709">
        <v>215347</v>
      </c>
      <c r="I10" s="702" t="s">
        <v>269</v>
      </c>
      <c r="J10" s="702">
        <v>235000</v>
      </c>
      <c r="K10" s="702">
        <v>228444</v>
      </c>
      <c r="L10" s="702">
        <v>97.2</v>
      </c>
      <c r="M10" s="702">
        <v>106.1</v>
      </c>
      <c r="N10" s="702">
        <v>215347</v>
      </c>
    </row>
    <row r="11" spans="1:14" s="685" customFormat="1" ht="36" customHeight="1">
      <c r="A11" s="711" t="s">
        <v>270</v>
      </c>
      <c r="B11" s="712">
        <f t="shared" si="0"/>
        <v>297500</v>
      </c>
      <c r="C11" s="707">
        <f t="shared" si="0"/>
        <v>405597</v>
      </c>
      <c r="D11" s="708">
        <f t="shared" si="1"/>
        <v>136.33512605042</v>
      </c>
      <c r="E11" s="707">
        <f t="shared" si="2"/>
        <v>108077</v>
      </c>
      <c r="F11" s="708">
        <f t="shared" si="3"/>
        <v>36.325961279913997</v>
      </c>
      <c r="G11" s="709">
        <v>297520</v>
      </c>
      <c r="I11" s="702" t="s">
        <v>271</v>
      </c>
      <c r="J11" s="702">
        <v>297500</v>
      </c>
      <c r="K11" s="702">
        <v>405597</v>
      </c>
      <c r="L11" s="702">
        <v>136.30000000000001</v>
      </c>
      <c r="M11" s="702">
        <v>136.30000000000001</v>
      </c>
      <c r="N11" s="702">
        <v>297520</v>
      </c>
    </row>
    <row r="12" spans="1:14" s="685" customFormat="1" ht="36" customHeight="1">
      <c r="A12" s="705" t="s">
        <v>272</v>
      </c>
      <c r="B12" s="713">
        <f t="shared" si="0"/>
        <v>71900</v>
      </c>
      <c r="C12" s="707">
        <f t="shared" si="0"/>
        <v>86771</v>
      </c>
      <c r="D12" s="708">
        <f t="shared" si="1"/>
        <v>120.682892906815</v>
      </c>
      <c r="E12" s="707">
        <f t="shared" si="2"/>
        <v>-9066</v>
      </c>
      <c r="F12" s="708">
        <f t="shared" si="3"/>
        <v>-9.4598119724114902</v>
      </c>
      <c r="G12" s="709">
        <v>95837</v>
      </c>
      <c r="H12" s="714"/>
      <c r="I12" s="702" t="s">
        <v>273</v>
      </c>
      <c r="J12" s="702">
        <v>71900</v>
      </c>
      <c r="K12" s="702">
        <v>86771</v>
      </c>
      <c r="L12" s="702">
        <v>120.7</v>
      </c>
      <c r="M12" s="702">
        <v>90.5</v>
      </c>
      <c r="N12" s="702">
        <v>95837</v>
      </c>
    </row>
    <row r="13" spans="1:14" s="685" customFormat="1" ht="36" customHeight="1">
      <c r="A13" s="705" t="s">
        <v>274</v>
      </c>
      <c r="B13" s="706">
        <f t="shared" si="0"/>
        <v>250600</v>
      </c>
      <c r="C13" s="707">
        <f t="shared" si="0"/>
        <v>293038</v>
      </c>
      <c r="D13" s="708">
        <f t="shared" si="1"/>
        <v>116.934557063049</v>
      </c>
      <c r="E13" s="707">
        <f t="shared" si="2"/>
        <v>-17871</v>
      </c>
      <c r="F13" s="708">
        <f t="shared" si="3"/>
        <v>-5.74798413683747</v>
      </c>
      <c r="G13" s="709">
        <v>310909</v>
      </c>
      <c r="I13" s="702" t="s">
        <v>275</v>
      </c>
      <c r="J13" s="702">
        <v>250600</v>
      </c>
      <c r="K13" s="702">
        <v>293038</v>
      </c>
      <c r="L13" s="702">
        <v>116.9</v>
      </c>
      <c r="M13" s="702">
        <v>94.3</v>
      </c>
      <c r="N13" s="702">
        <v>310909</v>
      </c>
    </row>
    <row r="14" spans="1:14" s="685" customFormat="1" ht="36" customHeight="1">
      <c r="A14" s="715" t="s">
        <v>244</v>
      </c>
      <c r="B14" s="716">
        <f t="shared" si="0"/>
        <v>19961800</v>
      </c>
      <c r="C14" s="717">
        <f t="shared" si="0"/>
        <v>25870963</v>
      </c>
      <c r="D14" s="718">
        <f t="shared" si="1"/>
        <v>129.60235549900301</v>
      </c>
      <c r="E14" s="717">
        <f t="shared" si="2"/>
        <v>5940121</v>
      </c>
      <c r="F14" s="718">
        <f t="shared" si="3"/>
        <v>29.8036630865871</v>
      </c>
      <c r="G14" s="709">
        <v>19930842</v>
      </c>
      <c r="I14" s="702" t="s">
        <v>276</v>
      </c>
      <c r="J14" s="702">
        <v>19961800</v>
      </c>
      <c r="K14" s="702">
        <v>25870963</v>
      </c>
      <c r="L14" s="702">
        <v>129.6</v>
      </c>
      <c r="M14" s="702">
        <v>129.80000000000001</v>
      </c>
      <c r="N14" s="702">
        <v>19930842</v>
      </c>
    </row>
    <row r="15" spans="1:14" s="685" customFormat="1" ht="90.75" customHeight="1">
      <c r="A15" s="885" t="s">
        <v>277</v>
      </c>
      <c r="B15" s="885"/>
      <c r="C15" s="885"/>
      <c r="D15" s="885"/>
      <c r="E15" s="885"/>
      <c r="F15" s="885"/>
      <c r="G15" s="709"/>
      <c r="I15" s="702" t="s">
        <v>278</v>
      </c>
      <c r="J15" s="702"/>
      <c r="K15" s="702"/>
      <c r="L15" s="702" t="s">
        <v>30</v>
      </c>
      <c r="M15" s="702" t="s">
        <v>30</v>
      </c>
      <c r="N15" s="702"/>
    </row>
    <row r="16" spans="1:14" s="685" customFormat="1" ht="21.75" customHeight="1">
      <c r="A16" s="875"/>
      <c r="B16" s="875"/>
      <c r="C16" s="875"/>
      <c r="D16" s="875"/>
      <c r="E16" s="875"/>
      <c r="F16" s="875"/>
      <c r="I16" s="702" t="s">
        <v>279</v>
      </c>
      <c r="J16" s="702"/>
      <c r="K16" s="702"/>
      <c r="L16" s="702" t="s">
        <v>30</v>
      </c>
      <c r="M16" s="702" t="s">
        <v>30</v>
      </c>
      <c r="N16" s="702"/>
    </row>
    <row r="17" spans="1:14" s="685" customFormat="1" ht="36" customHeight="1">
      <c r="A17" s="875"/>
      <c r="B17" s="875"/>
      <c r="C17" s="875"/>
      <c r="D17" s="875"/>
      <c r="E17" s="875"/>
      <c r="F17" s="875"/>
      <c r="I17" s="702" t="s">
        <v>280</v>
      </c>
      <c r="J17" s="702"/>
      <c r="K17" s="702"/>
      <c r="L17" s="702" t="s">
        <v>30</v>
      </c>
      <c r="M17" s="702" t="s">
        <v>30</v>
      </c>
      <c r="N17" s="702"/>
    </row>
    <row r="18" spans="1:14" s="685" customFormat="1" ht="42" customHeight="1">
      <c r="A18" s="875"/>
      <c r="B18" s="875"/>
      <c r="C18" s="875"/>
      <c r="D18" s="875"/>
      <c r="E18" s="875"/>
      <c r="F18" s="875"/>
      <c r="G18" s="685">
        <v>19930842</v>
      </c>
      <c r="I18" s="702" t="s">
        <v>281</v>
      </c>
      <c r="J18" s="702">
        <v>19961800</v>
      </c>
      <c r="K18" s="702">
        <v>25870963</v>
      </c>
      <c r="L18" s="702">
        <v>129.6</v>
      </c>
      <c r="M18" s="702">
        <v>129.80000000000001</v>
      </c>
      <c r="N18" s="702">
        <v>19930842</v>
      </c>
    </row>
    <row r="19" spans="1:14" s="685" customFormat="1" ht="58.5" customHeight="1">
      <c r="A19" s="719"/>
      <c r="B19" s="719"/>
      <c r="C19" s="719"/>
      <c r="D19" s="719"/>
      <c r="E19" s="719"/>
      <c r="F19" s="719"/>
    </row>
    <row r="20" spans="1:14" s="685" customFormat="1" ht="20.100000000000001" customHeight="1">
      <c r="A20" s="719"/>
      <c r="B20" s="719"/>
      <c r="C20" s="719"/>
      <c r="D20" s="719"/>
      <c r="E20" s="719"/>
      <c r="F20" s="719"/>
    </row>
    <row r="21" spans="1:14" ht="20.100000000000001" customHeight="1"/>
  </sheetData>
  <mergeCells count="9">
    <mergeCell ref="A17:F17"/>
    <mergeCell ref="A18:F18"/>
    <mergeCell ref="A5:A6"/>
    <mergeCell ref="B5:B6"/>
    <mergeCell ref="A2:F2"/>
    <mergeCell ref="E4:F4"/>
    <mergeCell ref="C5:F5"/>
    <mergeCell ref="A15:F15"/>
    <mergeCell ref="A16:F16"/>
  </mergeCells>
  <phoneticPr fontId="132" type="noConversion"/>
  <printOptions horizontalCentered="1"/>
  <pageMargins left="0.51180555555555596" right="0.59027777777777801" top="0.74791666666666701" bottom="0.74791666666666701" header="0.31388888888888899" footer="0.31388888888888899"/>
  <pageSetup paperSize="9" scale="95" firstPageNumber="5" orientation="portrait" useFirstPageNumber="1" r:id="rId1"/>
  <headerFooter alignWithMargins="0">
    <oddFooter>&amp;C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34"/>
  <sheetViews>
    <sheetView showZeros="0" view="pageBreakPreview" zoomScaleNormal="100" zoomScaleSheetLayoutView="100" workbookViewId="0">
      <selection activeCell="F17" sqref="F17"/>
    </sheetView>
  </sheetViews>
  <sheetFormatPr defaultColWidth="9" defaultRowHeight="13.5"/>
  <cols>
    <col min="1" max="1" width="40.625" style="687" customWidth="1"/>
    <col min="2" max="2" width="15.5" style="687" customWidth="1"/>
    <col min="3" max="4" width="12.625" style="687" customWidth="1"/>
    <col min="5" max="6" width="9" style="687"/>
    <col min="7" max="7" width="9" style="687" hidden="1" customWidth="1"/>
    <col min="8" max="16384" width="9" style="687"/>
  </cols>
  <sheetData>
    <row r="1" spans="1:13" s="685" customFormat="1" ht="9.75" customHeight="1">
      <c r="A1" s="688"/>
      <c r="B1" s="689"/>
      <c r="C1" s="689"/>
      <c r="D1" s="689"/>
    </row>
    <row r="2" spans="1:13" s="685" customFormat="1" ht="21">
      <c r="A2" s="880" t="s">
        <v>282</v>
      </c>
      <c r="B2" s="880"/>
      <c r="C2" s="880"/>
      <c r="D2" s="880"/>
    </row>
    <row r="3" spans="1:13" s="685" customFormat="1" ht="9" customHeight="1">
      <c r="A3" s="688"/>
      <c r="B3" s="689"/>
      <c r="C3" s="689"/>
      <c r="D3" s="689"/>
    </row>
    <row r="4" spans="1:13" s="685" customFormat="1" ht="14.25">
      <c r="A4" s="690"/>
      <c r="B4" s="691"/>
      <c r="C4" s="691"/>
      <c r="D4" s="692" t="s">
        <v>2</v>
      </c>
    </row>
    <row r="5" spans="1:13" s="685" customFormat="1" ht="20.100000000000001" customHeight="1">
      <c r="A5" s="876" t="s">
        <v>258</v>
      </c>
      <c r="B5" s="878" t="s">
        <v>5</v>
      </c>
      <c r="C5" s="882" t="s">
        <v>51</v>
      </c>
      <c r="D5" s="884"/>
    </row>
    <row r="6" spans="1:13" s="685" customFormat="1" ht="22.5" customHeight="1">
      <c r="A6" s="877"/>
      <c r="B6" s="879"/>
      <c r="C6" s="694" t="s">
        <v>52</v>
      </c>
      <c r="D6" s="694" t="s">
        <v>9</v>
      </c>
      <c r="E6" s="685" t="s">
        <v>53</v>
      </c>
      <c r="I6" s="701" t="s">
        <v>11</v>
      </c>
      <c r="J6" s="701" t="s">
        <v>12</v>
      </c>
      <c r="K6" s="701" t="s">
        <v>5</v>
      </c>
      <c r="L6" s="701" t="s">
        <v>13</v>
      </c>
      <c r="M6" s="701" t="s">
        <v>14</v>
      </c>
    </row>
    <row r="7" spans="1:13" s="686" customFormat="1" ht="27" customHeight="1">
      <c r="A7" s="695" t="str">
        <f>I7</f>
        <v>一、文化体育与传媒支出</v>
      </c>
      <c r="B7" s="632">
        <f>K7</f>
        <v>7724</v>
      </c>
      <c r="C7" s="632">
        <f>B7-E7</f>
        <v>5102</v>
      </c>
      <c r="D7" s="696">
        <f>C7/E7*100</f>
        <v>194.58428680396599</v>
      </c>
      <c r="E7" s="686">
        <v>2622</v>
      </c>
      <c r="I7" s="702" t="s">
        <v>283</v>
      </c>
      <c r="J7" s="702"/>
      <c r="K7" s="702">
        <v>7724</v>
      </c>
      <c r="L7" s="702"/>
      <c r="M7" s="702">
        <v>294.60000000000002</v>
      </c>
    </row>
    <row r="8" spans="1:13" s="685" customFormat="1" ht="27" customHeight="1">
      <c r="A8" s="695" t="str">
        <f t="shared" ref="A8:A15" si="0">I8</f>
        <v>二、社会保障和就业支出</v>
      </c>
      <c r="B8" s="632">
        <f t="shared" ref="B8:B16" si="1">K8</f>
        <v>90246</v>
      </c>
      <c r="C8" s="632">
        <f t="shared" ref="C8:C16" si="2">B8-E8</f>
        <v>1436</v>
      </c>
      <c r="D8" s="696">
        <f t="shared" ref="D8:D15" si="3">C8/E8*100</f>
        <v>1.61693502983898</v>
      </c>
      <c r="E8" s="685">
        <v>88810</v>
      </c>
      <c r="I8" s="702" t="s">
        <v>284</v>
      </c>
      <c r="J8" s="702"/>
      <c r="K8" s="702">
        <v>90246</v>
      </c>
      <c r="L8" s="702"/>
      <c r="M8" s="702">
        <v>101.6</v>
      </c>
    </row>
    <row r="9" spans="1:13" s="685" customFormat="1" ht="27" customHeight="1">
      <c r="A9" s="695" t="str">
        <f t="shared" si="0"/>
        <v>三、城乡社区支出</v>
      </c>
      <c r="B9" s="632">
        <f t="shared" si="1"/>
        <v>27457443</v>
      </c>
      <c r="C9" s="632">
        <f t="shared" si="2"/>
        <v>8781695</v>
      </c>
      <c r="D9" s="696">
        <f t="shared" si="3"/>
        <v>47.021918479516899</v>
      </c>
      <c r="E9" s="685">
        <v>18675748</v>
      </c>
      <c r="I9" s="702" t="s">
        <v>285</v>
      </c>
      <c r="J9" s="702"/>
      <c r="K9" s="702">
        <v>27457443</v>
      </c>
      <c r="L9" s="702"/>
      <c r="M9" s="702">
        <v>147</v>
      </c>
    </row>
    <row r="10" spans="1:13" s="685" customFormat="1" ht="27" customHeight="1">
      <c r="A10" s="695" t="str">
        <f t="shared" si="0"/>
        <v>四、农林水支出</v>
      </c>
      <c r="B10" s="632">
        <f t="shared" si="1"/>
        <v>103277</v>
      </c>
      <c r="C10" s="632">
        <f t="shared" si="2"/>
        <v>-7829</v>
      </c>
      <c r="D10" s="696">
        <f t="shared" si="3"/>
        <v>-7.0464241355102297</v>
      </c>
      <c r="E10" s="685">
        <v>111106</v>
      </c>
      <c r="I10" s="702" t="s">
        <v>286</v>
      </c>
      <c r="J10" s="702"/>
      <c r="K10" s="702">
        <v>103277</v>
      </c>
      <c r="L10" s="702"/>
      <c r="M10" s="702">
        <v>93</v>
      </c>
    </row>
    <row r="11" spans="1:13" s="685" customFormat="1" ht="27" customHeight="1">
      <c r="A11" s="695" t="str">
        <f t="shared" si="0"/>
        <v>五、交通运输支出</v>
      </c>
      <c r="B11" s="632">
        <f t="shared" si="1"/>
        <v>360796</v>
      </c>
      <c r="C11" s="632">
        <f t="shared" si="2"/>
        <v>256788</v>
      </c>
      <c r="D11" s="696">
        <f t="shared" si="3"/>
        <v>246.89254672717499</v>
      </c>
      <c r="E11" s="685">
        <v>104008</v>
      </c>
      <c r="G11" s="685">
        <v>10000</v>
      </c>
      <c r="I11" s="702" t="s">
        <v>287</v>
      </c>
      <c r="J11" s="702"/>
      <c r="K11" s="702">
        <v>360796</v>
      </c>
      <c r="L11" s="702"/>
      <c r="M11" s="702">
        <v>346.9</v>
      </c>
    </row>
    <row r="12" spans="1:13" s="685" customFormat="1" ht="27" customHeight="1">
      <c r="A12" s="695" t="str">
        <f t="shared" si="0"/>
        <v>六、商业服务业等支出</v>
      </c>
      <c r="B12" s="632">
        <f t="shared" si="1"/>
        <v>3860</v>
      </c>
      <c r="C12" s="632">
        <f t="shared" si="2"/>
        <v>1857</v>
      </c>
      <c r="D12" s="696">
        <f t="shared" si="3"/>
        <v>92.710933599600594</v>
      </c>
      <c r="E12" s="685">
        <v>2003</v>
      </c>
      <c r="I12" s="701" t="s">
        <v>288</v>
      </c>
      <c r="J12" s="701"/>
      <c r="K12" s="701">
        <v>3860</v>
      </c>
      <c r="L12" s="701"/>
      <c r="M12" s="701">
        <v>192.7</v>
      </c>
    </row>
    <row r="13" spans="1:13" s="686" customFormat="1" ht="27" customHeight="1">
      <c r="A13" s="695" t="str">
        <f t="shared" si="0"/>
        <v>七、其他支出</v>
      </c>
      <c r="B13" s="632">
        <f t="shared" si="1"/>
        <v>377586</v>
      </c>
      <c r="C13" s="632">
        <f t="shared" si="2"/>
        <v>110059</v>
      </c>
      <c r="D13" s="696">
        <f t="shared" si="3"/>
        <v>41.139399013931303</v>
      </c>
      <c r="E13" s="686">
        <v>267527</v>
      </c>
      <c r="I13" s="702" t="s">
        <v>289</v>
      </c>
      <c r="J13" s="702"/>
      <c r="K13" s="702">
        <v>377586</v>
      </c>
      <c r="L13" s="702"/>
      <c r="M13" s="702">
        <v>141.1</v>
      </c>
    </row>
    <row r="14" spans="1:13" s="685" customFormat="1" ht="27" customHeight="1">
      <c r="A14" s="695" t="str">
        <f t="shared" si="0"/>
        <v>八、债务付息支出</v>
      </c>
      <c r="B14" s="632">
        <f t="shared" si="1"/>
        <v>878355</v>
      </c>
      <c r="C14" s="632">
        <f t="shared" si="2"/>
        <v>249650</v>
      </c>
      <c r="D14" s="696">
        <f t="shared" si="3"/>
        <v>39.708607375478202</v>
      </c>
      <c r="E14" s="685">
        <v>628705</v>
      </c>
      <c r="I14" s="701" t="s">
        <v>290</v>
      </c>
      <c r="J14" s="701"/>
      <c r="K14" s="701">
        <v>878355</v>
      </c>
      <c r="L14" s="701"/>
      <c r="M14" s="701">
        <v>139.69999999999999</v>
      </c>
    </row>
    <row r="15" spans="1:13" s="686" customFormat="1" ht="27" customHeight="1">
      <c r="A15" s="695" t="str">
        <f t="shared" si="0"/>
        <v>九、债务发行费用支出</v>
      </c>
      <c r="B15" s="632">
        <f t="shared" si="1"/>
        <v>7415</v>
      </c>
      <c r="C15" s="632">
        <f t="shared" si="2"/>
        <v>113</v>
      </c>
      <c r="D15" s="696">
        <f t="shared" si="3"/>
        <v>1.5475212270610801</v>
      </c>
      <c r="E15" s="686">
        <v>7302</v>
      </c>
      <c r="I15" s="702" t="s">
        <v>291</v>
      </c>
      <c r="J15" s="702"/>
      <c r="K15" s="702">
        <v>7415</v>
      </c>
      <c r="L15" s="702"/>
      <c r="M15" s="702">
        <v>101.5</v>
      </c>
    </row>
    <row r="16" spans="1:13" s="685" customFormat="1" ht="27" customHeight="1">
      <c r="A16" s="697" t="s">
        <v>244</v>
      </c>
      <c r="B16" s="630">
        <f t="shared" si="1"/>
        <v>29286702</v>
      </c>
      <c r="C16" s="630">
        <f t="shared" si="2"/>
        <v>9398871</v>
      </c>
      <c r="D16" s="698">
        <f>C16/E16*100-0.1</f>
        <v>47.159407021308702</v>
      </c>
      <c r="E16" s="685">
        <v>19887831</v>
      </c>
      <c r="I16" s="701" t="s">
        <v>292</v>
      </c>
      <c r="J16" s="701"/>
      <c r="K16" s="701">
        <v>29286702</v>
      </c>
      <c r="L16" s="701"/>
      <c r="M16" s="701">
        <v>147.30000000000001</v>
      </c>
    </row>
    <row r="17" spans="1:13" s="686" customFormat="1" ht="154.5" customHeight="1">
      <c r="A17" s="887" t="s">
        <v>293</v>
      </c>
      <c r="B17" s="887"/>
      <c r="C17" s="887"/>
      <c r="D17" s="887"/>
      <c r="I17" s="685" t="s">
        <v>79</v>
      </c>
      <c r="J17" s="685"/>
      <c r="K17" s="685"/>
      <c r="L17" s="685"/>
      <c r="M17" s="685"/>
    </row>
    <row r="18" spans="1:13" s="685" customFormat="1" ht="21.75" customHeight="1">
      <c r="A18" s="886"/>
      <c r="B18" s="886"/>
      <c r="C18" s="886"/>
      <c r="D18" s="886"/>
    </row>
    <row r="19" spans="1:13" s="685" customFormat="1" ht="21.75" customHeight="1">
      <c r="A19" s="888"/>
      <c r="B19" s="888"/>
      <c r="C19" s="888"/>
      <c r="D19" s="888"/>
    </row>
    <row r="20" spans="1:13" s="685" customFormat="1" ht="21.75" customHeight="1">
      <c r="A20" s="886"/>
      <c r="B20" s="886"/>
      <c r="C20" s="886"/>
      <c r="D20" s="886"/>
    </row>
    <row r="21" spans="1:13" s="685" customFormat="1" ht="31.5" customHeight="1"/>
    <row r="22" spans="1:13" s="685" customFormat="1" ht="18" customHeight="1">
      <c r="A22" s="699"/>
      <c r="B22" s="699"/>
      <c r="C22" s="699"/>
      <c r="D22" s="699"/>
    </row>
    <row r="23" spans="1:13" s="686" customFormat="1" ht="18" customHeight="1">
      <c r="A23" s="700"/>
      <c r="B23" s="700"/>
      <c r="C23" s="700"/>
      <c r="D23" s="700"/>
      <c r="E23" s="686">
        <v>19887831</v>
      </c>
    </row>
    <row r="24" spans="1:13" s="686" customFormat="1" ht="18" customHeight="1">
      <c r="A24" s="687"/>
      <c r="B24" s="687"/>
      <c r="C24" s="687"/>
      <c r="D24" s="687"/>
    </row>
    <row r="25" spans="1:13" s="686" customFormat="1" ht="18" customHeight="1">
      <c r="A25" s="687"/>
      <c r="B25" s="687"/>
      <c r="C25" s="687"/>
      <c r="D25" s="687"/>
    </row>
    <row r="26" spans="1:13" s="685" customFormat="1" ht="29.25" customHeight="1">
      <c r="A26" s="687"/>
      <c r="B26" s="687"/>
      <c r="C26" s="687"/>
      <c r="D26" s="687"/>
    </row>
    <row r="27" spans="1:13" s="685" customFormat="1" ht="17.25" customHeight="1">
      <c r="A27" s="687"/>
      <c r="B27" s="687"/>
      <c r="C27" s="687"/>
      <c r="D27" s="687"/>
    </row>
    <row r="28" spans="1:13" s="685" customFormat="1" ht="21" customHeight="1">
      <c r="A28" s="687"/>
      <c r="B28" s="687"/>
      <c r="C28" s="687"/>
      <c r="D28" s="687"/>
    </row>
    <row r="29" spans="1:13" s="685" customFormat="1" ht="21" customHeight="1">
      <c r="A29" s="687"/>
      <c r="B29" s="687"/>
      <c r="C29" s="687"/>
      <c r="D29" s="687"/>
    </row>
    <row r="30" spans="1:13" s="685" customFormat="1" ht="17.25" customHeight="1">
      <c r="A30" s="687"/>
      <c r="B30" s="687"/>
      <c r="C30" s="687"/>
      <c r="D30" s="687"/>
    </row>
    <row r="31" spans="1:13" s="685" customFormat="1" ht="17.25" customHeight="1">
      <c r="A31" s="687"/>
      <c r="B31" s="687"/>
      <c r="C31" s="687"/>
      <c r="D31" s="687"/>
    </row>
    <row r="32" spans="1:13" s="685" customFormat="1" ht="17.25" customHeight="1">
      <c r="A32" s="687"/>
      <c r="B32" s="687"/>
      <c r="C32" s="687"/>
      <c r="D32" s="687"/>
    </row>
    <row r="33" ht="29.25" customHeight="1"/>
    <row r="34" ht="19.5" customHeight="1"/>
  </sheetData>
  <mergeCells count="8">
    <mergeCell ref="A20:D20"/>
    <mergeCell ref="A5:A6"/>
    <mergeCell ref="B5:B6"/>
    <mergeCell ref="A2:D2"/>
    <mergeCell ref="C5:D5"/>
    <mergeCell ref="A17:D17"/>
    <mergeCell ref="A18:D18"/>
    <mergeCell ref="A19:D19"/>
  </mergeCells>
  <phoneticPr fontId="132" type="noConversion"/>
  <printOptions horizontalCentered="1"/>
  <pageMargins left="0.51180555555555596" right="0.59027777777777801" top="0.74791666666666701" bottom="0.74791666666666701" header="0.31388888888888899" footer="0.31388888888888899"/>
  <pageSetup paperSize="9" firstPageNumber="6" orientation="portrait" useFirstPageNumber="1" r:id="rId1"/>
  <headerFooter alignWithMargins="0">
    <oddFooter>&amp;C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D78"/>
  <sheetViews>
    <sheetView showZeros="0" workbookViewId="0">
      <selection activeCell="B2" sqref="B2"/>
    </sheetView>
  </sheetViews>
  <sheetFormatPr defaultColWidth="9" defaultRowHeight="14.25"/>
  <cols>
    <col min="1" max="1" width="5" style="673" customWidth="1"/>
    <col min="2" max="2" width="41.75" style="673" customWidth="1"/>
    <col min="3" max="3" width="10.625" style="673" customWidth="1"/>
    <col min="4" max="4" width="10.875" style="673" customWidth="1"/>
    <col min="5" max="5" width="9.125" style="673" customWidth="1"/>
    <col min="6" max="12" width="10" style="673" customWidth="1"/>
    <col min="13" max="13" width="9.25" style="673" customWidth="1"/>
    <col min="14" max="14" width="9" style="673" customWidth="1"/>
    <col min="15" max="15" width="9" style="673"/>
    <col min="16" max="16" width="37.125" style="673" customWidth="1"/>
    <col min="17" max="27" width="12.625" style="673"/>
    <col min="28" max="16384" width="9" style="673"/>
  </cols>
  <sheetData>
    <row r="1" spans="1:30" ht="21">
      <c r="A1" s="674"/>
      <c r="B1" s="889" t="s">
        <v>294</v>
      </c>
      <c r="C1" s="889"/>
      <c r="D1" s="889"/>
      <c r="E1" s="889"/>
      <c r="F1" s="889"/>
      <c r="G1" s="889"/>
      <c r="H1" s="889"/>
      <c r="I1" s="889"/>
      <c r="J1" s="889"/>
      <c r="K1" s="889"/>
      <c r="L1" s="889"/>
      <c r="M1" s="889"/>
    </row>
    <row r="2" spans="1:30" ht="21.75" customHeight="1">
      <c r="B2" s="675"/>
      <c r="C2" s="676"/>
      <c r="D2" s="676"/>
      <c r="E2" s="676"/>
      <c r="F2" s="676"/>
      <c r="G2" s="676"/>
      <c r="H2" s="676"/>
      <c r="I2" s="676"/>
      <c r="J2" s="676"/>
      <c r="K2" s="890" t="s">
        <v>2</v>
      </c>
      <c r="L2" s="890"/>
      <c r="M2" s="890"/>
    </row>
    <row r="3" spans="1:30" ht="35.25" customHeight="1">
      <c r="B3" s="677" t="s">
        <v>295</v>
      </c>
      <c r="C3" s="677" t="s">
        <v>76</v>
      </c>
      <c r="D3" s="677" t="s">
        <v>296</v>
      </c>
      <c r="E3" s="677" t="s">
        <v>297</v>
      </c>
      <c r="F3" s="677" t="s">
        <v>298</v>
      </c>
      <c r="G3" s="677" t="s">
        <v>299</v>
      </c>
      <c r="H3" s="677" t="s">
        <v>300</v>
      </c>
      <c r="I3" s="677" t="s">
        <v>301</v>
      </c>
      <c r="J3" s="677" t="s">
        <v>302</v>
      </c>
      <c r="K3" s="677" t="s">
        <v>303</v>
      </c>
      <c r="L3" s="677" t="s">
        <v>304</v>
      </c>
      <c r="M3" s="677" t="s">
        <v>305</v>
      </c>
      <c r="O3" s="673" t="s">
        <v>306</v>
      </c>
      <c r="P3" s="673" t="s">
        <v>307</v>
      </c>
      <c r="Q3" s="673" t="s">
        <v>308</v>
      </c>
      <c r="R3" s="673" t="s">
        <v>309</v>
      </c>
      <c r="S3" s="673" t="s">
        <v>310</v>
      </c>
      <c r="T3" s="673" t="s">
        <v>311</v>
      </c>
      <c r="U3" s="673" t="s">
        <v>312</v>
      </c>
      <c r="V3" s="673" t="s">
        <v>313</v>
      </c>
      <c r="W3" s="673" t="s">
        <v>314</v>
      </c>
      <c r="X3" s="673" t="s">
        <v>315</v>
      </c>
      <c r="Y3" s="673" t="s">
        <v>316</v>
      </c>
      <c r="Z3" s="673" t="s">
        <v>317</v>
      </c>
      <c r="AA3" s="673" t="s">
        <v>318</v>
      </c>
    </row>
    <row r="4" spans="1:30" s="672" customFormat="1" ht="18.95" customHeight="1">
      <c r="B4" s="678" t="s">
        <v>319</v>
      </c>
      <c r="C4" s="679">
        <f t="shared" ref="C4:C64" si="0">SUM(D4:M4)</f>
        <v>1339460</v>
      </c>
      <c r="D4" s="679">
        <f t="shared" ref="D4:M4" si="1">SUM(D5:D10)</f>
        <v>478985</v>
      </c>
      <c r="E4" s="679">
        <f t="shared" si="1"/>
        <v>25411</v>
      </c>
      <c r="F4" s="679">
        <f t="shared" si="1"/>
        <v>78751</v>
      </c>
      <c r="G4" s="679">
        <f t="shared" si="1"/>
        <v>92957</v>
      </c>
      <c r="H4" s="679">
        <f t="shared" si="1"/>
        <v>86154</v>
      </c>
      <c r="I4" s="679">
        <f t="shared" si="1"/>
        <v>75830</v>
      </c>
      <c r="J4" s="679">
        <f t="shared" si="1"/>
        <v>255845</v>
      </c>
      <c r="K4" s="679">
        <f t="shared" si="1"/>
        <v>138082</v>
      </c>
      <c r="L4" s="679">
        <f t="shared" si="1"/>
        <v>94482</v>
      </c>
      <c r="M4" s="679">
        <f t="shared" si="1"/>
        <v>12963</v>
      </c>
      <c r="O4" s="673" t="s">
        <v>320</v>
      </c>
      <c r="P4" s="673">
        <v>0</v>
      </c>
      <c r="Q4" s="673">
        <v>478985</v>
      </c>
      <c r="R4" s="673">
        <v>25411</v>
      </c>
      <c r="S4" s="673">
        <v>78751</v>
      </c>
      <c r="T4" s="673">
        <v>92957</v>
      </c>
      <c r="U4" s="673">
        <v>86154</v>
      </c>
      <c r="V4" s="673">
        <v>75830</v>
      </c>
      <c r="W4" s="673">
        <v>255845</v>
      </c>
      <c r="X4" s="673">
        <v>138082</v>
      </c>
      <c r="Y4" s="673">
        <v>94482</v>
      </c>
      <c r="Z4" s="673">
        <v>12963</v>
      </c>
      <c r="AA4" s="673">
        <v>1339460</v>
      </c>
      <c r="AB4" s="673"/>
      <c r="AC4" s="673"/>
      <c r="AD4" s="673"/>
    </row>
    <row r="5" spans="1:30" ht="18.95" customHeight="1">
      <c r="B5" s="680" t="s">
        <v>321</v>
      </c>
      <c r="C5" s="681">
        <f t="shared" si="0"/>
        <v>284195</v>
      </c>
      <c r="D5" s="681">
        <f t="shared" ref="D5:M5" si="2">Q5</f>
        <v>66673</v>
      </c>
      <c r="E5" s="681">
        <f t="shared" si="2"/>
        <v>527</v>
      </c>
      <c r="F5" s="681">
        <f t="shared" si="2"/>
        <v>15915</v>
      </c>
      <c r="G5" s="681">
        <f t="shared" si="2"/>
        <v>14857</v>
      </c>
      <c r="H5" s="681">
        <f t="shared" si="2"/>
        <v>15695</v>
      </c>
      <c r="I5" s="681">
        <f t="shared" si="2"/>
        <v>14932</v>
      </c>
      <c r="J5" s="681">
        <f t="shared" si="2"/>
        <v>112540</v>
      </c>
      <c r="K5" s="681">
        <f t="shared" si="2"/>
        <v>24300</v>
      </c>
      <c r="L5" s="681">
        <f t="shared" si="2"/>
        <v>18756</v>
      </c>
      <c r="M5" s="681">
        <f t="shared" si="2"/>
        <v>0</v>
      </c>
      <c r="N5" s="672"/>
      <c r="O5" s="673">
        <v>0</v>
      </c>
      <c r="P5" s="673" t="s">
        <v>322</v>
      </c>
      <c r="Q5" s="673">
        <v>66673</v>
      </c>
      <c r="R5" s="673">
        <v>527</v>
      </c>
      <c r="S5" s="673">
        <v>15915</v>
      </c>
      <c r="T5" s="673">
        <v>14857</v>
      </c>
      <c r="U5" s="673">
        <v>15695</v>
      </c>
      <c r="V5" s="673">
        <v>14932</v>
      </c>
      <c r="W5" s="673">
        <v>112540</v>
      </c>
      <c r="X5" s="673">
        <v>24300</v>
      </c>
      <c r="Y5" s="673">
        <v>18756</v>
      </c>
      <c r="Z5" s="673">
        <v>0</v>
      </c>
      <c r="AA5" s="673">
        <v>284195</v>
      </c>
      <c r="AB5" s="673">
        <f>D5-Q5</f>
        <v>0</v>
      </c>
    </row>
    <row r="6" spans="1:30" ht="18.95" customHeight="1">
      <c r="B6" s="680" t="s">
        <v>323</v>
      </c>
      <c r="C6" s="681">
        <f t="shared" si="0"/>
        <v>106075</v>
      </c>
      <c r="D6" s="681">
        <f t="shared" ref="D6:M6" si="3">Q6</f>
        <v>18984</v>
      </c>
      <c r="E6" s="681">
        <f t="shared" si="3"/>
        <v>363</v>
      </c>
      <c r="F6" s="681">
        <f t="shared" si="3"/>
        <v>9810</v>
      </c>
      <c r="G6" s="681">
        <f t="shared" si="3"/>
        <v>9680</v>
      </c>
      <c r="H6" s="681">
        <f t="shared" si="3"/>
        <v>6149</v>
      </c>
      <c r="I6" s="681">
        <f t="shared" si="3"/>
        <v>6552</v>
      </c>
      <c r="J6" s="681">
        <f t="shared" si="3"/>
        <v>19722</v>
      </c>
      <c r="K6" s="681">
        <f t="shared" si="3"/>
        <v>12234</v>
      </c>
      <c r="L6" s="681">
        <f t="shared" si="3"/>
        <v>9618</v>
      </c>
      <c r="M6" s="681">
        <f t="shared" si="3"/>
        <v>12963</v>
      </c>
      <c r="N6" s="672"/>
      <c r="O6" s="673">
        <v>0</v>
      </c>
      <c r="P6" s="673" t="s">
        <v>324</v>
      </c>
      <c r="Q6" s="673">
        <v>18984</v>
      </c>
      <c r="R6" s="673">
        <v>363</v>
      </c>
      <c r="S6" s="673">
        <v>9810</v>
      </c>
      <c r="T6" s="673">
        <v>9680</v>
      </c>
      <c r="U6" s="673">
        <v>6149</v>
      </c>
      <c r="V6" s="673">
        <v>6552</v>
      </c>
      <c r="W6" s="673">
        <v>19722</v>
      </c>
      <c r="X6" s="673">
        <v>12234</v>
      </c>
      <c r="Y6" s="673">
        <v>9618</v>
      </c>
      <c r="Z6" s="673">
        <v>12963</v>
      </c>
      <c r="AA6" s="673">
        <v>106075</v>
      </c>
    </row>
    <row r="7" spans="1:30" ht="18.95" customHeight="1">
      <c r="B7" s="680" t="s">
        <v>325</v>
      </c>
      <c r="C7" s="681">
        <f t="shared" si="0"/>
        <v>265716</v>
      </c>
      <c r="D7" s="681">
        <f t="shared" ref="D7:M7" si="4">Q7</f>
        <v>72062</v>
      </c>
      <c r="E7" s="681">
        <f t="shared" si="4"/>
        <v>658</v>
      </c>
      <c r="F7" s="681">
        <f t="shared" si="4"/>
        <v>28120</v>
      </c>
      <c r="G7" s="681">
        <f t="shared" si="4"/>
        <v>23622</v>
      </c>
      <c r="H7" s="681">
        <f t="shared" si="4"/>
        <v>16268</v>
      </c>
      <c r="I7" s="681">
        <f t="shared" si="4"/>
        <v>10507</v>
      </c>
      <c r="J7" s="681">
        <f t="shared" si="4"/>
        <v>53352</v>
      </c>
      <c r="K7" s="681">
        <f t="shared" si="4"/>
        <v>30689</v>
      </c>
      <c r="L7" s="681">
        <f t="shared" si="4"/>
        <v>30438</v>
      </c>
      <c r="M7" s="681">
        <f t="shared" si="4"/>
        <v>0</v>
      </c>
      <c r="N7" s="672"/>
      <c r="O7" s="673">
        <v>0</v>
      </c>
      <c r="P7" s="673" t="s">
        <v>326</v>
      </c>
      <c r="Q7" s="673">
        <v>72062</v>
      </c>
      <c r="R7" s="673">
        <v>658</v>
      </c>
      <c r="S7" s="673">
        <v>28120</v>
      </c>
      <c r="T7" s="673">
        <v>23622</v>
      </c>
      <c r="U7" s="673">
        <v>16268</v>
      </c>
      <c r="V7" s="673">
        <v>10507</v>
      </c>
      <c r="W7" s="673">
        <v>53352</v>
      </c>
      <c r="X7" s="673">
        <v>30689</v>
      </c>
      <c r="Y7" s="673">
        <v>30438</v>
      </c>
      <c r="Z7" s="673">
        <v>0</v>
      </c>
      <c r="AA7" s="673">
        <v>265716</v>
      </c>
    </row>
    <row r="8" spans="1:30" ht="18.95" customHeight="1">
      <c r="B8" s="680" t="s">
        <v>327</v>
      </c>
      <c r="C8" s="681">
        <f t="shared" si="0"/>
        <v>50202</v>
      </c>
      <c r="D8" s="681">
        <f t="shared" ref="D8:M8" si="5">Q8</f>
        <v>8066</v>
      </c>
      <c r="E8" s="681">
        <f t="shared" si="5"/>
        <v>28</v>
      </c>
      <c r="F8" s="681">
        <f t="shared" si="5"/>
        <v>734</v>
      </c>
      <c r="G8" s="681">
        <f t="shared" si="5"/>
        <v>2497</v>
      </c>
      <c r="H8" s="681">
        <f t="shared" si="5"/>
        <v>1529</v>
      </c>
      <c r="I8" s="681">
        <f t="shared" si="5"/>
        <v>2584</v>
      </c>
      <c r="J8" s="681">
        <f t="shared" si="5"/>
        <v>3624</v>
      </c>
      <c r="K8" s="681">
        <f t="shared" si="5"/>
        <v>5523</v>
      </c>
      <c r="L8" s="681">
        <f t="shared" si="5"/>
        <v>25617</v>
      </c>
      <c r="M8" s="681">
        <f t="shared" si="5"/>
        <v>0</v>
      </c>
      <c r="N8" s="672"/>
      <c r="O8" s="673">
        <v>0</v>
      </c>
      <c r="P8" s="673" t="s">
        <v>328</v>
      </c>
      <c r="Q8" s="673">
        <v>8066</v>
      </c>
      <c r="R8" s="673">
        <v>28</v>
      </c>
      <c r="S8" s="673">
        <v>734</v>
      </c>
      <c r="T8" s="673">
        <v>2497</v>
      </c>
      <c r="U8" s="673">
        <v>1529</v>
      </c>
      <c r="V8" s="673">
        <v>2584</v>
      </c>
      <c r="W8" s="673">
        <v>3624</v>
      </c>
      <c r="X8" s="673">
        <v>5523</v>
      </c>
      <c r="Y8" s="673">
        <v>25617</v>
      </c>
      <c r="Z8" s="673">
        <v>0</v>
      </c>
      <c r="AA8" s="673">
        <v>50202</v>
      </c>
    </row>
    <row r="9" spans="1:30" ht="18.95" customHeight="1">
      <c r="B9" s="680" t="s">
        <v>329</v>
      </c>
      <c r="C9" s="681">
        <f t="shared" si="0"/>
        <v>633272</v>
      </c>
      <c r="D9" s="681">
        <f t="shared" ref="D9:M9" si="6">Q9</f>
        <v>313200</v>
      </c>
      <c r="E9" s="681">
        <f t="shared" si="6"/>
        <v>23835</v>
      </c>
      <c r="F9" s="681">
        <f t="shared" si="6"/>
        <v>24172</v>
      </c>
      <c r="G9" s="681">
        <f t="shared" si="6"/>
        <v>42301</v>
      </c>
      <c r="H9" s="681">
        <f t="shared" si="6"/>
        <v>46513</v>
      </c>
      <c r="I9" s="681">
        <f t="shared" si="6"/>
        <v>41255</v>
      </c>
      <c r="J9" s="681">
        <f t="shared" si="6"/>
        <v>66607</v>
      </c>
      <c r="K9" s="681">
        <f t="shared" si="6"/>
        <v>65336</v>
      </c>
      <c r="L9" s="681">
        <f t="shared" si="6"/>
        <v>10053</v>
      </c>
      <c r="M9" s="681">
        <f t="shared" si="6"/>
        <v>0</v>
      </c>
      <c r="N9" s="672"/>
      <c r="O9" s="673">
        <v>0</v>
      </c>
      <c r="P9" s="673" t="s">
        <v>330</v>
      </c>
      <c r="Q9" s="673">
        <v>313200</v>
      </c>
      <c r="R9" s="673">
        <v>23835</v>
      </c>
      <c r="S9" s="673">
        <v>24172</v>
      </c>
      <c r="T9" s="673">
        <v>42301</v>
      </c>
      <c r="U9" s="673">
        <v>46513</v>
      </c>
      <c r="V9" s="673">
        <v>41255</v>
      </c>
      <c r="W9" s="673">
        <v>66607</v>
      </c>
      <c r="X9" s="673">
        <v>65336</v>
      </c>
      <c r="Y9" s="673">
        <v>10053</v>
      </c>
      <c r="Z9" s="673">
        <v>0</v>
      </c>
      <c r="AA9" s="673">
        <v>633272</v>
      </c>
    </row>
    <row r="10" spans="1:30" ht="18.95" customHeight="1">
      <c r="B10" s="680" t="s">
        <v>331</v>
      </c>
      <c r="C10" s="681">
        <f t="shared" si="0"/>
        <v>0</v>
      </c>
      <c r="D10" s="681"/>
      <c r="E10" s="681"/>
      <c r="F10" s="681"/>
      <c r="G10" s="681"/>
      <c r="H10" s="681"/>
      <c r="I10" s="681"/>
      <c r="J10" s="681"/>
      <c r="K10" s="681"/>
      <c r="L10" s="681"/>
      <c r="M10" s="681"/>
      <c r="N10" s="672"/>
    </row>
    <row r="11" spans="1:30" s="672" customFormat="1" ht="18.95" customHeight="1">
      <c r="B11" s="678" t="s">
        <v>332</v>
      </c>
      <c r="C11" s="679">
        <f t="shared" si="0"/>
        <v>9241698.1138039995</v>
      </c>
      <c r="D11" s="679">
        <f t="shared" ref="D11:M11" si="7">SUM(D12:D44)</f>
        <v>1170803.993456</v>
      </c>
      <c r="E11" s="679">
        <f t="shared" si="7"/>
        <v>166505.5937</v>
      </c>
      <c r="F11" s="679">
        <f t="shared" si="7"/>
        <v>1145777.8455729999</v>
      </c>
      <c r="G11" s="679">
        <f t="shared" si="7"/>
        <v>1269255.325528</v>
      </c>
      <c r="H11" s="679">
        <f t="shared" si="7"/>
        <v>1258555.613657</v>
      </c>
      <c r="I11" s="679">
        <f t="shared" si="7"/>
        <v>689476.63936699997</v>
      </c>
      <c r="J11" s="679">
        <f t="shared" si="7"/>
        <v>1109441.4836250001</v>
      </c>
      <c r="K11" s="679">
        <f t="shared" si="7"/>
        <v>1253154.2206900001</v>
      </c>
      <c r="L11" s="679">
        <f t="shared" si="7"/>
        <v>1111097.1473079999</v>
      </c>
      <c r="M11" s="679">
        <f t="shared" si="7"/>
        <v>67630.250899999999</v>
      </c>
      <c r="O11" s="673" t="s">
        <v>333</v>
      </c>
      <c r="P11" s="673">
        <v>0</v>
      </c>
      <c r="Q11" s="673">
        <v>1170803.993456</v>
      </c>
      <c r="R11" s="673">
        <v>166505.5937</v>
      </c>
      <c r="S11" s="673">
        <v>1145777.8455729999</v>
      </c>
      <c r="T11" s="673">
        <v>1269255.325528</v>
      </c>
      <c r="U11" s="673">
        <v>1258555.613657</v>
      </c>
      <c r="V11" s="673">
        <v>689476.63936699997</v>
      </c>
      <c r="W11" s="673">
        <v>1109441.4836250001</v>
      </c>
      <c r="X11" s="673">
        <v>1253154.2206900001</v>
      </c>
      <c r="Y11" s="673">
        <v>1111097.1473079999</v>
      </c>
      <c r="Z11" s="673">
        <v>67630.250899999999</v>
      </c>
      <c r="AA11" s="673">
        <v>9241698.1138039995</v>
      </c>
      <c r="AB11" s="673"/>
      <c r="AC11" s="673"/>
      <c r="AD11" s="673"/>
    </row>
    <row r="12" spans="1:30" ht="18.95" customHeight="1">
      <c r="B12" s="680" t="s">
        <v>334</v>
      </c>
      <c r="C12" s="681">
        <f t="shared" si="0"/>
        <v>0</v>
      </c>
      <c r="D12" s="681"/>
      <c r="E12" s="681"/>
      <c r="F12" s="681"/>
      <c r="G12" s="681"/>
      <c r="H12" s="681"/>
      <c r="I12" s="681"/>
      <c r="J12" s="681"/>
      <c r="K12" s="681"/>
      <c r="L12" s="681"/>
      <c r="M12" s="681"/>
      <c r="N12" s="672"/>
      <c r="O12" s="673">
        <v>0</v>
      </c>
    </row>
    <row r="13" spans="1:30" ht="18.95" customHeight="1">
      <c r="B13" s="680" t="s">
        <v>335</v>
      </c>
      <c r="C13" s="681">
        <f t="shared" si="0"/>
        <v>1513147</v>
      </c>
      <c r="D13" s="681">
        <f t="shared" ref="D13:M13" si="8">Q13</f>
        <v>126751</v>
      </c>
      <c r="E13" s="681">
        <f t="shared" si="8"/>
        <v>20929</v>
      </c>
      <c r="F13" s="681">
        <f t="shared" si="8"/>
        <v>210778</v>
      </c>
      <c r="G13" s="681">
        <f t="shared" si="8"/>
        <v>236321</v>
      </c>
      <c r="H13" s="681">
        <f t="shared" si="8"/>
        <v>232727</v>
      </c>
      <c r="I13" s="681">
        <f t="shared" si="8"/>
        <v>131703</v>
      </c>
      <c r="J13" s="681">
        <f t="shared" si="8"/>
        <v>128612</v>
      </c>
      <c r="K13" s="681">
        <f t="shared" si="8"/>
        <v>219111</v>
      </c>
      <c r="L13" s="681">
        <f t="shared" si="8"/>
        <v>206215</v>
      </c>
      <c r="M13" s="681">
        <f t="shared" si="8"/>
        <v>0</v>
      </c>
      <c r="N13" s="672"/>
      <c r="O13" s="673">
        <v>0</v>
      </c>
      <c r="P13" s="673" t="s">
        <v>336</v>
      </c>
      <c r="Q13" s="673">
        <v>126751</v>
      </c>
      <c r="R13" s="673">
        <v>20929</v>
      </c>
      <c r="S13" s="673">
        <v>210778</v>
      </c>
      <c r="T13" s="673">
        <v>236321</v>
      </c>
      <c r="U13" s="673">
        <v>232727</v>
      </c>
      <c r="V13" s="673">
        <v>131703</v>
      </c>
      <c r="W13" s="673">
        <v>128612</v>
      </c>
      <c r="X13" s="673">
        <v>219111</v>
      </c>
      <c r="Y13" s="673">
        <v>206215</v>
      </c>
      <c r="Z13" s="673">
        <v>0</v>
      </c>
      <c r="AA13" s="673">
        <v>1513147</v>
      </c>
    </row>
    <row r="14" spans="1:30" ht="18.95" customHeight="1">
      <c r="B14" s="680" t="s">
        <v>337</v>
      </c>
      <c r="C14" s="681">
        <f t="shared" si="0"/>
        <v>709983</v>
      </c>
      <c r="D14" s="681">
        <f t="shared" ref="D14:M14" si="9">Q14</f>
        <v>57086</v>
      </c>
      <c r="E14" s="681">
        <f t="shared" si="9"/>
        <v>7008</v>
      </c>
      <c r="F14" s="681">
        <f t="shared" si="9"/>
        <v>113690</v>
      </c>
      <c r="G14" s="681">
        <f t="shared" si="9"/>
        <v>139389</v>
      </c>
      <c r="H14" s="681">
        <f t="shared" si="9"/>
        <v>132347</v>
      </c>
      <c r="I14" s="681">
        <f t="shared" si="9"/>
        <v>40343</v>
      </c>
      <c r="J14" s="681">
        <f t="shared" si="9"/>
        <v>38446</v>
      </c>
      <c r="K14" s="681">
        <f t="shared" si="9"/>
        <v>108742</v>
      </c>
      <c r="L14" s="681">
        <f t="shared" si="9"/>
        <v>72932</v>
      </c>
      <c r="M14" s="681">
        <f t="shared" si="9"/>
        <v>0</v>
      </c>
      <c r="N14" s="672"/>
      <c r="O14" s="673">
        <v>0</v>
      </c>
      <c r="P14" s="673" t="s">
        <v>338</v>
      </c>
      <c r="Q14" s="673">
        <v>57086</v>
      </c>
      <c r="R14" s="673">
        <v>7008</v>
      </c>
      <c r="S14" s="673">
        <v>113690</v>
      </c>
      <c r="T14" s="673">
        <v>139389</v>
      </c>
      <c r="U14" s="673">
        <v>132347</v>
      </c>
      <c r="V14" s="673">
        <v>40343</v>
      </c>
      <c r="W14" s="673">
        <v>38446</v>
      </c>
      <c r="X14" s="673">
        <v>108742</v>
      </c>
      <c r="Y14" s="673">
        <v>72932</v>
      </c>
      <c r="Z14" s="673">
        <v>0</v>
      </c>
      <c r="AA14" s="673">
        <v>709983</v>
      </c>
    </row>
    <row r="15" spans="1:30" ht="18.95" customHeight="1">
      <c r="A15" s="682">
        <v>5</v>
      </c>
      <c r="B15" s="680" t="s">
        <v>339</v>
      </c>
      <c r="C15" s="681">
        <f t="shared" si="0"/>
        <v>3300</v>
      </c>
      <c r="D15" s="681">
        <f t="shared" ref="D15:M15" si="10">Q15</f>
        <v>0</v>
      </c>
      <c r="E15" s="681">
        <f t="shared" si="10"/>
        <v>0</v>
      </c>
      <c r="F15" s="681">
        <f t="shared" si="10"/>
        <v>400</v>
      </c>
      <c r="G15" s="681">
        <f t="shared" si="10"/>
        <v>500</v>
      </c>
      <c r="H15" s="681">
        <f t="shared" si="10"/>
        <v>0</v>
      </c>
      <c r="I15" s="681">
        <f t="shared" si="10"/>
        <v>500</v>
      </c>
      <c r="J15" s="681">
        <f t="shared" si="10"/>
        <v>0</v>
      </c>
      <c r="K15" s="681">
        <f t="shared" si="10"/>
        <v>0</v>
      </c>
      <c r="L15" s="681">
        <f t="shared" si="10"/>
        <v>1900</v>
      </c>
      <c r="M15" s="681">
        <f t="shared" si="10"/>
        <v>0</v>
      </c>
      <c r="N15" s="672"/>
      <c r="O15" s="673">
        <v>0</v>
      </c>
      <c r="P15" s="673" t="s">
        <v>340</v>
      </c>
      <c r="Q15" s="673">
        <v>0</v>
      </c>
      <c r="R15" s="673">
        <v>0</v>
      </c>
      <c r="S15" s="673">
        <v>400</v>
      </c>
      <c r="T15" s="673">
        <v>500</v>
      </c>
      <c r="U15" s="673">
        <v>0</v>
      </c>
      <c r="V15" s="673">
        <v>500</v>
      </c>
      <c r="W15" s="673">
        <v>0</v>
      </c>
      <c r="X15" s="673">
        <v>0</v>
      </c>
      <c r="Y15" s="673">
        <v>1900</v>
      </c>
      <c r="Z15" s="673">
        <v>0</v>
      </c>
      <c r="AA15" s="673">
        <v>3300</v>
      </c>
    </row>
    <row r="16" spans="1:30" ht="18.95" customHeight="1">
      <c r="A16" s="682"/>
      <c r="B16" s="680" t="s">
        <v>341</v>
      </c>
      <c r="C16" s="681">
        <f t="shared" si="0"/>
        <v>4200</v>
      </c>
      <c r="D16" s="681">
        <f t="shared" ref="D16:M16" si="11">Q16</f>
        <v>0</v>
      </c>
      <c r="E16" s="681">
        <f t="shared" si="11"/>
        <v>0</v>
      </c>
      <c r="F16" s="681">
        <f t="shared" si="11"/>
        <v>0</v>
      </c>
      <c r="G16" s="681">
        <f t="shared" si="11"/>
        <v>0</v>
      </c>
      <c r="H16" s="681">
        <f t="shared" si="11"/>
        <v>0</v>
      </c>
      <c r="I16" s="681">
        <f t="shared" si="11"/>
        <v>0</v>
      </c>
      <c r="J16" s="681">
        <f t="shared" si="11"/>
        <v>50</v>
      </c>
      <c r="K16" s="681">
        <f t="shared" si="11"/>
        <v>0</v>
      </c>
      <c r="L16" s="681">
        <f t="shared" si="11"/>
        <v>4150</v>
      </c>
      <c r="M16" s="681">
        <f t="shared" si="11"/>
        <v>0</v>
      </c>
      <c r="N16" s="672"/>
      <c r="O16" s="673">
        <v>0</v>
      </c>
      <c r="P16" s="673" t="s">
        <v>342</v>
      </c>
      <c r="Q16" s="673">
        <v>0</v>
      </c>
      <c r="R16" s="673">
        <v>0</v>
      </c>
      <c r="S16" s="673">
        <v>0</v>
      </c>
      <c r="T16" s="673">
        <v>0</v>
      </c>
      <c r="U16" s="673">
        <v>0</v>
      </c>
      <c r="V16" s="673">
        <v>0</v>
      </c>
      <c r="W16" s="673">
        <v>50</v>
      </c>
      <c r="X16" s="673">
        <v>0</v>
      </c>
      <c r="Y16" s="673">
        <v>4150</v>
      </c>
      <c r="Z16" s="673">
        <v>0</v>
      </c>
      <c r="AA16" s="673">
        <v>4200</v>
      </c>
    </row>
    <row r="17" spans="2:27" ht="18.95" customHeight="1">
      <c r="B17" s="680" t="s">
        <v>343</v>
      </c>
      <c r="C17" s="681">
        <f t="shared" si="0"/>
        <v>0</v>
      </c>
      <c r="D17" s="681">
        <f t="shared" ref="D17:M17" si="12">Q17</f>
        <v>0</v>
      </c>
      <c r="E17" s="681">
        <f t="shared" si="12"/>
        <v>0</v>
      </c>
      <c r="F17" s="681">
        <f t="shared" si="12"/>
        <v>0</v>
      </c>
      <c r="G17" s="681">
        <f t="shared" si="12"/>
        <v>0</v>
      </c>
      <c r="H17" s="681">
        <f t="shared" si="12"/>
        <v>0</v>
      </c>
      <c r="I17" s="681">
        <f t="shared" si="12"/>
        <v>0</v>
      </c>
      <c r="J17" s="681">
        <f t="shared" si="12"/>
        <v>0</v>
      </c>
      <c r="K17" s="681">
        <f t="shared" si="12"/>
        <v>0</v>
      </c>
      <c r="L17" s="681">
        <f t="shared" si="12"/>
        <v>0</v>
      </c>
      <c r="M17" s="681">
        <f t="shared" si="12"/>
        <v>0</v>
      </c>
      <c r="N17" s="672"/>
      <c r="O17" s="673">
        <v>0</v>
      </c>
    </row>
    <row r="18" spans="2:27" ht="18.95" customHeight="1">
      <c r="B18" s="680" t="s">
        <v>344</v>
      </c>
      <c r="C18" s="681">
        <f t="shared" si="0"/>
        <v>7700</v>
      </c>
      <c r="D18" s="681">
        <f t="shared" ref="D18:M18" si="13">Q18</f>
        <v>217</v>
      </c>
      <c r="E18" s="681">
        <f t="shared" si="13"/>
        <v>0</v>
      </c>
      <c r="F18" s="681">
        <f t="shared" si="13"/>
        <v>2916</v>
      </c>
      <c r="G18" s="681">
        <f t="shared" si="13"/>
        <v>3338</v>
      </c>
      <c r="H18" s="681">
        <f t="shared" si="13"/>
        <v>0</v>
      </c>
      <c r="I18" s="681">
        <f t="shared" si="13"/>
        <v>218</v>
      </c>
      <c r="J18" s="681">
        <f t="shared" si="13"/>
        <v>111</v>
      </c>
      <c r="K18" s="681">
        <f t="shared" si="13"/>
        <v>200</v>
      </c>
      <c r="L18" s="681">
        <f t="shared" si="13"/>
        <v>700</v>
      </c>
      <c r="M18" s="681">
        <f t="shared" si="13"/>
        <v>0</v>
      </c>
      <c r="N18" s="672"/>
      <c r="O18" s="673">
        <v>0</v>
      </c>
      <c r="P18" s="673" t="s">
        <v>345</v>
      </c>
      <c r="Q18" s="673">
        <v>217</v>
      </c>
      <c r="R18" s="673">
        <v>0</v>
      </c>
      <c r="S18" s="673">
        <v>2916</v>
      </c>
      <c r="T18" s="673">
        <v>3338</v>
      </c>
      <c r="U18" s="673">
        <v>0</v>
      </c>
      <c r="V18" s="673">
        <v>218</v>
      </c>
      <c r="W18" s="673">
        <v>111</v>
      </c>
      <c r="X18" s="673">
        <v>200</v>
      </c>
      <c r="Y18" s="673">
        <v>700</v>
      </c>
      <c r="Z18" s="673">
        <v>0</v>
      </c>
      <c r="AA18" s="673">
        <v>7700</v>
      </c>
    </row>
    <row r="19" spans="2:27" ht="18.95" customHeight="1">
      <c r="B19" s="680" t="s">
        <v>346</v>
      </c>
      <c r="C19" s="681">
        <f t="shared" si="0"/>
        <v>246788</v>
      </c>
      <c r="D19" s="681">
        <f t="shared" ref="D19:M19" si="14">Q19</f>
        <v>13471</v>
      </c>
      <c r="E19" s="681">
        <f t="shared" si="14"/>
        <v>408</v>
      </c>
      <c r="F19" s="681">
        <f t="shared" si="14"/>
        <v>55965</v>
      </c>
      <c r="G19" s="681">
        <f t="shared" si="14"/>
        <v>47875</v>
      </c>
      <c r="H19" s="681">
        <f t="shared" si="14"/>
        <v>40396</v>
      </c>
      <c r="I19" s="681">
        <f t="shared" si="14"/>
        <v>1469</v>
      </c>
      <c r="J19" s="681">
        <f t="shared" si="14"/>
        <v>19130</v>
      </c>
      <c r="K19" s="681">
        <f t="shared" si="14"/>
        <v>20748</v>
      </c>
      <c r="L19" s="681">
        <f t="shared" si="14"/>
        <v>47326</v>
      </c>
      <c r="M19" s="681">
        <f t="shared" si="14"/>
        <v>0</v>
      </c>
      <c r="N19" s="672"/>
      <c r="O19" s="673">
        <v>0</v>
      </c>
      <c r="P19" s="673" t="s">
        <v>347</v>
      </c>
      <c r="Q19" s="673">
        <v>13471</v>
      </c>
      <c r="R19" s="673">
        <v>408</v>
      </c>
      <c r="S19" s="673">
        <v>55965</v>
      </c>
      <c r="T19" s="673">
        <v>47875</v>
      </c>
      <c r="U19" s="673">
        <v>40396</v>
      </c>
      <c r="V19" s="673">
        <v>1469</v>
      </c>
      <c r="W19" s="673">
        <v>19130</v>
      </c>
      <c r="X19" s="673">
        <v>20748</v>
      </c>
      <c r="Y19" s="673">
        <v>47326</v>
      </c>
      <c r="Z19" s="673">
        <v>0</v>
      </c>
      <c r="AA19" s="673">
        <v>246788</v>
      </c>
    </row>
    <row r="20" spans="2:27" ht="18.95" customHeight="1">
      <c r="B20" s="680" t="s">
        <v>348</v>
      </c>
      <c r="C20" s="681">
        <f t="shared" si="0"/>
        <v>3000</v>
      </c>
      <c r="D20" s="681">
        <f t="shared" ref="D20:M20" si="15">Q20</f>
        <v>300</v>
      </c>
      <c r="E20" s="681">
        <f t="shared" si="15"/>
        <v>300</v>
      </c>
      <c r="F20" s="681">
        <f t="shared" si="15"/>
        <v>300</v>
      </c>
      <c r="G20" s="681">
        <f t="shared" si="15"/>
        <v>300</v>
      </c>
      <c r="H20" s="681">
        <f t="shared" si="15"/>
        <v>300</v>
      </c>
      <c r="I20" s="681">
        <f t="shared" si="15"/>
        <v>300</v>
      </c>
      <c r="J20" s="681">
        <f t="shared" si="15"/>
        <v>300</v>
      </c>
      <c r="K20" s="681">
        <f t="shared" si="15"/>
        <v>300</v>
      </c>
      <c r="L20" s="681">
        <f t="shared" si="15"/>
        <v>300</v>
      </c>
      <c r="M20" s="681">
        <f t="shared" si="15"/>
        <v>300</v>
      </c>
      <c r="N20" s="672"/>
      <c r="O20" s="673">
        <v>0</v>
      </c>
      <c r="P20" s="673" t="s">
        <v>349</v>
      </c>
      <c r="Q20" s="673">
        <v>300</v>
      </c>
      <c r="R20" s="673">
        <v>300</v>
      </c>
      <c r="S20" s="673">
        <v>300</v>
      </c>
      <c r="T20" s="673">
        <v>300</v>
      </c>
      <c r="U20" s="673">
        <v>300</v>
      </c>
      <c r="V20" s="673">
        <v>300</v>
      </c>
      <c r="W20" s="673">
        <v>300</v>
      </c>
      <c r="X20" s="673">
        <v>300</v>
      </c>
      <c r="Y20" s="673">
        <v>300</v>
      </c>
      <c r="Z20" s="673">
        <v>300</v>
      </c>
      <c r="AA20" s="673">
        <v>3000</v>
      </c>
    </row>
    <row r="21" spans="2:27" ht="18.95" customHeight="1">
      <c r="B21" s="680" t="s">
        <v>350</v>
      </c>
      <c r="C21" s="681">
        <f t="shared" si="0"/>
        <v>176787</v>
      </c>
      <c r="D21" s="681">
        <f t="shared" ref="D21:M21" si="16">Q21</f>
        <v>6260</v>
      </c>
      <c r="E21" s="681">
        <f t="shared" si="16"/>
        <v>880</v>
      </c>
      <c r="F21" s="681">
        <f t="shared" si="16"/>
        <v>42017</v>
      </c>
      <c r="G21" s="681">
        <f t="shared" si="16"/>
        <v>36150</v>
      </c>
      <c r="H21" s="681">
        <f t="shared" si="16"/>
        <v>27620</v>
      </c>
      <c r="I21" s="681">
        <f t="shared" si="16"/>
        <v>1080</v>
      </c>
      <c r="J21" s="681">
        <f t="shared" si="16"/>
        <v>8610</v>
      </c>
      <c r="K21" s="681">
        <f t="shared" si="16"/>
        <v>25690</v>
      </c>
      <c r="L21" s="681">
        <f t="shared" si="16"/>
        <v>28480</v>
      </c>
      <c r="M21" s="681">
        <f t="shared" si="16"/>
        <v>0</v>
      </c>
      <c r="N21" s="672"/>
      <c r="O21" s="673">
        <v>0</v>
      </c>
      <c r="P21" s="673" t="s">
        <v>351</v>
      </c>
      <c r="Q21" s="673">
        <v>6260</v>
      </c>
      <c r="R21" s="673">
        <v>880</v>
      </c>
      <c r="S21" s="673">
        <v>42017</v>
      </c>
      <c r="T21" s="673">
        <v>36150</v>
      </c>
      <c r="U21" s="673">
        <v>27620</v>
      </c>
      <c r="V21" s="673">
        <v>1080</v>
      </c>
      <c r="W21" s="673">
        <v>8610</v>
      </c>
      <c r="X21" s="673">
        <v>25690</v>
      </c>
      <c r="Y21" s="673">
        <v>28480</v>
      </c>
      <c r="Z21" s="673">
        <v>0</v>
      </c>
      <c r="AA21" s="673">
        <v>176787</v>
      </c>
    </row>
    <row r="22" spans="2:27" ht="18.95" customHeight="1">
      <c r="B22" s="680" t="s">
        <v>352</v>
      </c>
      <c r="C22" s="681">
        <f t="shared" si="0"/>
        <v>3087.58</v>
      </c>
      <c r="D22" s="681">
        <f t="shared" ref="D22:M22" si="17">Q22</f>
        <v>300</v>
      </c>
      <c r="E22" s="681">
        <f t="shared" si="17"/>
        <v>0</v>
      </c>
      <c r="F22" s="681">
        <f t="shared" si="17"/>
        <v>293</v>
      </c>
      <c r="G22" s="681">
        <f t="shared" si="17"/>
        <v>88</v>
      </c>
      <c r="H22" s="681">
        <f t="shared" si="17"/>
        <v>1383.58</v>
      </c>
      <c r="I22" s="681">
        <f t="shared" si="17"/>
        <v>35</v>
      </c>
      <c r="J22" s="681">
        <f t="shared" si="17"/>
        <v>223</v>
      </c>
      <c r="K22" s="681">
        <f t="shared" si="17"/>
        <v>446</v>
      </c>
      <c r="L22" s="681">
        <f t="shared" si="17"/>
        <v>319</v>
      </c>
      <c r="M22" s="681">
        <f t="shared" si="17"/>
        <v>0</v>
      </c>
      <c r="N22" s="672"/>
      <c r="O22" s="673">
        <v>0</v>
      </c>
      <c r="P22" s="673" t="s">
        <v>353</v>
      </c>
      <c r="Q22" s="673">
        <v>300</v>
      </c>
      <c r="R22" s="673">
        <v>0</v>
      </c>
      <c r="S22" s="673">
        <v>293</v>
      </c>
      <c r="T22" s="673">
        <v>88</v>
      </c>
      <c r="U22" s="673">
        <v>1383.58</v>
      </c>
      <c r="V22" s="673">
        <v>35</v>
      </c>
      <c r="W22" s="673">
        <v>223</v>
      </c>
      <c r="X22" s="673">
        <v>446</v>
      </c>
      <c r="Y22" s="673">
        <v>319</v>
      </c>
      <c r="Z22" s="673">
        <v>0</v>
      </c>
      <c r="AA22" s="673">
        <v>3087.58</v>
      </c>
    </row>
    <row r="23" spans="2:27" ht="18.95" customHeight="1">
      <c r="B23" s="680" t="s">
        <v>354</v>
      </c>
      <c r="C23" s="681">
        <f t="shared" si="0"/>
        <v>16200</v>
      </c>
      <c r="D23" s="681">
        <f t="shared" ref="D23:M23" si="18">Q23</f>
        <v>3240</v>
      </c>
      <c r="E23" s="681">
        <f t="shared" si="18"/>
        <v>1240</v>
      </c>
      <c r="F23" s="681">
        <f t="shared" si="18"/>
        <v>0</v>
      </c>
      <c r="G23" s="681">
        <f t="shared" si="18"/>
        <v>0</v>
      </c>
      <c r="H23" s="681">
        <f t="shared" si="18"/>
        <v>2740</v>
      </c>
      <c r="I23" s="681">
        <f t="shared" si="18"/>
        <v>2600</v>
      </c>
      <c r="J23" s="681">
        <f t="shared" si="18"/>
        <v>3300</v>
      </c>
      <c r="K23" s="681">
        <f t="shared" si="18"/>
        <v>3080</v>
      </c>
      <c r="L23" s="681">
        <f t="shared" si="18"/>
        <v>0</v>
      </c>
      <c r="M23" s="681">
        <f t="shared" si="18"/>
        <v>0</v>
      </c>
      <c r="N23" s="672"/>
      <c r="O23" s="673">
        <v>0</v>
      </c>
      <c r="P23" s="673" t="s">
        <v>355</v>
      </c>
      <c r="Q23" s="673">
        <v>3240</v>
      </c>
      <c r="R23" s="673">
        <v>1240</v>
      </c>
      <c r="S23" s="673">
        <v>0</v>
      </c>
      <c r="T23" s="673">
        <v>0</v>
      </c>
      <c r="U23" s="673">
        <v>2740</v>
      </c>
      <c r="V23" s="673">
        <v>2600</v>
      </c>
      <c r="W23" s="673">
        <v>3300</v>
      </c>
      <c r="X23" s="673">
        <v>3080</v>
      </c>
      <c r="Y23" s="673">
        <v>0</v>
      </c>
      <c r="Z23" s="673">
        <v>0</v>
      </c>
      <c r="AA23" s="673">
        <v>16200</v>
      </c>
    </row>
    <row r="24" spans="2:27" ht="18.95" customHeight="1">
      <c r="B24" s="680" t="s">
        <v>356</v>
      </c>
      <c r="C24" s="681">
        <f t="shared" si="0"/>
        <v>235735.725405</v>
      </c>
      <c r="D24" s="681">
        <f t="shared" ref="D24:M24" si="19">Q24</f>
        <v>11986.470874000001</v>
      </c>
      <c r="E24" s="681">
        <f t="shared" si="19"/>
        <v>50</v>
      </c>
      <c r="F24" s="681">
        <f t="shared" si="19"/>
        <v>45506.835631000002</v>
      </c>
      <c r="G24" s="681">
        <f t="shared" si="19"/>
        <v>41111.249939000001</v>
      </c>
      <c r="H24" s="681">
        <f t="shared" si="19"/>
        <v>53672.043369999999</v>
      </c>
      <c r="I24" s="681">
        <f t="shared" si="19"/>
        <v>6795.8313109999999</v>
      </c>
      <c r="J24" s="681">
        <f t="shared" si="19"/>
        <v>9847.9203149999994</v>
      </c>
      <c r="K24" s="681">
        <f t="shared" si="19"/>
        <v>26548.662359000002</v>
      </c>
      <c r="L24" s="681">
        <f t="shared" si="19"/>
        <v>40216.711605999997</v>
      </c>
      <c r="M24" s="681">
        <f t="shared" si="19"/>
        <v>0</v>
      </c>
      <c r="N24" s="672"/>
      <c r="O24" s="673">
        <v>0</v>
      </c>
      <c r="P24" s="673" t="s">
        <v>357</v>
      </c>
      <c r="Q24" s="673">
        <v>11986.470874000001</v>
      </c>
      <c r="R24" s="673">
        <v>50</v>
      </c>
      <c r="S24" s="673">
        <v>45506.835631000002</v>
      </c>
      <c r="T24" s="673">
        <v>41111.249939000001</v>
      </c>
      <c r="U24" s="673">
        <v>53672.043369999999</v>
      </c>
      <c r="V24" s="673">
        <v>6795.8313109999999</v>
      </c>
      <c r="W24" s="673">
        <v>9847.9203149999994</v>
      </c>
      <c r="X24" s="673">
        <v>26548.662359000002</v>
      </c>
      <c r="Y24" s="673">
        <v>40216.711605999997</v>
      </c>
      <c r="Z24" s="673">
        <v>0</v>
      </c>
      <c r="AA24" s="673">
        <v>235735.725405</v>
      </c>
    </row>
    <row r="25" spans="2:27" ht="18.75" customHeight="1">
      <c r="B25" s="683" t="s">
        <v>358</v>
      </c>
      <c r="C25" s="681">
        <f t="shared" si="0"/>
        <v>39313.5599</v>
      </c>
      <c r="D25" s="681">
        <f t="shared" ref="D25:M25" si="20">Q25</f>
        <v>10331.727500000001</v>
      </c>
      <c r="E25" s="681">
        <f t="shared" si="20"/>
        <v>414.64510000000001</v>
      </c>
      <c r="F25" s="681">
        <f t="shared" si="20"/>
        <v>2377.8838999999998</v>
      </c>
      <c r="G25" s="681">
        <f t="shared" si="20"/>
        <v>1034.0165999999999</v>
      </c>
      <c r="H25" s="681">
        <f t="shared" si="20"/>
        <v>9031.6833000000006</v>
      </c>
      <c r="I25" s="681">
        <f t="shared" si="20"/>
        <v>2633.4454999999998</v>
      </c>
      <c r="J25" s="681">
        <f t="shared" si="20"/>
        <v>5179.5744999999997</v>
      </c>
      <c r="K25" s="681">
        <f t="shared" si="20"/>
        <v>3717.4166</v>
      </c>
      <c r="L25" s="681">
        <f t="shared" si="20"/>
        <v>2436.7768999999998</v>
      </c>
      <c r="M25" s="681">
        <f t="shared" si="20"/>
        <v>2156.39</v>
      </c>
      <c r="N25" s="672"/>
      <c r="O25" s="673">
        <v>0</v>
      </c>
      <c r="P25" s="673" t="s">
        <v>359</v>
      </c>
      <c r="Q25" s="673">
        <v>10331.727500000001</v>
      </c>
      <c r="R25" s="673">
        <v>414.64510000000001</v>
      </c>
      <c r="S25" s="673">
        <v>2377.8838999999998</v>
      </c>
      <c r="T25" s="673">
        <v>1034.0165999999999</v>
      </c>
      <c r="U25" s="673">
        <v>9031.6833000000006</v>
      </c>
      <c r="V25" s="673">
        <v>2633.4454999999998</v>
      </c>
      <c r="W25" s="673">
        <v>5179.5744999999997</v>
      </c>
      <c r="X25" s="673">
        <v>3717.4166</v>
      </c>
      <c r="Y25" s="673">
        <v>2436.7768999999998</v>
      </c>
      <c r="Z25" s="673">
        <v>2156.39</v>
      </c>
      <c r="AA25" s="673">
        <v>39313.5599</v>
      </c>
    </row>
    <row r="26" spans="2:27" ht="18.95" customHeight="1">
      <c r="B26" s="680" t="s">
        <v>360</v>
      </c>
      <c r="C26" s="681">
        <f t="shared" si="0"/>
        <v>7222.2</v>
      </c>
      <c r="D26" s="681">
        <f t="shared" ref="D26:M26" si="21">Q26</f>
        <v>1154.7</v>
      </c>
      <c r="E26" s="681">
        <f t="shared" si="21"/>
        <v>169.5</v>
      </c>
      <c r="F26" s="681">
        <f t="shared" si="21"/>
        <v>518</v>
      </c>
      <c r="G26" s="681">
        <f t="shared" si="21"/>
        <v>557</v>
      </c>
      <c r="H26" s="681">
        <f t="shared" si="21"/>
        <v>1055.7</v>
      </c>
      <c r="I26" s="681">
        <f t="shared" si="21"/>
        <v>733.6</v>
      </c>
      <c r="J26" s="681">
        <f t="shared" si="21"/>
        <v>1123.9000000000001</v>
      </c>
      <c r="K26" s="681">
        <f t="shared" si="21"/>
        <v>1058.0999999999999</v>
      </c>
      <c r="L26" s="681">
        <f t="shared" si="21"/>
        <v>338</v>
      </c>
      <c r="M26" s="681">
        <f t="shared" si="21"/>
        <v>513.70000000000005</v>
      </c>
      <c r="N26" s="672"/>
      <c r="O26" s="673">
        <v>0</v>
      </c>
      <c r="P26" s="673" t="s">
        <v>361</v>
      </c>
      <c r="Q26" s="673">
        <v>1154.7</v>
      </c>
      <c r="R26" s="673">
        <v>169.5</v>
      </c>
      <c r="S26" s="673">
        <v>518</v>
      </c>
      <c r="T26" s="673">
        <v>557</v>
      </c>
      <c r="U26" s="673">
        <v>1055.7</v>
      </c>
      <c r="V26" s="673">
        <v>733.6</v>
      </c>
      <c r="W26" s="673">
        <v>1123.9000000000001</v>
      </c>
      <c r="X26" s="673">
        <v>1058.0999999999999</v>
      </c>
      <c r="Y26" s="673">
        <v>338</v>
      </c>
      <c r="Z26" s="673">
        <v>513.70000000000005</v>
      </c>
      <c r="AA26" s="673">
        <v>7222.2</v>
      </c>
    </row>
    <row r="27" spans="2:27" ht="18.95" customHeight="1">
      <c r="B27" s="680" t="s">
        <v>362</v>
      </c>
      <c r="C27" s="681">
        <f t="shared" si="0"/>
        <v>138935</v>
      </c>
      <c r="D27" s="681">
        <f t="shared" ref="D27:M27" si="22">Q27</f>
        <v>23695.4</v>
      </c>
      <c r="E27" s="681">
        <f t="shared" si="22"/>
        <v>1445.56</v>
      </c>
      <c r="F27" s="681">
        <f t="shared" si="22"/>
        <v>17554.66</v>
      </c>
      <c r="G27" s="681">
        <f t="shared" si="22"/>
        <v>16650.080000000002</v>
      </c>
      <c r="H27" s="681">
        <f t="shared" si="22"/>
        <v>16093.46</v>
      </c>
      <c r="I27" s="681">
        <f t="shared" si="22"/>
        <v>10087.93</v>
      </c>
      <c r="J27" s="681">
        <f t="shared" si="22"/>
        <v>22769.41</v>
      </c>
      <c r="K27" s="681">
        <f t="shared" si="22"/>
        <v>17797.64</v>
      </c>
      <c r="L27" s="681">
        <f t="shared" si="22"/>
        <v>12840.86</v>
      </c>
      <c r="M27" s="681">
        <f t="shared" si="22"/>
        <v>0</v>
      </c>
      <c r="N27" s="672"/>
      <c r="O27" s="673">
        <v>0</v>
      </c>
      <c r="P27" s="673" t="s">
        <v>363</v>
      </c>
      <c r="Q27" s="673">
        <v>23695.4</v>
      </c>
      <c r="R27" s="673">
        <v>1445.56</v>
      </c>
      <c r="S27" s="673">
        <v>17554.66</v>
      </c>
      <c r="T27" s="673">
        <v>16650.080000000002</v>
      </c>
      <c r="U27" s="673">
        <v>16093.46</v>
      </c>
      <c r="V27" s="673">
        <v>10087.93</v>
      </c>
      <c r="W27" s="673">
        <v>22769.41</v>
      </c>
      <c r="X27" s="673">
        <v>17797.64</v>
      </c>
      <c r="Y27" s="673">
        <v>12840.86</v>
      </c>
      <c r="Z27" s="673">
        <v>0</v>
      </c>
      <c r="AA27" s="673">
        <v>138935</v>
      </c>
    </row>
    <row r="28" spans="2:27" ht="18.95" customHeight="1">
      <c r="B28" s="680" t="s">
        <v>364</v>
      </c>
      <c r="C28" s="681">
        <f t="shared" si="0"/>
        <v>576208.59215599997</v>
      </c>
      <c r="D28" s="681">
        <f t="shared" ref="D28:M28" si="23">Q28</f>
        <v>79714.42</v>
      </c>
      <c r="E28" s="681">
        <f t="shared" si="23"/>
        <v>5236.07</v>
      </c>
      <c r="F28" s="681">
        <f t="shared" si="23"/>
        <v>61690.814842</v>
      </c>
      <c r="G28" s="681">
        <f t="shared" si="23"/>
        <v>58972.185988999998</v>
      </c>
      <c r="H28" s="681">
        <f t="shared" si="23"/>
        <v>63266.417887000003</v>
      </c>
      <c r="I28" s="681">
        <f t="shared" si="23"/>
        <v>50589.418755999999</v>
      </c>
      <c r="J28" s="681">
        <f t="shared" si="23"/>
        <v>106261.06791</v>
      </c>
      <c r="K28" s="681">
        <f t="shared" si="23"/>
        <v>81772.958970000007</v>
      </c>
      <c r="L28" s="681">
        <f t="shared" si="23"/>
        <v>68067.487802000003</v>
      </c>
      <c r="M28" s="681">
        <f t="shared" si="23"/>
        <v>637.75</v>
      </c>
      <c r="N28" s="672"/>
      <c r="O28" s="673">
        <v>0</v>
      </c>
      <c r="P28" s="673" t="s">
        <v>365</v>
      </c>
      <c r="Q28" s="673">
        <v>79714.42</v>
      </c>
      <c r="R28" s="673">
        <v>5236.07</v>
      </c>
      <c r="S28" s="673">
        <v>61690.814842</v>
      </c>
      <c r="T28" s="673">
        <v>58972.185988999998</v>
      </c>
      <c r="U28" s="673">
        <v>63266.417887000003</v>
      </c>
      <c r="V28" s="673">
        <v>50589.418755999999</v>
      </c>
      <c r="W28" s="673">
        <v>106261.06791</v>
      </c>
      <c r="X28" s="673">
        <v>81772.958970000007</v>
      </c>
      <c r="Y28" s="673">
        <v>68067.487802000003</v>
      </c>
      <c r="Z28" s="673">
        <v>637.75</v>
      </c>
      <c r="AA28" s="673">
        <v>576208.59215599997</v>
      </c>
    </row>
    <row r="29" spans="2:27" ht="18.95" customHeight="1">
      <c r="B29" s="680" t="s">
        <v>366</v>
      </c>
      <c r="C29" s="681">
        <f t="shared" si="0"/>
        <v>114494.16770000001</v>
      </c>
      <c r="D29" s="681">
        <f t="shared" ref="D29:M29" si="24">Q29</f>
        <v>39560.765800000001</v>
      </c>
      <c r="E29" s="681">
        <f t="shared" si="24"/>
        <v>370.9975</v>
      </c>
      <c r="F29" s="681">
        <f t="shared" si="24"/>
        <v>6678.3870999999999</v>
      </c>
      <c r="G29" s="681">
        <f t="shared" si="24"/>
        <v>5436.8</v>
      </c>
      <c r="H29" s="681">
        <f t="shared" si="24"/>
        <v>11910.67</v>
      </c>
      <c r="I29" s="681">
        <f t="shared" si="24"/>
        <v>3751.4</v>
      </c>
      <c r="J29" s="681">
        <f t="shared" si="24"/>
        <v>21046.616999999998</v>
      </c>
      <c r="K29" s="681">
        <f t="shared" si="24"/>
        <v>8839.0220000000008</v>
      </c>
      <c r="L29" s="681">
        <f t="shared" si="24"/>
        <v>7421.2421999999997</v>
      </c>
      <c r="M29" s="681">
        <f t="shared" si="24"/>
        <v>9478.2661000000007</v>
      </c>
      <c r="N29" s="672"/>
      <c r="O29" s="673">
        <v>0</v>
      </c>
      <c r="P29" s="673" t="s">
        <v>367</v>
      </c>
      <c r="Q29" s="673">
        <v>39560.765800000001</v>
      </c>
      <c r="R29" s="673">
        <v>370.9975</v>
      </c>
      <c r="S29" s="673">
        <v>6678.3870999999999</v>
      </c>
      <c r="T29" s="673">
        <v>5436.8</v>
      </c>
      <c r="U29" s="673">
        <v>11910.67</v>
      </c>
      <c r="V29" s="673">
        <v>3751.4</v>
      </c>
      <c r="W29" s="673">
        <v>21046.616999999998</v>
      </c>
      <c r="X29" s="673">
        <v>8839.0220000000008</v>
      </c>
      <c r="Y29" s="673">
        <v>7421.2421999999997</v>
      </c>
      <c r="Z29" s="673">
        <v>9478.2661000000007</v>
      </c>
      <c r="AA29" s="673">
        <v>114494.16770000001</v>
      </c>
    </row>
    <row r="30" spans="2:27" ht="27">
      <c r="B30" s="683" t="s">
        <v>368</v>
      </c>
      <c r="C30" s="681">
        <f t="shared" si="0"/>
        <v>129431.4314</v>
      </c>
      <c r="D30" s="681">
        <f t="shared" ref="D30:M30" si="25">Q30</f>
        <v>38577.496800000001</v>
      </c>
      <c r="E30" s="681">
        <f t="shared" si="25"/>
        <v>2586.9899999999998</v>
      </c>
      <c r="F30" s="681">
        <f t="shared" si="25"/>
        <v>11456.0646</v>
      </c>
      <c r="G30" s="681">
        <f t="shared" si="25"/>
        <v>11177.46</v>
      </c>
      <c r="H30" s="681">
        <f t="shared" si="25"/>
        <v>10281.969999999999</v>
      </c>
      <c r="I30" s="681">
        <f t="shared" si="25"/>
        <v>4741.78</v>
      </c>
      <c r="J30" s="681">
        <f t="shared" si="25"/>
        <v>14731.49</v>
      </c>
      <c r="K30" s="681">
        <f t="shared" si="25"/>
        <v>13826.69</v>
      </c>
      <c r="L30" s="681">
        <f t="shared" si="25"/>
        <v>21179.86</v>
      </c>
      <c r="M30" s="681">
        <f t="shared" si="25"/>
        <v>871.63</v>
      </c>
      <c r="N30" s="672"/>
      <c r="O30" s="673">
        <v>0</v>
      </c>
      <c r="P30" s="673" t="s">
        <v>369</v>
      </c>
      <c r="Q30" s="673">
        <v>38577.496800000001</v>
      </c>
      <c r="R30" s="673">
        <v>2586.9899999999998</v>
      </c>
      <c r="S30" s="673">
        <v>11456.0646</v>
      </c>
      <c r="T30" s="673">
        <v>11177.46</v>
      </c>
      <c r="U30" s="673">
        <v>10281.969999999999</v>
      </c>
      <c r="V30" s="673">
        <v>4741.78</v>
      </c>
      <c r="W30" s="673">
        <v>14731.49</v>
      </c>
      <c r="X30" s="673">
        <v>13826.69</v>
      </c>
      <c r="Y30" s="673">
        <v>21179.86</v>
      </c>
      <c r="Z30" s="673">
        <v>871.63</v>
      </c>
      <c r="AA30" s="673">
        <v>129431.4314</v>
      </c>
    </row>
    <row r="31" spans="2:27" ht="27">
      <c r="B31" s="683" t="s">
        <v>370</v>
      </c>
      <c r="C31" s="681">
        <f t="shared" si="0"/>
        <v>1041701.247543</v>
      </c>
      <c r="D31" s="681">
        <f t="shared" ref="D31:M31" si="26">Q31</f>
        <v>157981.81368200001</v>
      </c>
      <c r="E31" s="681">
        <f t="shared" si="26"/>
        <v>12887.411099999999</v>
      </c>
      <c r="F31" s="681">
        <f t="shared" si="26"/>
        <v>88796.779500000004</v>
      </c>
      <c r="G31" s="681">
        <f t="shared" si="26"/>
        <v>116768.913</v>
      </c>
      <c r="H31" s="681">
        <f t="shared" si="26"/>
        <v>136210.15909999999</v>
      </c>
      <c r="I31" s="681">
        <f t="shared" si="26"/>
        <v>92142.643800000005</v>
      </c>
      <c r="J31" s="681">
        <f t="shared" si="26"/>
        <v>152860.3389</v>
      </c>
      <c r="K31" s="681">
        <f t="shared" si="26"/>
        <v>163748.42486100001</v>
      </c>
      <c r="L31" s="681">
        <f t="shared" si="26"/>
        <v>118633.5788</v>
      </c>
      <c r="M31" s="681">
        <f t="shared" si="26"/>
        <v>1671.1848</v>
      </c>
      <c r="N31" s="672"/>
      <c r="O31" s="673">
        <v>0</v>
      </c>
      <c r="P31" s="673" t="s">
        <v>371</v>
      </c>
      <c r="Q31" s="673">
        <v>157981.81368200001</v>
      </c>
      <c r="R31" s="673">
        <v>12887.411099999999</v>
      </c>
      <c r="S31" s="673">
        <v>88796.779500000004</v>
      </c>
      <c r="T31" s="673">
        <v>116768.913</v>
      </c>
      <c r="U31" s="673">
        <v>136210.15909999999</v>
      </c>
      <c r="V31" s="673">
        <v>92142.643800000005</v>
      </c>
      <c r="W31" s="673">
        <v>152860.3389</v>
      </c>
      <c r="X31" s="673">
        <v>163748.42486100001</v>
      </c>
      <c r="Y31" s="673">
        <v>118633.5788</v>
      </c>
      <c r="Z31" s="673">
        <v>1671.1848</v>
      </c>
      <c r="AA31" s="673">
        <v>1041701.247543</v>
      </c>
    </row>
    <row r="32" spans="2:27" ht="18.95" customHeight="1">
      <c r="B32" s="680" t="s">
        <v>372</v>
      </c>
      <c r="C32" s="681">
        <f t="shared" si="0"/>
        <v>1358265.05</v>
      </c>
      <c r="D32" s="681">
        <f t="shared" ref="D32:M32" si="27">Q32</f>
        <v>182807.17499999999</v>
      </c>
      <c r="E32" s="681">
        <f t="shared" si="27"/>
        <v>21626.77</v>
      </c>
      <c r="F32" s="681">
        <f t="shared" si="27"/>
        <v>128463.86</v>
      </c>
      <c r="G32" s="681">
        <f t="shared" si="27"/>
        <v>149118.63</v>
      </c>
      <c r="H32" s="681">
        <f t="shared" si="27"/>
        <v>159425.67000000001</v>
      </c>
      <c r="I32" s="681">
        <f t="shared" si="27"/>
        <v>138863.71</v>
      </c>
      <c r="J32" s="681">
        <f t="shared" si="27"/>
        <v>225027.42499999999</v>
      </c>
      <c r="K32" s="681">
        <f t="shared" si="27"/>
        <v>213085.3</v>
      </c>
      <c r="L32" s="681">
        <f t="shared" si="27"/>
        <v>132987.53</v>
      </c>
      <c r="M32" s="681">
        <f t="shared" si="27"/>
        <v>6858.98</v>
      </c>
      <c r="N32" s="672"/>
      <c r="O32" s="673">
        <v>0</v>
      </c>
      <c r="P32" s="673" t="s">
        <v>373</v>
      </c>
      <c r="Q32" s="673">
        <v>182807.17499999999</v>
      </c>
      <c r="R32" s="673">
        <v>21626.77</v>
      </c>
      <c r="S32" s="673">
        <v>128463.86</v>
      </c>
      <c r="T32" s="673">
        <v>149118.63</v>
      </c>
      <c r="U32" s="673">
        <v>159425.67000000001</v>
      </c>
      <c r="V32" s="673">
        <v>138863.71</v>
      </c>
      <c r="W32" s="673">
        <v>225027.42499999999</v>
      </c>
      <c r="X32" s="673">
        <v>213085.3</v>
      </c>
      <c r="Y32" s="673">
        <v>132987.53</v>
      </c>
      <c r="Z32" s="673">
        <v>6858.98</v>
      </c>
      <c r="AA32" s="673">
        <v>1358265.05</v>
      </c>
    </row>
    <row r="33" spans="1:28" ht="18.95" customHeight="1">
      <c r="B33" s="680" t="s">
        <v>374</v>
      </c>
      <c r="C33" s="681">
        <f t="shared" si="0"/>
        <v>169460</v>
      </c>
      <c r="D33" s="681">
        <f t="shared" ref="D33:M33" si="28">Q33</f>
        <v>30032</v>
      </c>
      <c r="E33" s="681">
        <f t="shared" si="28"/>
        <v>192</v>
      </c>
      <c r="F33" s="681">
        <f t="shared" si="28"/>
        <v>7376.8</v>
      </c>
      <c r="G33" s="681">
        <f t="shared" si="28"/>
        <v>15128.22</v>
      </c>
      <c r="H33" s="681">
        <f t="shared" si="28"/>
        <v>10200</v>
      </c>
      <c r="I33" s="681">
        <f t="shared" si="28"/>
        <v>40914.67</v>
      </c>
      <c r="J33" s="681">
        <f t="shared" si="28"/>
        <v>8031</v>
      </c>
      <c r="K33" s="681">
        <f t="shared" si="28"/>
        <v>4667.93</v>
      </c>
      <c r="L33" s="681">
        <f t="shared" si="28"/>
        <v>22602.38</v>
      </c>
      <c r="M33" s="681">
        <f t="shared" si="28"/>
        <v>30315</v>
      </c>
      <c r="N33" s="672"/>
      <c r="O33" s="673">
        <v>0</v>
      </c>
      <c r="P33" s="673" t="s">
        <v>375</v>
      </c>
      <c r="Q33" s="673">
        <v>30032</v>
      </c>
      <c r="R33" s="673">
        <v>192</v>
      </c>
      <c r="S33" s="673">
        <v>7376.8</v>
      </c>
      <c r="T33" s="673">
        <v>15128.22</v>
      </c>
      <c r="U33" s="673">
        <v>10200</v>
      </c>
      <c r="V33" s="673">
        <v>40914.67</v>
      </c>
      <c r="W33" s="673">
        <v>8031</v>
      </c>
      <c r="X33" s="673">
        <v>4667.93</v>
      </c>
      <c r="Y33" s="673">
        <v>22602.38</v>
      </c>
      <c r="Z33" s="673">
        <v>30315</v>
      </c>
      <c r="AA33" s="673">
        <v>169460</v>
      </c>
    </row>
    <row r="34" spans="1:28" ht="18.95" customHeight="1">
      <c r="B34" s="680" t="s">
        <v>376</v>
      </c>
      <c r="C34" s="681">
        <f t="shared" si="0"/>
        <v>0</v>
      </c>
      <c r="D34" s="681">
        <f t="shared" ref="D34:M34" si="29">Q34</f>
        <v>0</v>
      </c>
      <c r="E34" s="681">
        <f t="shared" si="29"/>
        <v>0</v>
      </c>
      <c r="F34" s="681">
        <f t="shared" si="29"/>
        <v>0</v>
      </c>
      <c r="G34" s="681">
        <f t="shared" si="29"/>
        <v>0</v>
      </c>
      <c r="H34" s="681">
        <f t="shared" si="29"/>
        <v>0</v>
      </c>
      <c r="I34" s="681">
        <f t="shared" si="29"/>
        <v>0</v>
      </c>
      <c r="J34" s="681">
        <f t="shared" si="29"/>
        <v>0</v>
      </c>
      <c r="K34" s="681">
        <f t="shared" si="29"/>
        <v>0</v>
      </c>
      <c r="L34" s="681">
        <f t="shared" si="29"/>
        <v>0</v>
      </c>
      <c r="M34" s="681">
        <f t="shared" si="29"/>
        <v>0</v>
      </c>
      <c r="N34" s="672"/>
      <c r="O34" s="673">
        <v>0</v>
      </c>
    </row>
    <row r="35" spans="1:28" ht="18.95" customHeight="1">
      <c r="B35" s="680" t="s">
        <v>377</v>
      </c>
      <c r="C35" s="681">
        <f t="shared" si="0"/>
        <v>1403830.0896999999</v>
      </c>
      <c r="D35" s="681">
        <f t="shared" ref="D35:M35" si="30">Q35</f>
        <v>146602.07380000001</v>
      </c>
      <c r="E35" s="681">
        <f t="shared" si="30"/>
        <v>13658.61</v>
      </c>
      <c r="F35" s="681">
        <f t="shared" si="30"/>
        <v>204337.11</v>
      </c>
      <c r="G35" s="681">
        <f t="shared" si="30"/>
        <v>213646.84</v>
      </c>
      <c r="H35" s="681">
        <f t="shared" si="30"/>
        <v>224591.74</v>
      </c>
      <c r="I35" s="681">
        <f t="shared" si="30"/>
        <v>72173.929999999993</v>
      </c>
      <c r="J35" s="681">
        <f t="shared" si="30"/>
        <v>164731.84</v>
      </c>
      <c r="K35" s="681">
        <f t="shared" si="30"/>
        <v>182081.33590000001</v>
      </c>
      <c r="L35" s="681">
        <f t="shared" si="30"/>
        <v>178564.69</v>
      </c>
      <c r="M35" s="681">
        <f t="shared" si="30"/>
        <v>3441.92</v>
      </c>
      <c r="N35" s="672"/>
      <c r="O35" s="673">
        <v>0</v>
      </c>
      <c r="P35" s="673" t="s">
        <v>378</v>
      </c>
      <c r="Q35" s="673">
        <v>146602.07380000001</v>
      </c>
      <c r="R35" s="673">
        <v>13658.61</v>
      </c>
      <c r="S35" s="673">
        <v>204337.11</v>
      </c>
      <c r="T35" s="673">
        <v>213646.84</v>
      </c>
      <c r="U35" s="673">
        <v>224591.74</v>
      </c>
      <c r="V35" s="673">
        <v>72173.929999999993</v>
      </c>
      <c r="W35" s="673">
        <v>164731.84</v>
      </c>
      <c r="X35" s="673">
        <v>182081.33590000001</v>
      </c>
      <c r="Y35" s="673">
        <v>178564.69</v>
      </c>
      <c r="Z35" s="673">
        <v>3441.92</v>
      </c>
      <c r="AA35" s="673">
        <v>1403830.0896999999</v>
      </c>
    </row>
    <row r="36" spans="1:28" ht="18.95" customHeight="1">
      <c r="B36" s="680" t="s">
        <v>379</v>
      </c>
      <c r="C36" s="681">
        <f t="shared" si="0"/>
        <v>402348.01</v>
      </c>
      <c r="D36" s="681">
        <f t="shared" ref="D36:M36" si="31">Q36</f>
        <v>54307.71</v>
      </c>
      <c r="E36" s="681">
        <f t="shared" si="31"/>
        <v>1211.6600000000001</v>
      </c>
      <c r="F36" s="681">
        <f t="shared" si="31"/>
        <v>63830.33</v>
      </c>
      <c r="G36" s="681">
        <f t="shared" si="31"/>
        <v>53170.07</v>
      </c>
      <c r="H36" s="681">
        <f t="shared" si="31"/>
        <v>51162.7</v>
      </c>
      <c r="I36" s="681">
        <f t="shared" si="31"/>
        <v>22933.200000000001</v>
      </c>
      <c r="J36" s="681">
        <f t="shared" si="31"/>
        <v>26793.02</v>
      </c>
      <c r="K36" s="681">
        <f t="shared" si="31"/>
        <v>61270.12</v>
      </c>
      <c r="L36" s="681">
        <f t="shared" si="31"/>
        <v>65284.2</v>
      </c>
      <c r="M36" s="681">
        <f t="shared" si="31"/>
        <v>2385</v>
      </c>
      <c r="N36" s="672"/>
      <c r="O36" s="673">
        <v>0</v>
      </c>
      <c r="P36" s="673" t="s">
        <v>380</v>
      </c>
      <c r="Q36" s="673">
        <v>54307.71</v>
      </c>
      <c r="R36" s="673">
        <v>1211.6600000000001</v>
      </c>
      <c r="S36" s="673">
        <v>63830.33</v>
      </c>
      <c r="T36" s="673">
        <v>53170.07</v>
      </c>
      <c r="U36" s="673">
        <v>51162.7</v>
      </c>
      <c r="V36" s="673">
        <v>22933.200000000001</v>
      </c>
      <c r="W36" s="673">
        <v>26793.02</v>
      </c>
      <c r="X36" s="673">
        <v>61270.12</v>
      </c>
      <c r="Y36" s="673">
        <v>65284.2</v>
      </c>
      <c r="Z36" s="673">
        <v>2385</v>
      </c>
      <c r="AA36" s="673">
        <v>402348.01</v>
      </c>
    </row>
    <row r="37" spans="1:28" ht="27">
      <c r="B37" s="683" t="s">
        <v>381</v>
      </c>
      <c r="C37" s="681">
        <f t="shared" si="0"/>
        <v>4002</v>
      </c>
      <c r="D37" s="681">
        <f t="shared" ref="D37:M37" si="32">Q37</f>
        <v>174</v>
      </c>
      <c r="E37" s="681">
        <f t="shared" si="32"/>
        <v>0</v>
      </c>
      <c r="F37" s="681">
        <f t="shared" si="32"/>
        <v>870</v>
      </c>
      <c r="G37" s="681">
        <f t="shared" si="32"/>
        <v>870</v>
      </c>
      <c r="H37" s="681">
        <f t="shared" si="32"/>
        <v>1044</v>
      </c>
      <c r="I37" s="681">
        <f t="shared" si="32"/>
        <v>0</v>
      </c>
      <c r="J37" s="681">
        <f t="shared" si="32"/>
        <v>0</v>
      </c>
      <c r="K37" s="681">
        <f t="shared" si="32"/>
        <v>522</v>
      </c>
      <c r="L37" s="681">
        <f t="shared" si="32"/>
        <v>522</v>
      </c>
      <c r="M37" s="681">
        <f t="shared" si="32"/>
        <v>0</v>
      </c>
      <c r="N37" s="672"/>
      <c r="O37" s="673">
        <v>0</v>
      </c>
      <c r="P37" s="673" t="s">
        <v>382</v>
      </c>
      <c r="Q37" s="673">
        <v>174</v>
      </c>
      <c r="R37" s="673">
        <v>0</v>
      </c>
      <c r="S37" s="673">
        <v>870</v>
      </c>
      <c r="T37" s="673">
        <v>870</v>
      </c>
      <c r="U37" s="673">
        <v>1044</v>
      </c>
      <c r="V37" s="673">
        <v>0</v>
      </c>
      <c r="W37" s="673">
        <v>0</v>
      </c>
      <c r="X37" s="673">
        <v>522</v>
      </c>
      <c r="Y37" s="673">
        <v>522</v>
      </c>
      <c r="Z37" s="673">
        <v>0</v>
      </c>
      <c r="AA37" s="673">
        <v>4002</v>
      </c>
    </row>
    <row r="38" spans="1:28" ht="18.75" customHeight="1">
      <c r="A38" s="682">
        <v>6</v>
      </c>
      <c r="B38" s="683" t="s">
        <v>383</v>
      </c>
      <c r="C38" s="681">
        <f t="shared" si="0"/>
        <v>0</v>
      </c>
      <c r="D38" s="681">
        <f t="shared" ref="D38:M38" si="33">Q38</f>
        <v>0</v>
      </c>
      <c r="E38" s="681">
        <f t="shared" si="33"/>
        <v>0</v>
      </c>
      <c r="F38" s="681">
        <f t="shared" si="33"/>
        <v>0</v>
      </c>
      <c r="G38" s="681">
        <f t="shared" si="33"/>
        <v>0</v>
      </c>
      <c r="H38" s="681">
        <f t="shared" si="33"/>
        <v>0</v>
      </c>
      <c r="I38" s="681">
        <f t="shared" si="33"/>
        <v>0</v>
      </c>
      <c r="J38" s="681">
        <f t="shared" si="33"/>
        <v>0</v>
      </c>
      <c r="K38" s="681">
        <f t="shared" si="33"/>
        <v>0</v>
      </c>
      <c r="L38" s="681">
        <f t="shared" si="33"/>
        <v>0</v>
      </c>
      <c r="M38" s="681">
        <f t="shared" si="33"/>
        <v>0</v>
      </c>
      <c r="N38" s="672"/>
      <c r="O38" s="673">
        <v>0</v>
      </c>
    </row>
    <row r="39" spans="1:28" ht="18.95" customHeight="1">
      <c r="B39" s="680" t="s">
        <v>384</v>
      </c>
      <c r="C39" s="681">
        <f t="shared" si="0"/>
        <v>0</v>
      </c>
      <c r="D39" s="681">
        <f t="shared" ref="D39:M39" si="34">Q39</f>
        <v>0</v>
      </c>
      <c r="E39" s="681">
        <f t="shared" si="34"/>
        <v>0</v>
      </c>
      <c r="F39" s="681">
        <f t="shared" si="34"/>
        <v>0</v>
      </c>
      <c r="G39" s="681">
        <f t="shared" si="34"/>
        <v>0</v>
      </c>
      <c r="H39" s="681">
        <f t="shared" si="34"/>
        <v>0</v>
      </c>
      <c r="I39" s="681">
        <f t="shared" si="34"/>
        <v>0</v>
      </c>
      <c r="J39" s="681">
        <f t="shared" si="34"/>
        <v>0</v>
      </c>
      <c r="K39" s="681">
        <f t="shared" si="34"/>
        <v>0</v>
      </c>
      <c r="L39" s="681">
        <f t="shared" si="34"/>
        <v>0</v>
      </c>
      <c r="M39" s="681">
        <f t="shared" si="34"/>
        <v>0</v>
      </c>
      <c r="N39" s="672"/>
      <c r="O39" s="673">
        <v>0</v>
      </c>
    </row>
    <row r="40" spans="1:28" ht="27">
      <c r="B40" s="683" t="s">
        <v>385</v>
      </c>
      <c r="C40" s="681">
        <f t="shared" si="0"/>
        <v>18009.5</v>
      </c>
      <c r="D40" s="681">
        <f t="shared" ref="D40:M40" si="35">Q40</f>
        <v>263.2</v>
      </c>
      <c r="E40" s="681">
        <f t="shared" si="35"/>
        <v>2002.3</v>
      </c>
      <c r="F40" s="681">
        <f t="shared" si="35"/>
        <v>101</v>
      </c>
      <c r="G40" s="681">
        <f t="shared" si="35"/>
        <v>128</v>
      </c>
      <c r="H40" s="681">
        <f t="shared" si="35"/>
        <v>261</v>
      </c>
      <c r="I40" s="681">
        <f t="shared" si="35"/>
        <v>14776.7</v>
      </c>
      <c r="J40" s="681">
        <f t="shared" si="35"/>
        <v>156</v>
      </c>
      <c r="K40" s="681">
        <f t="shared" si="35"/>
        <v>214.3</v>
      </c>
      <c r="L40" s="681">
        <f t="shared" si="35"/>
        <v>107</v>
      </c>
      <c r="M40" s="681">
        <f t="shared" si="35"/>
        <v>0</v>
      </c>
      <c r="N40" s="672"/>
      <c r="P40" s="673" t="s">
        <v>386</v>
      </c>
      <c r="Q40" s="673">
        <v>263.2</v>
      </c>
      <c r="R40" s="673">
        <v>2002.3</v>
      </c>
      <c r="S40" s="673">
        <v>101</v>
      </c>
      <c r="T40" s="673">
        <v>128</v>
      </c>
      <c r="U40" s="673">
        <v>261</v>
      </c>
      <c r="V40" s="673">
        <v>14776.7</v>
      </c>
      <c r="W40" s="673">
        <v>156</v>
      </c>
      <c r="X40" s="673">
        <v>214.3</v>
      </c>
      <c r="Y40" s="673">
        <v>107</v>
      </c>
      <c r="Z40" s="673">
        <v>0</v>
      </c>
      <c r="AA40" s="673">
        <v>18009.5</v>
      </c>
    </row>
    <row r="41" spans="1:28" ht="18.95" customHeight="1">
      <c r="B41" s="680" t="s">
        <v>387</v>
      </c>
      <c r="C41" s="681">
        <f t="shared" si="0"/>
        <v>306350.23</v>
      </c>
      <c r="D41" s="681">
        <f t="shared" ref="D41:M41" si="36">Q41</f>
        <v>118176.54</v>
      </c>
      <c r="E41" s="681">
        <f t="shared" si="36"/>
        <v>434.08</v>
      </c>
      <c r="F41" s="681">
        <f t="shared" si="36"/>
        <v>6306.8</v>
      </c>
      <c r="G41" s="681">
        <f t="shared" si="36"/>
        <v>21098.2</v>
      </c>
      <c r="H41" s="681">
        <f t="shared" si="36"/>
        <v>7616.22</v>
      </c>
      <c r="I41" s="681">
        <f t="shared" si="36"/>
        <v>27138.29</v>
      </c>
      <c r="J41" s="681">
        <f t="shared" si="36"/>
        <v>56533.77</v>
      </c>
      <c r="K41" s="681">
        <f t="shared" si="36"/>
        <v>47868.95</v>
      </c>
      <c r="L41" s="681">
        <f t="shared" si="36"/>
        <v>21175.05</v>
      </c>
      <c r="M41" s="681">
        <f t="shared" si="36"/>
        <v>2.33</v>
      </c>
      <c r="N41" s="672"/>
      <c r="O41" s="673">
        <v>0</v>
      </c>
      <c r="P41" s="673" t="s">
        <v>388</v>
      </c>
      <c r="Q41" s="673">
        <v>118176.54</v>
      </c>
      <c r="R41" s="673">
        <v>434.08</v>
      </c>
      <c r="S41" s="673">
        <v>6306.8</v>
      </c>
      <c r="T41" s="673">
        <v>21098.2</v>
      </c>
      <c r="U41" s="673">
        <v>7616.22</v>
      </c>
      <c r="V41" s="673">
        <v>27138.29</v>
      </c>
      <c r="W41" s="673">
        <v>56533.77</v>
      </c>
      <c r="X41" s="673">
        <v>47868.95</v>
      </c>
      <c r="Y41" s="673">
        <v>21175.05</v>
      </c>
      <c r="Z41" s="673">
        <v>2.33</v>
      </c>
      <c r="AA41" s="673">
        <v>306350.23</v>
      </c>
    </row>
    <row r="42" spans="1:28" ht="18.75" customHeight="1">
      <c r="B42" s="683" t="s">
        <v>389</v>
      </c>
      <c r="C42" s="681">
        <f t="shared" si="0"/>
        <v>24182</v>
      </c>
      <c r="D42" s="681">
        <f t="shared" ref="D42:M42" si="37">Q42</f>
        <v>2655.66</v>
      </c>
      <c r="E42" s="681">
        <f t="shared" si="37"/>
        <v>1722</v>
      </c>
      <c r="F42" s="681">
        <f t="shared" si="37"/>
        <v>3854.13</v>
      </c>
      <c r="G42" s="681">
        <f t="shared" si="37"/>
        <v>7843.23</v>
      </c>
      <c r="H42" s="681">
        <f t="shared" si="37"/>
        <v>1537.52</v>
      </c>
      <c r="I42" s="681">
        <f t="shared" si="37"/>
        <v>174.59</v>
      </c>
      <c r="J42" s="681">
        <f t="shared" si="37"/>
        <v>1116.52</v>
      </c>
      <c r="K42" s="681">
        <f t="shared" si="37"/>
        <v>445.86</v>
      </c>
      <c r="L42" s="681">
        <f t="shared" si="37"/>
        <v>2136.39</v>
      </c>
      <c r="M42" s="681">
        <f t="shared" si="37"/>
        <v>2696.1</v>
      </c>
      <c r="N42" s="672"/>
      <c r="O42" s="673">
        <v>0</v>
      </c>
      <c r="P42" s="673" t="s">
        <v>390</v>
      </c>
      <c r="Q42" s="673">
        <v>2655.66</v>
      </c>
      <c r="R42" s="673">
        <v>1722</v>
      </c>
      <c r="S42" s="673">
        <v>3854.13</v>
      </c>
      <c r="T42" s="673">
        <v>7843.23</v>
      </c>
      <c r="U42" s="673">
        <v>1537.52</v>
      </c>
      <c r="V42" s="673">
        <v>174.59</v>
      </c>
      <c r="W42" s="673">
        <v>1116.52</v>
      </c>
      <c r="X42" s="673">
        <v>445.86</v>
      </c>
      <c r="Y42" s="673">
        <v>2136.39</v>
      </c>
      <c r="Z42" s="673">
        <v>2696.1</v>
      </c>
      <c r="AA42" s="673">
        <v>24182</v>
      </c>
    </row>
    <row r="43" spans="1:28" ht="27">
      <c r="B43" s="683" t="s">
        <v>391</v>
      </c>
      <c r="C43" s="681">
        <f t="shared" si="0"/>
        <v>26400</v>
      </c>
      <c r="D43" s="681">
        <f t="shared" ref="D43:M43" si="38">Q43</f>
        <v>600</v>
      </c>
      <c r="E43" s="681">
        <f t="shared" si="38"/>
        <v>300</v>
      </c>
      <c r="F43" s="681">
        <f t="shared" si="38"/>
        <v>7500</v>
      </c>
      <c r="G43" s="681">
        <f t="shared" si="38"/>
        <v>10800</v>
      </c>
      <c r="H43" s="681">
        <f t="shared" si="38"/>
        <v>800</v>
      </c>
      <c r="I43" s="681">
        <f t="shared" si="38"/>
        <v>500</v>
      </c>
      <c r="J43" s="681">
        <f t="shared" si="38"/>
        <v>600</v>
      </c>
      <c r="K43" s="681">
        <f t="shared" si="38"/>
        <v>400</v>
      </c>
      <c r="L43" s="681">
        <f t="shared" si="38"/>
        <v>4900</v>
      </c>
      <c r="M43" s="681">
        <f t="shared" si="38"/>
        <v>0</v>
      </c>
      <c r="N43" s="672"/>
      <c r="O43" s="673">
        <v>0</v>
      </c>
      <c r="P43" s="673" t="s">
        <v>392</v>
      </c>
      <c r="Q43" s="673">
        <v>600</v>
      </c>
      <c r="R43" s="673">
        <v>300</v>
      </c>
      <c r="S43" s="673">
        <v>7500</v>
      </c>
      <c r="T43" s="673">
        <v>10800</v>
      </c>
      <c r="U43" s="673">
        <v>800</v>
      </c>
      <c r="V43" s="673">
        <v>500</v>
      </c>
      <c r="W43" s="673">
        <v>600</v>
      </c>
      <c r="X43" s="673">
        <v>400</v>
      </c>
      <c r="Y43" s="673">
        <v>4900</v>
      </c>
      <c r="Z43" s="673">
        <v>0</v>
      </c>
      <c r="AA43" s="673">
        <v>26400</v>
      </c>
    </row>
    <row r="44" spans="1:28" ht="18.95" customHeight="1">
      <c r="B44" s="680" t="s">
        <v>393</v>
      </c>
      <c r="C44" s="681">
        <f t="shared" si="0"/>
        <v>561616.73</v>
      </c>
      <c r="D44" s="681">
        <f t="shared" ref="D44:M44" si="39">Q44</f>
        <v>64557.84</v>
      </c>
      <c r="E44" s="681">
        <f t="shared" si="39"/>
        <v>71432</v>
      </c>
      <c r="F44" s="681">
        <f t="shared" si="39"/>
        <v>62199.39</v>
      </c>
      <c r="G44" s="681">
        <f t="shared" si="39"/>
        <v>81783.429999999993</v>
      </c>
      <c r="H44" s="681">
        <f t="shared" si="39"/>
        <v>62881.08</v>
      </c>
      <c r="I44" s="681">
        <f t="shared" si="39"/>
        <v>22277.5</v>
      </c>
      <c r="J44" s="681">
        <f t="shared" si="39"/>
        <v>93849.59</v>
      </c>
      <c r="K44" s="681">
        <f t="shared" si="39"/>
        <v>46972.51</v>
      </c>
      <c r="L44" s="681">
        <f t="shared" si="39"/>
        <v>49361.39</v>
      </c>
      <c r="M44" s="681">
        <f t="shared" si="39"/>
        <v>6302</v>
      </c>
      <c r="N44" s="672"/>
      <c r="O44" s="673">
        <v>0</v>
      </c>
      <c r="P44" s="673" t="s">
        <v>394</v>
      </c>
      <c r="Q44" s="673">
        <v>64557.84</v>
      </c>
      <c r="R44" s="673">
        <v>71432</v>
      </c>
      <c r="S44" s="673">
        <v>62199.39</v>
      </c>
      <c r="T44" s="673">
        <v>81783.429999999993</v>
      </c>
      <c r="U44" s="673">
        <v>62881.08</v>
      </c>
      <c r="V44" s="673">
        <v>22277.5</v>
      </c>
      <c r="W44" s="673">
        <v>93849.59</v>
      </c>
      <c r="X44" s="673">
        <v>46972.51</v>
      </c>
      <c r="Y44" s="673">
        <v>49361.39</v>
      </c>
      <c r="Z44" s="673">
        <v>6302</v>
      </c>
      <c r="AA44" s="673">
        <v>561616.73</v>
      </c>
    </row>
    <row r="45" spans="1:28" s="672" customFormat="1" ht="18.95" customHeight="1">
      <c r="B45" s="678" t="s">
        <v>157</v>
      </c>
      <c r="C45" s="679">
        <f t="shared" si="0"/>
        <v>2082639.54568</v>
      </c>
      <c r="D45" s="679">
        <f t="shared" ref="D45:M45" si="40">SUM(D46:D64)</f>
        <v>371056.21305600001</v>
      </c>
      <c r="E45" s="679">
        <f t="shared" si="40"/>
        <v>57252.206693</v>
      </c>
      <c r="F45" s="679">
        <f t="shared" si="40"/>
        <v>274467.95935000002</v>
      </c>
      <c r="G45" s="679">
        <f t="shared" si="40"/>
        <v>290707.80553200003</v>
      </c>
      <c r="H45" s="679">
        <f t="shared" si="40"/>
        <v>237079.912396</v>
      </c>
      <c r="I45" s="679">
        <f t="shared" si="40"/>
        <v>116831.068188</v>
      </c>
      <c r="J45" s="679">
        <f t="shared" si="40"/>
        <v>273345.57768699998</v>
      </c>
      <c r="K45" s="679">
        <f t="shared" si="40"/>
        <v>208165.96163199999</v>
      </c>
      <c r="L45" s="679">
        <f t="shared" si="40"/>
        <v>227355.46984599999</v>
      </c>
      <c r="M45" s="679">
        <f t="shared" si="40"/>
        <v>26377.371299999999</v>
      </c>
      <c r="O45" s="673" t="s">
        <v>395</v>
      </c>
      <c r="P45" s="673">
        <v>0</v>
      </c>
      <c r="Q45" s="673">
        <v>371056.21305600001</v>
      </c>
      <c r="R45" s="673">
        <v>57252.206693</v>
      </c>
      <c r="S45" s="673">
        <v>274467.95935000002</v>
      </c>
      <c r="T45" s="673">
        <v>290707.80553200003</v>
      </c>
      <c r="U45" s="673">
        <v>237079.912396</v>
      </c>
      <c r="V45" s="673">
        <v>116831.068188</v>
      </c>
      <c r="W45" s="673">
        <v>273345.57768699998</v>
      </c>
      <c r="X45" s="673">
        <v>208165.96163199999</v>
      </c>
      <c r="Y45" s="673">
        <v>227355.46984599999</v>
      </c>
      <c r="Z45" s="673">
        <v>26377.371299999999</v>
      </c>
      <c r="AA45" s="673">
        <v>2082639.54568</v>
      </c>
      <c r="AB45" s="673"/>
    </row>
    <row r="46" spans="1:28" ht="18.95" customHeight="1">
      <c r="B46" s="680" t="s">
        <v>158</v>
      </c>
      <c r="C46" s="681">
        <f t="shared" si="0"/>
        <v>25940.344300000001</v>
      </c>
      <c r="D46" s="681">
        <f t="shared" ref="D46:M46" si="41">Q46</f>
        <v>6260.7384000000002</v>
      </c>
      <c r="E46" s="681">
        <f t="shared" si="41"/>
        <v>381</v>
      </c>
      <c r="F46" s="681">
        <f t="shared" si="41"/>
        <v>2087.6093999999998</v>
      </c>
      <c r="G46" s="681">
        <f t="shared" si="41"/>
        <v>2355.8858</v>
      </c>
      <c r="H46" s="681">
        <f t="shared" si="41"/>
        <v>2575.6403</v>
      </c>
      <c r="I46" s="681">
        <f t="shared" si="41"/>
        <v>2514.2507000000001</v>
      </c>
      <c r="J46" s="681">
        <f t="shared" si="41"/>
        <v>4352.1032999999998</v>
      </c>
      <c r="K46" s="681">
        <f t="shared" si="41"/>
        <v>1855.8338000000001</v>
      </c>
      <c r="L46" s="681">
        <f t="shared" si="41"/>
        <v>1162.1313</v>
      </c>
      <c r="M46" s="681">
        <f t="shared" si="41"/>
        <v>2395.1513</v>
      </c>
      <c r="N46" s="672"/>
      <c r="O46" s="673">
        <v>0</v>
      </c>
      <c r="P46" s="673" t="s">
        <v>396</v>
      </c>
      <c r="Q46" s="673">
        <v>6260.7384000000002</v>
      </c>
      <c r="R46" s="673">
        <v>381</v>
      </c>
      <c r="S46" s="673">
        <v>2087.6093999999998</v>
      </c>
      <c r="T46" s="673">
        <v>2355.8858</v>
      </c>
      <c r="U46" s="673">
        <v>2575.6403</v>
      </c>
      <c r="V46" s="673">
        <v>2514.2507000000001</v>
      </c>
      <c r="W46" s="673">
        <v>4352.1032999999998</v>
      </c>
      <c r="X46" s="673">
        <v>1855.8338000000001</v>
      </c>
      <c r="Y46" s="673">
        <v>1162.1313</v>
      </c>
      <c r="Z46" s="673">
        <v>2395.1513</v>
      </c>
      <c r="AA46" s="673">
        <v>25940.344300000001</v>
      </c>
      <c r="AB46" s="672"/>
    </row>
    <row r="47" spans="1:28" ht="18.95" customHeight="1">
      <c r="B47" s="680" t="s">
        <v>397</v>
      </c>
      <c r="C47" s="681">
        <f t="shared" si="0"/>
        <v>21691</v>
      </c>
      <c r="D47" s="681">
        <f t="shared" ref="D47:M47" si="42">Q47</f>
        <v>6233</v>
      </c>
      <c r="E47" s="681">
        <f t="shared" si="42"/>
        <v>14</v>
      </c>
      <c r="F47" s="681">
        <f t="shared" si="42"/>
        <v>428</v>
      </c>
      <c r="G47" s="681">
        <f t="shared" si="42"/>
        <v>8446</v>
      </c>
      <c r="H47" s="681">
        <f t="shared" si="42"/>
        <v>569</v>
      </c>
      <c r="I47" s="681">
        <f t="shared" si="42"/>
        <v>172</v>
      </c>
      <c r="J47" s="681">
        <f t="shared" si="42"/>
        <v>4684</v>
      </c>
      <c r="K47" s="681">
        <f t="shared" si="42"/>
        <v>933</v>
      </c>
      <c r="L47" s="681">
        <f t="shared" si="42"/>
        <v>212</v>
      </c>
      <c r="M47" s="681">
        <f t="shared" si="42"/>
        <v>0</v>
      </c>
      <c r="N47" s="672"/>
      <c r="O47" s="673">
        <v>0</v>
      </c>
      <c r="P47" s="673" t="s">
        <v>398</v>
      </c>
      <c r="Q47" s="673">
        <v>6233</v>
      </c>
      <c r="R47" s="673">
        <v>14</v>
      </c>
      <c r="S47" s="673">
        <v>428</v>
      </c>
      <c r="T47" s="673">
        <v>8446</v>
      </c>
      <c r="U47" s="673">
        <v>569</v>
      </c>
      <c r="V47" s="673">
        <v>172</v>
      </c>
      <c r="W47" s="673">
        <v>4684</v>
      </c>
      <c r="X47" s="673">
        <v>933</v>
      </c>
      <c r="Y47" s="673">
        <v>212</v>
      </c>
      <c r="Z47" s="673">
        <v>0</v>
      </c>
      <c r="AA47" s="673">
        <v>21691</v>
      </c>
    </row>
    <row r="48" spans="1:28" ht="18.95" customHeight="1">
      <c r="B48" s="680" t="s">
        <v>399</v>
      </c>
      <c r="C48" s="681">
        <f t="shared" si="0"/>
        <v>51382</v>
      </c>
      <c r="D48" s="681">
        <f t="shared" ref="D48:M48" si="43">Q48</f>
        <v>7036</v>
      </c>
      <c r="E48" s="681">
        <f t="shared" si="43"/>
        <v>1180</v>
      </c>
      <c r="F48" s="681">
        <f t="shared" si="43"/>
        <v>5650</v>
      </c>
      <c r="G48" s="681">
        <f t="shared" si="43"/>
        <v>7760</v>
      </c>
      <c r="H48" s="681">
        <f t="shared" si="43"/>
        <v>4760</v>
      </c>
      <c r="I48" s="681">
        <f t="shared" si="43"/>
        <v>5100</v>
      </c>
      <c r="J48" s="681">
        <f t="shared" si="43"/>
        <v>10765</v>
      </c>
      <c r="K48" s="681">
        <f t="shared" si="43"/>
        <v>4261</v>
      </c>
      <c r="L48" s="681">
        <f t="shared" si="43"/>
        <v>4870</v>
      </c>
      <c r="M48" s="681">
        <f t="shared" si="43"/>
        <v>0</v>
      </c>
      <c r="N48" s="672"/>
      <c r="O48" s="673">
        <v>0</v>
      </c>
      <c r="P48" s="673" t="s">
        <v>400</v>
      </c>
      <c r="Q48" s="673">
        <v>7036</v>
      </c>
      <c r="R48" s="673">
        <v>1180</v>
      </c>
      <c r="S48" s="673">
        <v>5650</v>
      </c>
      <c r="T48" s="673">
        <v>7760</v>
      </c>
      <c r="U48" s="673">
        <v>4760</v>
      </c>
      <c r="V48" s="673">
        <v>5100</v>
      </c>
      <c r="W48" s="673">
        <v>10765</v>
      </c>
      <c r="X48" s="673">
        <v>4261</v>
      </c>
      <c r="Y48" s="673">
        <v>4870</v>
      </c>
      <c r="Z48" s="673">
        <v>0</v>
      </c>
      <c r="AA48" s="673">
        <v>51382</v>
      </c>
    </row>
    <row r="49" spans="1:27" ht="18.95" customHeight="1">
      <c r="B49" s="680" t="s">
        <v>401</v>
      </c>
      <c r="C49" s="681">
        <f t="shared" si="0"/>
        <v>19815</v>
      </c>
      <c r="D49" s="681">
        <f t="shared" ref="D49:M49" si="44">Q49</f>
        <v>3465</v>
      </c>
      <c r="E49" s="681">
        <f t="shared" si="44"/>
        <v>0</v>
      </c>
      <c r="F49" s="681">
        <f t="shared" si="44"/>
        <v>4385</v>
      </c>
      <c r="G49" s="681">
        <f t="shared" si="44"/>
        <v>2175</v>
      </c>
      <c r="H49" s="681">
        <f t="shared" si="44"/>
        <v>3390</v>
      </c>
      <c r="I49" s="681">
        <f t="shared" si="44"/>
        <v>940</v>
      </c>
      <c r="J49" s="681">
        <f t="shared" si="44"/>
        <v>1530</v>
      </c>
      <c r="K49" s="681">
        <f t="shared" si="44"/>
        <v>1545</v>
      </c>
      <c r="L49" s="681">
        <f t="shared" si="44"/>
        <v>2135</v>
      </c>
      <c r="M49" s="681">
        <f t="shared" si="44"/>
        <v>250</v>
      </c>
      <c r="N49" s="672"/>
      <c r="O49" s="673">
        <v>0</v>
      </c>
      <c r="P49" s="673" t="s">
        <v>402</v>
      </c>
      <c r="Q49" s="673">
        <v>3465</v>
      </c>
      <c r="R49" s="673">
        <v>0</v>
      </c>
      <c r="S49" s="673">
        <v>4385</v>
      </c>
      <c r="T49" s="673">
        <v>2175</v>
      </c>
      <c r="U49" s="673">
        <v>3390</v>
      </c>
      <c r="V49" s="673">
        <v>940</v>
      </c>
      <c r="W49" s="673">
        <v>1530</v>
      </c>
      <c r="X49" s="673">
        <v>1545</v>
      </c>
      <c r="Y49" s="673">
        <v>2135</v>
      </c>
      <c r="Z49" s="673">
        <v>250</v>
      </c>
      <c r="AA49" s="673">
        <v>19815</v>
      </c>
    </row>
    <row r="50" spans="1:27" ht="18.95" customHeight="1">
      <c r="B50" s="680" t="s">
        <v>403</v>
      </c>
      <c r="C50" s="681">
        <f t="shared" si="0"/>
        <v>21597.8</v>
      </c>
      <c r="D50" s="681">
        <f t="shared" ref="D50:M50" si="45">Q50</f>
        <v>3118.4</v>
      </c>
      <c r="E50" s="681">
        <f t="shared" si="45"/>
        <v>203</v>
      </c>
      <c r="F50" s="681">
        <f t="shared" si="45"/>
        <v>1071</v>
      </c>
      <c r="G50" s="681">
        <f t="shared" si="45"/>
        <v>6921</v>
      </c>
      <c r="H50" s="681">
        <f t="shared" si="45"/>
        <v>1381</v>
      </c>
      <c r="I50" s="681">
        <f t="shared" si="45"/>
        <v>481</v>
      </c>
      <c r="J50" s="681">
        <f t="shared" si="45"/>
        <v>2464.4</v>
      </c>
      <c r="K50" s="681">
        <f t="shared" si="45"/>
        <v>977</v>
      </c>
      <c r="L50" s="681">
        <f t="shared" si="45"/>
        <v>4427</v>
      </c>
      <c r="M50" s="681">
        <f t="shared" si="45"/>
        <v>554</v>
      </c>
      <c r="N50" s="672"/>
      <c r="O50" s="673">
        <v>0</v>
      </c>
      <c r="P50" s="673" t="s">
        <v>404</v>
      </c>
      <c r="Q50" s="673">
        <v>3118.4</v>
      </c>
      <c r="R50" s="673">
        <v>203</v>
      </c>
      <c r="S50" s="673">
        <v>1071</v>
      </c>
      <c r="T50" s="673">
        <v>6921</v>
      </c>
      <c r="U50" s="673">
        <v>1381</v>
      </c>
      <c r="V50" s="673">
        <v>481</v>
      </c>
      <c r="W50" s="673">
        <v>2464.4</v>
      </c>
      <c r="X50" s="673">
        <v>977</v>
      </c>
      <c r="Y50" s="673">
        <v>4427</v>
      </c>
      <c r="Z50" s="673">
        <v>554</v>
      </c>
      <c r="AA50" s="673">
        <v>21597.8</v>
      </c>
    </row>
    <row r="51" spans="1:27" ht="18.95" customHeight="1">
      <c r="B51" s="680" t="s">
        <v>405</v>
      </c>
      <c r="C51" s="681">
        <f t="shared" si="0"/>
        <v>31986</v>
      </c>
      <c r="D51" s="681">
        <f t="shared" ref="D51:M51" si="46">Q51</f>
        <v>1869</v>
      </c>
      <c r="E51" s="681">
        <f t="shared" si="46"/>
        <v>100</v>
      </c>
      <c r="F51" s="681">
        <f t="shared" si="46"/>
        <v>11210</v>
      </c>
      <c r="G51" s="681">
        <f t="shared" si="46"/>
        <v>7597</v>
      </c>
      <c r="H51" s="681">
        <f t="shared" si="46"/>
        <v>1594</v>
      </c>
      <c r="I51" s="681">
        <f t="shared" si="46"/>
        <v>160</v>
      </c>
      <c r="J51" s="681">
        <f t="shared" si="46"/>
        <v>4328</v>
      </c>
      <c r="K51" s="681">
        <f t="shared" si="46"/>
        <v>640</v>
      </c>
      <c r="L51" s="681">
        <f t="shared" si="46"/>
        <v>4488</v>
      </c>
      <c r="M51" s="681">
        <f t="shared" si="46"/>
        <v>0</v>
      </c>
      <c r="N51" s="672"/>
      <c r="O51" s="673">
        <v>0</v>
      </c>
      <c r="P51" s="673" t="s">
        <v>406</v>
      </c>
      <c r="Q51" s="673">
        <v>1869</v>
      </c>
      <c r="R51" s="673">
        <v>100</v>
      </c>
      <c r="S51" s="673">
        <v>11210</v>
      </c>
      <c r="T51" s="673">
        <v>7597</v>
      </c>
      <c r="U51" s="673">
        <v>1594</v>
      </c>
      <c r="V51" s="673">
        <v>160</v>
      </c>
      <c r="W51" s="673">
        <v>4328</v>
      </c>
      <c r="X51" s="673">
        <v>640</v>
      </c>
      <c r="Y51" s="673">
        <v>4488</v>
      </c>
      <c r="Z51" s="673">
        <v>0</v>
      </c>
      <c r="AA51" s="673">
        <v>31986</v>
      </c>
    </row>
    <row r="52" spans="1:27" ht="18.95" customHeight="1">
      <c r="B52" s="680" t="s">
        <v>407</v>
      </c>
      <c r="C52" s="681">
        <f t="shared" si="0"/>
        <v>92277.567970000004</v>
      </c>
      <c r="D52" s="681">
        <f t="shared" ref="D52:M52" si="47">Q52</f>
        <v>10859.058046</v>
      </c>
      <c r="E52" s="681">
        <f t="shared" si="47"/>
        <v>345.53639299999998</v>
      </c>
      <c r="F52" s="681">
        <f t="shared" si="47"/>
        <v>13443.118350000001</v>
      </c>
      <c r="G52" s="681">
        <f t="shared" si="47"/>
        <v>18580.209532000001</v>
      </c>
      <c r="H52" s="681">
        <f t="shared" si="47"/>
        <v>16004.323896</v>
      </c>
      <c r="I52" s="681">
        <f t="shared" si="47"/>
        <v>3127.8421880000001</v>
      </c>
      <c r="J52" s="681">
        <f t="shared" si="47"/>
        <v>6963.0049870000003</v>
      </c>
      <c r="K52" s="681">
        <f t="shared" si="47"/>
        <v>11475.364632000001</v>
      </c>
      <c r="L52" s="681">
        <f t="shared" si="47"/>
        <v>11171.889945999999</v>
      </c>
      <c r="M52" s="681">
        <f t="shared" si="47"/>
        <v>307.22000000000003</v>
      </c>
      <c r="N52" s="672"/>
      <c r="O52" s="673">
        <v>0</v>
      </c>
      <c r="P52" s="673" t="s">
        <v>408</v>
      </c>
      <c r="Q52" s="673">
        <v>10859.058046</v>
      </c>
      <c r="R52" s="673">
        <v>345.53639299999998</v>
      </c>
      <c r="S52" s="673">
        <v>13443.118350000001</v>
      </c>
      <c r="T52" s="673">
        <v>18580.209532000001</v>
      </c>
      <c r="U52" s="673">
        <v>16004.323896</v>
      </c>
      <c r="V52" s="673">
        <v>3127.8421880000001</v>
      </c>
      <c r="W52" s="673">
        <v>6963.0049870000003</v>
      </c>
      <c r="X52" s="673">
        <v>11475.364632000001</v>
      </c>
      <c r="Y52" s="673">
        <v>11171.889945999999</v>
      </c>
      <c r="Z52" s="673">
        <v>307.22000000000003</v>
      </c>
      <c r="AA52" s="673">
        <v>92277.567970000004</v>
      </c>
    </row>
    <row r="53" spans="1:27" ht="18.95" customHeight="1">
      <c r="A53" s="682"/>
      <c r="B53" s="680" t="s">
        <v>409</v>
      </c>
      <c r="C53" s="681">
        <f t="shared" si="0"/>
        <v>449839</v>
      </c>
      <c r="D53" s="681">
        <f t="shared" ref="D53:M53" si="48">Q53</f>
        <v>80080.5</v>
      </c>
      <c r="E53" s="681">
        <f t="shared" si="48"/>
        <v>16455</v>
      </c>
      <c r="F53" s="681">
        <f t="shared" si="48"/>
        <v>49070.1</v>
      </c>
      <c r="G53" s="681">
        <f t="shared" si="48"/>
        <v>58726.25</v>
      </c>
      <c r="H53" s="681">
        <f t="shared" si="48"/>
        <v>15265.75</v>
      </c>
      <c r="I53" s="681">
        <f t="shared" si="48"/>
        <v>18011</v>
      </c>
      <c r="J53" s="681">
        <f t="shared" si="48"/>
        <v>31489.1</v>
      </c>
      <c r="K53" s="681">
        <f t="shared" si="48"/>
        <v>82250.7</v>
      </c>
      <c r="L53" s="681">
        <f t="shared" si="48"/>
        <v>86901.6</v>
      </c>
      <c r="M53" s="681">
        <f t="shared" si="48"/>
        <v>11589</v>
      </c>
      <c r="N53" s="672"/>
      <c r="O53" s="673">
        <v>0</v>
      </c>
      <c r="P53" s="673" t="s">
        <v>410</v>
      </c>
      <c r="Q53" s="673">
        <v>80080.5</v>
      </c>
      <c r="R53" s="673">
        <v>16455</v>
      </c>
      <c r="S53" s="673">
        <v>49070.1</v>
      </c>
      <c r="T53" s="673">
        <v>58726.25</v>
      </c>
      <c r="U53" s="673">
        <v>15265.75</v>
      </c>
      <c r="V53" s="673">
        <v>18011</v>
      </c>
      <c r="W53" s="673">
        <v>31489.1</v>
      </c>
      <c r="X53" s="673">
        <v>82250.7</v>
      </c>
      <c r="Y53" s="673">
        <v>86901.6</v>
      </c>
      <c r="Z53" s="673">
        <v>11589</v>
      </c>
      <c r="AA53" s="673">
        <v>449839</v>
      </c>
    </row>
    <row r="54" spans="1:27" ht="18.95" customHeight="1">
      <c r="B54" s="680" t="s">
        <v>411</v>
      </c>
      <c r="C54" s="681">
        <f t="shared" si="0"/>
        <v>172902.66</v>
      </c>
      <c r="D54" s="681">
        <f t="shared" ref="D54:M54" si="49">Q54</f>
        <v>26574.49</v>
      </c>
      <c r="E54" s="681">
        <f t="shared" si="49"/>
        <v>4552.3</v>
      </c>
      <c r="F54" s="681">
        <f t="shared" si="49"/>
        <v>18505.05</v>
      </c>
      <c r="G54" s="681">
        <f t="shared" si="49"/>
        <v>18769.830000000002</v>
      </c>
      <c r="H54" s="681">
        <f t="shared" si="49"/>
        <v>24241.279999999999</v>
      </c>
      <c r="I54" s="681">
        <f t="shared" si="49"/>
        <v>14838.3</v>
      </c>
      <c r="J54" s="681">
        <f t="shared" si="49"/>
        <v>30375.62</v>
      </c>
      <c r="K54" s="681">
        <f t="shared" si="49"/>
        <v>19133.810000000001</v>
      </c>
      <c r="L54" s="681">
        <f t="shared" si="49"/>
        <v>15911.98</v>
      </c>
      <c r="M54" s="681">
        <f t="shared" si="49"/>
        <v>0</v>
      </c>
      <c r="N54" s="672"/>
      <c r="O54" s="673">
        <v>0</v>
      </c>
      <c r="P54" s="673" t="s">
        <v>412</v>
      </c>
      <c r="Q54" s="673">
        <v>26574.49</v>
      </c>
      <c r="R54" s="673">
        <v>4552.3</v>
      </c>
      <c r="S54" s="673">
        <v>18505.05</v>
      </c>
      <c r="T54" s="673">
        <v>18769.830000000002</v>
      </c>
      <c r="U54" s="673">
        <v>24241.279999999999</v>
      </c>
      <c r="V54" s="673">
        <v>14838.3</v>
      </c>
      <c r="W54" s="673">
        <v>30375.62</v>
      </c>
      <c r="X54" s="673">
        <v>19133.810000000001</v>
      </c>
      <c r="Y54" s="673">
        <v>15911.98</v>
      </c>
      <c r="Z54" s="673">
        <v>0</v>
      </c>
      <c r="AA54" s="673">
        <v>172902.66</v>
      </c>
    </row>
    <row r="55" spans="1:27" ht="18.95" customHeight="1">
      <c r="A55" s="682"/>
      <c r="B55" s="680" t="s">
        <v>413</v>
      </c>
      <c r="C55" s="681">
        <f t="shared" si="0"/>
        <v>439789.75</v>
      </c>
      <c r="D55" s="681">
        <f t="shared" ref="D55:M55" si="50">Q55</f>
        <v>74738.11</v>
      </c>
      <c r="E55" s="681">
        <f t="shared" si="50"/>
        <v>26799</v>
      </c>
      <c r="F55" s="681">
        <f t="shared" si="50"/>
        <v>50926.99</v>
      </c>
      <c r="G55" s="681">
        <f t="shared" si="50"/>
        <v>49580.52</v>
      </c>
      <c r="H55" s="681">
        <f t="shared" si="50"/>
        <v>33515.660000000003</v>
      </c>
      <c r="I55" s="681">
        <f t="shared" si="50"/>
        <v>34139.64</v>
      </c>
      <c r="J55" s="681">
        <f t="shared" si="50"/>
        <v>95357</v>
      </c>
      <c r="K55" s="681">
        <f t="shared" si="50"/>
        <v>28221.98</v>
      </c>
      <c r="L55" s="681">
        <f t="shared" si="50"/>
        <v>46510.85</v>
      </c>
      <c r="M55" s="681">
        <f t="shared" si="50"/>
        <v>0</v>
      </c>
      <c r="N55" s="672"/>
      <c r="O55" s="673">
        <v>0</v>
      </c>
      <c r="P55" s="673" t="s">
        <v>414</v>
      </c>
      <c r="Q55" s="673">
        <v>74738.11</v>
      </c>
      <c r="R55" s="673">
        <v>26799</v>
      </c>
      <c r="S55" s="673">
        <v>50926.99</v>
      </c>
      <c r="T55" s="673">
        <v>49580.52</v>
      </c>
      <c r="U55" s="673">
        <v>33515.660000000003</v>
      </c>
      <c r="V55" s="673">
        <v>34139.64</v>
      </c>
      <c r="W55" s="673">
        <v>95357</v>
      </c>
      <c r="X55" s="673">
        <v>28221.98</v>
      </c>
      <c r="Y55" s="673">
        <v>46510.85</v>
      </c>
      <c r="Z55" s="673">
        <v>0</v>
      </c>
      <c r="AA55" s="673">
        <v>439789.75</v>
      </c>
    </row>
    <row r="56" spans="1:27" ht="18.95" customHeight="1">
      <c r="B56" s="680" t="s">
        <v>415</v>
      </c>
      <c r="C56" s="681">
        <f t="shared" si="0"/>
        <v>28308</v>
      </c>
      <c r="D56" s="681">
        <f t="shared" ref="D56:M56" si="51">Q56</f>
        <v>2073</v>
      </c>
      <c r="E56" s="681">
        <f t="shared" si="51"/>
        <v>0</v>
      </c>
      <c r="F56" s="681">
        <f t="shared" si="51"/>
        <v>12393</v>
      </c>
      <c r="G56" s="681">
        <f t="shared" si="51"/>
        <v>6920</v>
      </c>
      <c r="H56" s="681">
        <f t="shared" si="51"/>
        <v>2467</v>
      </c>
      <c r="I56" s="681">
        <f t="shared" si="51"/>
        <v>80</v>
      </c>
      <c r="J56" s="681">
        <f t="shared" si="51"/>
        <v>923</v>
      </c>
      <c r="K56" s="681">
        <f t="shared" si="51"/>
        <v>1916</v>
      </c>
      <c r="L56" s="681">
        <f t="shared" si="51"/>
        <v>1536</v>
      </c>
      <c r="M56" s="681">
        <f t="shared" si="51"/>
        <v>0</v>
      </c>
      <c r="N56" s="672"/>
      <c r="O56" s="673">
        <v>0</v>
      </c>
      <c r="P56" s="673" t="s">
        <v>416</v>
      </c>
      <c r="Q56" s="673">
        <v>2073</v>
      </c>
      <c r="R56" s="673">
        <v>0</v>
      </c>
      <c r="S56" s="673">
        <v>12393</v>
      </c>
      <c r="T56" s="673">
        <v>6920</v>
      </c>
      <c r="U56" s="673">
        <v>2467</v>
      </c>
      <c r="V56" s="673">
        <v>80</v>
      </c>
      <c r="W56" s="673">
        <v>923</v>
      </c>
      <c r="X56" s="673">
        <v>1916</v>
      </c>
      <c r="Y56" s="673">
        <v>1536</v>
      </c>
      <c r="Z56" s="673">
        <v>0</v>
      </c>
      <c r="AA56" s="673">
        <v>28308</v>
      </c>
    </row>
    <row r="57" spans="1:27" ht="18.95" customHeight="1">
      <c r="A57" s="682"/>
      <c r="B57" s="680" t="s">
        <v>417</v>
      </c>
      <c r="C57" s="681">
        <f t="shared" si="0"/>
        <v>253084.74330999999</v>
      </c>
      <c r="D57" s="681">
        <f t="shared" ref="D57:M57" si="52">Q57</f>
        <v>57860.965709999997</v>
      </c>
      <c r="E57" s="681">
        <f t="shared" si="52"/>
        <v>240</v>
      </c>
      <c r="F57" s="681">
        <f t="shared" si="52"/>
        <v>13747.69</v>
      </c>
      <c r="G57" s="681">
        <f t="shared" si="52"/>
        <v>8322.1332999999995</v>
      </c>
      <c r="H57" s="681">
        <f t="shared" si="52"/>
        <v>101724.2678</v>
      </c>
      <c r="I57" s="681">
        <f t="shared" si="52"/>
        <v>12722.135399999999</v>
      </c>
      <c r="J57" s="681">
        <f t="shared" si="52"/>
        <v>21902.326799999999</v>
      </c>
      <c r="K57" s="681">
        <f t="shared" si="52"/>
        <v>17816.366300000002</v>
      </c>
      <c r="L57" s="681">
        <f t="shared" si="52"/>
        <v>17718.858</v>
      </c>
      <c r="M57" s="681">
        <f t="shared" si="52"/>
        <v>1030</v>
      </c>
      <c r="N57" s="672"/>
      <c r="O57" s="673">
        <v>0</v>
      </c>
      <c r="P57" s="673" t="s">
        <v>418</v>
      </c>
      <c r="Q57" s="673">
        <v>57860.965709999997</v>
      </c>
      <c r="R57" s="673">
        <v>240</v>
      </c>
      <c r="S57" s="673">
        <v>13747.69</v>
      </c>
      <c r="T57" s="673">
        <v>8322.1332999999995</v>
      </c>
      <c r="U57" s="673">
        <v>101724.2678</v>
      </c>
      <c r="V57" s="673">
        <v>12722.135399999999</v>
      </c>
      <c r="W57" s="673">
        <v>21902.326799999999</v>
      </c>
      <c r="X57" s="673">
        <v>17816.366300000002</v>
      </c>
      <c r="Y57" s="673">
        <v>17718.858</v>
      </c>
      <c r="Z57" s="673">
        <v>1030</v>
      </c>
      <c r="AA57" s="673">
        <v>253084.74330999999</v>
      </c>
    </row>
    <row r="58" spans="1:27" ht="18.95" customHeight="1">
      <c r="B58" s="680" t="s">
        <v>419</v>
      </c>
      <c r="C58" s="681">
        <f t="shared" si="0"/>
        <v>153282.79999999999</v>
      </c>
      <c r="D58" s="681">
        <f t="shared" ref="D58:M58" si="53">Q58</f>
        <v>41148.097500000003</v>
      </c>
      <c r="E58" s="681">
        <f t="shared" si="53"/>
        <v>4772</v>
      </c>
      <c r="F58" s="681">
        <f t="shared" si="53"/>
        <v>11990.9537</v>
      </c>
      <c r="G58" s="681">
        <f t="shared" si="53"/>
        <v>12870</v>
      </c>
      <c r="H58" s="681">
        <f t="shared" si="53"/>
        <v>10828.991599999999</v>
      </c>
      <c r="I58" s="681">
        <f t="shared" si="53"/>
        <v>9813.6123000000007</v>
      </c>
      <c r="J58" s="681">
        <f t="shared" si="53"/>
        <v>47676.506300000001</v>
      </c>
      <c r="K58" s="681">
        <f t="shared" si="53"/>
        <v>5646.1112999999996</v>
      </c>
      <c r="L58" s="681">
        <f t="shared" si="53"/>
        <v>8390.5272999999997</v>
      </c>
      <c r="M58" s="681">
        <f t="shared" si="53"/>
        <v>146</v>
      </c>
      <c r="N58" s="672"/>
      <c r="O58" s="673">
        <v>0</v>
      </c>
      <c r="P58" s="673" t="s">
        <v>420</v>
      </c>
      <c r="Q58" s="673">
        <v>41148.097500000003</v>
      </c>
      <c r="R58" s="673">
        <v>4772</v>
      </c>
      <c r="S58" s="673">
        <v>11990.9537</v>
      </c>
      <c r="T58" s="673">
        <v>12870</v>
      </c>
      <c r="U58" s="673">
        <v>10828.991599999999</v>
      </c>
      <c r="V58" s="673">
        <v>9813.6123000000007</v>
      </c>
      <c r="W58" s="673">
        <v>47676.506300000001</v>
      </c>
      <c r="X58" s="673">
        <v>5646.1112999999996</v>
      </c>
      <c r="Y58" s="673">
        <v>8390.5272999999997</v>
      </c>
      <c r="Z58" s="673">
        <v>146</v>
      </c>
      <c r="AA58" s="673">
        <v>153282.79999999999</v>
      </c>
    </row>
    <row r="59" spans="1:27" ht="18.95" customHeight="1">
      <c r="B59" s="680" t="s">
        <v>421</v>
      </c>
      <c r="C59" s="681">
        <f t="shared" si="0"/>
        <v>4556</v>
      </c>
      <c r="D59" s="681">
        <f t="shared" ref="D59:M59" si="54">Q59</f>
        <v>535</v>
      </c>
      <c r="E59" s="681">
        <f t="shared" si="54"/>
        <v>0</v>
      </c>
      <c r="F59" s="681">
        <f t="shared" si="54"/>
        <v>305</v>
      </c>
      <c r="G59" s="681">
        <f t="shared" si="54"/>
        <v>300</v>
      </c>
      <c r="H59" s="681">
        <f t="shared" si="54"/>
        <v>330</v>
      </c>
      <c r="I59" s="681">
        <f t="shared" si="54"/>
        <v>330</v>
      </c>
      <c r="J59" s="681">
        <f t="shared" si="54"/>
        <v>1261</v>
      </c>
      <c r="K59" s="681">
        <f t="shared" si="54"/>
        <v>890</v>
      </c>
      <c r="L59" s="681">
        <f t="shared" si="54"/>
        <v>600</v>
      </c>
      <c r="M59" s="681">
        <f t="shared" si="54"/>
        <v>5</v>
      </c>
      <c r="N59" s="672"/>
      <c r="O59" s="673">
        <v>0</v>
      </c>
      <c r="P59" s="673" t="s">
        <v>422</v>
      </c>
      <c r="Q59" s="673">
        <v>535</v>
      </c>
      <c r="R59" s="673">
        <v>0</v>
      </c>
      <c r="S59" s="673">
        <v>305</v>
      </c>
      <c r="T59" s="673">
        <v>300</v>
      </c>
      <c r="U59" s="673">
        <v>330</v>
      </c>
      <c r="V59" s="673">
        <v>330</v>
      </c>
      <c r="W59" s="673">
        <v>1261</v>
      </c>
      <c r="X59" s="673">
        <v>890</v>
      </c>
      <c r="Y59" s="673">
        <v>600</v>
      </c>
      <c r="Z59" s="673">
        <v>5</v>
      </c>
      <c r="AA59" s="673">
        <v>4556</v>
      </c>
    </row>
    <row r="60" spans="1:27" ht="18.95" customHeight="1">
      <c r="B60" s="680" t="s">
        <v>423</v>
      </c>
      <c r="C60" s="681">
        <f t="shared" si="0"/>
        <v>176133.07010000001</v>
      </c>
      <c r="D60" s="681">
        <f t="shared" ref="D60:M60" si="55">Q60</f>
        <v>20926.043399999999</v>
      </c>
      <c r="E60" s="681">
        <f t="shared" si="55"/>
        <v>640.37030000000004</v>
      </c>
      <c r="F60" s="681">
        <f t="shared" si="55"/>
        <v>61241.447899999999</v>
      </c>
      <c r="G60" s="681">
        <f t="shared" si="55"/>
        <v>60506.5769</v>
      </c>
      <c r="H60" s="681">
        <f t="shared" si="55"/>
        <v>8892.9987999999994</v>
      </c>
      <c r="I60" s="681">
        <f t="shared" si="55"/>
        <v>2360.2876000000001</v>
      </c>
      <c r="J60" s="681">
        <f t="shared" si="55"/>
        <v>4455.5163000000002</v>
      </c>
      <c r="K60" s="681">
        <f t="shared" si="55"/>
        <v>6196.1956</v>
      </c>
      <c r="L60" s="681">
        <f t="shared" si="55"/>
        <v>10028.6333</v>
      </c>
      <c r="M60" s="681">
        <f t="shared" si="55"/>
        <v>885</v>
      </c>
      <c r="N60" s="672"/>
      <c r="P60" s="673" t="s">
        <v>424</v>
      </c>
      <c r="Q60" s="673">
        <v>20926.043399999999</v>
      </c>
      <c r="R60" s="673">
        <v>640.37030000000004</v>
      </c>
      <c r="S60" s="673">
        <v>61241.447899999999</v>
      </c>
      <c r="T60" s="673">
        <v>60506.5769</v>
      </c>
      <c r="U60" s="673">
        <v>8892.9987999999994</v>
      </c>
      <c r="V60" s="673">
        <v>2360.2876000000001</v>
      </c>
      <c r="W60" s="673">
        <v>4455.5163000000002</v>
      </c>
      <c r="X60" s="673">
        <v>6196.1956</v>
      </c>
      <c r="Y60" s="673">
        <v>10028.6333</v>
      </c>
      <c r="Z60" s="673">
        <v>885</v>
      </c>
      <c r="AA60" s="673">
        <v>176133.07010000001</v>
      </c>
    </row>
    <row r="61" spans="1:27" ht="18.95" customHeight="1">
      <c r="A61" s="682">
        <v>7</v>
      </c>
      <c r="B61" s="680" t="s">
        <v>425</v>
      </c>
      <c r="C61" s="681">
        <f t="shared" si="0"/>
        <v>69414</v>
      </c>
      <c r="D61" s="681">
        <f t="shared" ref="D61:M61" si="56">Q61</f>
        <v>14035</v>
      </c>
      <c r="E61" s="681">
        <f t="shared" si="56"/>
        <v>0</v>
      </c>
      <c r="F61" s="681">
        <f t="shared" si="56"/>
        <v>2670</v>
      </c>
      <c r="G61" s="681">
        <f t="shared" si="56"/>
        <v>6670.4</v>
      </c>
      <c r="H61" s="681">
        <f t="shared" si="56"/>
        <v>1676</v>
      </c>
      <c r="I61" s="681">
        <f t="shared" si="56"/>
        <v>6988</v>
      </c>
      <c r="J61" s="681">
        <f t="shared" si="56"/>
        <v>1600</v>
      </c>
      <c r="K61" s="681">
        <f t="shared" si="56"/>
        <v>20933.599999999999</v>
      </c>
      <c r="L61" s="681">
        <f t="shared" si="56"/>
        <v>5625</v>
      </c>
      <c r="M61" s="681">
        <f t="shared" si="56"/>
        <v>9216</v>
      </c>
      <c r="N61" s="672"/>
      <c r="P61" s="673" t="s">
        <v>426</v>
      </c>
      <c r="Q61" s="673">
        <v>14035</v>
      </c>
      <c r="R61" s="673">
        <v>0</v>
      </c>
      <c r="S61" s="673">
        <v>2670</v>
      </c>
      <c r="T61" s="673">
        <v>6670.4</v>
      </c>
      <c r="U61" s="673">
        <v>1676</v>
      </c>
      <c r="V61" s="673">
        <v>6988</v>
      </c>
      <c r="W61" s="673">
        <v>1600</v>
      </c>
      <c r="X61" s="673">
        <v>20933.599999999999</v>
      </c>
      <c r="Y61" s="673">
        <v>5625</v>
      </c>
      <c r="Z61" s="673">
        <v>9216</v>
      </c>
      <c r="AA61" s="673">
        <v>69414</v>
      </c>
    </row>
    <row r="62" spans="1:27" ht="18.95" customHeight="1">
      <c r="B62" s="680" t="s">
        <v>427</v>
      </c>
      <c r="C62" s="681">
        <f t="shared" si="0"/>
        <v>3100</v>
      </c>
      <c r="D62" s="681">
        <f t="shared" ref="D62:M62" si="57">Q62</f>
        <v>0</v>
      </c>
      <c r="E62" s="681">
        <f t="shared" si="57"/>
        <v>0</v>
      </c>
      <c r="F62" s="681">
        <f t="shared" si="57"/>
        <v>0</v>
      </c>
      <c r="G62" s="681">
        <f t="shared" si="57"/>
        <v>0</v>
      </c>
      <c r="H62" s="681">
        <f t="shared" si="57"/>
        <v>0</v>
      </c>
      <c r="I62" s="681">
        <f t="shared" si="57"/>
        <v>3100</v>
      </c>
      <c r="J62" s="681">
        <f t="shared" si="57"/>
        <v>0</v>
      </c>
      <c r="K62" s="681">
        <f t="shared" si="57"/>
        <v>0</v>
      </c>
      <c r="L62" s="681">
        <f t="shared" si="57"/>
        <v>0</v>
      </c>
      <c r="M62" s="681">
        <f t="shared" si="57"/>
        <v>0</v>
      </c>
      <c r="N62" s="672"/>
      <c r="P62" s="673" t="s">
        <v>428</v>
      </c>
      <c r="Q62" s="673">
        <v>0</v>
      </c>
      <c r="R62" s="673">
        <v>0</v>
      </c>
      <c r="S62" s="673">
        <v>0</v>
      </c>
      <c r="T62" s="673">
        <v>0</v>
      </c>
      <c r="U62" s="673">
        <v>0</v>
      </c>
      <c r="V62" s="673">
        <v>3100</v>
      </c>
      <c r="W62" s="673">
        <v>0</v>
      </c>
      <c r="X62" s="673">
        <v>0</v>
      </c>
      <c r="Y62" s="673">
        <v>0</v>
      </c>
      <c r="Z62" s="673">
        <v>0</v>
      </c>
      <c r="AA62" s="673">
        <v>3100</v>
      </c>
    </row>
    <row r="63" spans="1:27" ht="18.95" customHeight="1">
      <c r="B63" s="680" t="s">
        <v>429</v>
      </c>
      <c r="C63" s="681">
        <f t="shared" si="0"/>
        <v>39570</v>
      </c>
      <c r="D63" s="681">
        <f t="shared" ref="D63:M63" si="58">Q63</f>
        <v>2058</v>
      </c>
      <c r="E63" s="681">
        <f t="shared" si="58"/>
        <v>325</v>
      </c>
      <c r="F63" s="681">
        <f t="shared" si="58"/>
        <v>13223</v>
      </c>
      <c r="G63" s="681">
        <f t="shared" si="58"/>
        <v>13229</v>
      </c>
      <c r="H63" s="681">
        <f t="shared" si="58"/>
        <v>2600</v>
      </c>
      <c r="I63" s="681">
        <f t="shared" si="58"/>
        <v>729</v>
      </c>
      <c r="J63" s="681">
        <f t="shared" si="58"/>
        <v>1854</v>
      </c>
      <c r="K63" s="681">
        <f t="shared" si="58"/>
        <v>1137</v>
      </c>
      <c r="L63" s="681">
        <f t="shared" si="58"/>
        <v>4415</v>
      </c>
      <c r="M63" s="681">
        <f t="shared" si="58"/>
        <v>0</v>
      </c>
      <c r="N63" s="672"/>
      <c r="O63" s="673">
        <v>0</v>
      </c>
      <c r="P63" s="673" t="s">
        <v>430</v>
      </c>
      <c r="Q63" s="673">
        <v>2058</v>
      </c>
      <c r="R63" s="673">
        <v>325</v>
      </c>
      <c r="S63" s="673">
        <v>13223</v>
      </c>
      <c r="T63" s="673">
        <v>13229</v>
      </c>
      <c r="U63" s="673">
        <v>2600</v>
      </c>
      <c r="V63" s="673">
        <v>729</v>
      </c>
      <c r="W63" s="673">
        <v>1854</v>
      </c>
      <c r="X63" s="673">
        <v>1137</v>
      </c>
      <c r="Y63" s="673">
        <v>4415</v>
      </c>
      <c r="Z63" s="673">
        <v>0</v>
      </c>
      <c r="AA63" s="673">
        <v>39570</v>
      </c>
    </row>
    <row r="64" spans="1:27" ht="18.95" customHeight="1">
      <c r="B64" s="680" t="s">
        <v>237</v>
      </c>
      <c r="C64" s="681">
        <f t="shared" si="0"/>
        <v>27969.81</v>
      </c>
      <c r="D64" s="681">
        <f t="shared" ref="D64:M64" si="59">Q64</f>
        <v>12185.81</v>
      </c>
      <c r="E64" s="681">
        <f t="shared" si="59"/>
        <v>1245</v>
      </c>
      <c r="F64" s="681">
        <f t="shared" si="59"/>
        <v>2120</v>
      </c>
      <c r="G64" s="681">
        <f t="shared" si="59"/>
        <v>978</v>
      </c>
      <c r="H64" s="681">
        <f t="shared" si="59"/>
        <v>5264</v>
      </c>
      <c r="I64" s="681">
        <f t="shared" si="59"/>
        <v>1224</v>
      </c>
      <c r="J64" s="681">
        <f t="shared" si="59"/>
        <v>1365</v>
      </c>
      <c r="K64" s="681">
        <f t="shared" si="59"/>
        <v>2337</v>
      </c>
      <c r="L64" s="681">
        <f t="shared" si="59"/>
        <v>1251</v>
      </c>
      <c r="M64" s="681">
        <f t="shared" si="59"/>
        <v>0</v>
      </c>
      <c r="N64" s="672"/>
      <c r="O64" s="673">
        <v>0</v>
      </c>
      <c r="P64" s="673" t="s">
        <v>431</v>
      </c>
      <c r="Q64" s="673">
        <v>12185.81</v>
      </c>
      <c r="R64" s="673">
        <v>1245</v>
      </c>
      <c r="S64" s="673">
        <v>2120</v>
      </c>
      <c r="T64" s="673">
        <v>978</v>
      </c>
      <c r="U64" s="673">
        <v>5264</v>
      </c>
      <c r="V64" s="673">
        <v>1224</v>
      </c>
      <c r="W64" s="673">
        <v>1365</v>
      </c>
      <c r="X64" s="673">
        <v>2337</v>
      </c>
      <c r="Y64" s="673">
        <v>1251</v>
      </c>
      <c r="Z64" s="673">
        <v>0</v>
      </c>
      <c r="AA64" s="673">
        <v>27969.81</v>
      </c>
    </row>
    <row r="65" spans="2:27" ht="30" customHeight="1">
      <c r="B65" s="891"/>
      <c r="C65" s="891"/>
      <c r="D65" s="891"/>
      <c r="E65" s="891"/>
      <c r="F65" s="891"/>
      <c r="G65" s="891"/>
      <c r="H65" s="891"/>
      <c r="I65" s="891"/>
      <c r="J65" s="891"/>
      <c r="K65" s="891"/>
      <c r="L65" s="891"/>
      <c r="M65" s="891"/>
      <c r="N65" s="684"/>
      <c r="O65" s="673" t="s">
        <v>432</v>
      </c>
      <c r="P65" s="673">
        <v>0</v>
      </c>
      <c r="Q65" s="673">
        <v>22982.16</v>
      </c>
      <c r="R65" s="673">
        <v>1554.18</v>
      </c>
      <c r="S65" s="673">
        <v>35444.370000000003</v>
      </c>
      <c r="T65" s="673">
        <v>37633.56</v>
      </c>
      <c r="U65" s="673">
        <v>36774.11</v>
      </c>
      <c r="V65" s="673">
        <v>14475.81</v>
      </c>
      <c r="W65" s="673">
        <v>59928.5</v>
      </c>
      <c r="X65" s="673">
        <v>42006.9</v>
      </c>
      <c r="Y65" s="673">
        <v>29921.79</v>
      </c>
      <c r="Z65" s="673">
        <v>10017.219999999999</v>
      </c>
      <c r="AA65" s="673">
        <v>290738.59999999998</v>
      </c>
    </row>
    <row r="66" spans="2:27">
      <c r="O66" s="673">
        <v>0</v>
      </c>
      <c r="P66" s="673" t="s">
        <v>433</v>
      </c>
      <c r="Q66" s="673">
        <v>22982.16</v>
      </c>
      <c r="R66" s="673">
        <v>1554.18</v>
      </c>
      <c r="S66" s="673">
        <v>35444.370000000003</v>
      </c>
      <c r="T66" s="673">
        <v>37633.56</v>
      </c>
      <c r="U66" s="673">
        <v>36774.11</v>
      </c>
      <c r="V66" s="673">
        <v>14475.81</v>
      </c>
      <c r="W66" s="673">
        <v>59928.5</v>
      </c>
      <c r="X66" s="673">
        <v>42006.9</v>
      </c>
      <c r="Y66" s="673">
        <v>29921.79</v>
      </c>
      <c r="Z66" s="673">
        <v>10017.219999999999</v>
      </c>
      <c r="AA66" s="673">
        <v>290738.59999999998</v>
      </c>
    </row>
    <row r="67" spans="2:27">
      <c r="O67" s="673" t="s">
        <v>318</v>
      </c>
      <c r="P67" s="673">
        <v>0</v>
      </c>
      <c r="Q67" s="673">
        <v>2043827.3665120001</v>
      </c>
      <c r="R67" s="673">
        <v>250722.98039300001</v>
      </c>
      <c r="S67" s="673">
        <v>1534441.1749229999</v>
      </c>
      <c r="T67" s="673">
        <v>1690553.6910600001</v>
      </c>
      <c r="U67" s="673">
        <v>1618563.6360530001</v>
      </c>
      <c r="V67" s="673">
        <v>896613.51755500003</v>
      </c>
      <c r="W67" s="673">
        <v>1698560.561312</v>
      </c>
      <c r="X67" s="673">
        <v>1641409.0823220001</v>
      </c>
      <c r="Y67" s="673">
        <v>1462856.4071539999</v>
      </c>
      <c r="Z67" s="673">
        <v>116987.8422</v>
      </c>
      <c r="AA67" s="673">
        <v>12954536.259484001</v>
      </c>
    </row>
    <row r="68" spans="2:27">
      <c r="O68" s="673">
        <v>0</v>
      </c>
      <c r="P68" s="673">
        <v>0</v>
      </c>
      <c r="Q68" s="673">
        <v>0</v>
      </c>
      <c r="R68" s="673">
        <v>0</v>
      </c>
      <c r="S68" s="673">
        <v>0</v>
      </c>
      <c r="T68" s="673">
        <v>0</v>
      </c>
      <c r="U68" s="673">
        <v>0</v>
      </c>
      <c r="V68" s="673">
        <v>0</v>
      </c>
      <c r="W68" s="673">
        <v>0</v>
      </c>
      <c r="X68" s="673">
        <v>0</v>
      </c>
      <c r="Y68" s="673">
        <v>0</v>
      </c>
      <c r="Z68" s="673">
        <v>0</v>
      </c>
      <c r="AA68" s="673">
        <v>0</v>
      </c>
    </row>
    <row r="69" spans="2:27">
      <c r="O69" s="673">
        <v>0</v>
      </c>
      <c r="P69" s="673">
        <v>0</v>
      </c>
      <c r="Q69" s="673">
        <v>0</v>
      </c>
      <c r="R69" s="673">
        <v>0</v>
      </c>
      <c r="S69" s="673">
        <v>0</v>
      </c>
      <c r="T69" s="673">
        <v>0</v>
      </c>
      <c r="U69" s="673">
        <v>0</v>
      </c>
      <c r="V69" s="673">
        <v>0</v>
      </c>
      <c r="W69" s="673">
        <v>0</v>
      </c>
      <c r="X69" s="673">
        <v>0</v>
      </c>
      <c r="Y69" s="673">
        <v>0</v>
      </c>
      <c r="Z69" s="673">
        <v>0</v>
      </c>
      <c r="AA69" s="673">
        <v>0</v>
      </c>
    </row>
    <row r="70" spans="2:27">
      <c r="O70" s="673">
        <v>0</v>
      </c>
      <c r="P70" s="673">
        <v>0</v>
      </c>
      <c r="Q70" s="673">
        <v>0</v>
      </c>
      <c r="R70" s="673">
        <v>0</v>
      </c>
      <c r="S70" s="673">
        <v>0</v>
      </c>
      <c r="T70" s="673">
        <v>0</v>
      </c>
      <c r="U70" s="673">
        <v>0</v>
      </c>
      <c r="V70" s="673">
        <v>0</v>
      </c>
      <c r="W70" s="673">
        <v>0</v>
      </c>
      <c r="X70" s="673">
        <v>0</v>
      </c>
      <c r="Y70" s="673">
        <v>0</v>
      </c>
      <c r="Z70" s="673">
        <v>0</v>
      </c>
      <c r="AA70" s="673">
        <v>0</v>
      </c>
    </row>
    <row r="71" spans="2:27">
      <c r="O71" s="673">
        <v>0</v>
      </c>
      <c r="P71" s="673">
        <v>0</v>
      </c>
      <c r="Q71" s="673">
        <v>0</v>
      </c>
      <c r="R71" s="673">
        <v>0</v>
      </c>
      <c r="S71" s="673">
        <v>0</v>
      </c>
      <c r="T71" s="673">
        <v>0</v>
      </c>
      <c r="U71" s="673">
        <v>0</v>
      </c>
      <c r="V71" s="673">
        <v>0</v>
      </c>
      <c r="W71" s="673">
        <v>0</v>
      </c>
      <c r="X71" s="673">
        <v>0</v>
      </c>
      <c r="Y71" s="673">
        <v>0</v>
      </c>
      <c r="Z71" s="673">
        <v>0</v>
      </c>
      <c r="AA71" s="673">
        <v>0</v>
      </c>
    </row>
    <row r="72" spans="2:27">
      <c r="O72" s="673">
        <v>0</v>
      </c>
      <c r="P72" s="673">
        <v>0</v>
      </c>
      <c r="Q72" s="673">
        <v>0</v>
      </c>
      <c r="R72" s="673">
        <v>0</v>
      </c>
      <c r="S72" s="673">
        <v>0</v>
      </c>
      <c r="T72" s="673">
        <v>0</v>
      </c>
      <c r="U72" s="673">
        <v>0</v>
      </c>
      <c r="V72" s="673">
        <v>0</v>
      </c>
      <c r="W72" s="673">
        <v>0</v>
      </c>
      <c r="X72" s="673">
        <v>0</v>
      </c>
      <c r="Y72" s="673">
        <v>0</v>
      </c>
      <c r="Z72" s="673">
        <v>0</v>
      </c>
      <c r="AA72" s="673">
        <v>0</v>
      </c>
    </row>
    <row r="73" spans="2:27">
      <c r="O73" s="673">
        <v>0</v>
      </c>
      <c r="P73" s="673">
        <v>0</v>
      </c>
      <c r="Q73" s="673">
        <v>0</v>
      </c>
      <c r="R73" s="673">
        <v>0</v>
      </c>
      <c r="S73" s="673">
        <v>0</v>
      </c>
      <c r="T73" s="673">
        <v>0</v>
      </c>
      <c r="U73" s="673">
        <v>0</v>
      </c>
      <c r="V73" s="673">
        <v>0</v>
      </c>
      <c r="W73" s="673">
        <v>0</v>
      </c>
      <c r="X73" s="673">
        <v>0</v>
      </c>
      <c r="Y73" s="673">
        <v>0</v>
      </c>
      <c r="Z73" s="673">
        <v>0</v>
      </c>
      <c r="AA73" s="673">
        <v>0</v>
      </c>
    </row>
    <row r="74" spans="2:27">
      <c r="P74" s="673">
        <v>0</v>
      </c>
      <c r="Q74" s="673">
        <v>0</v>
      </c>
      <c r="R74" s="673">
        <v>0</v>
      </c>
      <c r="S74" s="673">
        <v>0</v>
      </c>
      <c r="T74" s="673">
        <v>0</v>
      </c>
      <c r="U74" s="673">
        <v>0</v>
      </c>
      <c r="V74" s="673">
        <v>0</v>
      </c>
      <c r="W74" s="673">
        <v>0</v>
      </c>
      <c r="X74" s="673">
        <v>0</v>
      </c>
      <c r="Y74" s="673">
        <v>0</v>
      </c>
      <c r="Z74" s="673">
        <v>0</v>
      </c>
      <c r="AA74" s="673">
        <v>0</v>
      </c>
    </row>
    <row r="75" spans="2:27">
      <c r="P75" s="673">
        <v>0</v>
      </c>
      <c r="Q75" s="673">
        <v>0</v>
      </c>
      <c r="R75" s="673">
        <v>0</v>
      </c>
      <c r="S75" s="673">
        <v>0</v>
      </c>
      <c r="T75" s="673">
        <v>0</v>
      </c>
      <c r="U75" s="673">
        <v>0</v>
      </c>
      <c r="V75" s="673">
        <v>0</v>
      </c>
      <c r="W75" s="673">
        <v>0</v>
      </c>
      <c r="X75" s="673">
        <v>0</v>
      </c>
      <c r="Y75" s="673">
        <v>0</v>
      </c>
      <c r="Z75" s="673">
        <v>0</v>
      </c>
      <c r="AA75" s="673">
        <v>0</v>
      </c>
    </row>
    <row r="76" spans="2:27">
      <c r="P76" s="673">
        <v>0</v>
      </c>
      <c r="Q76" s="673">
        <v>0</v>
      </c>
      <c r="R76" s="673">
        <v>0</v>
      </c>
      <c r="S76" s="673">
        <v>0</v>
      </c>
      <c r="T76" s="673">
        <v>0</v>
      </c>
      <c r="U76" s="673">
        <v>0</v>
      </c>
      <c r="V76" s="673">
        <v>0</v>
      </c>
      <c r="W76" s="673">
        <v>0</v>
      </c>
      <c r="X76" s="673">
        <v>0</v>
      </c>
      <c r="Y76" s="673">
        <v>0</v>
      </c>
      <c r="Z76" s="673">
        <v>0</v>
      </c>
      <c r="AA76" s="673">
        <v>0</v>
      </c>
    </row>
    <row r="77" spans="2:27">
      <c r="P77" s="673">
        <v>0</v>
      </c>
      <c r="Q77" s="673">
        <v>0</v>
      </c>
      <c r="R77" s="673">
        <v>0</v>
      </c>
      <c r="S77" s="673">
        <v>0</v>
      </c>
      <c r="T77" s="673">
        <v>0</v>
      </c>
      <c r="U77" s="673">
        <v>0</v>
      </c>
      <c r="V77" s="673">
        <v>0</v>
      </c>
      <c r="W77" s="673">
        <v>0</v>
      </c>
      <c r="X77" s="673">
        <v>0</v>
      </c>
      <c r="Y77" s="673">
        <v>0</v>
      </c>
      <c r="Z77" s="673">
        <v>0</v>
      </c>
      <c r="AA77" s="673">
        <v>0</v>
      </c>
    </row>
    <row r="78" spans="2:27">
      <c r="P78" s="673">
        <v>0</v>
      </c>
      <c r="Q78" s="673">
        <v>0</v>
      </c>
      <c r="R78" s="673">
        <v>0</v>
      </c>
      <c r="S78" s="673">
        <v>0</v>
      </c>
      <c r="T78" s="673">
        <v>0</v>
      </c>
      <c r="U78" s="673">
        <v>0</v>
      </c>
      <c r="V78" s="673">
        <v>0</v>
      </c>
      <c r="W78" s="673">
        <v>0</v>
      </c>
      <c r="X78" s="673">
        <v>0</v>
      </c>
      <c r="Y78" s="673">
        <v>0</v>
      </c>
      <c r="Z78" s="673">
        <v>0</v>
      </c>
      <c r="AA78" s="673">
        <v>0</v>
      </c>
    </row>
  </sheetData>
  <mergeCells count="3">
    <mergeCell ref="B1:M1"/>
    <mergeCell ref="K2:M2"/>
    <mergeCell ref="B65:M65"/>
  </mergeCells>
  <phoneticPr fontId="132" type="noConversion"/>
  <pageMargins left="0.359027777777778" right="0.38888888888888901" top="0.74791666666666701" bottom="0.74791666666666701" header="0.31388888888888899" footer="0.31388888888888899"/>
  <pageSetup paperSize="9" scale="82" firstPageNumber="25" fitToHeight="0" orientation="landscape" useFirstPageNumber="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pageSetUpPr fitToPage="1"/>
  </sheetPr>
  <dimension ref="A1:Y82"/>
  <sheetViews>
    <sheetView showZeros="0" defaultGridColor="0" view="pageBreakPreview" colorId="8" zoomScaleNormal="100" zoomScaleSheetLayoutView="100" workbookViewId="0">
      <selection activeCell="D31" sqref="D31"/>
    </sheetView>
  </sheetViews>
  <sheetFormatPr defaultColWidth="9" defaultRowHeight="14.25"/>
  <cols>
    <col min="1" max="1" width="7" style="619" customWidth="1"/>
    <col min="2" max="2" width="55.5" style="620" customWidth="1"/>
    <col min="3" max="3" width="9.625" style="621" customWidth="1"/>
    <col min="4" max="4" width="9.625" style="622" customWidth="1"/>
    <col min="5" max="5" width="8.875" style="620" customWidth="1"/>
    <col min="6" max="7" width="9.625" style="620" customWidth="1"/>
    <col min="8" max="8" width="8.75" style="620" customWidth="1"/>
    <col min="9" max="10" width="9.625" style="620" hidden="1" customWidth="1"/>
    <col min="11" max="11" width="9.875" style="620" hidden="1" customWidth="1"/>
    <col min="12" max="12" width="9" style="620" hidden="1" customWidth="1"/>
    <col min="13" max="14" width="9" style="620" customWidth="1"/>
    <col min="15" max="15" width="9" style="623" customWidth="1"/>
    <col min="16" max="16" width="55.25" style="624" customWidth="1"/>
    <col min="17" max="18" width="11.25" style="624" customWidth="1"/>
    <col min="19" max="19" width="8.25" style="624" customWidth="1"/>
    <col min="20" max="20" width="9.125" style="624" customWidth="1"/>
    <col min="21" max="21" width="9" style="619"/>
    <col min="22" max="22" width="18.125" style="619" customWidth="1"/>
    <col min="23" max="23" width="12" style="619" customWidth="1"/>
    <col min="24" max="16384" width="9" style="619"/>
  </cols>
  <sheetData>
    <row r="1" spans="2:23">
      <c r="P1" s="639"/>
    </row>
    <row r="2" spans="2:23" s="617" customFormat="1" ht="21">
      <c r="B2" s="896" t="s">
        <v>434</v>
      </c>
      <c r="C2" s="896"/>
      <c r="D2" s="896"/>
      <c r="E2" s="896"/>
      <c r="F2" s="896"/>
      <c r="G2" s="896"/>
      <c r="H2" s="896"/>
      <c r="I2" s="896"/>
      <c r="J2" s="896"/>
      <c r="K2" s="896"/>
      <c r="L2" s="896"/>
      <c r="M2" s="896"/>
      <c r="N2" s="896"/>
      <c r="O2" s="640"/>
      <c r="P2" s="896" t="s">
        <v>434</v>
      </c>
      <c r="Q2" s="896"/>
      <c r="R2" s="896"/>
      <c r="S2" s="896"/>
      <c r="T2" s="896"/>
    </row>
    <row r="3" spans="2:23" ht="24" customHeight="1">
      <c r="B3" s="625"/>
      <c r="C3" s="626"/>
      <c r="D3" s="621"/>
      <c r="E3" s="621"/>
      <c r="F3" s="621"/>
      <c r="G3" s="621"/>
      <c r="H3" s="621"/>
      <c r="I3" s="621"/>
      <c r="J3" s="621"/>
      <c r="K3" s="621"/>
      <c r="L3" s="621"/>
      <c r="M3" s="897" t="s">
        <v>2</v>
      </c>
      <c r="N3" s="897"/>
      <c r="O3" s="641"/>
      <c r="P3" s="642"/>
      <c r="Q3" s="659"/>
      <c r="R3" s="659"/>
      <c r="S3" s="659"/>
      <c r="T3" s="660" t="s">
        <v>2</v>
      </c>
    </row>
    <row r="4" spans="2:23" ht="21.75" customHeight="1">
      <c r="B4" s="895" t="s">
        <v>142</v>
      </c>
      <c r="C4" s="898" t="s">
        <v>435</v>
      </c>
      <c r="D4" s="898"/>
      <c r="E4" s="898"/>
      <c r="F4" s="898" t="s">
        <v>436</v>
      </c>
      <c r="G4" s="898"/>
      <c r="H4" s="898"/>
      <c r="I4" s="898" t="s">
        <v>51</v>
      </c>
      <c r="J4" s="898"/>
      <c r="K4" s="898"/>
      <c r="L4" s="898"/>
      <c r="M4" s="898"/>
      <c r="N4" s="898"/>
      <c r="O4" s="643"/>
      <c r="P4" s="644" t="s">
        <v>11</v>
      </c>
      <c r="Q4" s="661" t="s">
        <v>12</v>
      </c>
      <c r="R4" s="661" t="s">
        <v>5</v>
      </c>
      <c r="S4" s="661" t="s">
        <v>13</v>
      </c>
      <c r="T4" s="661" t="s">
        <v>14</v>
      </c>
      <c r="V4" s="619" t="s">
        <v>11</v>
      </c>
      <c r="W4" s="619" t="s">
        <v>437</v>
      </c>
    </row>
    <row r="5" spans="2:23" s="618" customFormat="1" ht="21.75" customHeight="1">
      <c r="B5" s="895"/>
      <c r="C5" s="627" t="s">
        <v>438</v>
      </c>
      <c r="D5" s="628" t="s">
        <v>150</v>
      </c>
      <c r="E5" s="628" t="s">
        <v>76</v>
      </c>
      <c r="F5" s="628" t="s">
        <v>438</v>
      </c>
      <c r="G5" s="628" t="s">
        <v>150</v>
      </c>
      <c r="H5" s="628" t="s">
        <v>76</v>
      </c>
      <c r="I5" s="628" t="s">
        <v>151</v>
      </c>
      <c r="J5" s="628" t="s">
        <v>439</v>
      </c>
      <c r="K5" s="628" t="s">
        <v>152</v>
      </c>
      <c r="L5" s="628" t="s">
        <v>439</v>
      </c>
      <c r="M5" s="628" t="s">
        <v>52</v>
      </c>
      <c r="N5" s="628" t="s">
        <v>439</v>
      </c>
      <c r="O5" s="645" t="s">
        <v>440</v>
      </c>
      <c r="P5" s="646" t="s">
        <v>283</v>
      </c>
      <c r="Q5" s="662">
        <f>Q6</f>
        <v>5600</v>
      </c>
      <c r="R5" s="662">
        <v>7172</v>
      </c>
      <c r="S5" s="663">
        <f>IF(Q5=0,"",ROUND(R5/Q5*100,1))</f>
        <v>128.1</v>
      </c>
      <c r="T5" s="663">
        <f>IF(W5=0,"",ROUND(R5/W5*100,1))</f>
        <v>293.3</v>
      </c>
      <c r="V5" s="618" t="s">
        <v>283</v>
      </c>
      <c r="W5" s="618">
        <v>2445</v>
      </c>
    </row>
    <row r="6" spans="2:23">
      <c r="B6" s="629" t="s">
        <v>283</v>
      </c>
      <c r="C6" s="630">
        <f>SUBTOTAL(9,C7:C10)</f>
        <v>0</v>
      </c>
      <c r="D6" s="630">
        <f t="shared" ref="D6:K6" si="0">SUBTOTAL(9,D7:D10)</f>
        <v>0</v>
      </c>
      <c r="E6" s="630">
        <f t="shared" si="0"/>
        <v>0</v>
      </c>
      <c r="F6" s="630">
        <f t="shared" si="0"/>
        <v>0</v>
      </c>
      <c r="G6" s="630">
        <f t="shared" si="0"/>
        <v>0</v>
      </c>
      <c r="H6" s="630">
        <f t="shared" si="0"/>
        <v>0</v>
      </c>
      <c r="I6" s="630">
        <f t="shared" si="0"/>
        <v>0</v>
      </c>
      <c r="J6" s="647" t="str">
        <f>IF(F6=0,"",ROUND(I6/F6*100,1))</f>
        <v/>
      </c>
      <c r="K6" s="630">
        <f t="shared" si="0"/>
        <v>0</v>
      </c>
      <c r="L6" s="647" t="str">
        <f t="shared" ref="L6:L69" si="1">IF(G6=0,"",ROUND(K6/G6*100,1))</f>
        <v/>
      </c>
      <c r="M6" s="630">
        <f>SUBTOTAL(9,M7:M10)+4610</f>
        <v>4610</v>
      </c>
      <c r="N6" s="647" t="str">
        <f t="shared" ref="N6:N74" si="2">IF(H6=0,"",ROUND(M6/H6*100,1))</f>
        <v/>
      </c>
      <c r="O6" s="648">
        <f>E6+H6</f>
        <v>0</v>
      </c>
      <c r="P6" s="649" t="s">
        <v>441</v>
      </c>
      <c r="Q6" s="664">
        <v>5600</v>
      </c>
      <c r="R6" s="664">
        <v>6039</v>
      </c>
      <c r="S6" s="665">
        <f t="shared" ref="S6:S39" si="3">IF(Q6=0,"",ROUND(R6/Q6*100,1))</f>
        <v>107.8</v>
      </c>
      <c r="T6" s="665">
        <f t="shared" ref="T6:T39" si="4">IF(W6=0,"",ROUND(R6/W6*100,1))</f>
        <v>247</v>
      </c>
      <c r="V6" s="619" t="s">
        <v>442</v>
      </c>
      <c r="W6" s="619">
        <v>2445</v>
      </c>
    </row>
    <row r="7" spans="2:23" s="618" customFormat="1">
      <c r="B7" s="631" t="s">
        <v>443</v>
      </c>
      <c r="C7" s="632">
        <f>SUBTOTAL(9,C8:C10)</f>
        <v>0</v>
      </c>
      <c r="D7" s="632">
        <f t="shared" ref="D7:K7" si="5">SUBTOTAL(9,D8:D10)</f>
        <v>0</v>
      </c>
      <c r="E7" s="632">
        <f t="shared" si="5"/>
        <v>0</v>
      </c>
      <c r="F7" s="632">
        <f t="shared" si="5"/>
        <v>0</v>
      </c>
      <c r="G7" s="632">
        <f t="shared" si="5"/>
        <v>0</v>
      </c>
      <c r="H7" s="632">
        <f t="shared" si="5"/>
        <v>0</v>
      </c>
      <c r="I7" s="632">
        <f t="shared" si="5"/>
        <v>0</v>
      </c>
      <c r="J7" s="650" t="str">
        <f t="shared" ref="J7:J70" si="6">IF(F7=0,"",ROUND(I7/F7*100,1))</f>
        <v/>
      </c>
      <c r="K7" s="632">
        <f t="shared" si="5"/>
        <v>0</v>
      </c>
      <c r="L7" s="650" t="str">
        <f t="shared" si="1"/>
        <v/>
      </c>
      <c r="M7" s="632">
        <f>SUBTOTAL(9,M8:M10)+4610</f>
        <v>4610</v>
      </c>
      <c r="N7" s="650" t="str">
        <f t="shared" si="2"/>
        <v/>
      </c>
      <c r="O7" s="648">
        <f t="shared" ref="O7:O70" si="7">E7+H7</f>
        <v>0</v>
      </c>
      <c r="P7" s="646" t="s">
        <v>284</v>
      </c>
      <c r="Q7" s="662"/>
      <c r="R7" s="662"/>
      <c r="S7" s="663" t="str">
        <f t="shared" si="3"/>
        <v/>
      </c>
      <c r="T7" s="663">
        <f t="shared" si="4"/>
        <v>0</v>
      </c>
      <c r="V7" s="618" t="s">
        <v>284</v>
      </c>
      <c r="W7" s="618">
        <v>40</v>
      </c>
    </row>
    <row r="8" spans="2:23" s="618" customFormat="1" hidden="1">
      <c r="B8" s="633" t="s">
        <v>444</v>
      </c>
      <c r="C8" s="632">
        <v>572</v>
      </c>
      <c r="D8" s="632">
        <v>259</v>
      </c>
      <c r="E8" s="632">
        <f>C8+D8</f>
        <v>831</v>
      </c>
      <c r="F8" s="634">
        <v>420</v>
      </c>
      <c r="G8" s="634"/>
      <c r="H8" s="632">
        <f>F8+G8</f>
        <v>420</v>
      </c>
      <c r="I8" s="634">
        <f>C8-F8</f>
        <v>152</v>
      </c>
      <c r="J8" s="651">
        <f t="shared" si="6"/>
        <v>36.200000000000003</v>
      </c>
      <c r="K8" s="634">
        <f>D8-G8</f>
        <v>259</v>
      </c>
      <c r="L8" s="651" t="str">
        <f t="shared" si="1"/>
        <v/>
      </c>
      <c r="M8" s="634">
        <f>E8-H8</f>
        <v>411</v>
      </c>
      <c r="N8" s="651">
        <f t="shared" si="2"/>
        <v>97.9</v>
      </c>
      <c r="O8" s="648">
        <f t="shared" si="7"/>
        <v>1251</v>
      </c>
      <c r="P8" s="646" t="s">
        <v>445</v>
      </c>
      <c r="Q8" s="662"/>
      <c r="R8" s="662"/>
      <c r="S8" s="663" t="str">
        <f t="shared" si="3"/>
        <v/>
      </c>
      <c r="T8" s="663" t="str">
        <f t="shared" si="4"/>
        <v/>
      </c>
    </row>
    <row r="9" spans="2:23" s="618" customFormat="1" hidden="1">
      <c r="B9" s="633" t="s">
        <v>446</v>
      </c>
      <c r="C9" s="632">
        <v>6029</v>
      </c>
      <c r="D9" s="632">
        <v>285</v>
      </c>
      <c r="E9" s="632">
        <f>C9+D9</f>
        <v>6314</v>
      </c>
      <c r="F9" s="634">
        <v>6064</v>
      </c>
      <c r="G9" s="634"/>
      <c r="H9" s="632">
        <f>F9+G9</f>
        <v>6064</v>
      </c>
      <c r="I9" s="634">
        <f>C9-F9</f>
        <v>-35</v>
      </c>
      <c r="J9" s="651">
        <f t="shared" si="6"/>
        <v>-0.6</v>
      </c>
      <c r="K9" s="634">
        <f>D9-G9</f>
        <v>285</v>
      </c>
      <c r="L9" s="651" t="str">
        <f t="shared" si="1"/>
        <v/>
      </c>
      <c r="M9" s="634">
        <f>E9-H9</f>
        <v>250</v>
      </c>
      <c r="N9" s="651">
        <f t="shared" si="2"/>
        <v>4.0999999999999996</v>
      </c>
      <c r="O9" s="648">
        <f t="shared" si="7"/>
        <v>12378</v>
      </c>
      <c r="P9" s="646" t="s">
        <v>447</v>
      </c>
      <c r="Q9" s="662">
        <f>Q10+Q11</f>
        <v>9800</v>
      </c>
      <c r="R9" s="662">
        <f>R10+R11</f>
        <v>8071</v>
      </c>
      <c r="S9" s="663">
        <f t="shared" si="3"/>
        <v>82.4</v>
      </c>
      <c r="T9" s="663">
        <f t="shared" si="4"/>
        <v>132.19999999999999</v>
      </c>
      <c r="V9" s="618" t="s">
        <v>285</v>
      </c>
      <c r="W9" s="618">
        <v>6105</v>
      </c>
    </row>
    <row r="10" spans="2:23" hidden="1">
      <c r="B10" s="633" t="s">
        <v>448</v>
      </c>
      <c r="C10" s="632">
        <v>571</v>
      </c>
      <c r="D10" s="632"/>
      <c r="E10" s="632">
        <f>C10+D10</f>
        <v>571</v>
      </c>
      <c r="F10" s="632">
        <v>-4039</v>
      </c>
      <c r="G10" s="632"/>
      <c r="H10" s="632">
        <f>F10+G10</f>
        <v>-4039</v>
      </c>
      <c r="I10" s="634">
        <f>C10-F10</f>
        <v>4610</v>
      </c>
      <c r="J10" s="651">
        <f t="shared" si="6"/>
        <v>-114.1</v>
      </c>
      <c r="K10" s="634">
        <f>D10-G10</f>
        <v>0</v>
      </c>
      <c r="L10" s="651" t="str">
        <f t="shared" si="1"/>
        <v/>
      </c>
      <c r="M10" s="634"/>
      <c r="N10" s="651"/>
      <c r="O10" s="648">
        <f t="shared" si="7"/>
        <v>-3468</v>
      </c>
      <c r="P10" s="649" t="s">
        <v>449</v>
      </c>
      <c r="Q10" s="664">
        <v>2300</v>
      </c>
      <c r="R10" s="664">
        <v>2300</v>
      </c>
      <c r="S10" s="665">
        <f t="shared" si="3"/>
        <v>100</v>
      </c>
      <c r="T10" s="665">
        <f t="shared" si="4"/>
        <v>97.5</v>
      </c>
      <c r="V10" s="619" t="s">
        <v>450</v>
      </c>
      <c r="W10" s="619">
        <f>2300+59</f>
        <v>2359</v>
      </c>
    </row>
    <row r="11" spans="2:23">
      <c r="B11" s="629" t="s">
        <v>284</v>
      </c>
      <c r="C11" s="630">
        <f>SUBTOTAL(9,C12:C15)</f>
        <v>0</v>
      </c>
      <c r="D11" s="630">
        <f t="shared" ref="D11:M11" si="8">SUBTOTAL(9,D12:D15)</f>
        <v>0</v>
      </c>
      <c r="E11" s="630">
        <f t="shared" si="8"/>
        <v>0</v>
      </c>
      <c r="F11" s="630">
        <f t="shared" si="8"/>
        <v>0</v>
      </c>
      <c r="G11" s="630">
        <f t="shared" si="8"/>
        <v>0</v>
      </c>
      <c r="H11" s="630">
        <f t="shared" si="8"/>
        <v>0</v>
      </c>
      <c r="I11" s="630">
        <f t="shared" si="8"/>
        <v>0</v>
      </c>
      <c r="J11" s="647" t="str">
        <f t="shared" si="6"/>
        <v/>
      </c>
      <c r="K11" s="630">
        <f t="shared" si="8"/>
        <v>0</v>
      </c>
      <c r="L11" s="647" t="str">
        <f t="shared" si="1"/>
        <v/>
      </c>
      <c r="M11" s="630">
        <f t="shared" si="8"/>
        <v>0</v>
      </c>
      <c r="N11" s="647" t="str">
        <f t="shared" si="2"/>
        <v/>
      </c>
      <c r="O11" s="648">
        <f t="shared" si="7"/>
        <v>0</v>
      </c>
      <c r="P11" s="649" t="s">
        <v>451</v>
      </c>
      <c r="Q11" s="664">
        <v>7500</v>
      </c>
      <c r="R11" s="664">
        <v>5771</v>
      </c>
      <c r="S11" s="665">
        <f t="shared" si="3"/>
        <v>76.900000000000006</v>
      </c>
      <c r="T11" s="665">
        <f t="shared" si="4"/>
        <v>154.1</v>
      </c>
      <c r="V11" s="619" t="s">
        <v>452</v>
      </c>
      <c r="W11" s="619">
        <v>3746</v>
      </c>
    </row>
    <row r="12" spans="2:23" s="618" customFormat="1">
      <c r="B12" s="631" t="s">
        <v>453</v>
      </c>
      <c r="C12" s="632">
        <f>SUBTOTAL(9,C13:C15)</f>
        <v>0</v>
      </c>
      <c r="D12" s="632">
        <f t="shared" ref="D12:M12" si="9">SUBTOTAL(9,D13:D15)</f>
        <v>0</v>
      </c>
      <c r="E12" s="632">
        <f t="shared" si="9"/>
        <v>0</v>
      </c>
      <c r="F12" s="632">
        <f t="shared" si="9"/>
        <v>0</v>
      </c>
      <c r="G12" s="632">
        <f t="shared" si="9"/>
        <v>0</v>
      </c>
      <c r="H12" s="632">
        <f t="shared" si="9"/>
        <v>0</v>
      </c>
      <c r="I12" s="632">
        <f t="shared" si="9"/>
        <v>0</v>
      </c>
      <c r="J12" s="650" t="str">
        <f t="shared" si="6"/>
        <v/>
      </c>
      <c r="K12" s="632">
        <f t="shared" si="9"/>
        <v>0</v>
      </c>
      <c r="L12" s="650" t="str">
        <f t="shared" si="1"/>
        <v/>
      </c>
      <c r="M12" s="632">
        <f t="shared" si="9"/>
        <v>0</v>
      </c>
      <c r="N12" s="650" t="str">
        <f t="shared" si="2"/>
        <v/>
      </c>
      <c r="O12" s="648">
        <f t="shared" si="7"/>
        <v>0</v>
      </c>
      <c r="P12" s="646" t="s">
        <v>454</v>
      </c>
      <c r="Q12" s="662">
        <f>Q13+Q14+Q15</f>
        <v>34325</v>
      </c>
      <c r="R12" s="662">
        <f>R13+R14+R15</f>
        <v>30075</v>
      </c>
      <c r="S12" s="663">
        <f t="shared" si="3"/>
        <v>87.6</v>
      </c>
      <c r="T12" s="663">
        <f t="shared" si="4"/>
        <v>99.8</v>
      </c>
      <c r="V12" s="618" t="s">
        <v>286</v>
      </c>
      <c r="W12" s="618">
        <v>30123</v>
      </c>
    </row>
    <row r="13" spans="2:23" hidden="1">
      <c r="B13" s="631" t="s">
        <v>455</v>
      </c>
      <c r="C13" s="632"/>
      <c r="D13" s="632">
        <v>43890</v>
      </c>
      <c r="E13" s="632">
        <f>C13+D13</f>
        <v>43890</v>
      </c>
      <c r="F13" s="632"/>
      <c r="G13" s="632">
        <f>43727+4675</f>
        <v>48402</v>
      </c>
      <c r="H13" s="632">
        <f>F13+G13</f>
        <v>48402</v>
      </c>
      <c r="I13" s="634">
        <f>C13-F13</f>
        <v>0</v>
      </c>
      <c r="J13" s="651" t="str">
        <f t="shared" si="6"/>
        <v/>
      </c>
      <c r="K13" s="634">
        <f>D13-G13</f>
        <v>-4512</v>
      </c>
      <c r="L13" s="651">
        <f t="shared" si="1"/>
        <v>-9.3000000000000007</v>
      </c>
      <c r="M13" s="634">
        <f>E13-H13</f>
        <v>-4512</v>
      </c>
      <c r="N13" s="651">
        <f t="shared" si="2"/>
        <v>-9.3000000000000007</v>
      </c>
      <c r="O13" s="648">
        <f t="shared" si="7"/>
        <v>92292</v>
      </c>
      <c r="P13" s="649" t="s">
        <v>456</v>
      </c>
      <c r="Q13" s="664">
        <v>75</v>
      </c>
      <c r="R13" s="664">
        <v>75</v>
      </c>
      <c r="S13" s="665">
        <f t="shared" si="3"/>
        <v>100</v>
      </c>
      <c r="T13" s="665">
        <f t="shared" si="4"/>
        <v>22.4</v>
      </c>
      <c r="V13" s="619" t="s">
        <v>457</v>
      </c>
      <c r="W13" s="619">
        <v>335</v>
      </c>
    </row>
    <row r="14" spans="2:23" hidden="1">
      <c r="B14" s="631" t="s">
        <v>458</v>
      </c>
      <c r="C14" s="632"/>
      <c r="D14" s="632">
        <v>26433</v>
      </c>
      <c r="E14" s="632">
        <f>C14+D14</f>
        <v>26433</v>
      </c>
      <c r="F14" s="632"/>
      <c r="G14" s="632">
        <f>50082+733</f>
        <v>50815</v>
      </c>
      <c r="H14" s="632">
        <f>F14+G14</f>
        <v>50815</v>
      </c>
      <c r="I14" s="634">
        <f>C14-F14</f>
        <v>0</v>
      </c>
      <c r="J14" s="651" t="str">
        <f t="shared" si="6"/>
        <v/>
      </c>
      <c r="K14" s="634">
        <f>D14-G14</f>
        <v>-24382</v>
      </c>
      <c r="L14" s="651">
        <f t="shared" si="1"/>
        <v>-48</v>
      </c>
      <c r="M14" s="634">
        <f>E14-H14</f>
        <v>-24382</v>
      </c>
      <c r="N14" s="651">
        <f t="shared" si="2"/>
        <v>-48</v>
      </c>
      <c r="O14" s="648">
        <f t="shared" si="7"/>
        <v>77248</v>
      </c>
      <c r="P14" s="649" t="s">
        <v>459</v>
      </c>
      <c r="Q14" s="664">
        <v>30000</v>
      </c>
      <c r="R14" s="664">
        <v>30000</v>
      </c>
      <c r="S14" s="665">
        <f t="shared" si="3"/>
        <v>100</v>
      </c>
      <c r="T14" s="665">
        <f t="shared" si="4"/>
        <v>100.7</v>
      </c>
      <c r="V14" s="619" t="s">
        <v>460</v>
      </c>
      <c r="W14" s="619">
        <v>29788</v>
      </c>
    </row>
    <row r="15" spans="2:23" hidden="1">
      <c r="B15" s="633" t="s">
        <v>461</v>
      </c>
      <c r="C15" s="632"/>
      <c r="D15" s="632"/>
      <c r="E15" s="632">
        <f>C15+D15</f>
        <v>0</v>
      </c>
      <c r="F15" s="634">
        <v>40</v>
      </c>
      <c r="G15" s="634">
        <f>1044+92</f>
        <v>1136</v>
      </c>
      <c r="H15" s="632">
        <f>F15+G15</f>
        <v>1176</v>
      </c>
      <c r="I15" s="634">
        <f>C15-F15</f>
        <v>-40</v>
      </c>
      <c r="J15" s="651">
        <f t="shared" si="6"/>
        <v>-100</v>
      </c>
      <c r="K15" s="634">
        <f>D15-G15</f>
        <v>-1136</v>
      </c>
      <c r="L15" s="651">
        <f t="shared" si="1"/>
        <v>-100</v>
      </c>
      <c r="M15" s="634">
        <f>E15-H15</f>
        <v>-1176</v>
      </c>
      <c r="N15" s="651">
        <f t="shared" si="2"/>
        <v>-100</v>
      </c>
      <c r="O15" s="648">
        <f t="shared" si="7"/>
        <v>1176</v>
      </c>
      <c r="P15" s="649" t="s">
        <v>462</v>
      </c>
      <c r="Q15" s="664">
        <v>4250</v>
      </c>
      <c r="R15" s="664"/>
      <c r="S15" s="665">
        <f t="shared" si="3"/>
        <v>0</v>
      </c>
      <c r="T15" s="665" t="str">
        <f t="shared" si="4"/>
        <v/>
      </c>
    </row>
    <row r="16" spans="2:23" s="618" customFormat="1">
      <c r="B16" s="635" t="s">
        <v>445</v>
      </c>
      <c r="C16" s="632"/>
      <c r="D16" s="632"/>
      <c r="E16" s="632"/>
      <c r="F16" s="634"/>
      <c r="G16" s="634"/>
      <c r="H16" s="632"/>
      <c r="I16" s="634"/>
      <c r="J16" s="651" t="str">
        <f t="shared" si="6"/>
        <v/>
      </c>
      <c r="K16" s="634"/>
      <c r="L16" s="651" t="str">
        <f t="shared" si="1"/>
        <v/>
      </c>
      <c r="M16" s="634"/>
      <c r="N16" s="651" t="str">
        <f t="shared" si="2"/>
        <v/>
      </c>
      <c r="O16" s="648">
        <f t="shared" si="7"/>
        <v>0</v>
      </c>
      <c r="P16" s="646" t="s">
        <v>463</v>
      </c>
      <c r="Q16" s="662">
        <f>SUM(Q17:Q19)</f>
        <v>55217</v>
      </c>
      <c r="R16" s="662">
        <f>SUM(R17:R19)</f>
        <v>97365</v>
      </c>
      <c r="S16" s="663">
        <f t="shared" si="3"/>
        <v>176.3</v>
      </c>
      <c r="T16" s="663">
        <f t="shared" si="4"/>
        <v>167.7</v>
      </c>
      <c r="V16" s="618" t="s">
        <v>287</v>
      </c>
      <c r="W16" s="618">
        <v>58059</v>
      </c>
    </row>
    <row r="17" spans="1:23">
      <c r="A17" s="636"/>
      <c r="B17" s="635" t="s">
        <v>447</v>
      </c>
      <c r="C17" s="630">
        <f>SUBTOTAL(9,C18:C27)</f>
        <v>0</v>
      </c>
      <c r="D17" s="630">
        <f t="shared" ref="D17:M17" si="10">SUBTOTAL(9,D18:D27)</f>
        <v>0</v>
      </c>
      <c r="E17" s="630">
        <f t="shared" si="10"/>
        <v>0</v>
      </c>
      <c r="F17" s="630">
        <f t="shared" si="10"/>
        <v>59</v>
      </c>
      <c r="G17" s="630">
        <f t="shared" si="10"/>
        <v>0</v>
      </c>
      <c r="H17" s="630">
        <f t="shared" si="10"/>
        <v>0</v>
      </c>
      <c r="I17" s="630">
        <f t="shared" si="10"/>
        <v>0</v>
      </c>
      <c r="J17" s="647">
        <f t="shared" si="6"/>
        <v>0</v>
      </c>
      <c r="K17" s="630">
        <f t="shared" si="10"/>
        <v>0</v>
      </c>
      <c r="L17" s="647" t="str">
        <f t="shared" si="1"/>
        <v/>
      </c>
      <c r="M17" s="630">
        <f t="shared" si="10"/>
        <v>0</v>
      </c>
      <c r="N17" s="647" t="str">
        <f t="shared" si="2"/>
        <v/>
      </c>
      <c r="O17" s="648">
        <f t="shared" si="7"/>
        <v>0</v>
      </c>
      <c r="P17" s="649" t="s">
        <v>464</v>
      </c>
      <c r="Q17" s="664">
        <v>10000</v>
      </c>
      <c r="R17" s="664">
        <v>48067</v>
      </c>
      <c r="S17" s="665">
        <f t="shared" si="3"/>
        <v>480.7</v>
      </c>
      <c r="T17" s="665">
        <f t="shared" si="4"/>
        <v>106</v>
      </c>
      <c r="V17" s="619" t="s">
        <v>465</v>
      </c>
      <c r="W17" s="619">
        <v>45350</v>
      </c>
    </row>
    <row r="18" spans="1:23">
      <c r="B18" s="631" t="s">
        <v>466</v>
      </c>
      <c r="C18" s="632">
        <f>SUBTOTAL(9,C19)</f>
        <v>0</v>
      </c>
      <c r="D18" s="632">
        <f t="shared" ref="D18:M18" si="11">SUBTOTAL(9,D19)</f>
        <v>0</v>
      </c>
      <c r="E18" s="632">
        <f t="shared" si="11"/>
        <v>0</v>
      </c>
      <c r="F18" s="632">
        <f t="shared" si="11"/>
        <v>0</v>
      </c>
      <c r="G18" s="632">
        <f t="shared" si="11"/>
        <v>0</v>
      </c>
      <c r="H18" s="632">
        <f t="shared" si="11"/>
        <v>0</v>
      </c>
      <c r="I18" s="632">
        <f t="shared" si="11"/>
        <v>0</v>
      </c>
      <c r="J18" s="650" t="str">
        <f t="shared" si="6"/>
        <v/>
      </c>
      <c r="K18" s="632">
        <f t="shared" si="11"/>
        <v>0</v>
      </c>
      <c r="L18" s="650" t="str">
        <f t="shared" si="1"/>
        <v/>
      </c>
      <c r="M18" s="632">
        <f t="shared" si="11"/>
        <v>0</v>
      </c>
      <c r="N18" s="650" t="str">
        <f t="shared" si="2"/>
        <v/>
      </c>
      <c r="O18" s="648">
        <f t="shared" si="7"/>
        <v>0</v>
      </c>
      <c r="P18" s="649" t="s">
        <v>467</v>
      </c>
      <c r="Q18" s="664">
        <v>15217</v>
      </c>
      <c r="R18" s="664">
        <v>19298</v>
      </c>
      <c r="S18" s="665">
        <f t="shared" si="3"/>
        <v>126.8</v>
      </c>
      <c r="T18" s="665">
        <f t="shared" si="4"/>
        <v>151.80000000000001</v>
      </c>
      <c r="V18" s="619" t="s">
        <v>468</v>
      </c>
      <c r="W18" s="619">
        <v>12709</v>
      </c>
    </row>
    <row r="19" spans="1:23" hidden="1">
      <c r="B19" s="633" t="s">
        <v>469</v>
      </c>
      <c r="C19" s="632">
        <v>2300</v>
      </c>
      <c r="D19" s="632"/>
      <c r="E19" s="632">
        <f>C19+D19</f>
        <v>2300</v>
      </c>
      <c r="F19" s="634">
        <v>2300</v>
      </c>
      <c r="G19" s="634"/>
      <c r="H19" s="632">
        <f>F19+G19</f>
        <v>2300</v>
      </c>
      <c r="I19" s="634">
        <f>C19-F19</f>
        <v>0</v>
      </c>
      <c r="J19" s="651">
        <f t="shared" si="6"/>
        <v>0</v>
      </c>
      <c r="K19" s="634">
        <f>D19-G19</f>
        <v>0</v>
      </c>
      <c r="L19" s="651" t="str">
        <f t="shared" si="1"/>
        <v/>
      </c>
      <c r="M19" s="634">
        <f>E19-H19</f>
        <v>0</v>
      </c>
      <c r="N19" s="651">
        <f t="shared" si="2"/>
        <v>0</v>
      </c>
      <c r="O19" s="648">
        <f t="shared" si="7"/>
        <v>4600</v>
      </c>
      <c r="P19" s="649" t="s">
        <v>470</v>
      </c>
      <c r="Q19" s="664">
        <v>30000</v>
      </c>
      <c r="R19" s="664">
        <v>30000</v>
      </c>
      <c r="S19" s="665">
        <f t="shared" si="3"/>
        <v>100</v>
      </c>
      <c r="T19" s="665" t="str">
        <f t="shared" si="4"/>
        <v/>
      </c>
    </row>
    <row r="20" spans="1:23" s="618" customFormat="1">
      <c r="B20" s="631" t="s">
        <v>471</v>
      </c>
      <c r="C20" s="632">
        <f>SUBTOTAL(9,C21)</f>
        <v>0</v>
      </c>
      <c r="D20" s="632">
        <f t="shared" ref="D20:M20" si="12">SUBTOTAL(9,D21)</f>
        <v>0</v>
      </c>
      <c r="E20" s="632">
        <f t="shared" si="12"/>
        <v>0</v>
      </c>
      <c r="F20" s="632">
        <f t="shared" si="12"/>
        <v>59</v>
      </c>
      <c r="G20" s="632">
        <f t="shared" si="12"/>
        <v>0</v>
      </c>
      <c r="H20" s="632">
        <f t="shared" si="12"/>
        <v>0</v>
      </c>
      <c r="I20" s="632">
        <f t="shared" si="12"/>
        <v>0</v>
      </c>
      <c r="J20" s="650">
        <f t="shared" si="6"/>
        <v>0</v>
      </c>
      <c r="K20" s="632">
        <f t="shared" si="12"/>
        <v>0</v>
      </c>
      <c r="L20" s="650" t="str">
        <f t="shared" si="1"/>
        <v/>
      </c>
      <c r="M20" s="632">
        <f t="shared" si="12"/>
        <v>0</v>
      </c>
      <c r="N20" s="650" t="str">
        <f t="shared" si="2"/>
        <v/>
      </c>
      <c r="O20" s="648">
        <f t="shared" si="7"/>
        <v>0</v>
      </c>
      <c r="P20" s="646" t="s">
        <v>472</v>
      </c>
      <c r="Q20" s="662"/>
      <c r="R20" s="662"/>
      <c r="S20" s="663" t="str">
        <f t="shared" si="3"/>
        <v/>
      </c>
      <c r="T20" s="663">
        <f t="shared" si="4"/>
        <v>0</v>
      </c>
      <c r="V20" s="618" t="s">
        <v>473</v>
      </c>
      <c r="W20" s="618">
        <v>491</v>
      </c>
    </row>
    <row r="21" spans="1:23" s="618" customFormat="1">
      <c r="B21" s="633" t="s">
        <v>474</v>
      </c>
      <c r="C21" s="632"/>
      <c r="D21" s="632"/>
      <c r="E21" s="632"/>
      <c r="F21" s="634">
        <v>59</v>
      </c>
      <c r="G21" s="634"/>
      <c r="H21" s="632"/>
      <c r="I21" s="634"/>
      <c r="J21" s="651">
        <f t="shared" si="6"/>
        <v>0</v>
      </c>
      <c r="K21" s="634"/>
      <c r="L21" s="651" t="str">
        <f t="shared" si="1"/>
        <v/>
      </c>
      <c r="M21" s="634"/>
      <c r="N21" s="651" t="str">
        <f t="shared" si="2"/>
        <v/>
      </c>
      <c r="O21" s="648">
        <f t="shared" si="7"/>
        <v>0</v>
      </c>
      <c r="P21" s="646" t="s">
        <v>475</v>
      </c>
      <c r="Q21" s="662"/>
      <c r="R21" s="662"/>
      <c r="S21" s="663" t="str">
        <f t="shared" si="3"/>
        <v/>
      </c>
      <c r="T21" s="663" t="str">
        <f t="shared" si="4"/>
        <v/>
      </c>
      <c r="V21" s="618" t="s">
        <v>476</v>
      </c>
      <c r="W21" s="618">
        <v>0</v>
      </c>
    </row>
    <row r="22" spans="1:23" s="618" customFormat="1" hidden="1">
      <c r="A22" s="636">
        <v>8</v>
      </c>
      <c r="B22" s="631" t="s">
        <v>477</v>
      </c>
      <c r="C22" s="632">
        <v>5771</v>
      </c>
      <c r="D22" s="632">
        <v>12300</v>
      </c>
      <c r="E22" s="632">
        <f>C22+D22</f>
        <v>18071</v>
      </c>
      <c r="F22" s="632">
        <v>3746</v>
      </c>
      <c r="G22" s="632"/>
      <c r="H22" s="632">
        <f>F22+G22</f>
        <v>3746</v>
      </c>
      <c r="I22" s="634">
        <f>C22-F22</f>
        <v>2025</v>
      </c>
      <c r="J22" s="651">
        <f t="shared" si="6"/>
        <v>54.1</v>
      </c>
      <c r="K22" s="634">
        <f>D22-G22</f>
        <v>12300</v>
      </c>
      <c r="L22" s="651" t="str">
        <f t="shared" si="1"/>
        <v/>
      </c>
      <c r="M22" s="634">
        <f>E22-H22</f>
        <v>14325</v>
      </c>
      <c r="N22" s="651">
        <f t="shared" si="2"/>
        <v>382.4</v>
      </c>
      <c r="O22" s="648">
        <f t="shared" si="7"/>
        <v>21817</v>
      </c>
      <c r="P22" s="646" t="s">
        <v>478</v>
      </c>
      <c r="Q22" s="662">
        <f>SUM(Q23:Q27)</f>
        <v>127253</v>
      </c>
      <c r="R22" s="662">
        <f>SUM(R23:R27)</f>
        <v>120107.04</v>
      </c>
      <c r="S22" s="663">
        <f t="shared" si="3"/>
        <v>94.4</v>
      </c>
      <c r="T22" s="663">
        <f t="shared" si="4"/>
        <v>178</v>
      </c>
      <c r="V22" s="618" t="s">
        <v>479</v>
      </c>
      <c r="W22" s="618">
        <v>67460</v>
      </c>
    </row>
    <row r="23" spans="1:23">
      <c r="B23" s="631" t="s">
        <v>480</v>
      </c>
      <c r="C23" s="632">
        <f>SUBTOTAL(9,C24:C27)</f>
        <v>0</v>
      </c>
      <c r="D23" s="632">
        <f t="shared" ref="D23:M23" si="13">SUBTOTAL(9,D24:D27)</f>
        <v>0</v>
      </c>
      <c r="E23" s="632">
        <f t="shared" si="13"/>
        <v>0</v>
      </c>
      <c r="F23" s="632">
        <f t="shared" si="13"/>
        <v>0</v>
      </c>
      <c r="G23" s="632">
        <f t="shared" si="13"/>
        <v>0</v>
      </c>
      <c r="H23" s="632">
        <f t="shared" si="13"/>
        <v>0</v>
      </c>
      <c r="I23" s="632">
        <f t="shared" si="13"/>
        <v>0</v>
      </c>
      <c r="J23" s="650" t="str">
        <f t="shared" si="6"/>
        <v/>
      </c>
      <c r="K23" s="632">
        <f t="shared" si="13"/>
        <v>0</v>
      </c>
      <c r="L23" s="650" t="str">
        <f t="shared" si="1"/>
        <v/>
      </c>
      <c r="M23" s="632">
        <f t="shared" si="13"/>
        <v>0</v>
      </c>
      <c r="N23" s="650" t="str">
        <f t="shared" si="2"/>
        <v/>
      </c>
      <c r="O23" s="648">
        <f t="shared" si="7"/>
        <v>0</v>
      </c>
      <c r="P23" s="649" t="s">
        <v>481</v>
      </c>
      <c r="Q23" s="664">
        <v>35000</v>
      </c>
      <c r="R23" s="664">
        <v>35096</v>
      </c>
      <c r="S23" s="665">
        <f t="shared" si="3"/>
        <v>100.3</v>
      </c>
      <c r="T23" s="665" t="str">
        <f t="shared" si="4"/>
        <v/>
      </c>
    </row>
    <row r="24" spans="1:23">
      <c r="B24" s="631" t="s">
        <v>482</v>
      </c>
      <c r="C24" s="632"/>
      <c r="D24" s="632"/>
      <c r="E24" s="632">
        <f>C24+D24</f>
        <v>0</v>
      </c>
      <c r="F24" s="632"/>
      <c r="G24" s="632"/>
      <c r="H24" s="632">
        <f>F24+G24</f>
        <v>0</v>
      </c>
      <c r="I24" s="634">
        <f>C24-F24</f>
        <v>0</v>
      </c>
      <c r="J24" s="651" t="str">
        <f t="shared" si="6"/>
        <v/>
      </c>
      <c r="K24" s="634">
        <f>D24-G24</f>
        <v>0</v>
      </c>
      <c r="L24" s="651" t="str">
        <f t="shared" si="1"/>
        <v/>
      </c>
      <c r="M24" s="634">
        <f>E24-H24</f>
        <v>0</v>
      </c>
      <c r="N24" s="651" t="str">
        <f t="shared" si="2"/>
        <v/>
      </c>
      <c r="O24" s="648">
        <f t="shared" si="7"/>
        <v>0</v>
      </c>
      <c r="P24" s="649" t="s">
        <v>483</v>
      </c>
      <c r="Q24" s="664">
        <v>16773</v>
      </c>
      <c r="R24" s="664">
        <v>16773</v>
      </c>
      <c r="S24" s="665">
        <f t="shared" si="3"/>
        <v>100</v>
      </c>
      <c r="T24" s="665">
        <f t="shared" si="4"/>
        <v>48.8</v>
      </c>
      <c r="V24" s="619" t="s">
        <v>484</v>
      </c>
      <c r="W24" s="619">
        <v>34351</v>
      </c>
    </row>
    <row r="25" spans="1:23">
      <c r="B25" s="631" t="s">
        <v>485</v>
      </c>
      <c r="C25" s="632"/>
      <c r="D25" s="632"/>
      <c r="E25" s="632">
        <f>C25+D25</f>
        <v>0</v>
      </c>
      <c r="F25" s="632"/>
      <c r="G25" s="632"/>
      <c r="H25" s="632">
        <f>F25+G25</f>
        <v>0</v>
      </c>
      <c r="I25" s="634">
        <f>C25-F25</f>
        <v>0</v>
      </c>
      <c r="J25" s="651" t="str">
        <f t="shared" si="6"/>
        <v/>
      </c>
      <c r="K25" s="634">
        <f>D25-G25</f>
        <v>0</v>
      </c>
      <c r="L25" s="651" t="str">
        <f t="shared" si="1"/>
        <v/>
      </c>
      <c r="M25" s="634">
        <f>E25-H25</f>
        <v>0</v>
      </c>
      <c r="N25" s="651" t="str">
        <f t="shared" si="2"/>
        <v/>
      </c>
      <c r="O25" s="648">
        <f t="shared" si="7"/>
        <v>0</v>
      </c>
      <c r="P25" s="649" t="s">
        <v>486</v>
      </c>
      <c r="Q25" s="664">
        <v>21171</v>
      </c>
      <c r="R25" s="664">
        <f>21015.04+242</f>
        <v>21257.040000000001</v>
      </c>
      <c r="S25" s="665">
        <f t="shared" si="3"/>
        <v>100.4</v>
      </c>
      <c r="T25" s="665" t="str">
        <f t="shared" si="4"/>
        <v/>
      </c>
    </row>
    <row r="26" spans="1:23">
      <c r="B26" s="631" t="s">
        <v>487</v>
      </c>
      <c r="C26" s="632"/>
      <c r="D26" s="632"/>
      <c r="E26" s="632">
        <f>C26+D26</f>
        <v>0</v>
      </c>
      <c r="F26" s="632"/>
      <c r="G26" s="632"/>
      <c r="H26" s="632">
        <f>F26+G26</f>
        <v>0</v>
      </c>
      <c r="I26" s="634">
        <f>C26-F26</f>
        <v>0</v>
      </c>
      <c r="J26" s="651" t="str">
        <f t="shared" si="6"/>
        <v/>
      </c>
      <c r="K26" s="634">
        <f>D26-G26</f>
        <v>0</v>
      </c>
      <c r="L26" s="651" t="str">
        <f t="shared" si="1"/>
        <v/>
      </c>
      <c r="M26" s="634">
        <f>E26-H26</f>
        <v>0</v>
      </c>
      <c r="N26" s="651" t="str">
        <f t="shared" si="2"/>
        <v/>
      </c>
      <c r="O26" s="648">
        <f t="shared" si="7"/>
        <v>0</v>
      </c>
      <c r="P26" s="649" t="s">
        <v>488</v>
      </c>
      <c r="Q26" s="664">
        <v>15498</v>
      </c>
      <c r="R26" s="664">
        <v>2864</v>
      </c>
      <c r="S26" s="665">
        <f t="shared" si="3"/>
        <v>18.5</v>
      </c>
      <c r="T26" s="665">
        <f t="shared" si="4"/>
        <v>8.4</v>
      </c>
      <c r="V26" s="619" t="s">
        <v>489</v>
      </c>
      <c r="W26" s="619">
        <v>33916</v>
      </c>
    </row>
    <row r="27" spans="1:23">
      <c r="B27" s="631" t="s">
        <v>490</v>
      </c>
      <c r="C27" s="632"/>
      <c r="D27" s="632"/>
      <c r="E27" s="632">
        <f>C27+D27</f>
        <v>0</v>
      </c>
      <c r="F27" s="632"/>
      <c r="G27" s="632"/>
      <c r="H27" s="632">
        <f>F27+G27</f>
        <v>0</v>
      </c>
      <c r="I27" s="634">
        <f>C27-F27</f>
        <v>0</v>
      </c>
      <c r="J27" s="651" t="str">
        <f t="shared" si="6"/>
        <v/>
      </c>
      <c r="K27" s="634">
        <f>D27-G27</f>
        <v>0</v>
      </c>
      <c r="L27" s="651" t="str">
        <f t="shared" si="1"/>
        <v/>
      </c>
      <c r="M27" s="634">
        <f>E27-H27</f>
        <v>0</v>
      </c>
      <c r="N27" s="651" t="str">
        <f t="shared" si="2"/>
        <v/>
      </c>
      <c r="O27" s="648">
        <f t="shared" si="7"/>
        <v>0</v>
      </c>
      <c r="P27" s="649" t="s">
        <v>491</v>
      </c>
      <c r="Q27" s="664">
        <v>38811</v>
      </c>
      <c r="R27" s="664">
        <v>44117</v>
      </c>
      <c r="S27" s="665">
        <f t="shared" si="3"/>
        <v>113.7</v>
      </c>
      <c r="T27" s="665" t="str">
        <f t="shared" si="4"/>
        <v/>
      </c>
    </row>
    <row r="28" spans="1:23" s="618" customFormat="1">
      <c r="B28" s="635" t="s">
        <v>454</v>
      </c>
      <c r="C28" s="630">
        <f>SUBTOTAL(9,C29:C34)</f>
        <v>0</v>
      </c>
      <c r="D28" s="630">
        <f t="shared" ref="D28:M28" si="14">SUBTOTAL(9,D29:D34)</f>
        <v>0</v>
      </c>
      <c r="E28" s="630">
        <f t="shared" si="14"/>
        <v>0</v>
      </c>
      <c r="F28" s="630">
        <f t="shared" si="14"/>
        <v>0</v>
      </c>
      <c r="G28" s="630">
        <f t="shared" si="14"/>
        <v>0</v>
      </c>
      <c r="H28" s="630">
        <f t="shared" si="14"/>
        <v>0</v>
      </c>
      <c r="I28" s="630">
        <f t="shared" si="14"/>
        <v>0</v>
      </c>
      <c r="J28" s="647" t="str">
        <f t="shared" si="6"/>
        <v/>
      </c>
      <c r="K28" s="630">
        <f t="shared" si="14"/>
        <v>0</v>
      </c>
      <c r="L28" s="647" t="str">
        <f t="shared" si="1"/>
        <v/>
      </c>
      <c r="M28" s="630">
        <f t="shared" si="14"/>
        <v>0</v>
      </c>
      <c r="N28" s="647" t="str">
        <f t="shared" si="2"/>
        <v/>
      </c>
      <c r="O28" s="648">
        <f t="shared" si="7"/>
        <v>0</v>
      </c>
      <c r="P28" s="646" t="s">
        <v>492</v>
      </c>
      <c r="Q28" s="662">
        <v>1109</v>
      </c>
      <c r="R28" s="662">
        <v>1109</v>
      </c>
      <c r="S28" s="663">
        <f t="shared" si="3"/>
        <v>100</v>
      </c>
      <c r="T28" s="663">
        <f t="shared" si="4"/>
        <v>100</v>
      </c>
      <c r="V28" s="618" t="s">
        <v>493</v>
      </c>
      <c r="W28" s="618">
        <v>1109</v>
      </c>
    </row>
    <row r="29" spans="1:23" s="618" customFormat="1">
      <c r="B29" s="631" t="s">
        <v>494</v>
      </c>
      <c r="C29" s="632">
        <f>SUBTOTAL(9,C30:C31)</f>
        <v>0</v>
      </c>
      <c r="D29" s="632">
        <f t="shared" ref="D29:M29" si="15">SUBTOTAL(9,D30:D31)</f>
        <v>0</v>
      </c>
      <c r="E29" s="632">
        <f t="shared" si="15"/>
        <v>0</v>
      </c>
      <c r="F29" s="632">
        <f t="shared" si="15"/>
        <v>0</v>
      </c>
      <c r="G29" s="632">
        <f t="shared" si="15"/>
        <v>0</v>
      </c>
      <c r="H29" s="632">
        <f t="shared" si="15"/>
        <v>0</v>
      </c>
      <c r="I29" s="632">
        <f t="shared" si="15"/>
        <v>0</v>
      </c>
      <c r="J29" s="650" t="str">
        <f t="shared" si="6"/>
        <v/>
      </c>
      <c r="K29" s="632">
        <f t="shared" si="15"/>
        <v>0</v>
      </c>
      <c r="L29" s="650" t="str">
        <f t="shared" si="1"/>
        <v/>
      </c>
      <c r="M29" s="632">
        <f t="shared" si="15"/>
        <v>0</v>
      </c>
      <c r="N29" s="650" t="str">
        <f t="shared" si="2"/>
        <v/>
      </c>
      <c r="O29" s="648">
        <f t="shared" si="7"/>
        <v>0</v>
      </c>
      <c r="P29" s="646" t="s">
        <v>495</v>
      </c>
      <c r="Q29" s="662"/>
      <c r="R29" s="662">
        <v>72</v>
      </c>
      <c r="S29" s="663" t="str">
        <f t="shared" si="3"/>
        <v/>
      </c>
      <c r="T29" s="663" t="str">
        <f t="shared" si="4"/>
        <v/>
      </c>
    </row>
    <row r="30" spans="1:23" s="618" customFormat="1" hidden="1">
      <c r="B30" s="631" t="s">
        <v>458</v>
      </c>
      <c r="C30" s="632"/>
      <c r="D30" s="632">
        <v>23101</v>
      </c>
      <c r="E30" s="632">
        <f>C30+D30</f>
        <v>23101</v>
      </c>
      <c r="F30" s="632"/>
      <c r="G30" s="632">
        <v>13925</v>
      </c>
      <c r="H30" s="632">
        <f>F30+G30</f>
        <v>13925</v>
      </c>
      <c r="I30" s="634">
        <f>C30-F30</f>
        <v>0</v>
      </c>
      <c r="J30" s="651" t="str">
        <f t="shared" si="6"/>
        <v/>
      </c>
      <c r="K30" s="634">
        <f>D30-G30</f>
        <v>9176</v>
      </c>
      <c r="L30" s="651">
        <f t="shared" si="1"/>
        <v>65.900000000000006</v>
      </c>
      <c r="M30" s="634">
        <f>E30-H30</f>
        <v>9176</v>
      </c>
      <c r="N30" s="651">
        <f t="shared" si="2"/>
        <v>65.900000000000006</v>
      </c>
      <c r="O30" s="648">
        <f t="shared" si="7"/>
        <v>37026</v>
      </c>
      <c r="P30" s="652" t="s">
        <v>292</v>
      </c>
      <c r="Q30" s="662">
        <f>Q5+Q7+Q8+Q9+Q12+Q16+Q20+Q21+Q22+Q28+Q29</f>
        <v>233304</v>
      </c>
      <c r="R30" s="662">
        <f>R5+R7+R8+R9+R12+R16+R20+R21+R22+R28+R29</f>
        <v>263971.03999999998</v>
      </c>
      <c r="S30" s="663">
        <f t="shared" si="3"/>
        <v>113.1</v>
      </c>
      <c r="T30" s="663">
        <f t="shared" si="4"/>
        <v>159.19999999999999</v>
      </c>
      <c r="V30" s="618" t="s">
        <v>292</v>
      </c>
      <c r="W30" s="618">
        <v>165832</v>
      </c>
    </row>
    <row r="31" spans="1:23" s="618" customFormat="1" hidden="1">
      <c r="B31" s="633" t="s">
        <v>496</v>
      </c>
      <c r="C31" s="632">
        <v>75</v>
      </c>
      <c r="D31" s="632"/>
      <c r="E31" s="632">
        <f>C31+D31</f>
        <v>75</v>
      </c>
      <c r="F31" s="632">
        <v>335</v>
      </c>
      <c r="G31" s="632">
        <v>7079</v>
      </c>
      <c r="H31" s="632">
        <f>F31+G31</f>
        <v>7414</v>
      </c>
      <c r="I31" s="634">
        <f>C31-F31</f>
        <v>-260</v>
      </c>
      <c r="J31" s="651">
        <f t="shared" si="6"/>
        <v>-77.599999999999994</v>
      </c>
      <c r="K31" s="634">
        <f>D31-G31</f>
        <v>-7079</v>
      </c>
      <c r="L31" s="651">
        <f t="shared" si="1"/>
        <v>-100</v>
      </c>
      <c r="M31" s="634">
        <f>E31-H31</f>
        <v>-7339</v>
      </c>
      <c r="N31" s="651">
        <f t="shared" si="2"/>
        <v>-99</v>
      </c>
      <c r="O31" s="648">
        <f t="shared" si="7"/>
        <v>7489</v>
      </c>
      <c r="P31" s="653" t="s">
        <v>79</v>
      </c>
      <c r="Q31" s="662"/>
      <c r="R31" s="662"/>
      <c r="S31" s="663" t="str">
        <f t="shared" si="3"/>
        <v/>
      </c>
      <c r="T31" s="663" t="str">
        <f t="shared" si="4"/>
        <v/>
      </c>
    </row>
    <row r="32" spans="1:23" s="618" customFormat="1">
      <c r="B32" s="631" t="s">
        <v>497</v>
      </c>
      <c r="C32" s="632">
        <f>SUBTOTAL(9,C33:C34)</f>
        <v>0</v>
      </c>
      <c r="D32" s="632">
        <f t="shared" ref="D32:M32" si="16">SUBTOTAL(9,D33:D34)</f>
        <v>0</v>
      </c>
      <c r="E32" s="632">
        <f t="shared" si="16"/>
        <v>0</v>
      </c>
      <c r="F32" s="632">
        <f t="shared" si="16"/>
        <v>0</v>
      </c>
      <c r="G32" s="632">
        <f t="shared" si="16"/>
        <v>0</v>
      </c>
      <c r="H32" s="632">
        <f t="shared" si="16"/>
        <v>0</v>
      </c>
      <c r="I32" s="632">
        <f t="shared" si="16"/>
        <v>0</v>
      </c>
      <c r="J32" s="650" t="str">
        <f t="shared" si="6"/>
        <v/>
      </c>
      <c r="K32" s="632">
        <f t="shared" si="16"/>
        <v>0</v>
      </c>
      <c r="L32" s="650" t="str">
        <f t="shared" si="1"/>
        <v/>
      </c>
      <c r="M32" s="632">
        <f t="shared" si="16"/>
        <v>0</v>
      </c>
      <c r="N32" s="650" t="str">
        <f t="shared" si="2"/>
        <v/>
      </c>
      <c r="O32" s="648">
        <f t="shared" si="7"/>
        <v>0</v>
      </c>
      <c r="P32" s="653" t="s">
        <v>80</v>
      </c>
      <c r="Q32" s="662">
        <f>SUM(Q33:Q38)</f>
        <v>4967613</v>
      </c>
      <c r="R32" s="662">
        <f>SUM(R33:R38)</f>
        <v>5046405</v>
      </c>
      <c r="S32" s="663">
        <f t="shared" si="3"/>
        <v>101.6</v>
      </c>
      <c r="T32" s="663">
        <f t="shared" si="4"/>
        <v>83.2</v>
      </c>
      <c r="V32" s="618" t="s">
        <v>80</v>
      </c>
      <c r="W32" s="618">
        <v>6067769</v>
      </c>
    </row>
    <row r="33" spans="2:25" hidden="1">
      <c r="B33" s="633" t="s">
        <v>459</v>
      </c>
      <c r="C33" s="632">
        <v>30000</v>
      </c>
      <c r="D33" s="632"/>
      <c r="E33" s="632">
        <f>C33+D33</f>
        <v>30000</v>
      </c>
      <c r="F33" s="634">
        <v>29788</v>
      </c>
      <c r="G33" s="634"/>
      <c r="H33" s="632">
        <f>F33+G33</f>
        <v>29788</v>
      </c>
      <c r="I33" s="634">
        <f>C33-F33</f>
        <v>212</v>
      </c>
      <c r="J33" s="651">
        <f t="shared" si="6"/>
        <v>0.7</v>
      </c>
      <c r="K33" s="634">
        <f>D33-G33</f>
        <v>0</v>
      </c>
      <c r="L33" s="651" t="str">
        <f t="shared" si="1"/>
        <v/>
      </c>
      <c r="M33" s="634">
        <f>E33-H33</f>
        <v>212</v>
      </c>
      <c r="N33" s="651">
        <f t="shared" si="2"/>
        <v>0.7</v>
      </c>
      <c r="O33" s="648">
        <f t="shared" si="7"/>
        <v>59788</v>
      </c>
      <c r="P33" s="654" t="s">
        <v>498</v>
      </c>
      <c r="Q33" s="664"/>
      <c r="R33" s="664"/>
      <c r="S33" s="665" t="str">
        <f t="shared" si="3"/>
        <v/>
      </c>
      <c r="T33" s="665" t="str">
        <f t="shared" si="4"/>
        <v/>
      </c>
      <c r="V33" s="618"/>
      <c r="W33" s="618"/>
    </row>
    <row r="34" spans="2:25" hidden="1">
      <c r="B34" s="633" t="s">
        <v>462</v>
      </c>
      <c r="C34" s="632"/>
      <c r="D34" s="632">
        <v>49856</v>
      </c>
      <c r="E34" s="632">
        <f>C34+D34</f>
        <v>49856</v>
      </c>
      <c r="F34" s="634"/>
      <c r="G34" s="634">
        <v>56286</v>
      </c>
      <c r="H34" s="632">
        <f>F34+G34</f>
        <v>56286</v>
      </c>
      <c r="I34" s="634">
        <f>C34-F34</f>
        <v>0</v>
      </c>
      <c r="J34" s="651" t="str">
        <f t="shared" si="6"/>
        <v/>
      </c>
      <c r="K34" s="634">
        <f>D34-G34</f>
        <v>-6430</v>
      </c>
      <c r="L34" s="651">
        <f t="shared" si="1"/>
        <v>-11.4</v>
      </c>
      <c r="M34" s="634">
        <f>E34-H34</f>
        <v>-6430</v>
      </c>
      <c r="N34" s="651">
        <f t="shared" si="2"/>
        <v>-11.4</v>
      </c>
      <c r="O34" s="648">
        <f t="shared" si="7"/>
        <v>106142</v>
      </c>
      <c r="P34" s="654" t="s">
        <v>499</v>
      </c>
      <c r="Q34" s="664">
        <v>202613</v>
      </c>
      <c r="R34" s="664">
        <v>281405</v>
      </c>
      <c r="S34" s="665">
        <f t="shared" si="3"/>
        <v>138.9</v>
      </c>
      <c r="T34" s="665">
        <f t="shared" si="4"/>
        <v>98.3</v>
      </c>
      <c r="V34" s="619" t="s">
        <v>500</v>
      </c>
      <c r="W34" s="618">
        <v>286245</v>
      </c>
    </row>
    <row r="35" spans="2:25">
      <c r="B35" s="635" t="s">
        <v>463</v>
      </c>
      <c r="C35" s="630">
        <f>SUBTOTAL(9,C36:C46)</f>
        <v>0</v>
      </c>
      <c r="D35" s="630">
        <f t="shared" ref="D35:M35" si="17">SUBTOTAL(9,D36:D46)</f>
        <v>0</v>
      </c>
      <c r="E35" s="630">
        <f t="shared" si="17"/>
        <v>0</v>
      </c>
      <c r="F35" s="630">
        <f t="shared" si="17"/>
        <v>0</v>
      </c>
      <c r="G35" s="630">
        <f t="shared" si="17"/>
        <v>0</v>
      </c>
      <c r="H35" s="630">
        <f t="shared" si="17"/>
        <v>0</v>
      </c>
      <c r="I35" s="630">
        <f t="shared" si="17"/>
        <v>0</v>
      </c>
      <c r="J35" s="647" t="str">
        <f t="shared" si="6"/>
        <v/>
      </c>
      <c r="K35" s="630">
        <f t="shared" si="17"/>
        <v>0</v>
      </c>
      <c r="L35" s="647" t="str">
        <f t="shared" si="1"/>
        <v/>
      </c>
      <c r="M35" s="630">
        <f t="shared" si="17"/>
        <v>0</v>
      </c>
      <c r="N35" s="647" t="str">
        <f t="shared" si="2"/>
        <v/>
      </c>
      <c r="O35" s="648">
        <f t="shared" si="7"/>
        <v>0</v>
      </c>
      <c r="P35" s="654" t="s">
        <v>501</v>
      </c>
      <c r="Q35" s="664">
        <v>4765000</v>
      </c>
      <c r="R35" s="664">
        <v>4765000</v>
      </c>
      <c r="S35" s="665">
        <f t="shared" si="3"/>
        <v>100</v>
      </c>
      <c r="T35" s="665">
        <f t="shared" si="4"/>
        <v>83.3</v>
      </c>
      <c r="V35" s="619" t="s">
        <v>501</v>
      </c>
      <c r="W35" s="619">
        <v>5719943</v>
      </c>
    </row>
    <row r="36" spans="2:25">
      <c r="B36" s="631" t="s">
        <v>502</v>
      </c>
      <c r="C36" s="632">
        <f>SUBTOTAL(9,C37)</f>
        <v>0</v>
      </c>
      <c r="D36" s="632">
        <f t="shared" ref="D36:M36" si="18">SUBTOTAL(9,D37)</f>
        <v>0</v>
      </c>
      <c r="E36" s="632">
        <f t="shared" si="18"/>
        <v>0</v>
      </c>
      <c r="F36" s="632">
        <f t="shared" si="18"/>
        <v>0</v>
      </c>
      <c r="G36" s="632">
        <f t="shared" si="18"/>
        <v>0</v>
      </c>
      <c r="H36" s="632">
        <f t="shared" si="18"/>
        <v>0</v>
      </c>
      <c r="I36" s="632">
        <f t="shared" si="18"/>
        <v>0</v>
      </c>
      <c r="J36" s="650" t="str">
        <f t="shared" si="6"/>
        <v/>
      </c>
      <c r="K36" s="632">
        <f t="shared" si="18"/>
        <v>0</v>
      </c>
      <c r="L36" s="650" t="str">
        <f t="shared" si="1"/>
        <v/>
      </c>
      <c r="M36" s="632">
        <f t="shared" si="18"/>
        <v>0</v>
      </c>
      <c r="N36" s="650" t="str">
        <f t="shared" si="2"/>
        <v/>
      </c>
      <c r="O36" s="648">
        <f t="shared" si="7"/>
        <v>0</v>
      </c>
      <c r="P36" s="654" t="s">
        <v>503</v>
      </c>
      <c r="Q36" s="664"/>
      <c r="R36" s="664"/>
      <c r="S36" s="665" t="str">
        <f t="shared" si="3"/>
        <v/>
      </c>
      <c r="T36" s="665">
        <f t="shared" si="4"/>
        <v>0</v>
      </c>
      <c r="V36" s="619" t="s">
        <v>503</v>
      </c>
      <c r="W36" s="619">
        <v>21973</v>
      </c>
    </row>
    <row r="37" spans="2:25" hidden="1">
      <c r="B37" s="633" t="s">
        <v>470</v>
      </c>
      <c r="C37" s="632">
        <v>30000</v>
      </c>
      <c r="D37" s="632"/>
      <c r="E37" s="632">
        <f>C37+D37</f>
        <v>30000</v>
      </c>
      <c r="F37" s="634"/>
      <c r="G37" s="634"/>
      <c r="H37" s="632">
        <f>F37+G37</f>
        <v>0</v>
      </c>
      <c r="I37" s="634">
        <f>C37-F37</f>
        <v>30000</v>
      </c>
      <c r="J37" s="651" t="str">
        <f t="shared" si="6"/>
        <v/>
      </c>
      <c r="K37" s="634">
        <f>D37-G37</f>
        <v>0</v>
      </c>
      <c r="L37" s="651" t="str">
        <f t="shared" si="1"/>
        <v/>
      </c>
      <c r="M37" s="634">
        <f>E37-H37</f>
        <v>30000</v>
      </c>
      <c r="N37" s="647" t="str">
        <f t="shared" si="2"/>
        <v/>
      </c>
      <c r="O37" s="648">
        <f t="shared" si="7"/>
        <v>30000</v>
      </c>
      <c r="P37" s="655" t="s">
        <v>504</v>
      </c>
      <c r="Q37" s="664"/>
      <c r="R37" s="664"/>
      <c r="S37" s="665" t="str">
        <f t="shared" si="3"/>
        <v/>
      </c>
      <c r="T37" s="665" t="str">
        <f t="shared" si="4"/>
        <v/>
      </c>
    </row>
    <row r="38" spans="2:25">
      <c r="B38" s="631" t="s">
        <v>505</v>
      </c>
      <c r="C38" s="632">
        <f>SUBTOTAL(9,C39:C41)</f>
        <v>0</v>
      </c>
      <c r="D38" s="632">
        <f t="shared" ref="D38:M38" si="19">SUBTOTAL(9,D39:D41)</f>
        <v>0</v>
      </c>
      <c r="E38" s="632">
        <f t="shared" si="19"/>
        <v>0</v>
      </c>
      <c r="F38" s="632">
        <f t="shared" si="19"/>
        <v>0</v>
      </c>
      <c r="G38" s="632">
        <f t="shared" si="19"/>
        <v>0</v>
      </c>
      <c r="H38" s="632">
        <f t="shared" si="19"/>
        <v>0</v>
      </c>
      <c r="I38" s="632">
        <f t="shared" si="19"/>
        <v>0</v>
      </c>
      <c r="J38" s="650" t="str">
        <f t="shared" si="6"/>
        <v/>
      </c>
      <c r="K38" s="632">
        <f t="shared" si="19"/>
        <v>0</v>
      </c>
      <c r="L38" s="650" t="str">
        <f t="shared" si="1"/>
        <v/>
      </c>
      <c r="M38" s="632">
        <f t="shared" si="19"/>
        <v>0</v>
      </c>
      <c r="N38" s="650" t="str">
        <f t="shared" si="2"/>
        <v/>
      </c>
      <c r="O38" s="648">
        <f t="shared" si="7"/>
        <v>0</v>
      </c>
      <c r="P38" s="654" t="s">
        <v>506</v>
      </c>
      <c r="Q38" s="664"/>
      <c r="R38" s="664"/>
      <c r="S38" s="665" t="str">
        <f t="shared" si="3"/>
        <v/>
      </c>
      <c r="T38" s="665">
        <f t="shared" si="4"/>
        <v>0</v>
      </c>
      <c r="V38" s="619" t="s">
        <v>506</v>
      </c>
      <c r="W38" s="619">
        <v>39608</v>
      </c>
    </row>
    <row r="39" spans="2:25" s="618" customFormat="1" hidden="1">
      <c r="B39" s="633" t="s">
        <v>507</v>
      </c>
      <c r="C39" s="632"/>
      <c r="D39" s="632"/>
      <c r="E39" s="632">
        <f>C39+D39</f>
        <v>0</v>
      </c>
      <c r="F39" s="634">
        <v>35350</v>
      </c>
      <c r="G39" s="634"/>
      <c r="H39" s="632">
        <f>F39+G39</f>
        <v>35350</v>
      </c>
      <c r="I39" s="634">
        <f>C39-F39</f>
        <v>-35350</v>
      </c>
      <c r="J39" s="651">
        <f t="shared" si="6"/>
        <v>-100</v>
      </c>
      <c r="K39" s="634">
        <f>D39-G39</f>
        <v>0</v>
      </c>
      <c r="L39" s="651" t="str">
        <f t="shared" si="1"/>
        <v/>
      </c>
      <c r="M39" s="634">
        <f>E39-H39</f>
        <v>-35350</v>
      </c>
      <c r="N39" s="651">
        <f t="shared" si="2"/>
        <v>-100</v>
      </c>
      <c r="O39" s="648">
        <f t="shared" si="7"/>
        <v>35350</v>
      </c>
      <c r="P39" s="652" t="s">
        <v>89</v>
      </c>
      <c r="Q39" s="662">
        <f>Q30+Q31+Q32</f>
        <v>5200917</v>
      </c>
      <c r="R39" s="662">
        <f>R30+R31+R32</f>
        <v>5310376.04</v>
      </c>
      <c r="S39" s="663">
        <f t="shared" si="3"/>
        <v>102.1</v>
      </c>
      <c r="T39" s="663">
        <f t="shared" si="4"/>
        <v>85.2</v>
      </c>
      <c r="V39" s="619" t="s">
        <v>89</v>
      </c>
      <c r="W39" s="619">
        <v>6233601</v>
      </c>
    </row>
    <row r="40" spans="2:25" hidden="1">
      <c r="B40" s="633" t="s">
        <v>508</v>
      </c>
      <c r="C40" s="632"/>
      <c r="D40" s="632"/>
      <c r="E40" s="632">
        <f>C40+D40</f>
        <v>0</v>
      </c>
      <c r="F40" s="634">
        <v>2000</v>
      </c>
      <c r="G40" s="634"/>
      <c r="H40" s="632">
        <f>F40+G40</f>
        <v>2000</v>
      </c>
      <c r="I40" s="634">
        <f>C40-F40</f>
        <v>-2000</v>
      </c>
      <c r="J40" s="651">
        <f t="shared" si="6"/>
        <v>-100</v>
      </c>
      <c r="K40" s="634">
        <f>D40-G40</f>
        <v>0</v>
      </c>
      <c r="L40" s="651" t="str">
        <f t="shared" si="1"/>
        <v/>
      </c>
      <c r="M40" s="634">
        <f>E40-H40</f>
        <v>-2000</v>
      </c>
      <c r="N40" s="651">
        <f t="shared" si="2"/>
        <v>-100</v>
      </c>
      <c r="O40" s="648">
        <f t="shared" si="7"/>
        <v>2000</v>
      </c>
      <c r="P40" s="624" t="s">
        <v>509</v>
      </c>
      <c r="R40" s="666"/>
      <c r="S40" s="666"/>
      <c r="T40" s="666"/>
    </row>
    <row r="41" spans="2:25" hidden="1">
      <c r="B41" s="633" t="s">
        <v>510</v>
      </c>
      <c r="C41" s="632">
        <v>48067</v>
      </c>
      <c r="D41" s="632"/>
      <c r="E41" s="632">
        <f>C41+D41</f>
        <v>48067</v>
      </c>
      <c r="F41" s="634">
        <v>8000</v>
      </c>
      <c r="G41" s="634"/>
      <c r="H41" s="632">
        <f>F41+G41</f>
        <v>8000</v>
      </c>
      <c r="I41" s="634">
        <f>C41-F41</f>
        <v>40067</v>
      </c>
      <c r="J41" s="651">
        <f t="shared" si="6"/>
        <v>500.8</v>
      </c>
      <c r="K41" s="634">
        <f>D41-G41</f>
        <v>0</v>
      </c>
      <c r="L41" s="651" t="str">
        <f t="shared" si="1"/>
        <v/>
      </c>
      <c r="M41" s="634">
        <f>E41-H41</f>
        <v>40067</v>
      </c>
      <c r="N41" s="651">
        <f t="shared" si="2"/>
        <v>500.8</v>
      </c>
      <c r="O41" s="648">
        <f t="shared" si="7"/>
        <v>56067</v>
      </c>
      <c r="R41" s="666"/>
      <c r="S41" s="666"/>
      <c r="T41" s="666"/>
      <c r="V41" s="618"/>
    </row>
    <row r="42" spans="2:25">
      <c r="B42" s="631" t="s">
        <v>511</v>
      </c>
      <c r="C42" s="632">
        <f t="shared" ref="C42:M42" si="20">SUBTOTAL(9,C43:C46)</f>
        <v>0</v>
      </c>
      <c r="D42" s="632">
        <f t="shared" si="20"/>
        <v>0</v>
      </c>
      <c r="E42" s="632">
        <f t="shared" si="20"/>
        <v>0</v>
      </c>
      <c r="F42" s="632">
        <f t="shared" si="20"/>
        <v>0</v>
      </c>
      <c r="G42" s="632">
        <f t="shared" si="20"/>
        <v>0</v>
      </c>
      <c r="H42" s="632">
        <f t="shared" si="20"/>
        <v>0</v>
      </c>
      <c r="I42" s="632">
        <f t="shared" si="20"/>
        <v>0</v>
      </c>
      <c r="J42" s="650" t="str">
        <f t="shared" si="6"/>
        <v/>
      </c>
      <c r="K42" s="632">
        <f t="shared" si="20"/>
        <v>0</v>
      </c>
      <c r="L42" s="650" t="str">
        <f t="shared" si="1"/>
        <v/>
      </c>
      <c r="M42" s="632">
        <f t="shared" si="20"/>
        <v>0</v>
      </c>
      <c r="N42" s="650" t="str">
        <f t="shared" si="2"/>
        <v/>
      </c>
      <c r="O42" s="648">
        <f t="shared" si="7"/>
        <v>0</v>
      </c>
      <c r="W42" s="618"/>
      <c r="Y42" s="619" t="e">
        <f>#REF!-'2018省基支'!R39</f>
        <v>#REF!</v>
      </c>
    </row>
    <row r="43" spans="2:25" hidden="1">
      <c r="B43" s="633" t="s">
        <v>467</v>
      </c>
      <c r="C43" s="632">
        <v>19298</v>
      </c>
      <c r="D43" s="637">
        <v>10174</v>
      </c>
      <c r="E43" s="632">
        <f>C43+D43</f>
        <v>29472</v>
      </c>
      <c r="F43" s="637">
        <v>12709</v>
      </c>
      <c r="G43" s="637">
        <v>8166</v>
      </c>
      <c r="H43" s="632">
        <f>F43+G43</f>
        <v>20875</v>
      </c>
      <c r="I43" s="634">
        <f>C43-F43</f>
        <v>6589</v>
      </c>
      <c r="J43" s="651">
        <f t="shared" si="6"/>
        <v>51.8</v>
      </c>
      <c r="K43" s="634">
        <f>D43-G43</f>
        <v>2008</v>
      </c>
      <c r="L43" s="651">
        <f t="shared" si="1"/>
        <v>24.6</v>
      </c>
      <c r="M43" s="634">
        <f>E43-H43</f>
        <v>8597</v>
      </c>
      <c r="N43" s="656">
        <f t="shared" si="2"/>
        <v>41.2</v>
      </c>
      <c r="O43" s="648">
        <f t="shared" si="7"/>
        <v>50347</v>
      </c>
    </row>
    <row r="44" spans="2:25" hidden="1">
      <c r="B44" s="633" t="s">
        <v>512</v>
      </c>
      <c r="C44" s="632"/>
      <c r="D44" s="637">
        <v>2415</v>
      </c>
      <c r="E44" s="632">
        <f>C44+D44</f>
        <v>2415</v>
      </c>
      <c r="F44" s="637"/>
      <c r="G44" s="637">
        <v>2209</v>
      </c>
      <c r="H44" s="632">
        <f>F44+G44</f>
        <v>2209</v>
      </c>
      <c r="I44" s="634">
        <f>C44-F44</f>
        <v>0</v>
      </c>
      <c r="J44" s="651" t="str">
        <f t="shared" si="6"/>
        <v/>
      </c>
      <c r="K44" s="634">
        <f>D44-G44</f>
        <v>206</v>
      </c>
      <c r="L44" s="651">
        <f t="shared" si="1"/>
        <v>9.3000000000000007</v>
      </c>
      <c r="M44" s="634">
        <f>E44-H44</f>
        <v>206</v>
      </c>
      <c r="N44" s="656">
        <f t="shared" si="2"/>
        <v>9.3000000000000007</v>
      </c>
      <c r="O44" s="648">
        <f t="shared" si="7"/>
        <v>4624</v>
      </c>
    </row>
    <row r="45" spans="2:25">
      <c r="B45" s="633" t="s">
        <v>513</v>
      </c>
      <c r="C45" s="632"/>
      <c r="D45" s="638"/>
      <c r="E45" s="632">
        <f>C45+D45</f>
        <v>0</v>
      </c>
      <c r="F45" s="637"/>
      <c r="G45" s="637"/>
      <c r="H45" s="632">
        <f>F45+G45</f>
        <v>0</v>
      </c>
      <c r="I45" s="634">
        <f>C45-F45</f>
        <v>0</v>
      </c>
      <c r="J45" s="651" t="str">
        <f t="shared" si="6"/>
        <v/>
      </c>
      <c r="K45" s="634">
        <f>D45-G45</f>
        <v>0</v>
      </c>
      <c r="L45" s="651" t="str">
        <f t="shared" si="1"/>
        <v/>
      </c>
      <c r="M45" s="634">
        <f>E45-H45</f>
        <v>0</v>
      </c>
      <c r="N45" s="656" t="str">
        <f t="shared" si="2"/>
        <v/>
      </c>
      <c r="O45" s="648">
        <f t="shared" si="7"/>
        <v>0</v>
      </c>
    </row>
    <row r="46" spans="2:25" hidden="1">
      <c r="B46" s="633" t="s">
        <v>514</v>
      </c>
      <c r="C46" s="632"/>
      <c r="D46" s="637">
        <v>1682</v>
      </c>
      <c r="E46" s="632">
        <f>C46+D46</f>
        <v>1682</v>
      </c>
      <c r="F46" s="637"/>
      <c r="G46" s="637">
        <v>2493</v>
      </c>
      <c r="H46" s="632">
        <f>F46+G46</f>
        <v>2493</v>
      </c>
      <c r="I46" s="634">
        <f>C46-F46</f>
        <v>0</v>
      </c>
      <c r="J46" s="651" t="str">
        <f t="shared" si="6"/>
        <v/>
      </c>
      <c r="K46" s="634">
        <f>D46-G46</f>
        <v>-811</v>
      </c>
      <c r="L46" s="651">
        <f t="shared" si="1"/>
        <v>-32.5</v>
      </c>
      <c r="M46" s="634">
        <f>E46-H46</f>
        <v>-811</v>
      </c>
      <c r="N46" s="656">
        <f t="shared" si="2"/>
        <v>-32.5</v>
      </c>
      <c r="O46" s="648">
        <f t="shared" si="7"/>
        <v>4175</v>
      </c>
    </row>
    <row r="47" spans="2:25">
      <c r="B47" s="635" t="s">
        <v>472</v>
      </c>
      <c r="C47" s="630">
        <f>SUBTOTAL(9,C48:C51)</f>
        <v>0</v>
      </c>
      <c r="D47" s="630">
        <f t="shared" ref="D47:M47" si="21">SUBTOTAL(9,D48:D51)</f>
        <v>0</v>
      </c>
      <c r="E47" s="630">
        <f t="shared" si="21"/>
        <v>0</v>
      </c>
      <c r="F47" s="630">
        <f t="shared" si="21"/>
        <v>0</v>
      </c>
      <c r="G47" s="630">
        <f t="shared" si="21"/>
        <v>0</v>
      </c>
      <c r="H47" s="630">
        <f t="shared" si="21"/>
        <v>0</v>
      </c>
      <c r="I47" s="630">
        <f t="shared" si="21"/>
        <v>0</v>
      </c>
      <c r="J47" s="647" t="str">
        <f t="shared" si="6"/>
        <v/>
      </c>
      <c r="K47" s="630">
        <f t="shared" si="21"/>
        <v>0</v>
      </c>
      <c r="L47" s="647" t="str">
        <f t="shared" si="1"/>
        <v/>
      </c>
      <c r="M47" s="630">
        <f t="shared" si="21"/>
        <v>0</v>
      </c>
      <c r="N47" s="647" t="str">
        <f t="shared" si="2"/>
        <v/>
      </c>
      <c r="O47" s="648">
        <f t="shared" si="7"/>
        <v>0</v>
      </c>
    </row>
    <row r="48" spans="2:25">
      <c r="B48" s="631" t="s">
        <v>515</v>
      </c>
      <c r="C48" s="632">
        <f>SUBTOTAL(9,C49)</f>
        <v>0</v>
      </c>
      <c r="D48" s="632">
        <f t="shared" ref="D48:M48" si="22">SUBTOTAL(9,D49)</f>
        <v>0</v>
      </c>
      <c r="E48" s="632">
        <f t="shared" si="22"/>
        <v>0</v>
      </c>
      <c r="F48" s="632">
        <f t="shared" si="22"/>
        <v>0</v>
      </c>
      <c r="G48" s="632">
        <f t="shared" si="22"/>
        <v>0</v>
      </c>
      <c r="H48" s="632">
        <f t="shared" si="22"/>
        <v>0</v>
      </c>
      <c r="I48" s="632">
        <f t="shared" si="22"/>
        <v>0</v>
      </c>
      <c r="J48" s="650" t="str">
        <f t="shared" si="6"/>
        <v/>
      </c>
      <c r="K48" s="632">
        <f t="shared" si="22"/>
        <v>0</v>
      </c>
      <c r="L48" s="650" t="str">
        <f t="shared" si="1"/>
        <v/>
      </c>
      <c r="M48" s="632">
        <f t="shared" si="22"/>
        <v>0</v>
      </c>
      <c r="N48" s="650" t="str">
        <f t="shared" si="2"/>
        <v/>
      </c>
      <c r="O48" s="648">
        <f t="shared" si="7"/>
        <v>0</v>
      </c>
    </row>
    <row r="49" spans="1:19">
      <c r="B49" s="631" t="s">
        <v>516</v>
      </c>
      <c r="C49" s="632"/>
      <c r="D49" s="632"/>
      <c r="E49" s="632">
        <f>SUBTOTAL(9,E50)</f>
        <v>0</v>
      </c>
      <c r="F49" s="632"/>
      <c r="G49" s="632"/>
      <c r="H49" s="632"/>
      <c r="I49" s="634">
        <f>C49-F49</f>
        <v>0</v>
      </c>
      <c r="J49" s="651" t="str">
        <f t="shared" si="6"/>
        <v/>
      </c>
      <c r="K49" s="634">
        <f>D49-G49</f>
        <v>0</v>
      </c>
      <c r="L49" s="657" t="str">
        <f t="shared" si="1"/>
        <v/>
      </c>
      <c r="M49" s="634">
        <f>E49-H49</f>
        <v>0</v>
      </c>
      <c r="N49" s="656" t="str">
        <f t="shared" si="2"/>
        <v/>
      </c>
      <c r="O49" s="648">
        <f t="shared" si="7"/>
        <v>0</v>
      </c>
    </row>
    <row r="50" spans="1:19">
      <c r="B50" s="631" t="s">
        <v>517</v>
      </c>
      <c r="C50" s="632">
        <f t="shared" ref="C50:I50" si="23">SUBTOTAL(9,C51)</f>
        <v>0</v>
      </c>
      <c r="D50" s="632">
        <f t="shared" si="23"/>
        <v>0</v>
      </c>
      <c r="E50" s="632">
        <f t="shared" si="23"/>
        <v>0</v>
      </c>
      <c r="F50" s="632">
        <f t="shared" si="23"/>
        <v>0</v>
      </c>
      <c r="G50" s="632">
        <f t="shared" si="23"/>
        <v>0</v>
      </c>
      <c r="H50" s="632">
        <f t="shared" si="23"/>
        <v>0</v>
      </c>
      <c r="I50" s="632">
        <f t="shared" si="23"/>
        <v>0</v>
      </c>
      <c r="J50" s="650" t="str">
        <f t="shared" si="6"/>
        <v/>
      </c>
      <c r="K50" s="632">
        <f>SUBTOTAL(9,K51)</f>
        <v>0</v>
      </c>
      <c r="L50" s="650" t="str">
        <f t="shared" si="1"/>
        <v/>
      </c>
      <c r="M50" s="632">
        <f>SUBTOTAL(9,M51)</f>
        <v>0</v>
      </c>
      <c r="N50" s="650" t="str">
        <f t="shared" si="2"/>
        <v/>
      </c>
      <c r="O50" s="648">
        <f t="shared" si="7"/>
        <v>0</v>
      </c>
    </row>
    <row r="51" spans="1:19" hidden="1">
      <c r="B51" s="633" t="s">
        <v>518</v>
      </c>
      <c r="C51" s="632"/>
      <c r="D51" s="638"/>
      <c r="E51" s="632">
        <f>C51+D51</f>
        <v>0</v>
      </c>
      <c r="F51" s="637">
        <v>491</v>
      </c>
      <c r="G51" s="637"/>
      <c r="H51" s="632">
        <f>F51+G51</f>
        <v>491</v>
      </c>
      <c r="I51" s="634">
        <f>C51-F51</f>
        <v>-491</v>
      </c>
      <c r="J51" s="651">
        <f t="shared" si="6"/>
        <v>-100</v>
      </c>
      <c r="K51" s="634">
        <f>D51-G51</f>
        <v>0</v>
      </c>
      <c r="L51" s="651" t="str">
        <f t="shared" si="1"/>
        <v/>
      </c>
      <c r="M51" s="634">
        <f>E51-H51</f>
        <v>-491</v>
      </c>
      <c r="N51" s="651">
        <f t="shared" si="2"/>
        <v>-100</v>
      </c>
      <c r="O51" s="648">
        <f t="shared" si="7"/>
        <v>491</v>
      </c>
    </row>
    <row r="52" spans="1:19">
      <c r="B52" s="635" t="s">
        <v>475</v>
      </c>
      <c r="C52" s="630">
        <f>SUBTOTAL(9,C53:C54)</f>
        <v>0</v>
      </c>
      <c r="D52" s="630">
        <f t="shared" ref="D52:M52" si="24">SUBTOTAL(9,D53:D54)</f>
        <v>0</v>
      </c>
      <c r="E52" s="630">
        <f t="shared" si="24"/>
        <v>0</v>
      </c>
      <c r="F52" s="630">
        <f t="shared" si="24"/>
        <v>0</v>
      </c>
      <c r="G52" s="630">
        <f t="shared" si="24"/>
        <v>0</v>
      </c>
      <c r="H52" s="630">
        <f t="shared" si="24"/>
        <v>0</v>
      </c>
      <c r="I52" s="630">
        <f t="shared" si="24"/>
        <v>0</v>
      </c>
      <c r="J52" s="647" t="str">
        <f t="shared" si="6"/>
        <v/>
      </c>
      <c r="K52" s="630">
        <f t="shared" si="24"/>
        <v>0</v>
      </c>
      <c r="L52" s="647" t="str">
        <f t="shared" si="1"/>
        <v/>
      </c>
      <c r="M52" s="630">
        <f t="shared" si="24"/>
        <v>0</v>
      </c>
      <c r="N52" s="647" t="str">
        <f t="shared" si="2"/>
        <v/>
      </c>
      <c r="O52" s="648">
        <f t="shared" si="7"/>
        <v>0</v>
      </c>
    </row>
    <row r="53" spans="1:19">
      <c r="A53" s="636"/>
      <c r="B53" s="633" t="s">
        <v>519</v>
      </c>
      <c r="C53" s="632">
        <f>SUBTOTAL(9,C54)</f>
        <v>0</v>
      </c>
      <c r="D53" s="632">
        <f t="shared" ref="D53:M53" si="25">SUBTOTAL(9,D54)</f>
        <v>0</v>
      </c>
      <c r="E53" s="632">
        <f t="shared" si="25"/>
        <v>0</v>
      </c>
      <c r="F53" s="632">
        <f t="shared" si="25"/>
        <v>0</v>
      </c>
      <c r="G53" s="632">
        <f t="shared" si="25"/>
        <v>0</v>
      </c>
      <c r="H53" s="632">
        <f t="shared" si="25"/>
        <v>0</v>
      </c>
      <c r="I53" s="632">
        <f t="shared" si="25"/>
        <v>0</v>
      </c>
      <c r="J53" s="650" t="str">
        <f t="shared" si="6"/>
        <v/>
      </c>
      <c r="K53" s="632">
        <f t="shared" si="25"/>
        <v>0</v>
      </c>
      <c r="L53" s="650" t="str">
        <f t="shared" si="1"/>
        <v/>
      </c>
      <c r="M53" s="632">
        <f t="shared" si="25"/>
        <v>0</v>
      </c>
      <c r="N53" s="650" t="str">
        <f t="shared" si="2"/>
        <v/>
      </c>
      <c r="O53" s="648">
        <f t="shared" si="7"/>
        <v>0</v>
      </c>
    </row>
    <row r="54" spans="1:19" hidden="1">
      <c r="B54" s="633" t="s">
        <v>520</v>
      </c>
      <c r="C54" s="632"/>
      <c r="D54" s="638">
        <v>4291</v>
      </c>
      <c r="E54" s="632">
        <f>C54+D54</f>
        <v>4291</v>
      </c>
      <c r="F54" s="637"/>
      <c r="G54" s="637"/>
      <c r="H54" s="632">
        <f>F54+G54</f>
        <v>0</v>
      </c>
      <c r="I54" s="634">
        <f>C54-F54</f>
        <v>0</v>
      </c>
      <c r="J54" s="651" t="str">
        <f t="shared" si="6"/>
        <v/>
      </c>
      <c r="K54" s="634">
        <f>D54-G54</f>
        <v>4291</v>
      </c>
      <c r="L54" s="651" t="str">
        <f t="shared" si="1"/>
        <v/>
      </c>
      <c r="M54" s="634">
        <f>E54-H54</f>
        <v>4291</v>
      </c>
      <c r="N54" s="651" t="str">
        <f t="shared" si="2"/>
        <v/>
      </c>
      <c r="O54" s="648">
        <f t="shared" si="7"/>
        <v>4291</v>
      </c>
    </row>
    <row r="55" spans="1:19">
      <c r="B55" s="635" t="s">
        <v>478</v>
      </c>
      <c r="C55" s="630">
        <f>SUBTOTAL(9,C56:C69)</f>
        <v>0</v>
      </c>
      <c r="D55" s="630">
        <f t="shared" ref="D55:K55" si="26">SUBTOTAL(9,D56:D69)</f>
        <v>0</v>
      </c>
      <c r="E55" s="630">
        <f t="shared" si="26"/>
        <v>0</v>
      </c>
      <c r="F55" s="630">
        <f t="shared" si="26"/>
        <v>0</v>
      </c>
      <c r="G55" s="630">
        <f t="shared" si="26"/>
        <v>0</v>
      </c>
      <c r="H55" s="630">
        <f t="shared" si="26"/>
        <v>0</v>
      </c>
      <c r="I55" s="630">
        <f t="shared" si="26"/>
        <v>0</v>
      </c>
      <c r="J55" s="647" t="str">
        <f t="shared" si="6"/>
        <v/>
      </c>
      <c r="K55" s="630">
        <f t="shared" si="26"/>
        <v>0</v>
      </c>
      <c r="L55" s="647" t="str">
        <f t="shared" si="1"/>
        <v/>
      </c>
      <c r="M55" s="630">
        <f>SUBTOTAL(9,M56:M69)+807+155+83</f>
        <v>1045</v>
      </c>
      <c r="N55" s="647" t="str">
        <f t="shared" si="2"/>
        <v/>
      </c>
      <c r="O55" s="648">
        <f t="shared" si="7"/>
        <v>0</v>
      </c>
    </row>
    <row r="56" spans="1:19" hidden="1">
      <c r="B56" s="631" t="s">
        <v>521</v>
      </c>
      <c r="C56" s="632">
        <v>35096</v>
      </c>
      <c r="D56" s="638"/>
      <c r="E56" s="632">
        <f>C56+D56</f>
        <v>35096</v>
      </c>
      <c r="F56" s="637">
        <v>-807</v>
      </c>
      <c r="G56" s="637"/>
      <c r="H56" s="632">
        <f>F56+G56</f>
        <v>-807</v>
      </c>
      <c r="I56" s="634">
        <f>C56-F56</f>
        <v>35903</v>
      </c>
      <c r="J56" s="651">
        <f t="shared" si="6"/>
        <v>-4448.8999999999996</v>
      </c>
      <c r="K56" s="634">
        <f>D56-G56</f>
        <v>0</v>
      </c>
      <c r="L56" s="651" t="str">
        <f t="shared" si="1"/>
        <v/>
      </c>
      <c r="M56" s="634"/>
      <c r="N56" s="647"/>
      <c r="O56" s="648">
        <f t="shared" si="7"/>
        <v>34289</v>
      </c>
    </row>
    <row r="57" spans="1:19">
      <c r="B57" s="631" t="s">
        <v>522</v>
      </c>
      <c r="C57" s="632">
        <f>SUBTOTAL(9,C58:C60)</f>
        <v>0</v>
      </c>
      <c r="D57" s="632">
        <f t="shared" ref="D57:M57" si="27">SUBTOTAL(9,D58:D60)</f>
        <v>0</v>
      </c>
      <c r="E57" s="632">
        <f t="shared" si="27"/>
        <v>0</v>
      </c>
      <c r="F57" s="632">
        <f t="shared" si="27"/>
        <v>0</v>
      </c>
      <c r="G57" s="632">
        <f t="shared" si="27"/>
        <v>0</v>
      </c>
      <c r="H57" s="632">
        <f t="shared" si="27"/>
        <v>0</v>
      </c>
      <c r="I57" s="632">
        <f t="shared" si="27"/>
        <v>0</v>
      </c>
      <c r="J57" s="650" t="str">
        <f t="shared" si="6"/>
        <v/>
      </c>
      <c r="K57" s="632">
        <f t="shared" si="27"/>
        <v>0</v>
      </c>
      <c r="L57" s="650" t="str">
        <f t="shared" si="1"/>
        <v/>
      </c>
      <c r="M57" s="632">
        <f t="shared" si="27"/>
        <v>0</v>
      </c>
      <c r="N57" s="650" t="str">
        <f t="shared" si="2"/>
        <v/>
      </c>
      <c r="O57" s="648">
        <f t="shared" si="7"/>
        <v>0</v>
      </c>
      <c r="S57" s="667">
        <f>C74-F74</f>
        <v>-59</v>
      </c>
    </row>
    <row r="58" spans="1:19" hidden="1">
      <c r="B58" s="633" t="s">
        <v>483</v>
      </c>
      <c r="C58" s="632">
        <v>16773</v>
      </c>
      <c r="D58" s="638"/>
      <c r="E58" s="632">
        <f>C58+D58</f>
        <v>16773</v>
      </c>
      <c r="F58" s="637">
        <v>14299</v>
      </c>
      <c r="G58" s="637"/>
      <c r="H58" s="632">
        <f>F58+G58</f>
        <v>14299</v>
      </c>
      <c r="I58" s="634">
        <f>C58-F58</f>
        <v>2474</v>
      </c>
      <c r="J58" s="651">
        <f t="shared" si="6"/>
        <v>17.3</v>
      </c>
      <c r="K58" s="634">
        <f>D58-G58</f>
        <v>0</v>
      </c>
      <c r="L58" s="651" t="str">
        <f t="shared" si="1"/>
        <v/>
      </c>
      <c r="M58" s="634">
        <f>E58-H58</f>
        <v>2474</v>
      </c>
      <c r="N58" s="651">
        <f t="shared" si="2"/>
        <v>17.3</v>
      </c>
      <c r="O58" s="648">
        <f t="shared" si="7"/>
        <v>31072</v>
      </c>
      <c r="S58" s="624">
        <f>S57/F74</f>
        <v>-1</v>
      </c>
    </row>
    <row r="59" spans="1:19" hidden="1">
      <c r="B59" s="633" t="s">
        <v>486</v>
      </c>
      <c r="C59" s="632">
        <v>21257</v>
      </c>
      <c r="D59" s="638"/>
      <c r="E59" s="632">
        <f>C59+D59</f>
        <v>21257</v>
      </c>
      <c r="F59" s="637">
        <v>19396</v>
      </c>
      <c r="G59" s="637"/>
      <c r="H59" s="632">
        <f>F59+G59</f>
        <v>19396</v>
      </c>
      <c r="I59" s="634">
        <f>C59-F59</f>
        <v>1861</v>
      </c>
      <c r="J59" s="651">
        <f t="shared" si="6"/>
        <v>9.6</v>
      </c>
      <c r="K59" s="634">
        <f>D59-G59</f>
        <v>0</v>
      </c>
      <c r="L59" s="651" t="str">
        <f t="shared" si="1"/>
        <v/>
      </c>
      <c r="M59" s="634">
        <f>E59-H59</f>
        <v>1861</v>
      </c>
      <c r="N59" s="656">
        <f t="shared" si="2"/>
        <v>9.6</v>
      </c>
      <c r="O59" s="648">
        <f t="shared" si="7"/>
        <v>40653</v>
      </c>
    </row>
    <row r="60" spans="1:19" hidden="1">
      <c r="B60" s="633" t="s">
        <v>523</v>
      </c>
      <c r="C60" s="632"/>
      <c r="D60" s="638"/>
      <c r="E60" s="632">
        <f>C60+D60</f>
        <v>0</v>
      </c>
      <c r="F60" s="637">
        <f>688-32</f>
        <v>656</v>
      </c>
      <c r="G60" s="637"/>
      <c r="H60" s="632">
        <f>F60+G60</f>
        <v>656</v>
      </c>
      <c r="I60" s="634">
        <f>C60-F60</f>
        <v>-656</v>
      </c>
      <c r="J60" s="651">
        <f t="shared" si="6"/>
        <v>-100</v>
      </c>
      <c r="K60" s="634">
        <f>D60-G60</f>
        <v>0</v>
      </c>
      <c r="L60" s="651" t="str">
        <f t="shared" si="1"/>
        <v/>
      </c>
      <c r="M60" s="634">
        <f>E60-H60</f>
        <v>-656</v>
      </c>
      <c r="N60" s="658">
        <f t="shared" si="2"/>
        <v>-100</v>
      </c>
      <c r="O60" s="648">
        <f t="shared" si="7"/>
        <v>656</v>
      </c>
    </row>
    <row r="61" spans="1:19">
      <c r="A61" s="636">
        <v>9</v>
      </c>
      <c r="B61" s="631" t="s">
        <v>524</v>
      </c>
      <c r="C61" s="632">
        <f>SUBTOTAL(9,C62:C69)</f>
        <v>0</v>
      </c>
      <c r="D61" s="632">
        <f t="shared" ref="D61:K61" si="28">SUBTOTAL(9,D62:D69)</f>
        <v>0</v>
      </c>
      <c r="E61" s="632">
        <f t="shared" si="28"/>
        <v>0</v>
      </c>
      <c r="F61" s="632">
        <f t="shared" si="28"/>
        <v>0</v>
      </c>
      <c r="G61" s="632">
        <f t="shared" si="28"/>
        <v>0</v>
      </c>
      <c r="H61" s="632">
        <f t="shared" si="28"/>
        <v>0</v>
      </c>
      <c r="I61" s="632">
        <f t="shared" si="28"/>
        <v>0</v>
      </c>
      <c r="J61" s="650" t="str">
        <f t="shared" si="6"/>
        <v/>
      </c>
      <c r="K61" s="632">
        <f t="shared" si="28"/>
        <v>0</v>
      </c>
      <c r="L61" s="650" t="str">
        <f t="shared" si="1"/>
        <v/>
      </c>
      <c r="M61" s="632">
        <f>SUBTOTAL(9,M62:M69)+155+83</f>
        <v>238</v>
      </c>
      <c r="N61" s="650" t="str">
        <f t="shared" si="2"/>
        <v/>
      </c>
      <c r="O61" s="648">
        <f t="shared" si="7"/>
        <v>0</v>
      </c>
    </row>
    <row r="62" spans="1:19" hidden="1">
      <c r="B62" s="633" t="s">
        <v>488</v>
      </c>
      <c r="C62" s="632">
        <v>2864</v>
      </c>
      <c r="D62" s="637">
        <v>41918.605996999999</v>
      </c>
      <c r="E62" s="632">
        <f t="shared" ref="E62:E69" si="29">C62+D62</f>
        <v>44782.605996999999</v>
      </c>
      <c r="F62" s="637">
        <v>398</v>
      </c>
      <c r="G62" s="637">
        <v>35462</v>
      </c>
      <c r="H62" s="632">
        <f t="shared" ref="H62:H69" si="30">F62+G62</f>
        <v>35860</v>
      </c>
      <c r="I62" s="634">
        <f t="shared" ref="I62:I69" si="31">C62-F62</f>
        <v>2466</v>
      </c>
      <c r="J62" s="651">
        <f t="shared" si="6"/>
        <v>619.6</v>
      </c>
      <c r="K62" s="634">
        <f t="shared" ref="K62:K69" si="32">D62-G62</f>
        <v>6456.6059969999997</v>
      </c>
      <c r="L62" s="651">
        <f t="shared" si="1"/>
        <v>18.2</v>
      </c>
      <c r="M62" s="634">
        <f t="shared" ref="M62:M69" si="33">E62-H62</f>
        <v>8922.6059970000006</v>
      </c>
      <c r="N62" s="658">
        <f t="shared" si="2"/>
        <v>24.9</v>
      </c>
      <c r="O62" s="648">
        <f t="shared" si="7"/>
        <v>80642.605997000006</v>
      </c>
    </row>
    <row r="63" spans="1:19" hidden="1">
      <c r="B63" s="633" t="s">
        <v>491</v>
      </c>
      <c r="C63" s="632">
        <v>44117</v>
      </c>
      <c r="D63" s="637">
        <v>32037.742699999999</v>
      </c>
      <c r="E63" s="632">
        <f t="shared" si="29"/>
        <v>76154.742700000003</v>
      </c>
      <c r="F63" s="637">
        <v>33756</v>
      </c>
      <c r="G63" s="637">
        <v>26989</v>
      </c>
      <c r="H63" s="632">
        <f t="shared" si="30"/>
        <v>60745</v>
      </c>
      <c r="I63" s="634">
        <f t="shared" si="31"/>
        <v>10361</v>
      </c>
      <c r="J63" s="651">
        <f t="shared" si="6"/>
        <v>30.7</v>
      </c>
      <c r="K63" s="634">
        <f t="shared" si="32"/>
        <v>5048.7426999999998</v>
      </c>
      <c r="L63" s="651">
        <f t="shared" si="1"/>
        <v>18.7</v>
      </c>
      <c r="M63" s="634">
        <f t="shared" si="33"/>
        <v>15409.742700000001</v>
      </c>
      <c r="N63" s="658">
        <f t="shared" si="2"/>
        <v>25.4</v>
      </c>
      <c r="O63" s="648">
        <f t="shared" si="7"/>
        <v>136899.7427</v>
      </c>
    </row>
    <row r="64" spans="1:19" hidden="1">
      <c r="B64" s="633" t="s">
        <v>525</v>
      </c>
      <c r="C64" s="632"/>
      <c r="D64" s="637">
        <v>1779</v>
      </c>
      <c r="E64" s="632">
        <f t="shared" si="29"/>
        <v>1779</v>
      </c>
      <c r="F64" s="637">
        <v>-155</v>
      </c>
      <c r="G64" s="637">
        <v>1711</v>
      </c>
      <c r="H64" s="632">
        <f t="shared" si="30"/>
        <v>1556</v>
      </c>
      <c r="I64" s="634">
        <f t="shared" si="31"/>
        <v>155</v>
      </c>
      <c r="J64" s="651">
        <f t="shared" si="6"/>
        <v>-100</v>
      </c>
      <c r="K64" s="634">
        <f t="shared" si="32"/>
        <v>68</v>
      </c>
      <c r="L64" s="651">
        <f t="shared" si="1"/>
        <v>4</v>
      </c>
      <c r="M64" s="634"/>
      <c r="N64" s="658"/>
      <c r="O64" s="648">
        <f t="shared" si="7"/>
        <v>3335</v>
      </c>
    </row>
    <row r="65" spans="2:20" hidden="1">
      <c r="B65" s="633" t="s">
        <v>526</v>
      </c>
      <c r="C65" s="632"/>
      <c r="D65" s="637">
        <v>4186</v>
      </c>
      <c r="E65" s="632">
        <f t="shared" si="29"/>
        <v>4186</v>
      </c>
      <c r="F65" s="637">
        <v>-83</v>
      </c>
      <c r="G65" s="637">
        <v>3279</v>
      </c>
      <c r="H65" s="632">
        <f t="shared" si="30"/>
        <v>3196</v>
      </c>
      <c r="I65" s="634">
        <f t="shared" si="31"/>
        <v>83</v>
      </c>
      <c r="J65" s="651">
        <f t="shared" si="6"/>
        <v>-100</v>
      </c>
      <c r="K65" s="634">
        <f t="shared" si="32"/>
        <v>907</v>
      </c>
      <c r="L65" s="651">
        <f t="shared" si="1"/>
        <v>27.7</v>
      </c>
      <c r="M65" s="634"/>
      <c r="N65" s="658"/>
      <c r="O65" s="648">
        <f t="shared" si="7"/>
        <v>7382</v>
      </c>
    </row>
    <row r="66" spans="2:20">
      <c r="B66" s="633" t="s">
        <v>527</v>
      </c>
      <c r="C66" s="632"/>
      <c r="D66" s="637"/>
      <c r="E66" s="632">
        <f t="shared" si="29"/>
        <v>0</v>
      </c>
      <c r="F66" s="637"/>
      <c r="G66" s="637"/>
      <c r="H66" s="632">
        <f t="shared" si="30"/>
        <v>0</v>
      </c>
      <c r="I66" s="634">
        <f t="shared" si="31"/>
        <v>0</v>
      </c>
      <c r="J66" s="651" t="str">
        <f t="shared" si="6"/>
        <v/>
      </c>
      <c r="K66" s="634">
        <f t="shared" si="32"/>
        <v>0</v>
      </c>
      <c r="L66" s="651" t="str">
        <f t="shared" si="1"/>
        <v/>
      </c>
      <c r="M66" s="634">
        <f t="shared" si="33"/>
        <v>0</v>
      </c>
      <c r="N66" s="658" t="str">
        <f t="shared" si="2"/>
        <v/>
      </c>
      <c r="O66" s="648">
        <f t="shared" si="7"/>
        <v>0</v>
      </c>
    </row>
    <row r="67" spans="2:20" hidden="1">
      <c r="B67" s="633" t="s">
        <v>528</v>
      </c>
      <c r="C67" s="632"/>
      <c r="D67" s="637">
        <v>8000</v>
      </c>
      <c r="E67" s="632">
        <f t="shared" si="29"/>
        <v>8000</v>
      </c>
      <c r="F67" s="637"/>
      <c r="G67" s="637">
        <v>8000</v>
      </c>
      <c r="H67" s="632">
        <f t="shared" si="30"/>
        <v>8000</v>
      </c>
      <c r="I67" s="634">
        <f t="shared" si="31"/>
        <v>0</v>
      </c>
      <c r="J67" s="651" t="str">
        <f t="shared" si="6"/>
        <v/>
      </c>
      <c r="K67" s="634">
        <f t="shared" si="32"/>
        <v>0</v>
      </c>
      <c r="L67" s="651">
        <f t="shared" si="1"/>
        <v>0</v>
      </c>
      <c r="M67" s="634">
        <f t="shared" si="33"/>
        <v>0</v>
      </c>
      <c r="N67" s="658">
        <f t="shared" si="2"/>
        <v>0</v>
      </c>
      <c r="O67" s="648">
        <f t="shared" si="7"/>
        <v>16000</v>
      </c>
    </row>
    <row r="68" spans="2:20" s="618" customFormat="1" hidden="1">
      <c r="B68" s="633" t="s">
        <v>529</v>
      </c>
      <c r="C68" s="632"/>
      <c r="D68" s="637">
        <v>1649</v>
      </c>
      <c r="E68" s="632">
        <f t="shared" si="29"/>
        <v>1649</v>
      </c>
      <c r="F68" s="637"/>
      <c r="G68" s="637">
        <v>1483</v>
      </c>
      <c r="H68" s="632">
        <f t="shared" si="30"/>
        <v>1483</v>
      </c>
      <c r="I68" s="634">
        <f t="shared" si="31"/>
        <v>0</v>
      </c>
      <c r="J68" s="651" t="str">
        <f t="shared" si="6"/>
        <v/>
      </c>
      <c r="K68" s="634">
        <f t="shared" si="32"/>
        <v>166</v>
      </c>
      <c r="L68" s="651">
        <f t="shared" si="1"/>
        <v>11.2</v>
      </c>
      <c r="M68" s="634">
        <f t="shared" si="33"/>
        <v>166</v>
      </c>
      <c r="N68" s="658">
        <f t="shared" si="2"/>
        <v>11.2</v>
      </c>
      <c r="O68" s="648">
        <f t="shared" si="7"/>
        <v>3132</v>
      </c>
      <c r="P68" s="670"/>
      <c r="Q68" s="670"/>
      <c r="R68" s="670"/>
      <c r="S68" s="670"/>
      <c r="T68" s="670"/>
    </row>
    <row r="69" spans="2:20" hidden="1">
      <c r="B69" s="633" t="s">
        <v>530</v>
      </c>
      <c r="C69" s="632"/>
      <c r="D69" s="637">
        <v>17000</v>
      </c>
      <c r="E69" s="632">
        <f t="shared" si="29"/>
        <v>17000</v>
      </c>
      <c r="F69" s="637"/>
      <c r="G69" s="637">
        <v>18810</v>
      </c>
      <c r="H69" s="632">
        <f t="shared" si="30"/>
        <v>18810</v>
      </c>
      <c r="I69" s="634">
        <f t="shared" si="31"/>
        <v>0</v>
      </c>
      <c r="J69" s="651" t="str">
        <f t="shared" si="6"/>
        <v/>
      </c>
      <c r="K69" s="634">
        <f t="shared" si="32"/>
        <v>-1810</v>
      </c>
      <c r="L69" s="651">
        <f t="shared" si="1"/>
        <v>-9.6</v>
      </c>
      <c r="M69" s="634">
        <f t="shared" si="33"/>
        <v>-1810</v>
      </c>
      <c r="N69" s="658">
        <f t="shared" si="2"/>
        <v>-9.6</v>
      </c>
      <c r="O69" s="648">
        <f t="shared" si="7"/>
        <v>35810</v>
      </c>
    </row>
    <row r="70" spans="2:20" s="618" customFormat="1">
      <c r="B70" s="629" t="s">
        <v>531</v>
      </c>
      <c r="C70" s="630">
        <f>SUBTOTAL(9,C71)</f>
        <v>0</v>
      </c>
      <c r="D70" s="630">
        <f t="shared" ref="D70:M70" si="34">SUBTOTAL(9,D71)</f>
        <v>0</v>
      </c>
      <c r="E70" s="630">
        <f t="shared" si="34"/>
        <v>0</v>
      </c>
      <c r="F70" s="630">
        <f t="shared" si="34"/>
        <v>0</v>
      </c>
      <c r="G70" s="630">
        <f t="shared" si="34"/>
        <v>0</v>
      </c>
      <c r="H70" s="630">
        <f t="shared" si="34"/>
        <v>0</v>
      </c>
      <c r="I70" s="630">
        <f t="shared" si="34"/>
        <v>0</v>
      </c>
      <c r="J70" s="647" t="str">
        <f t="shared" si="6"/>
        <v/>
      </c>
      <c r="K70" s="630">
        <f t="shared" si="34"/>
        <v>0</v>
      </c>
      <c r="L70" s="647" t="str">
        <f>IF(G70=0,"",ROUND(K70/G70*100,1))</f>
        <v/>
      </c>
      <c r="M70" s="630">
        <f t="shared" si="34"/>
        <v>0</v>
      </c>
      <c r="N70" s="647" t="str">
        <f t="shared" si="2"/>
        <v/>
      </c>
      <c r="O70" s="648">
        <f t="shared" si="7"/>
        <v>0</v>
      </c>
      <c r="P70" s="670"/>
      <c r="Q70" s="670"/>
      <c r="R70" s="670"/>
      <c r="S70" s="670"/>
      <c r="T70" s="670"/>
    </row>
    <row r="71" spans="2:20">
      <c r="B71" s="631" t="s">
        <v>532</v>
      </c>
      <c r="C71" s="632"/>
      <c r="D71" s="638"/>
      <c r="E71" s="632">
        <f>C71+D71</f>
        <v>0</v>
      </c>
      <c r="F71" s="637"/>
      <c r="G71" s="637"/>
      <c r="H71" s="632">
        <f>F71+G71</f>
        <v>0</v>
      </c>
      <c r="I71" s="634">
        <f>C71-F71</f>
        <v>0</v>
      </c>
      <c r="J71" s="651" t="str">
        <f>IF(F71=0,"",ROUND(I71/F71*100,1))</f>
        <v/>
      </c>
      <c r="K71" s="634">
        <f>D71-G71</f>
        <v>0</v>
      </c>
      <c r="L71" s="651" t="str">
        <f>IF(G71=0,"",ROUND(K71/G71*100,1))</f>
        <v/>
      </c>
      <c r="M71" s="634">
        <f>E71-H71</f>
        <v>0</v>
      </c>
      <c r="N71" s="647" t="str">
        <f t="shared" si="2"/>
        <v/>
      </c>
      <c r="O71" s="648">
        <f t="shared" ref="O71:O80" si="35">E71+H71</f>
        <v>0</v>
      </c>
    </row>
    <row r="72" spans="2:20">
      <c r="B72" s="629" t="s">
        <v>492</v>
      </c>
      <c r="C72" s="630">
        <f>SUBTOTAL(9,C73)</f>
        <v>0</v>
      </c>
      <c r="D72" s="630">
        <f t="shared" ref="D72:M72" si="36">SUBTOTAL(9,D73)</f>
        <v>0</v>
      </c>
      <c r="E72" s="630">
        <f t="shared" si="36"/>
        <v>0</v>
      </c>
      <c r="F72" s="630">
        <f t="shared" si="36"/>
        <v>0</v>
      </c>
      <c r="G72" s="630">
        <f t="shared" si="36"/>
        <v>0</v>
      </c>
      <c r="H72" s="630">
        <f t="shared" si="36"/>
        <v>0</v>
      </c>
      <c r="I72" s="630">
        <f t="shared" si="36"/>
        <v>0</v>
      </c>
      <c r="J72" s="647" t="str">
        <f>IF(F72=0,"",ROUND(I72/F72*100,1))</f>
        <v/>
      </c>
      <c r="K72" s="630">
        <f t="shared" si="36"/>
        <v>0</v>
      </c>
      <c r="L72" s="647" t="str">
        <f>IF(G72=0,"",ROUND(K72/G72*100,1))</f>
        <v/>
      </c>
      <c r="M72" s="630">
        <f t="shared" si="36"/>
        <v>0</v>
      </c>
      <c r="N72" s="647" t="str">
        <f t="shared" si="2"/>
        <v/>
      </c>
      <c r="O72" s="648">
        <f t="shared" si="35"/>
        <v>0</v>
      </c>
    </row>
    <row r="73" spans="2:20" hidden="1">
      <c r="B73" s="631" t="s">
        <v>533</v>
      </c>
      <c r="C73" s="632">
        <f>72+1109</f>
        <v>1181</v>
      </c>
      <c r="D73" s="638"/>
      <c r="E73" s="632">
        <f>C73+D73</f>
        <v>1181</v>
      </c>
      <c r="F73" s="637">
        <v>1109</v>
      </c>
      <c r="G73" s="637"/>
      <c r="H73" s="632">
        <f>F73+G73</f>
        <v>1109</v>
      </c>
      <c r="I73" s="634">
        <f>C73-F73</f>
        <v>72</v>
      </c>
      <c r="J73" s="651">
        <f>IF(F73=0,"",ROUND(I73/F73*100,1))</f>
        <v>6.5</v>
      </c>
      <c r="K73" s="634">
        <f>D73-G73</f>
        <v>0</v>
      </c>
      <c r="L73" s="651" t="str">
        <f>IF(G73=0,"",ROUND(K73/G73*100,1))</f>
        <v/>
      </c>
      <c r="M73" s="634">
        <f>E73-H73</f>
        <v>72</v>
      </c>
      <c r="N73" s="647">
        <f t="shared" si="2"/>
        <v>6.5</v>
      </c>
      <c r="O73" s="648">
        <f t="shared" si="35"/>
        <v>2290</v>
      </c>
    </row>
    <row r="74" spans="2:20">
      <c r="B74" s="668" t="s">
        <v>244</v>
      </c>
      <c r="C74" s="638">
        <f t="shared" ref="C74:I74" si="37">C6+C11+C17+C28+C35+C47+C55+C52+C70+C72</f>
        <v>0</v>
      </c>
      <c r="D74" s="638">
        <f t="shared" si="37"/>
        <v>0</v>
      </c>
      <c r="E74" s="638">
        <f t="shared" si="37"/>
        <v>0</v>
      </c>
      <c r="F74" s="638">
        <f t="shared" si="37"/>
        <v>59</v>
      </c>
      <c r="G74" s="638">
        <f t="shared" si="37"/>
        <v>0</v>
      </c>
      <c r="H74" s="638">
        <f t="shared" si="37"/>
        <v>0</v>
      </c>
      <c r="I74" s="638">
        <f t="shared" si="37"/>
        <v>0</v>
      </c>
      <c r="J74" s="671">
        <f>IF(F74=0,"",ROUND(I74/F74*100,1))</f>
        <v>0</v>
      </c>
      <c r="K74" s="638">
        <f>K6+K11+K17+K28+K35+K47+K55+K52+K70+K72</f>
        <v>0</v>
      </c>
      <c r="L74" s="671" t="str">
        <f>IF(G74=0,"",ROUND(K74/G74*100,1))</f>
        <v/>
      </c>
      <c r="M74" s="638">
        <f>M6+M11+M17+M28+M35+M47+M55+M52+M70+M72</f>
        <v>5655</v>
      </c>
      <c r="N74" s="671" t="str">
        <f t="shared" si="2"/>
        <v/>
      </c>
      <c r="O74" s="648">
        <f t="shared" si="35"/>
        <v>0</v>
      </c>
    </row>
    <row r="75" spans="2:20">
      <c r="B75" s="669"/>
      <c r="O75" s="648">
        <f t="shared" si="35"/>
        <v>0</v>
      </c>
    </row>
    <row r="76" spans="2:20">
      <c r="B76" s="892"/>
      <c r="C76" s="892"/>
      <c r="D76" s="892"/>
      <c r="E76" s="892"/>
      <c r="F76" s="892"/>
      <c r="G76" s="892"/>
      <c r="H76" s="892"/>
      <c r="I76" s="892"/>
      <c r="J76" s="892"/>
      <c r="K76" s="892"/>
      <c r="L76" s="892"/>
      <c r="M76" s="892"/>
      <c r="N76" s="892"/>
      <c r="O76" s="648">
        <f t="shared" si="35"/>
        <v>0</v>
      </c>
    </row>
    <row r="77" spans="2:20">
      <c r="B77" s="669"/>
      <c r="O77" s="648">
        <f t="shared" si="35"/>
        <v>0</v>
      </c>
    </row>
    <row r="78" spans="2:20">
      <c r="B78" s="669"/>
      <c r="O78" s="648">
        <f t="shared" si="35"/>
        <v>0</v>
      </c>
    </row>
    <row r="79" spans="2:20">
      <c r="B79" s="669"/>
      <c r="O79" s="648">
        <f t="shared" si="35"/>
        <v>0</v>
      </c>
    </row>
    <row r="80" spans="2:20">
      <c r="B80" s="669"/>
      <c r="O80" s="648">
        <f t="shared" si="35"/>
        <v>0</v>
      </c>
    </row>
    <row r="81" spans="2:15" ht="41.25" hidden="1" customHeight="1">
      <c r="B81" s="893" t="s">
        <v>534</v>
      </c>
      <c r="C81" s="893"/>
      <c r="D81" s="893"/>
      <c r="E81" s="893"/>
      <c r="F81" s="893"/>
      <c r="G81" s="893"/>
      <c r="H81" s="893"/>
      <c r="I81" s="894"/>
      <c r="J81" s="894"/>
      <c r="K81" s="894"/>
      <c r="L81" s="894"/>
      <c r="M81" s="893"/>
      <c r="N81" s="893"/>
      <c r="O81" s="623">
        <v>1</v>
      </c>
    </row>
    <row r="82" spans="2:15" ht="34.5" hidden="1" customHeight="1">
      <c r="B82" s="893" t="s">
        <v>535</v>
      </c>
      <c r="C82" s="893"/>
      <c r="D82" s="893"/>
      <c r="E82" s="893"/>
      <c r="F82" s="893"/>
      <c r="G82" s="893"/>
      <c r="H82" s="893"/>
      <c r="I82" s="894"/>
      <c r="J82" s="894"/>
      <c r="K82" s="894"/>
      <c r="L82" s="894"/>
      <c r="M82" s="893"/>
      <c r="N82" s="893"/>
      <c r="O82" s="623">
        <v>1</v>
      </c>
    </row>
  </sheetData>
  <autoFilter ref="B5:Y82">
    <filterColumn colId="13">
      <customFilters>
        <customFilter operator="notEqual" val=""/>
      </customFilters>
    </filterColumn>
  </autoFilter>
  <mergeCells count="10">
    <mergeCell ref="P2:T2"/>
    <mergeCell ref="M3:N3"/>
    <mergeCell ref="C4:E4"/>
    <mergeCell ref="F4:H4"/>
    <mergeCell ref="I4:N4"/>
    <mergeCell ref="B76:N76"/>
    <mergeCell ref="B81:N81"/>
    <mergeCell ref="B82:N82"/>
    <mergeCell ref="B4:B5"/>
    <mergeCell ref="B2:N2"/>
  </mergeCells>
  <phoneticPr fontId="132" type="noConversion"/>
  <printOptions horizontalCentered="1"/>
  <pageMargins left="0.45902777777777798" right="0.55000000000000004" top="0.4" bottom="0.33888888888888902" header="0.27916666666666701" footer="0.15625"/>
  <pageSetup paperSize="9" scale="93" firstPageNumber="44" fitToHeight="0" orientation="landscape" useFirstPageNumber="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X421"/>
  <sheetViews>
    <sheetView view="pageBreakPreview" zoomScale="85" zoomScaleNormal="100" zoomScaleSheetLayoutView="85" workbookViewId="0">
      <pane xSplit="1" ySplit="7" topLeftCell="B8" activePane="bottomRight" state="frozen"/>
      <selection pane="topRight"/>
      <selection pane="bottomLeft"/>
      <selection pane="bottomRight" activeCell="F17" sqref="F17"/>
    </sheetView>
  </sheetViews>
  <sheetFormatPr defaultColWidth="9" defaultRowHeight="14.25"/>
  <cols>
    <col min="1" max="1" width="31.875" style="578" customWidth="1"/>
    <col min="2" max="2" width="17.375" style="591" customWidth="1"/>
    <col min="3" max="4" width="17.375" style="578" customWidth="1"/>
    <col min="5" max="6" width="9.875" style="578" customWidth="1"/>
    <col min="7" max="7" width="11.625" style="578" customWidth="1"/>
    <col min="8" max="8" width="9" style="578" hidden="1" customWidth="1"/>
    <col min="9" max="10" width="9" style="578"/>
    <col min="11" max="11" width="14.25" style="578" customWidth="1"/>
    <col min="12" max="37" width="9" style="578"/>
    <col min="38" max="258" width="9" style="568"/>
    <col min="259" max="16384" width="9" style="105"/>
  </cols>
  <sheetData>
    <row r="1" spans="1:258" ht="10.5" customHeight="1">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c r="HQ1" s="105"/>
      <c r="HR1" s="105"/>
      <c r="HS1" s="105"/>
      <c r="HT1" s="105"/>
      <c r="HU1" s="105"/>
      <c r="HV1" s="105"/>
      <c r="HW1" s="105"/>
      <c r="HX1" s="105"/>
      <c r="HY1" s="105"/>
      <c r="HZ1" s="105"/>
      <c r="IA1" s="105"/>
      <c r="IB1" s="105"/>
      <c r="IC1" s="105"/>
      <c r="ID1" s="105"/>
      <c r="IE1" s="105"/>
      <c r="IF1" s="105"/>
      <c r="IG1" s="105"/>
      <c r="IH1" s="105"/>
      <c r="II1" s="105"/>
      <c r="IJ1" s="105"/>
      <c r="IK1" s="105"/>
      <c r="IL1" s="105"/>
      <c r="IM1" s="105"/>
      <c r="IN1" s="105"/>
      <c r="IO1" s="105"/>
      <c r="IP1" s="105"/>
      <c r="IQ1" s="105"/>
      <c r="IR1" s="105"/>
      <c r="IS1" s="105"/>
      <c r="IT1" s="105"/>
      <c r="IU1" s="105"/>
      <c r="IV1" s="105"/>
      <c r="IW1" s="105"/>
      <c r="IX1" s="105"/>
    </row>
    <row r="2" spans="1:258" ht="33.75" customHeight="1">
      <c r="A2" s="899" t="s">
        <v>536</v>
      </c>
      <c r="B2" s="899"/>
      <c r="C2" s="899"/>
      <c r="D2" s="899"/>
      <c r="E2" s="592"/>
      <c r="F2" s="592"/>
      <c r="K2" s="578" t="s">
        <v>537</v>
      </c>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c r="CX2" s="105"/>
      <c r="CY2" s="105"/>
      <c r="CZ2" s="105"/>
      <c r="DA2" s="105"/>
      <c r="DB2" s="105"/>
      <c r="DC2" s="105"/>
      <c r="DD2" s="105"/>
      <c r="DE2" s="105"/>
      <c r="DF2" s="105"/>
      <c r="DG2" s="105"/>
      <c r="DH2" s="105"/>
      <c r="DI2" s="105"/>
      <c r="DJ2" s="105"/>
      <c r="DK2" s="105"/>
      <c r="DL2" s="105"/>
      <c r="DM2" s="105"/>
      <c r="DN2" s="105"/>
      <c r="DO2" s="105"/>
      <c r="DP2" s="105"/>
      <c r="DQ2" s="105"/>
      <c r="DR2" s="105"/>
      <c r="DS2" s="105"/>
      <c r="DT2" s="105"/>
      <c r="DU2" s="105"/>
      <c r="DV2" s="105"/>
      <c r="DW2" s="105"/>
      <c r="DX2" s="105"/>
      <c r="DY2" s="105"/>
      <c r="DZ2" s="105"/>
      <c r="EA2" s="105"/>
      <c r="EB2" s="105"/>
      <c r="EC2" s="105"/>
      <c r="ED2" s="105"/>
      <c r="EE2" s="105"/>
      <c r="EF2" s="105"/>
      <c r="EG2" s="105"/>
      <c r="EH2" s="105"/>
      <c r="EI2" s="105"/>
      <c r="EJ2" s="105"/>
      <c r="EK2" s="105"/>
      <c r="EL2" s="105"/>
      <c r="EM2" s="105"/>
      <c r="EN2" s="105"/>
      <c r="EO2" s="105"/>
      <c r="EP2" s="105"/>
      <c r="EQ2" s="105"/>
      <c r="ER2" s="105"/>
      <c r="ES2" s="105"/>
      <c r="ET2" s="105"/>
      <c r="EU2" s="105"/>
      <c r="EV2" s="105"/>
      <c r="EW2" s="105"/>
      <c r="EX2" s="105"/>
      <c r="EY2" s="105"/>
      <c r="EZ2" s="105"/>
      <c r="FA2" s="105"/>
      <c r="FB2" s="105"/>
      <c r="FC2" s="105"/>
      <c r="FD2" s="105"/>
      <c r="FE2" s="105"/>
      <c r="FF2" s="105"/>
      <c r="FG2" s="105"/>
      <c r="FH2" s="105"/>
      <c r="FI2" s="105"/>
      <c r="FJ2" s="105"/>
      <c r="FK2" s="105"/>
      <c r="FL2" s="105"/>
      <c r="FM2" s="105"/>
      <c r="FN2" s="105"/>
      <c r="FO2" s="105"/>
      <c r="FP2" s="105"/>
      <c r="FQ2" s="105"/>
      <c r="FR2" s="105"/>
      <c r="FS2" s="105"/>
      <c r="FT2" s="105"/>
      <c r="FU2" s="105"/>
      <c r="FV2" s="105"/>
      <c r="FW2" s="105"/>
      <c r="FX2" s="105"/>
      <c r="FY2" s="105"/>
      <c r="FZ2" s="105"/>
      <c r="GA2" s="105"/>
      <c r="GB2" s="105"/>
      <c r="GC2" s="105"/>
      <c r="GD2" s="105"/>
      <c r="GE2" s="105"/>
      <c r="GF2" s="105"/>
      <c r="GG2" s="105"/>
      <c r="GH2" s="105"/>
      <c r="GI2" s="105"/>
      <c r="GJ2" s="105"/>
      <c r="GK2" s="105"/>
      <c r="GL2" s="105"/>
      <c r="GM2" s="105"/>
      <c r="GN2" s="105"/>
      <c r="GO2" s="105"/>
      <c r="GP2" s="105"/>
      <c r="GQ2" s="105"/>
      <c r="GR2" s="105"/>
      <c r="GS2" s="105"/>
      <c r="GT2" s="105"/>
      <c r="GU2" s="105"/>
      <c r="GV2" s="105"/>
      <c r="GW2" s="105"/>
      <c r="GX2" s="105"/>
      <c r="GY2" s="105"/>
      <c r="GZ2" s="105"/>
      <c r="HA2" s="105"/>
      <c r="HB2" s="105"/>
      <c r="HC2" s="105"/>
      <c r="HD2" s="105"/>
      <c r="HE2" s="105"/>
      <c r="HF2" s="105"/>
      <c r="HG2" s="105"/>
      <c r="HH2" s="105"/>
      <c r="HI2" s="105"/>
      <c r="HJ2" s="105"/>
      <c r="HK2" s="105"/>
      <c r="HL2" s="105"/>
      <c r="HM2" s="105"/>
      <c r="HN2" s="105"/>
      <c r="HO2" s="105"/>
      <c r="HP2" s="105"/>
      <c r="HQ2" s="105"/>
      <c r="HR2" s="105"/>
      <c r="HS2" s="105"/>
      <c r="HT2" s="105"/>
      <c r="HU2" s="105"/>
      <c r="HV2" s="105"/>
      <c r="HW2" s="105"/>
      <c r="HX2" s="105"/>
      <c r="HY2" s="105"/>
      <c r="HZ2" s="105"/>
      <c r="IA2" s="105"/>
      <c r="IB2" s="105"/>
      <c r="IC2" s="105"/>
      <c r="ID2" s="105"/>
      <c r="IE2" s="105"/>
      <c r="IF2" s="105"/>
      <c r="IG2" s="105"/>
      <c r="IH2" s="105"/>
      <c r="II2" s="105"/>
      <c r="IJ2" s="105"/>
      <c r="IK2" s="105"/>
      <c r="IL2" s="105"/>
      <c r="IM2" s="105"/>
      <c r="IN2" s="105"/>
      <c r="IO2" s="105"/>
      <c r="IP2" s="105"/>
      <c r="IQ2" s="105"/>
      <c r="IR2" s="105"/>
      <c r="IS2" s="105"/>
      <c r="IT2" s="105"/>
      <c r="IU2" s="105"/>
      <c r="IV2" s="105"/>
      <c r="IW2" s="105"/>
      <c r="IX2" s="105"/>
    </row>
    <row r="3" spans="1:258" ht="28.5" customHeight="1">
      <c r="A3" s="575" t="s">
        <v>538</v>
      </c>
      <c r="B3" s="576"/>
      <c r="C3" s="593"/>
      <c r="D3" s="576" t="s">
        <v>539</v>
      </c>
      <c r="E3" s="594"/>
      <c r="F3" s="591" t="s">
        <v>2</v>
      </c>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5"/>
      <c r="CK3" s="105"/>
      <c r="CL3" s="105"/>
      <c r="CM3" s="105"/>
      <c r="CN3" s="105"/>
      <c r="CO3" s="105"/>
      <c r="CP3" s="105"/>
      <c r="CQ3" s="105"/>
      <c r="CR3" s="105"/>
      <c r="CS3" s="105"/>
      <c r="CT3" s="105"/>
      <c r="CU3" s="105"/>
      <c r="CV3" s="105"/>
      <c r="CW3" s="105"/>
      <c r="CX3" s="105"/>
      <c r="CY3" s="105"/>
      <c r="CZ3" s="105"/>
      <c r="DA3" s="105"/>
      <c r="DB3" s="105"/>
      <c r="DC3" s="105"/>
      <c r="DD3" s="105"/>
      <c r="DE3" s="105"/>
      <c r="DF3" s="105"/>
      <c r="DG3" s="105"/>
      <c r="DH3" s="105"/>
      <c r="DI3" s="105"/>
      <c r="DJ3" s="105"/>
      <c r="DK3" s="105"/>
      <c r="DL3" s="105"/>
      <c r="DM3" s="105"/>
      <c r="DN3" s="105"/>
      <c r="DO3" s="105"/>
      <c r="DP3" s="105"/>
      <c r="DQ3" s="105"/>
      <c r="DR3" s="105"/>
      <c r="DS3" s="105"/>
      <c r="DT3" s="105"/>
      <c r="DU3" s="105"/>
      <c r="DV3" s="105"/>
      <c r="DW3" s="105"/>
      <c r="DX3" s="105"/>
      <c r="DY3" s="105"/>
      <c r="DZ3" s="105"/>
      <c r="EA3" s="105"/>
      <c r="EB3" s="105"/>
      <c r="EC3" s="105"/>
      <c r="ED3" s="105"/>
      <c r="EE3" s="105"/>
      <c r="EF3" s="105"/>
      <c r="EG3" s="105"/>
      <c r="EH3" s="105"/>
      <c r="EI3" s="105"/>
      <c r="EJ3" s="105"/>
      <c r="EK3" s="105"/>
      <c r="EL3" s="105"/>
      <c r="EM3" s="105"/>
      <c r="EN3" s="105"/>
      <c r="EO3" s="105"/>
      <c r="EP3" s="105"/>
      <c r="EQ3" s="105"/>
      <c r="ER3" s="105"/>
      <c r="ES3" s="105"/>
      <c r="ET3" s="105"/>
      <c r="EU3" s="105"/>
      <c r="EV3" s="105"/>
      <c r="EW3" s="105"/>
      <c r="EX3" s="105"/>
      <c r="EY3" s="105"/>
      <c r="EZ3" s="105"/>
      <c r="FA3" s="105"/>
      <c r="FB3" s="105"/>
      <c r="FC3" s="105"/>
      <c r="FD3" s="105"/>
      <c r="FE3" s="105"/>
      <c r="FF3" s="105"/>
      <c r="FG3" s="105"/>
      <c r="FH3" s="105"/>
      <c r="FI3" s="105"/>
      <c r="FJ3" s="105"/>
      <c r="FK3" s="105"/>
      <c r="FL3" s="105"/>
      <c r="FM3" s="105"/>
      <c r="FN3" s="105"/>
      <c r="FO3" s="105"/>
      <c r="FP3" s="105"/>
      <c r="FQ3" s="105"/>
      <c r="FR3" s="105"/>
      <c r="FS3" s="105"/>
      <c r="FT3" s="105"/>
      <c r="FU3" s="105"/>
      <c r="FV3" s="105"/>
      <c r="FW3" s="105"/>
      <c r="FX3" s="105"/>
      <c r="FY3" s="105"/>
      <c r="FZ3" s="105"/>
      <c r="GA3" s="105"/>
      <c r="GB3" s="105"/>
      <c r="GC3" s="105"/>
      <c r="GD3" s="105"/>
      <c r="GE3" s="105"/>
      <c r="GF3" s="105"/>
      <c r="GG3" s="105"/>
      <c r="GH3" s="105"/>
      <c r="GI3" s="105"/>
      <c r="GJ3" s="105"/>
      <c r="GK3" s="105"/>
      <c r="GL3" s="105"/>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c r="HS3" s="105"/>
      <c r="HT3" s="105"/>
      <c r="HU3" s="105"/>
      <c r="HV3" s="105"/>
      <c r="HW3" s="105"/>
      <c r="HX3" s="105"/>
      <c r="HY3" s="105"/>
      <c r="HZ3" s="105"/>
      <c r="IA3" s="105"/>
      <c r="IB3" s="105"/>
      <c r="IC3" s="105"/>
      <c r="ID3" s="105"/>
      <c r="IE3" s="105"/>
      <c r="IF3" s="105"/>
      <c r="IG3" s="105"/>
      <c r="IH3" s="105"/>
      <c r="II3" s="105"/>
      <c r="IJ3" s="105"/>
      <c r="IK3" s="105"/>
      <c r="IL3" s="105"/>
      <c r="IM3" s="105"/>
      <c r="IN3" s="105"/>
      <c r="IO3" s="105"/>
      <c r="IP3" s="105"/>
      <c r="IQ3" s="105"/>
      <c r="IR3" s="105"/>
      <c r="IS3" s="105"/>
      <c r="IT3" s="105"/>
      <c r="IU3" s="105"/>
      <c r="IV3" s="105"/>
      <c r="IW3" s="105"/>
      <c r="IX3" s="105"/>
    </row>
    <row r="4" spans="1:258" ht="23.25" customHeight="1">
      <c r="A4" s="902" t="s">
        <v>540</v>
      </c>
      <c r="B4" s="905" t="s">
        <v>4</v>
      </c>
      <c r="C4" s="900" t="s">
        <v>5</v>
      </c>
      <c r="D4" s="900"/>
      <c r="E4" s="595"/>
      <c r="F4" s="596"/>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c r="HQ4" s="105"/>
      <c r="HR4" s="105"/>
      <c r="HS4" s="105"/>
      <c r="HT4" s="105"/>
      <c r="HU4" s="105"/>
      <c r="HV4" s="105"/>
      <c r="HW4" s="105"/>
      <c r="HX4" s="105"/>
      <c r="HY4" s="105"/>
      <c r="HZ4" s="105"/>
      <c r="IA4" s="105"/>
      <c r="IB4" s="105"/>
      <c r="IC4" s="105"/>
      <c r="ID4" s="105"/>
      <c r="IE4" s="105"/>
      <c r="IF4" s="105"/>
      <c r="IG4" s="105"/>
      <c r="IH4" s="105"/>
      <c r="II4" s="105"/>
      <c r="IJ4" s="105"/>
      <c r="IK4" s="105"/>
      <c r="IL4" s="105"/>
      <c r="IM4" s="105"/>
      <c r="IN4" s="105"/>
      <c r="IO4" s="105"/>
      <c r="IP4" s="105"/>
      <c r="IQ4" s="105"/>
      <c r="IR4" s="105"/>
      <c r="IS4" s="105"/>
      <c r="IT4" s="105"/>
      <c r="IU4" s="105"/>
      <c r="IV4" s="105"/>
      <c r="IW4" s="105"/>
      <c r="IX4" s="105"/>
    </row>
    <row r="5" spans="1:258" s="569" customFormat="1" ht="23.25" customHeight="1">
      <c r="A5" s="903"/>
      <c r="B5" s="906"/>
      <c r="C5" s="905" t="s">
        <v>6</v>
      </c>
      <c r="D5" s="878" t="s">
        <v>260</v>
      </c>
      <c r="E5" s="908" t="s">
        <v>8</v>
      </c>
      <c r="F5" s="910" t="s">
        <v>9</v>
      </c>
      <c r="G5" s="579"/>
      <c r="H5" s="579"/>
      <c r="I5" s="579"/>
      <c r="J5" s="579"/>
      <c r="K5" s="578" t="s">
        <v>538</v>
      </c>
      <c r="L5" s="578"/>
      <c r="M5" s="578"/>
      <c r="N5" s="578"/>
      <c r="O5" s="578" t="s">
        <v>2</v>
      </c>
      <c r="P5" s="578"/>
      <c r="Q5" s="579"/>
      <c r="R5" s="579"/>
      <c r="S5" s="579"/>
      <c r="T5" s="579"/>
      <c r="U5" s="579"/>
      <c r="V5" s="579"/>
      <c r="W5" s="579"/>
      <c r="X5" s="579"/>
      <c r="Y5" s="579"/>
      <c r="Z5" s="579"/>
      <c r="AA5" s="579"/>
      <c r="AB5" s="579"/>
      <c r="AC5" s="579"/>
      <c r="AD5" s="579"/>
      <c r="AE5" s="579"/>
      <c r="AF5" s="579"/>
      <c r="AG5" s="579"/>
      <c r="AH5" s="579"/>
      <c r="AI5" s="579"/>
      <c r="AJ5" s="579"/>
      <c r="AK5" s="579"/>
    </row>
    <row r="6" spans="1:258" s="570" customFormat="1" ht="23.25" customHeight="1">
      <c r="A6" s="904"/>
      <c r="B6" s="907"/>
      <c r="C6" s="907"/>
      <c r="D6" s="879"/>
      <c r="E6" s="909"/>
      <c r="F6" s="911"/>
      <c r="G6" s="597" t="s">
        <v>53</v>
      </c>
      <c r="H6" s="580"/>
      <c r="I6" s="580"/>
      <c r="J6" s="580"/>
      <c r="K6" s="597" t="s">
        <v>11</v>
      </c>
      <c r="L6" s="597" t="s">
        <v>4</v>
      </c>
      <c r="M6" s="597" t="s">
        <v>5</v>
      </c>
      <c r="N6" s="597" t="s">
        <v>13</v>
      </c>
      <c r="O6" s="597" t="s">
        <v>14</v>
      </c>
      <c r="P6" s="597" t="s">
        <v>53</v>
      </c>
      <c r="Q6" s="580"/>
      <c r="R6" s="580"/>
      <c r="S6" s="580"/>
      <c r="T6" s="580"/>
      <c r="U6" s="580"/>
      <c r="V6" s="580"/>
      <c r="W6" s="580"/>
      <c r="X6" s="580"/>
      <c r="Y6" s="580"/>
      <c r="Z6" s="580"/>
      <c r="AA6" s="580"/>
      <c r="AB6" s="580"/>
      <c r="AC6" s="580"/>
      <c r="AD6" s="580"/>
      <c r="AE6" s="580"/>
      <c r="AF6" s="580"/>
      <c r="AG6" s="580"/>
      <c r="AH6" s="580"/>
      <c r="AI6" s="580"/>
      <c r="AJ6" s="580"/>
      <c r="AK6" s="580"/>
    </row>
    <row r="7" spans="1:258" s="570" customFormat="1" ht="23.25" customHeight="1">
      <c r="A7" s="598" t="s">
        <v>541</v>
      </c>
      <c r="B7" s="599">
        <f>L7</f>
        <v>271000</v>
      </c>
      <c r="C7" s="600">
        <f>M7</f>
        <v>410721</v>
      </c>
      <c r="D7" s="601">
        <f>C7/B7*100</f>
        <v>151.55756457564601</v>
      </c>
      <c r="E7" s="602">
        <f>C7-G7</f>
        <v>84732</v>
      </c>
      <c r="F7" s="603">
        <f>E7/G7*100</f>
        <v>25.992288083340199</v>
      </c>
      <c r="G7" s="604">
        <v>325989</v>
      </c>
      <c r="H7" s="605">
        <f>61.59+2.67</f>
        <v>64.260000000000005</v>
      </c>
      <c r="I7" s="580"/>
      <c r="J7" s="580"/>
      <c r="K7" s="604" t="s">
        <v>541</v>
      </c>
      <c r="L7" s="604">
        <v>271000</v>
      </c>
      <c r="M7" s="604">
        <v>410721</v>
      </c>
      <c r="N7" s="604">
        <v>151.6</v>
      </c>
      <c r="O7" s="604">
        <v>126</v>
      </c>
      <c r="P7" s="604">
        <v>325989</v>
      </c>
      <c r="Q7" s="580"/>
      <c r="R7" s="580"/>
      <c r="S7" s="580"/>
      <c r="T7" s="580"/>
      <c r="U7" s="580"/>
      <c r="V7" s="580"/>
      <c r="W7" s="580"/>
      <c r="X7" s="580"/>
      <c r="Y7" s="580"/>
      <c r="Z7" s="580"/>
      <c r="AA7" s="580"/>
      <c r="AB7" s="580"/>
      <c r="AC7" s="580"/>
      <c r="AD7" s="580"/>
      <c r="AE7" s="580"/>
      <c r="AF7" s="580"/>
      <c r="AG7" s="580"/>
      <c r="AH7" s="580"/>
      <c r="AI7" s="580"/>
      <c r="AJ7" s="580"/>
      <c r="AK7" s="580"/>
    </row>
    <row r="8" spans="1:258" s="570" customFormat="1" ht="23.25" customHeight="1">
      <c r="A8" s="606" t="s">
        <v>542</v>
      </c>
      <c r="B8" s="599">
        <f t="shared" ref="B8:C14" si="0">L8</f>
        <v>250000</v>
      </c>
      <c r="C8" s="600">
        <f t="shared" si="0"/>
        <v>313125</v>
      </c>
      <c r="D8" s="601">
        <f t="shared" ref="D8:D14" si="1">C8/B8*100</f>
        <v>125.25</v>
      </c>
      <c r="E8" s="602">
        <f t="shared" ref="E8:E14" si="2">C8-G8</f>
        <v>13075</v>
      </c>
      <c r="F8" s="603">
        <f t="shared" ref="F8:F14" si="3">E8/G8*100</f>
        <v>4.3576070654890904</v>
      </c>
      <c r="G8" s="607">
        <v>300050</v>
      </c>
      <c r="H8" s="608">
        <v>0</v>
      </c>
      <c r="I8" s="580"/>
      <c r="J8" s="580"/>
      <c r="K8" s="607" t="s">
        <v>542</v>
      </c>
      <c r="L8" s="607">
        <v>250000</v>
      </c>
      <c r="M8" s="607">
        <v>313125</v>
      </c>
      <c r="N8" s="607">
        <v>125.3</v>
      </c>
      <c r="O8" s="607">
        <v>104.4</v>
      </c>
      <c r="P8" s="607">
        <v>300050</v>
      </c>
      <c r="Q8" s="580"/>
      <c r="R8" s="580"/>
      <c r="S8" s="580"/>
      <c r="T8" s="580"/>
      <c r="U8" s="580"/>
      <c r="V8" s="580"/>
      <c r="W8" s="580"/>
      <c r="X8" s="580"/>
      <c r="Y8" s="580"/>
      <c r="Z8" s="580"/>
      <c r="AA8" s="580"/>
      <c r="AB8" s="580"/>
      <c r="AC8" s="580"/>
      <c r="AD8" s="580"/>
      <c r="AE8" s="580"/>
      <c r="AF8" s="580"/>
      <c r="AG8" s="580"/>
      <c r="AH8" s="580"/>
      <c r="AI8" s="580"/>
      <c r="AJ8" s="580"/>
      <c r="AK8" s="580"/>
    </row>
    <row r="9" spans="1:258" s="589" customFormat="1" ht="24" customHeight="1">
      <c r="A9" s="606" t="s">
        <v>543</v>
      </c>
      <c r="B9" s="599">
        <f t="shared" si="0"/>
        <v>100000</v>
      </c>
      <c r="C9" s="600">
        <f t="shared" si="0"/>
        <v>103300</v>
      </c>
      <c r="D9" s="601">
        <f t="shared" si="1"/>
        <v>103.3</v>
      </c>
      <c r="E9" s="602">
        <f t="shared" si="2"/>
        <v>-13746</v>
      </c>
      <c r="F9" s="603">
        <f t="shared" si="3"/>
        <v>-11.7441006100166</v>
      </c>
      <c r="G9" s="607">
        <v>117046</v>
      </c>
      <c r="H9" s="608">
        <v>0</v>
      </c>
      <c r="I9" s="616"/>
      <c r="J9" s="616"/>
      <c r="K9" s="607" t="s">
        <v>543</v>
      </c>
      <c r="L9" s="607">
        <v>100000</v>
      </c>
      <c r="M9" s="607">
        <v>103300</v>
      </c>
      <c r="N9" s="607">
        <v>103.3</v>
      </c>
      <c r="O9" s="607">
        <v>88.3</v>
      </c>
      <c r="P9" s="607">
        <v>117046</v>
      </c>
      <c r="Q9" s="616"/>
      <c r="R9" s="616"/>
      <c r="S9" s="616"/>
      <c r="T9" s="616"/>
      <c r="U9" s="616"/>
      <c r="V9" s="616"/>
      <c r="W9" s="616"/>
      <c r="X9" s="616"/>
      <c r="Y9" s="616"/>
      <c r="Z9" s="616"/>
      <c r="AA9" s="616"/>
      <c r="AB9" s="616"/>
      <c r="AC9" s="616"/>
      <c r="AD9" s="616"/>
      <c r="AE9" s="616"/>
      <c r="AF9" s="616"/>
      <c r="AG9" s="616"/>
      <c r="AH9" s="616"/>
      <c r="AI9" s="616"/>
      <c r="AJ9" s="616"/>
      <c r="AK9" s="616"/>
    </row>
    <row r="10" spans="1:258" s="589" customFormat="1" ht="24" customHeight="1">
      <c r="A10" s="606" t="s">
        <v>544</v>
      </c>
      <c r="B10" s="599">
        <f t="shared" si="0"/>
        <v>0</v>
      </c>
      <c r="C10" s="600">
        <f t="shared" si="0"/>
        <v>13</v>
      </c>
      <c r="D10" s="601"/>
      <c r="E10" s="602">
        <f t="shared" si="2"/>
        <v>-66</v>
      </c>
      <c r="F10" s="603">
        <f t="shared" si="3"/>
        <v>-83.544303797468402</v>
      </c>
      <c r="G10" s="607">
        <v>79</v>
      </c>
      <c r="H10" s="608"/>
      <c r="I10" s="616"/>
      <c r="J10" s="616"/>
      <c r="K10" s="607" t="s">
        <v>544</v>
      </c>
      <c r="L10" s="607">
        <v>0</v>
      </c>
      <c r="M10" s="607">
        <v>13</v>
      </c>
      <c r="N10" s="607" t="s">
        <v>30</v>
      </c>
      <c r="O10" s="607">
        <v>16.5</v>
      </c>
      <c r="P10" s="607">
        <v>79</v>
      </c>
      <c r="Q10" s="578"/>
      <c r="R10" s="616"/>
      <c r="S10" s="616"/>
      <c r="T10" s="616"/>
      <c r="U10" s="616"/>
      <c r="V10" s="616"/>
      <c r="W10" s="616"/>
      <c r="X10" s="616"/>
      <c r="Y10" s="616"/>
      <c r="Z10" s="616"/>
      <c r="AA10" s="616"/>
      <c r="AB10" s="616"/>
      <c r="AC10" s="616"/>
      <c r="AD10" s="616"/>
      <c r="AE10" s="616"/>
      <c r="AF10" s="616"/>
      <c r="AG10" s="616"/>
      <c r="AH10" s="616"/>
      <c r="AI10" s="616"/>
      <c r="AJ10" s="616"/>
      <c r="AK10" s="616"/>
    </row>
    <row r="11" spans="1:258" ht="29.25" customHeight="1">
      <c r="A11" s="606" t="s">
        <v>545</v>
      </c>
      <c r="B11" s="599">
        <f t="shared" si="0"/>
        <v>19000</v>
      </c>
      <c r="C11" s="600">
        <f t="shared" si="0"/>
        <v>150553</v>
      </c>
      <c r="D11" s="601">
        <f t="shared" si="1"/>
        <v>792.384210526316</v>
      </c>
      <c r="E11" s="602">
        <f t="shared" si="2"/>
        <v>130612</v>
      </c>
      <c r="F11" s="603">
        <f t="shared" si="3"/>
        <v>654.99222706985597</v>
      </c>
      <c r="G11" s="609">
        <v>19941</v>
      </c>
      <c r="H11" s="608">
        <v>0</v>
      </c>
      <c r="K11" s="609" t="s">
        <v>546</v>
      </c>
      <c r="L11" s="609">
        <v>19000</v>
      </c>
      <c r="M11" s="609">
        <v>150553</v>
      </c>
      <c r="N11" s="609">
        <v>792.4</v>
      </c>
      <c r="O11" s="609">
        <v>755</v>
      </c>
      <c r="P11" s="609">
        <v>19941</v>
      </c>
      <c r="AO11" s="105"/>
      <c r="AP11" s="105"/>
      <c r="AQ11" s="105"/>
      <c r="AR11" s="105"/>
      <c r="AS11" s="105"/>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5"/>
      <c r="DQ11" s="105"/>
      <c r="DR11" s="105"/>
      <c r="DS11" s="105"/>
      <c r="DT11" s="105"/>
      <c r="DU11" s="105"/>
      <c r="DV11" s="105"/>
      <c r="DW11" s="105"/>
      <c r="DX11" s="105"/>
      <c r="DY11" s="105"/>
      <c r="DZ11" s="105"/>
      <c r="EA11" s="105"/>
      <c r="EB11" s="105"/>
      <c r="EC11" s="105"/>
      <c r="ED11" s="105"/>
      <c r="EE11" s="105"/>
      <c r="EF11" s="105"/>
      <c r="EG11" s="105"/>
      <c r="EH11" s="105"/>
      <c r="EI11" s="105"/>
      <c r="EJ11" s="105"/>
      <c r="EK11" s="105"/>
      <c r="EL11" s="105"/>
      <c r="EM11" s="105"/>
      <c r="EN11" s="105"/>
      <c r="EO11" s="105"/>
      <c r="EP11" s="105"/>
      <c r="EQ11" s="105"/>
      <c r="ER11" s="105"/>
      <c r="ES11" s="105"/>
      <c r="ET11" s="105"/>
      <c r="EU11" s="105"/>
      <c r="EV11" s="105"/>
      <c r="EW11" s="105"/>
      <c r="EX11" s="105"/>
      <c r="EY11" s="105"/>
      <c r="EZ11" s="105"/>
      <c r="FA11" s="105"/>
      <c r="FB11" s="105"/>
      <c r="FC11" s="105"/>
      <c r="FD11" s="105"/>
      <c r="FE11" s="105"/>
      <c r="FF11" s="105"/>
      <c r="FG11" s="105"/>
      <c r="FH11" s="105"/>
      <c r="FI11" s="105"/>
      <c r="FJ11" s="105"/>
      <c r="FK11" s="105"/>
      <c r="FL11" s="105"/>
      <c r="FM11" s="105"/>
      <c r="FN11" s="105"/>
      <c r="FO11" s="105"/>
      <c r="FP11" s="105"/>
      <c r="FQ11" s="105"/>
      <c r="FR11" s="105"/>
      <c r="FS11" s="105"/>
      <c r="FT11" s="105"/>
      <c r="FU11" s="105"/>
      <c r="FV11" s="105"/>
      <c r="FW11" s="105"/>
      <c r="FX11" s="105"/>
      <c r="FY11" s="105"/>
      <c r="FZ11" s="105"/>
      <c r="GA11" s="105"/>
      <c r="GB11" s="105"/>
      <c r="GC11" s="105"/>
      <c r="GD11" s="105"/>
      <c r="GE11" s="105"/>
      <c r="GF11" s="105"/>
      <c r="GG11" s="105"/>
      <c r="GH11" s="105"/>
      <c r="GI11" s="105"/>
      <c r="GJ11" s="105"/>
      <c r="GK11" s="105"/>
      <c r="GL11" s="105"/>
      <c r="GM11" s="105"/>
      <c r="GN11" s="105"/>
      <c r="GO11" s="105"/>
      <c r="GP11" s="105"/>
      <c r="GQ11" s="105"/>
      <c r="GR11" s="105"/>
      <c r="GS11" s="105"/>
      <c r="GT11" s="105"/>
      <c r="GU11" s="105"/>
      <c r="GV11" s="105"/>
      <c r="GW11" s="105"/>
      <c r="GX11" s="105"/>
      <c r="GY11" s="105"/>
      <c r="GZ11" s="105"/>
      <c r="HA11" s="105"/>
      <c r="HB11" s="105"/>
      <c r="HC11" s="105"/>
      <c r="HD11" s="105"/>
      <c r="HE11" s="105"/>
      <c r="HF11" s="105"/>
      <c r="HG11" s="105"/>
      <c r="HH11" s="105"/>
      <c r="HI11" s="105"/>
      <c r="HJ11" s="105"/>
      <c r="HK11" s="105"/>
      <c r="HL11" s="105"/>
      <c r="HM11" s="105"/>
      <c r="HN11" s="105"/>
      <c r="HO11" s="105"/>
      <c r="HP11" s="105"/>
      <c r="HQ11" s="105"/>
      <c r="HR11" s="105"/>
      <c r="HS11" s="105"/>
      <c r="HT11" s="105"/>
      <c r="HU11" s="105"/>
      <c r="HV11" s="105"/>
      <c r="HW11" s="105"/>
      <c r="HX11" s="105"/>
      <c r="HY11" s="105"/>
      <c r="HZ11" s="105"/>
      <c r="IA11" s="105"/>
      <c r="IB11" s="105"/>
      <c r="IC11" s="105"/>
      <c r="ID11" s="105"/>
      <c r="IE11" s="105"/>
      <c r="IF11" s="105"/>
      <c r="IG11" s="105"/>
      <c r="IH11" s="105"/>
      <c r="II11" s="105"/>
      <c r="IJ11" s="105"/>
      <c r="IK11" s="105"/>
      <c r="IL11" s="105"/>
      <c r="IM11" s="105"/>
      <c r="IN11" s="105"/>
      <c r="IO11" s="105"/>
      <c r="IP11" s="105"/>
      <c r="IQ11" s="105"/>
      <c r="IR11" s="105"/>
      <c r="IS11" s="105"/>
      <c r="IT11" s="105"/>
      <c r="IU11" s="105"/>
      <c r="IV11" s="105"/>
      <c r="IW11" s="105"/>
      <c r="IX11" s="105"/>
    </row>
    <row r="12" spans="1:258" ht="24" customHeight="1">
      <c r="A12" s="610" t="s">
        <v>547</v>
      </c>
      <c r="B12" s="599">
        <f t="shared" si="0"/>
        <v>640000</v>
      </c>
      <c r="C12" s="600">
        <f t="shared" si="0"/>
        <v>977712</v>
      </c>
      <c r="D12" s="601">
        <f t="shared" si="1"/>
        <v>152.76750000000001</v>
      </c>
      <c r="E12" s="602">
        <f t="shared" si="2"/>
        <v>214607</v>
      </c>
      <c r="F12" s="603">
        <f t="shared" si="3"/>
        <v>28.122866446950301</v>
      </c>
      <c r="G12" s="597">
        <v>763105</v>
      </c>
      <c r="H12" s="608">
        <v>0.9</v>
      </c>
      <c r="K12" s="597" t="s">
        <v>276</v>
      </c>
      <c r="L12" s="597">
        <v>640000</v>
      </c>
      <c r="M12" s="597">
        <v>977712</v>
      </c>
      <c r="N12" s="597">
        <v>152.80000000000001</v>
      </c>
      <c r="O12" s="597">
        <v>128.1</v>
      </c>
      <c r="P12" s="597">
        <v>763105</v>
      </c>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c r="FL12" s="105"/>
      <c r="FM12" s="105"/>
      <c r="FN12" s="105"/>
      <c r="FO12" s="105"/>
      <c r="FP12" s="105"/>
      <c r="FQ12" s="105"/>
      <c r="FR12" s="105"/>
      <c r="FS12" s="105"/>
      <c r="FT12" s="105"/>
      <c r="FU12" s="105"/>
      <c r="FV12" s="105"/>
      <c r="FW12" s="105"/>
      <c r="FX12" s="105"/>
      <c r="FY12" s="105"/>
      <c r="FZ12" s="105"/>
      <c r="GA12" s="105"/>
      <c r="GB12" s="105"/>
      <c r="GC12" s="105"/>
      <c r="GD12" s="105"/>
      <c r="GE12" s="105"/>
      <c r="GF12" s="105"/>
      <c r="GG12" s="105"/>
      <c r="GH12" s="105"/>
      <c r="GI12" s="105"/>
      <c r="GJ12" s="105"/>
      <c r="GK12" s="105"/>
      <c r="GL12" s="105"/>
      <c r="GM12" s="105"/>
      <c r="GN12" s="105"/>
      <c r="GO12" s="105"/>
      <c r="GP12" s="105"/>
      <c r="GQ12" s="105"/>
      <c r="GR12" s="105"/>
      <c r="GS12" s="105"/>
      <c r="GT12" s="105"/>
      <c r="GU12" s="105"/>
      <c r="GV12" s="105"/>
      <c r="GW12" s="105"/>
      <c r="GX12" s="105"/>
      <c r="GY12" s="105"/>
      <c r="GZ12" s="105"/>
      <c r="HA12" s="105"/>
      <c r="HB12" s="105"/>
      <c r="HC12" s="105"/>
      <c r="HD12" s="105"/>
      <c r="HE12" s="105"/>
      <c r="HF12" s="105"/>
      <c r="HG12" s="105"/>
      <c r="HH12" s="105"/>
      <c r="HI12" s="105"/>
      <c r="HJ12" s="105"/>
      <c r="HK12" s="105"/>
      <c r="HL12" s="105"/>
      <c r="HM12" s="105"/>
      <c r="HN12" s="105"/>
      <c r="HO12" s="105"/>
      <c r="HP12" s="105"/>
      <c r="HQ12" s="105"/>
      <c r="HR12" s="105"/>
      <c r="HS12" s="105"/>
      <c r="HT12" s="105"/>
      <c r="HU12" s="105"/>
      <c r="HV12" s="105"/>
      <c r="HW12" s="105"/>
      <c r="HX12" s="105"/>
      <c r="HY12" s="105"/>
      <c r="HZ12" s="105"/>
      <c r="IA12" s="105"/>
      <c r="IB12" s="105"/>
      <c r="IC12" s="105"/>
      <c r="ID12" s="105"/>
      <c r="IE12" s="105"/>
      <c r="IF12" s="105"/>
      <c r="IG12" s="105"/>
      <c r="IH12" s="105"/>
      <c r="II12" s="105"/>
      <c r="IJ12" s="105"/>
      <c r="IK12" s="105"/>
      <c r="IL12" s="105"/>
      <c r="IM12" s="105"/>
      <c r="IN12" s="105"/>
      <c r="IO12" s="105"/>
      <c r="IP12" s="105"/>
      <c r="IQ12" s="105"/>
      <c r="IR12" s="105"/>
      <c r="IS12" s="105"/>
      <c r="IT12" s="105"/>
      <c r="IU12" s="105"/>
      <c r="IV12" s="105"/>
      <c r="IW12" s="105"/>
      <c r="IX12" s="105"/>
    </row>
    <row r="13" spans="1:258" ht="24" hidden="1" customHeight="1">
      <c r="A13" s="611" t="s">
        <v>548</v>
      </c>
      <c r="B13" s="612">
        <f t="shared" si="0"/>
        <v>50000</v>
      </c>
      <c r="C13" s="602">
        <f t="shared" si="0"/>
        <v>113580</v>
      </c>
      <c r="D13" s="603">
        <f t="shared" si="1"/>
        <v>227.16</v>
      </c>
      <c r="E13" s="602">
        <f t="shared" si="2"/>
        <v>-217289</v>
      </c>
      <c r="F13" s="603">
        <f t="shared" si="3"/>
        <v>-65.672214683152504</v>
      </c>
      <c r="G13" s="597">
        <v>330869</v>
      </c>
      <c r="H13" s="608"/>
      <c r="K13" s="597" t="s">
        <v>549</v>
      </c>
      <c r="L13" s="597">
        <v>50000</v>
      </c>
      <c r="M13" s="597">
        <v>113580</v>
      </c>
      <c r="N13" s="597">
        <v>227.2</v>
      </c>
      <c r="O13" s="597">
        <v>34.299999999999997</v>
      </c>
      <c r="P13" s="597">
        <v>330869</v>
      </c>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c r="HO13" s="105"/>
      <c r="HP13" s="105"/>
      <c r="HQ13" s="105"/>
      <c r="HR13" s="105"/>
      <c r="HS13" s="105"/>
      <c r="HT13" s="105"/>
      <c r="HU13" s="105"/>
      <c r="HV13" s="105"/>
      <c r="HW13" s="105"/>
      <c r="HX13" s="105"/>
      <c r="HY13" s="105"/>
      <c r="HZ13" s="105"/>
      <c r="IA13" s="105"/>
      <c r="IB13" s="105"/>
      <c r="IC13" s="105"/>
      <c r="ID13" s="105"/>
      <c r="IE13" s="105"/>
      <c r="IF13" s="105"/>
      <c r="IG13" s="105"/>
      <c r="IH13" s="105"/>
      <c r="II13" s="105"/>
      <c r="IJ13" s="105"/>
      <c r="IK13" s="105"/>
      <c r="IL13" s="105"/>
      <c r="IM13" s="105"/>
      <c r="IN13" s="105"/>
      <c r="IO13" s="105"/>
      <c r="IP13" s="105"/>
      <c r="IQ13" s="105"/>
      <c r="IR13" s="105"/>
      <c r="IS13" s="105"/>
      <c r="IT13" s="105"/>
      <c r="IU13" s="105"/>
      <c r="IV13" s="105"/>
      <c r="IW13" s="105"/>
      <c r="IX13" s="105"/>
    </row>
    <row r="14" spans="1:258" ht="24" hidden="1" customHeight="1">
      <c r="A14" s="611" t="s">
        <v>550</v>
      </c>
      <c r="B14" s="612">
        <f t="shared" si="0"/>
        <v>690000</v>
      </c>
      <c r="C14" s="602">
        <f t="shared" si="0"/>
        <v>1091292</v>
      </c>
      <c r="D14" s="603">
        <f t="shared" si="1"/>
        <v>158.158260869565</v>
      </c>
      <c r="E14" s="602">
        <f t="shared" si="2"/>
        <v>-2682</v>
      </c>
      <c r="F14" s="603">
        <f t="shared" si="3"/>
        <v>-0.24516121955366399</v>
      </c>
      <c r="G14" s="597">
        <v>1093974</v>
      </c>
      <c r="H14" s="608"/>
      <c r="K14" s="597" t="s">
        <v>281</v>
      </c>
      <c r="L14" s="597">
        <v>690000</v>
      </c>
      <c r="M14" s="597">
        <v>1091292</v>
      </c>
      <c r="N14" s="597">
        <v>158.19999999999999</v>
      </c>
      <c r="O14" s="597">
        <v>99.8</v>
      </c>
      <c r="P14" s="597">
        <v>1093974</v>
      </c>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c r="BP14" s="105"/>
      <c r="BQ14" s="105"/>
      <c r="BR14" s="105"/>
      <c r="BS14" s="105"/>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c r="EE14" s="105"/>
      <c r="EF14" s="105"/>
      <c r="EG14" s="105"/>
      <c r="EH14" s="105"/>
      <c r="EI14" s="105"/>
      <c r="EJ14" s="105"/>
      <c r="EK14" s="105"/>
      <c r="EL14" s="105"/>
      <c r="EM14" s="105"/>
      <c r="EN14" s="105"/>
      <c r="EO14" s="105"/>
      <c r="EP14" s="105"/>
      <c r="EQ14" s="105"/>
      <c r="ER14" s="105"/>
      <c r="ES14" s="105"/>
      <c r="ET14" s="105"/>
      <c r="EU14" s="105"/>
      <c r="EV14" s="105"/>
      <c r="EW14" s="105"/>
      <c r="EX14" s="105"/>
      <c r="EY14" s="105"/>
      <c r="EZ14" s="105"/>
      <c r="FA14" s="105"/>
      <c r="FB14" s="105"/>
      <c r="FC14" s="105"/>
      <c r="FD14" s="105"/>
      <c r="FE14" s="105"/>
      <c r="FF14" s="105"/>
      <c r="FG14" s="105"/>
      <c r="FH14" s="105"/>
      <c r="FI14" s="105"/>
      <c r="FJ14" s="105"/>
      <c r="FK14" s="105"/>
      <c r="FL14" s="105"/>
      <c r="FM14" s="105"/>
      <c r="FN14" s="105"/>
      <c r="FO14" s="105"/>
      <c r="FP14" s="105"/>
      <c r="FQ14" s="105"/>
      <c r="FR14" s="105"/>
      <c r="FS14" s="105"/>
      <c r="FT14" s="105"/>
      <c r="FU14" s="105"/>
      <c r="FV14" s="105"/>
      <c r="FW14" s="105"/>
      <c r="FX14" s="105"/>
      <c r="FY14" s="105"/>
      <c r="FZ14" s="105"/>
      <c r="GA14" s="105"/>
      <c r="GB14" s="105"/>
      <c r="GC14" s="105"/>
      <c r="GD14" s="105"/>
      <c r="GE14" s="105"/>
      <c r="GF14" s="105"/>
      <c r="GG14" s="105"/>
      <c r="GH14" s="105"/>
      <c r="GI14" s="105"/>
      <c r="GJ14" s="105"/>
      <c r="GK14" s="105"/>
      <c r="GL14" s="105"/>
      <c r="GM14" s="105"/>
      <c r="GN14" s="105"/>
      <c r="GO14" s="105"/>
      <c r="GP14" s="105"/>
      <c r="GQ14" s="105"/>
      <c r="GR14" s="105"/>
      <c r="GS14" s="105"/>
      <c r="GT14" s="105"/>
      <c r="GU14" s="105"/>
      <c r="GV14" s="105"/>
      <c r="GW14" s="105"/>
      <c r="GX14" s="105"/>
      <c r="GY14" s="105"/>
      <c r="GZ14" s="105"/>
      <c r="HA14" s="105"/>
      <c r="HB14" s="105"/>
      <c r="HC14" s="105"/>
      <c r="HD14" s="105"/>
      <c r="HE14" s="105"/>
      <c r="HF14" s="105"/>
      <c r="HG14" s="105"/>
      <c r="HH14" s="105"/>
      <c r="HI14" s="105"/>
      <c r="HJ14" s="105"/>
      <c r="HK14" s="105"/>
      <c r="HL14" s="105"/>
      <c r="HM14" s="105"/>
      <c r="HN14" s="105"/>
      <c r="HO14" s="105"/>
      <c r="HP14" s="105"/>
      <c r="HQ14" s="105"/>
      <c r="HR14" s="105"/>
      <c r="HS14" s="105"/>
      <c r="HT14" s="105"/>
      <c r="HU14" s="105"/>
      <c r="HV14" s="105"/>
      <c r="HW14" s="105"/>
      <c r="HX14" s="105"/>
      <c r="HY14" s="105"/>
      <c r="HZ14" s="105"/>
      <c r="IA14" s="105"/>
      <c r="IB14" s="105"/>
      <c r="IC14" s="105"/>
      <c r="ID14" s="105"/>
      <c r="IE14" s="105"/>
      <c r="IF14" s="105"/>
      <c r="IG14" s="105"/>
      <c r="IH14" s="105"/>
      <c r="II14" s="105"/>
      <c r="IJ14" s="105"/>
      <c r="IK14" s="105"/>
      <c r="IL14" s="105"/>
      <c r="IM14" s="105"/>
      <c r="IN14" s="105"/>
      <c r="IO14" s="105"/>
      <c r="IP14" s="105"/>
      <c r="IQ14" s="105"/>
      <c r="IR14" s="105"/>
      <c r="IS14" s="105"/>
      <c r="IT14" s="105"/>
      <c r="IU14" s="105"/>
      <c r="IV14" s="105"/>
      <c r="IW14" s="105"/>
      <c r="IX14" s="105"/>
    </row>
    <row r="15" spans="1:258" ht="28.5" customHeight="1">
      <c r="A15" s="901"/>
      <c r="B15" s="901"/>
      <c r="C15" s="901"/>
      <c r="D15" s="901"/>
      <c r="E15" s="901"/>
      <c r="F15" s="901"/>
      <c r="H15" s="613">
        <f>32-2.67</f>
        <v>29.33</v>
      </c>
      <c r="Q15" s="614"/>
      <c r="HV15" s="105"/>
      <c r="HW15" s="105"/>
      <c r="HX15" s="105"/>
      <c r="HY15" s="105"/>
      <c r="HZ15" s="105"/>
      <c r="IA15" s="105"/>
      <c r="IB15" s="105"/>
      <c r="IC15" s="105"/>
      <c r="ID15" s="105"/>
      <c r="IE15" s="105"/>
      <c r="IF15" s="105"/>
      <c r="IG15" s="105"/>
      <c r="IH15" s="105"/>
      <c r="II15" s="105"/>
      <c r="IJ15" s="105"/>
      <c r="IK15" s="105"/>
      <c r="IL15" s="105"/>
      <c r="IM15" s="105"/>
      <c r="IN15" s="105"/>
      <c r="IO15" s="105"/>
      <c r="IP15" s="105"/>
      <c r="IQ15" s="105"/>
      <c r="IR15" s="105"/>
      <c r="IS15" s="105"/>
      <c r="IT15" s="105"/>
      <c r="IU15" s="105"/>
      <c r="IV15" s="105"/>
      <c r="IW15" s="105"/>
      <c r="IX15" s="105"/>
    </row>
    <row r="16" spans="1:258" s="590" customFormat="1">
      <c r="A16" s="578"/>
      <c r="B16" s="591"/>
      <c r="C16" s="578"/>
      <c r="D16" s="578"/>
      <c r="E16" s="578"/>
      <c r="F16" s="578"/>
      <c r="G16" s="614"/>
      <c r="H16" s="615">
        <v>93.59</v>
      </c>
      <c r="I16" s="614"/>
      <c r="J16" s="614"/>
      <c r="K16" s="578"/>
      <c r="L16" s="578"/>
      <c r="M16" s="578"/>
      <c r="N16" s="578"/>
      <c r="O16" s="578"/>
      <c r="P16" s="578"/>
      <c r="Q16" s="578"/>
      <c r="R16" s="614"/>
      <c r="S16" s="614"/>
      <c r="T16" s="614"/>
      <c r="U16" s="614"/>
      <c r="V16" s="614"/>
      <c r="W16" s="614"/>
      <c r="X16" s="614"/>
      <c r="Y16" s="614"/>
      <c r="Z16" s="614"/>
      <c r="AA16" s="614"/>
      <c r="AB16" s="614"/>
      <c r="AC16" s="614"/>
      <c r="AD16" s="614"/>
      <c r="AE16" s="614"/>
      <c r="AF16" s="614"/>
      <c r="AG16" s="614"/>
      <c r="AH16" s="614"/>
      <c r="AI16" s="614"/>
      <c r="AJ16" s="614"/>
      <c r="AK16" s="614"/>
    </row>
    <row r="21" spans="2:229" s="578" customFormat="1">
      <c r="B21" s="591"/>
      <c r="AL21" s="568"/>
      <c r="AM21" s="568"/>
      <c r="AN21" s="568"/>
      <c r="AO21" s="568"/>
      <c r="AP21" s="568"/>
      <c r="AQ21" s="568"/>
      <c r="AR21" s="568"/>
      <c r="AS21" s="568"/>
      <c r="AT21" s="568"/>
      <c r="AU21" s="568"/>
      <c r="AV21" s="568"/>
      <c r="AW21" s="568"/>
      <c r="AX21" s="568"/>
      <c r="AY21" s="568"/>
      <c r="AZ21" s="568"/>
      <c r="BA21" s="568"/>
      <c r="BB21" s="568"/>
      <c r="BC21" s="568"/>
      <c r="BD21" s="568"/>
      <c r="BE21" s="568"/>
      <c r="BF21" s="568"/>
      <c r="BG21" s="568"/>
      <c r="BH21" s="568"/>
      <c r="BI21" s="568"/>
      <c r="BJ21" s="568"/>
      <c r="BK21" s="568"/>
      <c r="BL21" s="568"/>
      <c r="BM21" s="568"/>
      <c r="BN21" s="568"/>
      <c r="BO21" s="568"/>
      <c r="BP21" s="568"/>
      <c r="BQ21" s="568"/>
      <c r="BR21" s="568"/>
      <c r="BS21" s="568"/>
      <c r="BT21" s="568"/>
      <c r="BU21" s="568"/>
      <c r="BV21" s="568"/>
      <c r="BW21" s="568"/>
      <c r="BX21" s="568"/>
      <c r="BY21" s="568"/>
      <c r="BZ21" s="568"/>
      <c r="CA21" s="568"/>
      <c r="CB21" s="568"/>
      <c r="CC21" s="568"/>
      <c r="CD21" s="568"/>
      <c r="CE21" s="568"/>
      <c r="CF21" s="568"/>
      <c r="CG21" s="568"/>
      <c r="CH21" s="568"/>
      <c r="CI21" s="568"/>
      <c r="CJ21" s="568"/>
      <c r="CK21" s="568"/>
      <c r="CL21" s="568"/>
      <c r="CM21" s="568"/>
      <c r="CN21" s="568"/>
      <c r="CO21" s="568"/>
      <c r="CP21" s="568"/>
      <c r="CQ21" s="568"/>
      <c r="CR21" s="568"/>
      <c r="CS21" s="568"/>
      <c r="CT21" s="568"/>
      <c r="CU21" s="568"/>
      <c r="CV21" s="568"/>
      <c r="CW21" s="568"/>
      <c r="CX21" s="568"/>
      <c r="CY21" s="568"/>
      <c r="CZ21" s="568"/>
      <c r="DA21" s="568"/>
      <c r="DB21" s="568"/>
      <c r="DC21" s="568"/>
      <c r="DD21" s="568"/>
      <c r="DE21" s="568"/>
      <c r="DF21" s="568"/>
      <c r="DG21" s="568"/>
      <c r="DH21" s="568"/>
      <c r="DI21" s="568"/>
      <c r="DJ21" s="568"/>
      <c r="DK21" s="568"/>
      <c r="DL21" s="568"/>
      <c r="DM21" s="568"/>
      <c r="DN21" s="568"/>
      <c r="DO21" s="568"/>
      <c r="DP21" s="568"/>
      <c r="DQ21" s="568"/>
      <c r="DR21" s="568"/>
      <c r="DS21" s="568"/>
      <c r="DT21" s="568"/>
      <c r="DU21" s="568"/>
      <c r="DV21" s="568"/>
      <c r="DW21" s="568"/>
      <c r="DX21" s="568"/>
      <c r="DY21" s="568"/>
      <c r="DZ21" s="568"/>
      <c r="EA21" s="568"/>
      <c r="EB21" s="568"/>
      <c r="EC21" s="568"/>
      <c r="ED21" s="568"/>
      <c r="EE21" s="568"/>
      <c r="EF21" s="568"/>
      <c r="EG21" s="568"/>
      <c r="EH21" s="568"/>
      <c r="EI21" s="568"/>
      <c r="EJ21" s="568"/>
      <c r="EK21" s="568"/>
      <c r="EL21" s="568"/>
      <c r="EM21" s="568"/>
      <c r="EN21" s="568"/>
      <c r="EO21" s="568"/>
      <c r="EP21" s="568"/>
      <c r="EQ21" s="568"/>
      <c r="ER21" s="568"/>
      <c r="ES21" s="568"/>
      <c r="ET21" s="568"/>
      <c r="EU21" s="568"/>
      <c r="EV21" s="568"/>
      <c r="EW21" s="568"/>
      <c r="EX21" s="568"/>
      <c r="EY21" s="568"/>
      <c r="EZ21" s="568"/>
      <c r="FA21" s="568"/>
      <c r="FB21" s="568"/>
      <c r="FC21" s="568"/>
      <c r="FD21" s="568"/>
      <c r="FE21" s="568"/>
      <c r="FF21" s="568"/>
      <c r="FG21" s="568"/>
      <c r="FH21" s="568"/>
      <c r="FI21" s="568"/>
      <c r="FJ21" s="568"/>
      <c r="FK21" s="568"/>
      <c r="FL21" s="568"/>
      <c r="FM21" s="568"/>
      <c r="FN21" s="568"/>
      <c r="FO21" s="568"/>
      <c r="FP21" s="568"/>
      <c r="FQ21" s="568"/>
      <c r="FR21" s="568"/>
      <c r="FS21" s="568"/>
      <c r="FT21" s="568"/>
      <c r="FU21" s="568"/>
      <c r="FV21" s="568"/>
      <c r="FW21" s="568"/>
      <c r="FX21" s="568"/>
      <c r="FY21" s="568"/>
      <c r="FZ21" s="568"/>
      <c r="GA21" s="568"/>
      <c r="GB21" s="568"/>
      <c r="GC21" s="568"/>
      <c r="GD21" s="568"/>
      <c r="GE21" s="568"/>
      <c r="GF21" s="568"/>
      <c r="GG21" s="568"/>
      <c r="GH21" s="568"/>
      <c r="GI21" s="568"/>
      <c r="GJ21" s="568"/>
      <c r="GK21" s="568"/>
      <c r="GL21" s="568"/>
      <c r="GM21" s="568"/>
      <c r="GN21" s="568"/>
      <c r="GO21" s="568"/>
      <c r="GP21" s="568"/>
      <c r="GQ21" s="568"/>
      <c r="GR21" s="568"/>
      <c r="GS21" s="568"/>
      <c r="GT21" s="568"/>
      <c r="GU21" s="568"/>
      <c r="GV21" s="568"/>
      <c r="GW21" s="568"/>
      <c r="GX21" s="568"/>
      <c r="GY21" s="568"/>
      <c r="GZ21" s="568"/>
      <c r="HA21" s="568"/>
      <c r="HB21" s="568"/>
      <c r="HC21" s="568"/>
      <c r="HD21" s="568"/>
      <c r="HE21" s="568"/>
      <c r="HF21" s="568"/>
      <c r="HG21" s="568"/>
      <c r="HH21" s="568"/>
      <c r="HI21" s="568"/>
      <c r="HJ21" s="568"/>
      <c r="HK21" s="568"/>
      <c r="HL21" s="568"/>
      <c r="HM21" s="568"/>
      <c r="HN21" s="568"/>
      <c r="HO21" s="568"/>
      <c r="HP21" s="568"/>
      <c r="HQ21" s="568"/>
      <c r="HR21" s="568"/>
      <c r="HS21" s="568"/>
      <c r="HT21" s="568"/>
      <c r="HU21" s="568"/>
    </row>
    <row r="22" spans="2:229" s="578" customFormat="1">
      <c r="B22" s="591"/>
      <c r="AL22" s="568"/>
      <c r="AM22" s="568"/>
      <c r="AN22" s="568"/>
      <c r="AO22" s="568"/>
      <c r="AP22" s="568"/>
      <c r="AQ22" s="568"/>
      <c r="AR22" s="568"/>
      <c r="AS22" s="568"/>
      <c r="AT22" s="568"/>
      <c r="AU22" s="568"/>
      <c r="AV22" s="568"/>
      <c r="AW22" s="568"/>
      <c r="AX22" s="568"/>
      <c r="AY22" s="568"/>
      <c r="AZ22" s="568"/>
      <c r="BA22" s="568"/>
      <c r="BB22" s="568"/>
      <c r="BC22" s="568"/>
      <c r="BD22" s="568"/>
      <c r="BE22" s="568"/>
      <c r="BF22" s="568"/>
      <c r="BG22" s="568"/>
      <c r="BH22" s="568"/>
      <c r="BI22" s="568"/>
      <c r="BJ22" s="568"/>
      <c r="BK22" s="568"/>
      <c r="BL22" s="568"/>
      <c r="BM22" s="568"/>
      <c r="BN22" s="568"/>
      <c r="BO22" s="568"/>
      <c r="BP22" s="568"/>
      <c r="BQ22" s="568"/>
      <c r="BR22" s="568"/>
      <c r="BS22" s="568"/>
      <c r="BT22" s="568"/>
      <c r="BU22" s="568"/>
      <c r="BV22" s="568"/>
      <c r="BW22" s="568"/>
      <c r="BX22" s="568"/>
      <c r="BY22" s="568"/>
      <c r="BZ22" s="568"/>
      <c r="CA22" s="568"/>
      <c r="CB22" s="568"/>
      <c r="CC22" s="568"/>
      <c r="CD22" s="568"/>
      <c r="CE22" s="568"/>
      <c r="CF22" s="568"/>
      <c r="CG22" s="568"/>
      <c r="CH22" s="568"/>
      <c r="CI22" s="568"/>
      <c r="CJ22" s="568"/>
      <c r="CK22" s="568"/>
      <c r="CL22" s="568"/>
      <c r="CM22" s="568"/>
      <c r="CN22" s="568"/>
      <c r="CO22" s="568"/>
      <c r="CP22" s="568"/>
      <c r="CQ22" s="568"/>
      <c r="CR22" s="568"/>
      <c r="CS22" s="568"/>
      <c r="CT22" s="568"/>
      <c r="CU22" s="568"/>
      <c r="CV22" s="568"/>
      <c r="CW22" s="568"/>
      <c r="CX22" s="568"/>
      <c r="CY22" s="568"/>
      <c r="CZ22" s="568"/>
      <c r="DA22" s="568"/>
      <c r="DB22" s="568"/>
      <c r="DC22" s="568"/>
      <c r="DD22" s="568"/>
      <c r="DE22" s="568"/>
      <c r="DF22" s="568"/>
      <c r="DG22" s="568"/>
      <c r="DH22" s="568"/>
      <c r="DI22" s="568"/>
      <c r="DJ22" s="568"/>
      <c r="DK22" s="568"/>
      <c r="DL22" s="568"/>
      <c r="DM22" s="568"/>
      <c r="DN22" s="568"/>
      <c r="DO22" s="568"/>
      <c r="DP22" s="568"/>
      <c r="DQ22" s="568"/>
      <c r="DR22" s="568"/>
      <c r="DS22" s="568"/>
      <c r="DT22" s="568"/>
      <c r="DU22" s="568"/>
      <c r="DV22" s="568"/>
      <c r="DW22" s="568"/>
      <c r="DX22" s="568"/>
      <c r="DY22" s="568"/>
      <c r="DZ22" s="568"/>
      <c r="EA22" s="568"/>
      <c r="EB22" s="568"/>
      <c r="EC22" s="568"/>
      <c r="ED22" s="568"/>
      <c r="EE22" s="568"/>
      <c r="EF22" s="568"/>
      <c r="EG22" s="568"/>
      <c r="EH22" s="568"/>
      <c r="EI22" s="568"/>
      <c r="EJ22" s="568"/>
      <c r="EK22" s="568"/>
      <c r="EL22" s="568"/>
      <c r="EM22" s="568"/>
      <c r="EN22" s="568"/>
      <c r="EO22" s="568"/>
      <c r="EP22" s="568"/>
      <c r="EQ22" s="568"/>
      <c r="ER22" s="568"/>
      <c r="ES22" s="568"/>
      <c r="ET22" s="568"/>
      <c r="EU22" s="568"/>
      <c r="EV22" s="568"/>
      <c r="EW22" s="568"/>
      <c r="EX22" s="568"/>
      <c r="EY22" s="568"/>
      <c r="EZ22" s="568"/>
      <c r="FA22" s="568"/>
      <c r="FB22" s="568"/>
      <c r="FC22" s="568"/>
      <c r="FD22" s="568"/>
      <c r="FE22" s="568"/>
      <c r="FF22" s="568"/>
      <c r="FG22" s="568"/>
      <c r="FH22" s="568"/>
      <c r="FI22" s="568"/>
      <c r="FJ22" s="568"/>
      <c r="FK22" s="568"/>
      <c r="FL22" s="568"/>
      <c r="FM22" s="568"/>
      <c r="FN22" s="568"/>
      <c r="FO22" s="568"/>
      <c r="FP22" s="568"/>
      <c r="FQ22" s="568"/>
      <c r="FR22" s="568"/>
      <c r="FS22" s="568"/>
      <c r="FT22" s="568"/>
      <c r="FU22" s="568"/>
      <c r="FV22" s="568"/>
      <c r="FW22" s="568"/>
      <c r="FX22" s="568"/>
      <c r="FY22" s="568"/>
      <c r="FZ22" s="568"/>
      <c r="GA22" s="568"/>
      <c r="GB22" s="568"/>
      <c r="GC22" s="568"/>
      <c r="GD22" s="568"/>
      <c r="GE22" s="568"/>
      <c r="GF22" s="568"/>
      <c r="GG22" s="568"/>
      <c r="GH22" s="568"/>
      <c r="GI22" s="568"/>
      <c r="GJ22" s="568"/>
      <c r="GK22" s="568"/>
      <c r="GL22" s="568"/>
      <c r="GM22" s="568"/>
      <c r="GN22" s="568"/>
      <c r="GO22" s="568"/>
      <c r="GP22" s="568"/>
      <c r="GQ22" s="568"/>
      <c r="GR22" s="568"/>
      <c r="GS22" s="568"/>
      <c r="GT22" s="568"/>
      <c r="GU22" s="568"/>
      <c r="GV22" s="568"/>
      <c r="GW22" s="568"/>
      <c r="GX22" s="568"/>
      <c r="GY22" s="568"/>
      <c r="GZ22" s="568"/>
      <c r="HA22" s="568"/>
      <c r="HB22" s="568"/>
      <c r="HC22" s="568"/>
      <c r="HD22" s="568"/>
      <c r="HE22" s="568"/>
      <c r="HF22" s="568"/>
      <c r="HG22" s="568"/>
      <c r="HH22" s="568"/>
      <c r="HI22" s="568"/>
      <c r="HJ22" s="568"/>
      <c r="HK22" s="568"/>
      <c r="HL22" s="568"/>
      <c r="HM22" s="568"/>
      <c r="HN22" s="568"/>
      <c r="HO22" s="568"/>
      <c r="HP22" s="568"/>
      <c r="HQ22" s="568"/>
      <c r="HR22" s="568"/>
      <c r="HS22" s="568"/>
      <c r="HT22" s="568"/>
      <c r="HU22" s="568"/>
    </row>
    <row r="23" spans="2:229" s="578" customFormat="1">
      <c r="B23" s="591"/>
      <c r="AL23" s="568"/>
      <c r="AM23" s="568"/>
      <c r="AN23" s="568"/>
      <c r="AO23" s="568"/>
      <c r="AP23" s="568"/>
      <c r="AQ23" s="568"/>
      <c r="AR23" s="568"/>
      <c r="AS23" s="568"/>
      <c r="AT23" s="568"/>
      <c r="AU23" s="568"/>
      <c r="AV23" s="568"/>
      <c r="AW23" s="568"/>
      <c r="AX23" s="568"/>
      <c r="AY23" s="568"/>
      <c r="AZ23" s="568"/>
      <c r="BA23" s="568"/>
      <c r="BB23" s="568"/>
      <c r="BC23" s="568"/>
      <c r="BD23" s="568"/>
      <c r="BE23" s="568"/>
      <c r="BF23" s="568"/>
      <c r="BG23" s="568"/>
      <c r="BH23" s="568"/>
      <c r="BI23" s="568"/>
      <c r="BJ23" s="568"/>
      <c r="BK23" s="568"/>
      <c r="BL23" s="568"/>
      <c r="BM23" s="568"/>
      <c r="BN23" s="568"/>
      <c r="BO23" s="568"/>
      <c r="BP23" s="568"/>
      <c r="BQ23" s="568"/>
      <c r="BR23" s="568"/>
      <c r="BS23" s="568"/>
      <c r="BT23" s="568"/>
      <c r="BU23" s="568"/>
      <c r="BV23" s="568"/>
      <c r="BW23" s="568"/>
      <c r="BX23" s="568"/>
      <c r="BY23" s="568"/>
      <c r="BZ23" s="568"/>
      <c r="CA23" s="568"/>
      <c r="CB23" s="568"/>
      <c r="CC23" s="568"/>
      <c r="CD23" s="568"/>
      <c r="CE23" s="568"/>
      <c r="CF23" s="568"/>
      <c r="CG23" s="568"/>
      <c r="CH23" s="568"/>
      <c r="CI23" s="568"/>
      <c r="CJ23" s="568"/>
      <c r="CK23" s="568"/>
      <c r="CL23" s="568"/>
      <c r="CM23" s="568"/>
      <c r="CN23" s="568"/>
      <c r="CO23" s="568"/>
      <c r="CP23" s="568"/>
      <c r="CQ23" s="568"/>
      <c r="CR23" s="568"/>
      <c r="CS23" s="568"/>
      <c r="CT23" s="568"/>
      <c r="CU23" s="568"/>
      <c r="CV23" s="568"/>
      <c r="CW23" s="568"/>
      <c r="CX23" s="568"/>
      <c r="CY23" s="568"/>
      <c r="CZ23" s="568"/>
      <c r="DA23" s="568"/>
      <c r="DB23" s="568"/>
      <c r="DC23" s="568"/>
      <c r="DD23" s="568"/>
      <c r="DE23" s="568"/>
      <c r="DF23" s="568"/>
      <c r="DG23" s="568"/>
      <c r="DH23" s="568"/>
      <c r="DI23" s="568"/>
      <c r="DJ23" s="568"/>
      <c r="DK23" s="568"/>
      <c r="DL23" s="568"/>
      <c r="DM23" s="568"/>
      <c r="DN23" s="568"/>
      <c r="DO23" s="568"/>
      <c r="DP23" s="568"/>
      <c r="DQ23" s="568"/>
      <c r="DR23" s="568"/>
      <c r="DS23" s="568"/>
      <c r="DT23" s="568"/>
      <c r="DU23" s="568"/>
      <c r="DV23" s="568"/>
      <c r="DW23" s="568"/>
      <c r="DX23" s="568"/>
      <c r="DY23" s="568"/>
      <c r="DZ23" s="568"/>
      <c r="EA23" s="568"/>
      <c r="EB23" s="568"/>
      <c r="EC23" s="568"/>
      <c r="ED23" s="568"/>
      <c r="EE23" s="568"/>
      <c r="EF23" s="568"/>
      <c r="EG23" s="568"/>
      <c r="EH23" s="568"/>
      <c r="EI23" s="568"/>
      <c r="EJ23" s="568"/>
      <c r="EK23" s="568"/>
      <c r="EL23" s="568"/>
      <c r="EM23" s="568"/>
      <c r="EN23" s="568"/>
      <c r="EO23" s="568"/>
      <c r="EP23" s="568"/>
      <c r="EQ23" s="568"/>
      <c r="ER23" s="568"/>
      <c r="ES23" s="568"/>
      <c r="ET23" s="568"/>
      <c r="EU23" s="568"/>
      <c r="EV23" s="568"/>
      <c r="EW23" s="568"/>
      <c r="EX23" s="568"/>
      <c r="EY23" s="568"/>
      <c r="EZ23" s="568"/>
      <c r="FA23" s="568"/>
      <c r="FB23" s="568"/>
      <c r="FC23" s="568"/>
      <c r="FD23" s="568"/>
      <c r="FE23" s="568"/>
      <c r="FF23" s="568"/>
      <c r="FG23" s="568"/>
      <c r="FH23" s="568"/>
      <c r="FI23" s="568"/>
      <c r="FJ23" s="568"/>
      <c r="FK23" s="568"/>
      <c r="FL23" s="568"/>
      <c r="FM23" s="568"/>
      <c r="FN23" s="568"/>
      <c r="FO23" s="568"/>
      <c r="FP23" s="568"/>
      <c r="FQ23" s="568"/>
      <c r="FR23" s="568"/>
      <c r="FS23" s="568"/>
      <c r="FT23" s="568"/>
      <c r="FU23" s="568"/>
      <c r="FV23" s="568"/>
      <c r="FW23" s="568"/>
      <c r="FX23" s="568"/>
      <c r="FY23" s="568"/>
      <c r="FZ23" s="568"/>
      <c r="GA23" s="568"/>
      <c r="GB23" s="568"/>
      <c r="GC23" s="568"/>
      <c r="GD23" s="568"/>
      <c r="GE23" s="568"/>
      <c r="GF23" s="568"/>
      <c r="GG23" s="568"/>
      <c r="GH23" s="568"/>
      <c r="GI23" s="568"/>
      <c r="GJ23" s="568"/>
      <c r="GK23" s="568"/>
      <c r="GL23" s="568"/>
      <c r="GM23" s="568"/>
      <c r="GN23" s="568"/>
      <c r="GO23" s="568"/>
      <c r="GP23" s="568"/>
      <c r="GQ23" s="568"/>
      <c r="GR23" s="568"/>
      <c r="GS23" s="568"/>
      <c r="GT23" s="568"/>
      <c r="GU23" s="568"/>
      <c r="GV23" s="568"/>
      <c r="GW23" s="568"/>
      <c r="GX23" s="568"/>
      <c r="GY23" s="568"/>
      <c r="GZ23" s="568"/>
      <c r="HA23" s="568"/>
      <c r="HB23" s="568"/>
      <c r="HC23" s="568"/>
      <c r="HD23" s="568"/>
      <c r="HE23" s="568"/>
      <c r="HF23" s="568"/>
      <c r="HG23" s="568"/>
      <c r="HH23" s="568"/>
      <c r="HI23" s="568"/>
      <c r="HJ23" s="568"/>
      <c r="HK23" s="568"/>
      <c r="HL23" s="568"/>
      <c r="HM23" s="568"/>
      <c r="HN23" s="568"/>
      <c r="HO23" s="568"/>
      <c r="HP23" s="568"/>
      <c r="HQ23" s="568"/>
      <c r="HR23" s="568"/>
      <c r="HS23" s="568"/>
      <c r="HT23" s="568"/>
      <c r="HU23" s="568"/>
    </row>
    <row r="24" spans="2:229" s="578" customFormat="1">
      <c r="B24" s="591"/>
      <c r="AL24" s="568"/>
      <c r="AM24" s="568"/>
      <c r="AN24" s="568"/>
      <c r="AO24" s="568"/>
      <c r="AP24" s="568"/>
      <c r="AQ24" s="568"/>
      <c r="AR24" s="568"/>
      <c r="AS24" s="568"/>
      <c r="AT24" s="568"/>
      <c r="AU24" s="568"/>
      <c r="AV24" s="568"/>
      <c r="AW24" s="568"/>
      <c r="AX24" s="568"/>
      <c r="AY24" s="568"/>
      <c r="AZ24" s="568"/>
      <c r="BA24" s="568"/>
      <c r="BB24" s="568"/>
      <c r="BC24" s="568"/>
      <c r="BD24" s="568"/>
      <c r="BE24" s="568"/>
      <c r="BF24" s="568"/>
      <c r="BG24" s="568"/>
      <c r="BH24" s="568"/>
      <c r="BI24" s="568"/>
      <c r="BJ24" s="568"/>
      <c r="BK24" s="568"/>
      <c r="BL24" s="568"/>
      <c r="BM24" s="568"/>
      <c r="BN24" s="568"/>
      <c r="BO24" s="568"/>
      <c r="BP24" s="568"/>
      <c r="BQ24" s="568"/>
      <c r="BR24" s="568"/>
      <c r="BS24" s="568"/>
      <c r="BT24" s="568"/>
      <c r="BU24" s="568"/>
      <c r="BV24" s="568"/>
      <c r="BW24" s="568"/>
      <c r="BX24" s="568"/>
      <c r="BY24" s="568"/>
      <c r="BZ24" s="568"/>
      <c r="CA24" s="568"/>
      <c r="CB24" s="568"/>
      <c r="CC24" s="568"/>
      <c r="CD24" s="568"/>
      <c r="CE24" s="568"/>
      <c r="CF24" s="568"/>
      <c r="CG24" s="568"/>
      <c r="CH24" s="568"/>
      <c r="CI24" s="568"/>
      <c r="CJ24" s="568"/>
      <c r="CK24" s="568"/>
      <c r="CL24" s="568"/>
      <c r="CM24" s="568"/>
      <c r="CN24" s="568"/>
      <c r="CO24" s="568"/>
      <c r="CP24" s="568"/>
      <c r="CQ24" s="568"/>
      <c r="CR24" s="568"/>
      <c r="CS24" s="568"/>
      <c r="CT24" s="568"/>
      <c r="CU24" s="568"/>
      <c r="CV24" s="568"/>
      <c r="CW24" s="568"/>
      <c r="CX24" s="568"/>
      <c r="CY24" s="568"/>
      <c r="CZ24" s="568"/>
      <c r="DA24" s="568"/>
      <c r="DB24" s="568"/>
      <c r="DC24" s="568"/>
      <c r="DD24" s="568"/>
      <c r="DE24" s="568"/>
      <c r="DF24" s="568"/>
      <c r="DG24" s="568"/>
      <c r="DH24" s="568"/>
      <c r="DI24" s="568"/>
      <c r="DJ24" s="568"/>
      <c r="DK24" s="568"/>
      <c r="DL24" s="568"/>
      <c r="DM24" s="568"/>
      <c r="DN24" s="568"/>
      <c r="DO24" s="568"/>
      <c r="DP24" s="568"/>
      <c r="DQ24" s="568"/>
      <c r="DR24" s="568"/>
      <c r="DS24" s="568"/>
      <c r="DT24" s="568"/>
      <c r="DU24" s="568"/>
      <c r="DV24" s="568"/>
      <c r="DW24" s="568"/>
      <c r="DX24" s="568"/>
      <c r="DY24" s="568"/>
      <c r="DZ24" s="568"/>
      <c r="EA24" s="568"/>
      <c r="EB24" s="568"/>
      <c r="EC24" s="568"/>
      <c r="ED24" s="568"/>
      <c r="EE24" s="568"/>
      <c r="EF24" s="568"/>
      <c r="EG24" s="568"/>
      <c r="EH24" s="568"/>
      <c r="EI24" s="568"/>
      <c r="EJ24" s="568"/>
      <c r="EK24" s="568"/>
      <c r="EL24" s="568"/>
      <c r="EM24" s="568"/>
      <c r="EN24" s="568"/>
      <c r="EO24" s="568"/>
      <c r="EP24" s="568"/>
      <c r="EQ24" s="568"/>
      <c r="ER24" s="568"/>
      <c r="ES24" s="568"/>
      <c r="ET24" s="568"/>
      <c r="EU24" s="568"/>
      <c r="EV24" s="568"/>
      <c r="EW24" s="568"/>
      <c r="EX24" s="568"/>
      <c r="EY24" s="568"/>
      <c r="EZ24" s="568"/>
      <c r="FA24" s="568"/>
      <c r="FB24" s="568"/>
      <c r="FC24" s="568"/>
      <c r="FD24" s="568"/>
      <c r="FE24" s="568"/>
      <c r="FF24" s="568"/>
      <c r="FG24" s="568"/>
      <c r="FH24" s="568"/>
      <c r="FI24" s="568"/>
      <c r="FJ24" s="568"/>
      <c r="FK24" s="568"/>
      <c r="FL24" s="568"/>
      <c r="FM24" s="568"/>
      <c r="FN24" s="568"/>
      <c r="FO24" s="568"/>
      <c r="FP24" s="568"/>
      <c r="FQ24" s="568"/>
      <c r="FR24" s="568"/>
      <c r="FS24" s="568"/>
      <c r="FT24" s="568"/>
      <c r="FU24" s="568"/>
      <c r="FV24" s="568"/>
      <c r="FW24" s="568"/>
      <c r="FX24" s="568"/>
      <c r="FY24" s="568"/>
      <c r="FZ24" s="568"/>
      <c r="GA24" s="568"/>
      <c r="GB24" s="568"/>
      <c r="GC24" s="568"/>
      <c r="GD24" s="568"/>
      <c r="GE24" s="568"/>
      <c r="GF24" s="568"/>
      <c r="GG24" s="568"/>
      <c r="GH24" s="568"/>
      <c r="GI24" s="568"/>
      <c r="GJ24" s="568"/>
      <c r="GK24" s="568"/>
      <c r="GL24" s="568"/>
      <c r="GM24" s="568"/>
      <c r="GN24" s="568"/>
      <c r="GO24" s="568"/>
      <c r="GP24" s="568"/>
      <c r="GQ24" s="568"/>
      <c r="GR24" s="568"/>
      <c r="GS24" s="568"/>
      <c r="GT24" s="568"/>
      <c r="GU24" s="568"/>
      <c r="GV24" s="568"/>
      <c r="GW24" s="568"/>
      <c r="GX24" s="568"/>
      <c r="GY24" s="568"/>
      <c r="GZ24" s="568"/>
      <c r="HA24" s="568"/>
      <c r="HB24" s="568"/>
      <c r="HC24" s="568"/>
      <c r="HD24" s="568"/>
      <c r="HE24" s="568"/>
      <c r="HF24" s="568"/>
      <c r="HG24" s="568"/>
      <c r="HH24" s="568"/>
      <c r="HI24" s="568"/>
      <c r="HJ24" s="568"/>
      <c r="HK24" s="568"/>
      <c r="HL24" s="568"/>
      <c r="HM24" s="568"/>
      <c r="HN24" s="568"/>
      <c r="HO24" s="568"/>
      <c r="HP24" s="568"/>
      <c r="HQ24" s="568"/>
      <c r="HR24" s="568"/>
      <c r="HS24" s="568"/>
      <c r="HT24" s="568"/>
      <c r="HU24" s="568"/>
    </row>
    <row r="25" spans="2:229" s="578" customFormat="1">
      <c r="B25" s="591"/>
      <c r="AL25" s="568"/>
      <c r="AM25" s="568"/>
      <c r="AN25" s="568"/>
      <c r="AO25" s="568"/>
      <c r="AP25" s="568"/>
      <c r="AQ25" s="568"/>
      <c r="AR25" s="568"/>
      <c r="AS25" s="568"/>
      <c r="AT25" s="568"/>
      <c r="AU25" s="568"/>
      <c r="AV25" s="568"/>
      <c r="AW25" s="568"/>
      <c r="AX25" s="568"/>
      <c r="AY25" s="568"/>
      <c r="AZ25" s="568"/>
      <c r="BA25" s="568"/>
      <c r="BB25" s="568"/>
      <c r="BC25" s="568"/>
      <c r="BD25" s="568"/>
      <c r="BE25" s="568"/>
      <c r="BF25" s="568"/>
      <c r="BG25" s="568"/>
      <c r="BH25" s="568"/>
      <c r="BI25" s="568"/>
      <c r="BJ25" s="568"/>
      <c r="BK25" s="568"/>
      <c r="BL25" s="568"/>
      <c r="BM25" s="568"/>
      <c r="BN25" s="568"/>
      <c r="BO25" s="568"/>
      <c r="BP25" s="568"/>
      <c r="BQ25" s="568"/>
      <c r="BR25" s="568"/>
      <c r="BS25" s="568"/>
      <c r="BT25" s="568"/>
      <c r="BU25" s="568"/>
      <c r="BV25" s="568"/>
      <c r="BW25" s="568"/>
      <c r="BX25" s="568"/>
      <c r="BY25" s="568"/>
      <c r="BZ25" s="568"/>
      <c r="CA25" s="568"/>
      <c r="CB25" s="568"/>
      <c r="CC25" s="568"/>
      <c r="CD25" s="568"/>
      <c r="CE25" s="568"/>
      <c r="CF25" s="568"/>
      <c r="CG25" s="568"/>
      <c r="CH25" s="568"/>
      <c r="CI25" s="568"/>
      <c r="CJ25" s="568"/>
      <c r="CK25" s="568"/>
      <c r="CL25" s="568"/>
      <c r="CM25" s="568"/>
      <c r="CN25" s="568"/>
      <c r="CO25" s="568"/>
      <c r="CP25" s="568"/>
      <c r="CQ25" s="568"/>
      <c r="CR25" s="568"/>
      <c r="CS25" s="568"/>
      <c r="CT25" s="568"/>
      <c r="CU25" s="568"/>
      <c r="CV25" s="568"/>
      <c r="CW25" s="568"/>
      <c r="CX25" s="568"/>
      <c r="CY25" s="568"/>
      <c r="CZ25" s="568"/>
      <c r="DA25" s="568"/>
      <c r="DB25" s="568"/>
      <c r="DC25" s="568"/>
      <c r="DD25" s="568"/>
      <c r="DE25" s="568"/>
      <c r="DF25" s="568"/>
      <c r="DG25" s="568"/>
      <c r="DH25" s="568"/>
      <c r="DI25" s="568"/>
      <c r="DJ25" s="568"/>
      <c r="DK25" s="568"/>
      <c r="DL25" s="568"/>
      <c r="DM25" s="568"/>
      <c r="DN25" s="568"/>
      <c r="DO25" s="568"/>
      <c r="DP25" s="568"/>
      <c r="DQ25" s="568"/>
      <c r="DR25" s="568"/>
      <c r="DS25" s="568"/>
      <c r="DT25" s="568"/>
      <c r="DU25" s="568"/>
      <c r="DV25" s="568"/>
      <c r="DW25" s="568"/>
      <c r="DX25" s="568"/>
      <c r="DY25" s="568"/>
      <c r="DZ25" s="568"/>
      <c r="EA25" s="568"/>
      <c r="EB25" s="568"/>
      <c r="EC25" s="568"/>
      <c r="ED25" s="568"/>
      <c r="EE25" s="568"/>
      <c r="EF25" s="568"/>
      <c r="EG25" s="568"/>
      <c r="EH25" s="568"/>
      <c r="EI25" s="568"/>
      <c r="EJ25" s="568"/>
      <c r="EK25" s="568"/>
      <c r="EL25" s="568"/>
      <c r="EM25" s="568"/>
      <c r="EN25" s="568"/>
      <c r="EO25" s="568"/>
      <c r="EP25" s="568"/>
      <c r="EQ25" s="568"/>
      <c r="ER25" s="568"/>
      <c r="ES25" s="568"/>
      <c r="ET25" s="568"/>
      <c r="EU25" s="568"/>
      <c r="EV25" s="568"/>
      <c r="EW25" s="568"/>
      <c r="EX25" s="568"/>
      <c r="EY25" s="568"/>
      <c r="EZ25" s="568"/>
      <c r="FA25" s="568"/>
      <c r="FB25" s="568"/>
      <c r="FC25" s="568"/>
      <c r="FD25" s="568"/>
      <c r="FE25" s="568"/>
      <c r="FF25" s="568"/>
      <c r="FG25" s="568"/>
      <c r="FH25" s="568"/>
      <c r="FI25" s="568"/>
      <c r="FJ25" s="568"/>
      <c r="FK25" s="568"/>
      <c r="FL25" s="568"/>
      <c r="FM25" s="568"/>
      <c r="FN25" s="568"/>
      <c r="FO25" s="568"/>
      <c r="FP25" s="568"/>
      <c r="FQ25" s="568"/>
      <c r="FR25" s="568"/>
      <c r="FS25" s="568"/>
      <c r="FT25" s="568"/>
      <c r="FU25" s="568"/>
      <c r="FV25" s="568"/>
      <c r="FW25" s="568"/>
      <c r="FX25" s="568"/>
      <c r="FY25" s="568"/>
      <c r="FZ25" s="568"/>
      <c r="GA25" s="568"/>
      <c r="GB25" s="568"/>
      <c r="GC25" s="568"/>
      <c r="GD25" s="568"/>
      <c r="GE25" s="568"/>
      <c r="GF25" s="568"/>
      <c r="GG25" s="568"/>
      <c r="GH25" s="568"/>
      <c r="GI25" s="568"/>
      <c r="GJ25" s="568"/>
      <c r="GK25" s="568"/>
      <c r="GL25" s="568"/>
      <c r="GM25" s="568"/>
      <c r="GN25" s="568"/>
      <c r="GO25" s="568"/>
      <c r="GP25" s="568"/>
      <c r="GQ25" s="568"/>
      <c r="GR25" s="568"/>
      <c r="GS25" s="568"/>
      <c r="GT25" s="568"/>
      <c r="GU25" s="568"/>
      <c r="GV25" s="568"/>
      <c r="GW25" s="568"/>
      <c r="GX25" s="568"/>
      <c r="GY25" s="568"/>
      <c r="GZ25" s="568"/>
      <c r="HA25" s="568"/>
      <c r="HB25" s="568"/>
      <c r="HC25" s="568"/>
      <c r="HD25" s="568"/>
      <c r="HE25" s="568"/>
      <c r="HF25" s="568"/>
      <c r="HG25" s="568"/>
      <c r="HH25" s="568"/>
      <c r="HI25" s="568"/>
      <c r="HJ25" s="568"/>
      <c r="HK25" s="568"/>
      <c r="HL25" s="568"/>
      <c r="HM25" s="568"/>
      <c r="HN25" s="568"/>
      <c r="HO25" s="568"/>
      <c r="HP25" s="568"/>
      <c r="HQ25" s="568"/>
      <c r="HR25" s="568"/>
      <c r="HS25" s="568"/>
      <c r="HT25" s="568"/>
      <c r="HU25" s="568"/>
    </row>
    <row r="26" spans="2:229" s="578" customFormat="1">
      <c r="B26" s="591"/>
      <c r="AL26" s="568"/>
      <c r="AM26" s="568"/>
      <c r="AN26" s="568"/>
      <c r="AO26" s="568"/>
      <c r="AP26" s="568"/>
      <c r="AQ26" s="568"/>
      <c r="AR26" s="568"/>
      <c r="AS26" s="568"/>
      <c r="AT26" s="568"/>
      <c r="AU26" s="568"/>
      <c r="AV26" s="568"/>
      <c r="AW26" s="568"/>
      <c r="AX26" s="568"/>
      <c r="AY26" s="568"/>
      <c r="AZ26" s="568"/>
      <c r="BA26" s="568"/>
      <c r="BB26" s="568"/>
      <c r="BC26" s="568"/>
      <c r="BD26" s="568"/>
      <c r="BE26" s="568"/>
      <c r="BF26" s="568"/>
      <c r="BG26" s="568"/>
      <c r="BH26" s="568"/>
      <c r="BI26" s="568"/>
      <c r="BJ26" s="568"/>
      <c r="BK26" s="568"/>
      <c r="BL26" s="568"/>
      <c r="BM26" s="568"/>
      <c r="BN26" s="568"/>
      <c r="BO26" s="568"/>
      <c r="BP26" s="568"/>
      <c r="BQ26" s="568"/>
      <c r="BR26" s="568"/>
      <c r="BS26" s="568"/>
      <c r="BT26" s="568"/>
      <c r="BU26" s="568"/>
      <c r="BV26" s="568"/>
      <c r="BW26" s="568"/>
      <c r="BX26" s="568"/>
      <c r="BY26" s="568"/>
      <c r="BZ26" s="568"/>
      <c r="CA26" s="568"/>
      <c r="CB26" s="568"/>
      <c r="CC26" s="568"/>
      <c r="CD26" s="568"/>
      <c r="CE26" s="568"/>
      <c r="CF26" s="568"/>
      <c r="CG26" s="568"/>
      <c r="CH26" s="568"/>
      <c r="CI26" s="568"/>
      <c r="CJ26" s="568"/>
      <c r="CK26" s="568"/>
      <c r="CL26" s="568"/>
      <c r="CM26" s="568"/>
      <c r="CN26" s="568"/>
      <c r="CO26" s="568"/>
      <c r="CP26" s="568"/>
      <c r="CQ26" s="568"/>
      <c r="CR26" s="568"/>
      <c r="CS26" s="568"/>
      <c r="CT26" s="568"/>
      <c r="CU26" s="568"/>
      <c r="CV26" s="568"/>
      <c r="CW26" s="568"/>
      <c r="CX26" s="568"/>
      <c r="CY26" s="568"/>
      <c r="CZ26" s="568"/>
      <c r="DA26" s="568"/>
      <c r="DB26" s="568"/>
      <c r="DC26" s="568"/>
      <c r="DD26" s="568"/>
      <c r="DE26" s="568"/>
      <c r="DF26" s="568"/>
      <c r="DG26" s="568"/>
      <c r="DH26" s="568"/>
      <c r="DI26" s="568"/>
      <c r="DJ26" s="568"/>
      <c r="DK26" s="568"/>
      <c r="DL26" s="568"/>
      <c r="DM26" s="568"/>
      <c r="DN26" s="568"/>
      <c r="DO26" s="568"/>
      <c r="DP26" s="568"/>
      <c r="DQ26" s="568"/>
      <c r="DR26" s="568"/>
      <c r="DS26" s="568"/>
      <c r="DT26" s="568"/>
      <c r="DU26" s="568"/>
      <c r="DV26" s="568"/>
      <c r="DW26" s="568"/>
      <c r="DX26" s="568"/>
      <c r="DY26" s="568"/>
      <c r="DZ26" s="568"/>
      <c r="EA26" s="568"/>
      <c r="EB26" s="568"/>
      <c r="EC26" s="568"/>
      <c r="ED26" s="568"/>
      <c r="EE26" s="568"/>
      <c r="EF26" s="568"/>
      <c r="EG26" s="568"/>
      <c r="EH26" s="568"/>
      <c r="EI26" s="568"/>
      <c r="EJ26" s="568"/>
      <c r="EK26" s="568"/>
      <c r="EL26" s="568"/>
      <c r="EM26" s="568"/>
      <c r="EN26" s="568"/>
      <c r="EO26" s="568"/>
      <c r="EP26" s="568"/>
      <c r="EQ26" s="568"/>
      <c r="ER26" s="568"/>
      <c r="ES26" s="568"/>
      <c r="ET26" s="568"/>
      <c r="EU26" s="568"/>
      <c r="EV26" s="568"/>
      <c r="EW26" s="568"/>
      <c r="EX26" s="568"/>
      <c r="EY26" s="568"/>
      <c r="EZ26" s="568"/>
      <c r="FA26" s="568"/>
      <c r="FB26" s="568"/>
      <c r="FC26" s="568"/>
      <c r="FD26" s="568"/>
      <c r="FE26" s="568"/>
      <c r="FF26" s="568"/>
      <c r="FG26" s="568"/>
      <c r="FH26" s="568"/>
      <c r="FI26" s="568"/>
      <c r="FJ26" s="568"/>
      <c r="FK26" s="568"/>
      <c r="FL26" s="568"/>
      <c r="FM26" s="568"/>
      <c r="FN26" s="568"/>
      <c r="FO26" s="568"/>
      <c r="FP26" s="568"/>
      <c r="FQ26" s="568"/>
      <c r="FR26" s="568"/>
      <c r="FS26" s="568"/>
      <c r="FT26" s="568"/>
      <c r="FU26" s="568"/>
      <c r="FV26" s="568"/>
      <c r="FW26" s="568"/>
      <c r="FX26" s="568"/>
      <c r="FY26" s="568"/>
      <c r="FZ26" s="568"/>
      <c r="GA26" s="568"/>
      <c r="GB26" s="568"/>
      <c r="GC26" s="568"/>
      <c r="GD26" s="568"/>
      <c r="GE26" s="568"/>
      <c r="GF26" s="568"/>
      <c r="GG26" s="568"/>
      <c r="GH26" s="568"/>
      <c r="GI26" s="568"/>
      <c r="GJ26" s="568"/>
      <c r="GK26" s="568"/>
      <c r="GL26" s="568"/>
      <c r="GM26" s="568"/>
      <c r="GN26" s="568"/>
      <c r="GO26" s="568"/>
      <c r="GP26" s="568"/>
      <c r="GQ26" s="568"/>
      <c r="GR26" s="568"/>
      <c r="GS26" s="568"/>
      <c r="GT26" s="568"/>
      <c r="GU26" s="568"/>
      <c r="GV26" s="568"/>
      <c r="GW26" s="568"/>
      <c r="GX26" s="568"/>
      <c r="GY26" s="568"/>
      <c r="GZ26" s="568"/>
      <c r="HA26" s="568"/>
      <c r="HB26" s="568"/>
      <c r="HC26" s="568"/>
      <c r="HD26" s="568"/>
      <c r="HE26" s="568"/>
      <c r="HF26" s="568"/>
      <c r="HG26" s="568"/>
      <c r="HH26" s="568"/>
      <c r="HI26" s="568"/>
      <c r="HJ26" s="568"/>
      <c r="HK26" s="568"/>
      <c r="HL26" s="568"/>
      <c r="HM26" s="568"/>
      <c r="HN26" s="568"/>
      <c r="HO26" s="568"/>
      <c r="HP26" s="568"/>
      <c r="HQ26" s="568"/>
      <c r="HR26" s="568"/>
      <c r="HS26" s="568"/>
      <c r="HT26" s="568"/>
      <c r="HU26" s="568"/>
    </row>
    <row r="27" spans="2:229" s="578" customFormat="1">
      <c r="B27" s="591"/>
      <c r="AL27" s="568"/>
      <c r="AM27" s="568"/>
      <c r="AN27" s="568"/>
      <c r="AO27" s="568"/>
      <c r="AP27" s="568"/>
      <c r="AQ27" s="568"/>
      <c r="AR27" s="568"/>
      <c r="AS27" s="568"/>
      <c r="AT27" s="568"/>
      <c r="AU27" s="568"/>
      <c r="AV27" s="568"/>
      <c r="AW27" s="568"/>
      <c r="AX27" s="568"/>
      <c r="AY27" s="568"/>
      <c r="AZ27" s="568"/>
      <c r="BA27" s="568"/>
      <c r="BB27" s="568"/>
      <c r="BC27" s="568"/>
      <c r="BD27" s="568"/>
      <c r="BE27" s="568"/>
      <c r="BF27" s="568"/>
      <c r="BG27" s="568"/>
      <c r="BH27" s="568"/>
      <c r="BI27" s="568"/>
      <c r="BJ27" s="568"/>
      <c r="BK27" s="568"/>
      <c r="BL27" s="568"/>
      <c r="BM27" s="568"/>
      <c r="BN27" s="568"/>
      <c r="BO27" s="568"/>
      <c r="BP27" s="568"/>
      <c r="BQ27" s="568"/>
      <c r="BR27" s="568"/>
      <c r="BS27" s="568"/>
      <c r="BT27" s="568"/>
      <c r="BU27" s="568"/>
      <c r="BV27" s="568"/>
      <c r="BW27" s="568"/>
      <c r="BX27" s="568"/>
      <c r="BY27" s="568"/>
      <c r="BZ27" s="568"/>
      <c r="CA27" s="568"/>
      <c r="CB27" s="568"/>
      <c r="CC27" s="568"/>
      <c r="CD27" s="568"/>
      <c r="CE27" s="568"/>
      <c r="CF27" s="568"/>
      <c r="CG27" s="568"/>
      <c r="CH27" s="568"/>
      <c r="CI27" s="568"/>
      <c r="CJ27" s="568"/>
      <c r="CK27" s="568"/>
      <c r="CL27" s="568"/>
      <c r="CM27" s="568"/>
      <c r="CN27" s="568"/>
      <c r="CO27" s="568"/>
      <c r="CP27" s="568"/>
      <c r="CQ27" s="568"/>
      <c r="CR27" s="568"/>
      <c r="CS27" s="568"/>
      <c r="CT27" s="568"/>
      <c r="CU27" s="568"/>
      <c r="CV27" s="568"/>
      <c r="CW27" s="568"/>
      <c r="CX27" s="568"/>
      <c r="CY27" s="568"/>
      <c r="CZ27" s="568"/>
      <c r="DA27" s="568"/>
      <c r="DB27" s="568"/>
      <c r="DC27" s="568"/>
      <c r="DD27" s="568"/>
      <c r="DE27" s="568"/>
      <c r="DF27" s="568"/>
      <c r="DG27" s="568"/>
      <c r="DH27" s="568"/>
      <c r="DI27" s="568"/>
      <c r="DJ27" s="568"/>
      <c r="DK27" s="568"/>
      <c r="DL27" s="568"/>
      <c r="DM27" s="568"/>
      <c r="DN27" s="568"/>
      <c r="DO27" s="568"/>
      <c r="DP27" s="568"/>
      <c r="DQ27" s="568"/>
      <c r="DR27" s="568"/>
      <c r="DS27" s="568"/>
      <c r="DT27" s="568"/>
      <c r="DU27" s="568"/>
      <c r="DV27" s="568"/>
      <c r="DW27" s="568"/>
      <c r="DX27" s="568"/>
      <c r="DY27" s="568"/>
      <c r="DZ27" s="568"/>
      <c r="EA27" s="568"/>
      <c r="EB27" s="568"/>
      <c r="EC27" s="568"/>
      <c r="ED27" s="568"/>
      <c r="EE27" s="568"/>
      <c r="EF27" s="568"/>
      <c r="EG27" s="568"/>
      <c r="EH27" s="568"/>
      <c r="EI27" s="568"/>
      <c r="EJ27" s="568"/>
      <c r="EK27" s="568"/>
      <c r="EL27" s="568"/>
      <c r="EM27" s="568"/>
      <c r="EN27" s="568"/>
      <c r="EO27" s="568"/>
      <c r="EP27" s="568"/>
      <c r="EQ27" s="568"/>
      <c r="ER27" s="568"/>
      <c r="ES27" s="568"/>
      <c r="ET27" s="568"/>
      <c r="EU27" s="568"/>
      <c r="EV27" s="568"/>
      <c r="EW27" s="568"/>
      <c r="EX27" s="568"/>
      <c r="EY27" s="568"/>
      <c r="EZ27" s="568"/>
      <c r="FA27" s="568"/>
      <c r="FB27" s="568"/>
      <c r="FC27" s="568"/>
      <c r="FD27" s="568"/>
      <c r="FE27" s="568"/>
      <c r="FF27" s="568"/>
      <c r="FG27" s="568"/>
      <c r="FH27" s="568"/>
      <c r="FI27" s="568"/>
      <c r="FJ27" s="568"/>
      <c r="FK27" s="568"/>
      <c r="FL27" s="568"/>
      <c r="FM27" s="568"/>
      <c r="FN27" s="568"/>
      <c r="FO27" s="568"/>
      <c r="FP27" s="568"/>
      <c r="FQ27" s="568"/>
      <c r="FR27" s="568"/>
      <c r="FS27" s="568"/>
      <c r="FT27" s="568"/>
      <c r="FU27" s="568"/>
      <c r="FV27" s="568"/>
      <c r="FW27" s="568"/>
      <c r="FX27" s="568"/>
      <c r="FY27" s="568"/>
      <c r="FZ27" s="568"/>
      <c r="GA27" s="568"/>
      <c r="GB27" s="568"/>
      <c r="GC27" s="568"/>
      <c r="GD27" s="568"/>
      <c r="GE27" s="568"/>
      <c r="GF27" s="568"/>
      <c r="GG27" s="568"/>
      <c r="GH27" s="568"/>
      <c r="GI27" s="568"/>
      <c r="GJ27" s="568"/>
      <c r="GK27" s="568"/>
      <c r="GL27" s="568"/>
      <c r="GM27" s="568"/>
      <c r="GN27" s="568"/>
      <c r="GO27" s="568"/>
      <c r="GP27" s="568"/>
      <c r="GQ27" s="568"/>
      <c r="GR27" s="568"/>
      <c r="GS27" s="568"/>
      <c r="GT27" s="568"/>
      <c r="GU27" s="568"/>
      <c r="GV27" s="568"/>
      <c r="GW27" s="568"/>
      <c r="GX27" s="568"/>
      <c r="GY27" s="568"/>
      <c r="GZ27" s="568"/>
      <c r="HA27" s="568"/>
      <c r="HB27" s="568"/>
      <c r="HC27" s="568"/>
      <c r="HD27" s="568"/>
      <c r="HE27" s="568"/>
      <c r="HF27" s="568"/>
      <c r="HG27" s="568"/>
      <c r="HH27" s="568"/>
      <c r="HI27" s="568"/>
      <c r="HJ27" s="568"/>
      <c r="HK27" s="568"/>
      <c r="HL27" s="568"/>
      <c r="HM27" s="568"/>
      <c r="HN27" s="568"/>
      <c r="HO27" s="568"/>
      <c r="HP27" s="568"/>
      <c r="HQ27" s="568"/>
      <c r="HR27" s="568"/>
      <c r="HS27" s="568"/>
      <c r="HT27" s="568"/>
      <c r="HU27" s="568"/>
    </row>
    <row r="28" spans="2:229" s="578" customFormat="1">
      <c r="B28" s="591"/>
      <c r="AL28" s="568"/>
      <c r="AM28" s="568"/>
      <c r="AN28" s="568"/>
      <c r="AO28" s="568"/>
      <c r="AP28" s="568"/>
      <c r="AQ28" s="568"/>
      <c r="AR28" s="568"/>
      <c r="AS28" s="568"/>
      <c r="AT28" s="568"/>
      <c r="AU28" s="568"/>
      <c r="AV28" s="568"/>
      <c r="AW28" s="568"/>
      <c r="AX28" s="568"/>
      <c r="AY28" s="568"/>
      <c r="AZ28" s="568"/>
      <c r="BA28" s="568"/>
      <c r="BB28" s="568"/>
      <c r="BC28" s="568"/>
      <c r="BD28" s="568"/>
      <c r="BE28" s="568"/>
      <c r="BF28" s="568"/>
      <c r="BG28" s="568"/>
      <c r="BH28" s="568"/>
      <c r="BI28" s="568"/>
      <c r="BJ28" s="568"/>
      <c r="BK28" s="568"/>
      <c r="BL28" s="568"/>
      <c r="BM28" s="568"/>
      <c r="BN28" s="568"/>
      <c r="BO28" s="568"/>
      <c r="BP28" s="568"/>
      <c r="BQ28" s="568"/>
      <c r="BR28" s="568"/>
      <c r="BS28" s="568"/>
      <c r="BT28" s="568"/>
      <c r="BU28" s="568"/>
      <c r="BV28" s="568"/>
      <c r="BW28" s="568"/>
      <c r="BX28" s="568"/>
      <c r="BY28" s="568"/>
      <c r="BZ28" s="568"/>
      <c r="CA28" s="568"/>
      <c r="CB28" s="568"/>
      <c r="CC28" s="568"/>
      <c r="CD28" s="568"/>
      <c r="CE28" s="568"/>
      <c r="CF28" s="568"/>
      <c r="CG28" s="568"/>
      <c r="CH28" s="568"/>
      <c r="CI28" s="568"/>
      <c r="CJ28" s="568"/>
      <c r="CK28" s="568"/>
      <c r="CL28" s="568"/>
      <c r="CM28" s="568"/>
      <c r="CN28" s="568"/>
      <c r="CO28" s="568"/>
      <c r="CP28" s="568"/>
      <c r="CQ28" s="568"/>
      <c r="CR28" s="568"/>
      <c r="CS28" s="568"/>
      <c r="CT28" s="568"/>
      <c r="CU28" s="568"/>
      <c r="CV28" s="568"/>
      <c r="CW28" s="568"/>
      <c r="CX28" s="568"/>
      <c r="CY28" s="568"/>
      <c r="CZ28" s="568"/>
      <c r="DA28" s="568"/>
      <c r="DB28" s="568"/>
      <c r="DC28" s="568"/>
      <c r="DD28" s="568"/>
      <c r="DE28" s="568"/>
      <c r="DF28" s="568"/>
      <c r="DG28" s="568"/>
      <c r="DH28" s="568"/>
      <c r="DI28" s="568"/>
      <c r="DJ28" s="568"/>
      <c r="DK28" s="568"/>
      <c r="DL28" s="568"/>
      <c r="DM28" s="568"/>
      <c r="DN28" s="568"/>
      <c r="DO28" s="568"/>
      <c r="DP28" s="568"/>
      <c r="DQ28" s="568"/>
      <c r="DR28" s="568"/>
      <c r="DS28" s="568"/>
      <c r="DT28" s="568"/>
      <c r="DU28" s="568"/>
      <c r="DV28" s="568"/>
      <c r="DW28" s="568"/>
      <c r="DX28" s="568"/>
      <c r="DY28" s="568"/>
      <c r="DZ28" s="568"/>
      <c r="EA28" s="568"/>
      <c r="EB28" s="568"/>
      <c r="EC28" s="568"/>
      <c r="ED28" s="568"/>
      <c r="EE28" s="568"/>
      <c r="EF28" s="568"/>
      <c r="EG28" s="568"/>
      <c r="EH28" s="568"/>
      <c r="EI28" s="568"/>
      <c r="EJ28" s="568"/>
      <c r="EK28" s="568"/>
      <c r="EL28" s="568"/>
      <c r="EM28" s="568"/>
      <c r="EN28" s="568"/>
      <c r="EO28" s="568"/>
      <c r="EP28" s="568"/>
      <c r="EQ28" s="568"/>
      <c r="ER28" s="568"/>
      <c r="ES28" s="568"/>
      <c r="ET28" s="568"/>
      <c r="EU28" s="568"/>
      <c r="EV28" s="568"/>
      <c r="EW28" s="568"/>
      <c r="EX28" s="568"/>
      <c r="EY28" s="568"/>
      <c r="EZ28" s="568"/>
      <c r="FA28" s="568"/>
      <c r="FB28" s="568"/>
      <c r="FC28" s="568"/>
      <c r="FD28" s="568"/>
      <c r="FE28" s="568"/>
      <c r="FF28" s="568"/>
      <c r="FG28" s="568"/>
      <c r="FH28" s="568"/>
      <c r="FI28" s="568"/>
      <c r="FJ28" s="568"/>
      <c r="FK28" s="568"/>
      <c r="FL28" s="568"/>
      <c r="FM28" s="568"/>
      <c r="FN28" s="568"/>
      <c r="FO28" s="568"/>
      <c r="FP28" s="568"/>
      <c r="FQ28" s="568"/>
      <c r="FR28" s="568"/>
      <c r="FS28" s="568"/>
      <c r="FT28" s="568"/>
      <c r="FU28" s="568"/>
      <c r="FV28" s="568"/>
      <c r="FW28" s="568"/>
      <c r="FX28" s="568"/>
      <c r="FY28" s="568"/>
      <c r="FZ28" s="568"/>
      <c r="GA28" s="568"/>
      <c r="GB28" s="568"/>
      <c r="GC28" s="568"/>
      <c r="GD28" s="568"/>
      <c r="GE28" s="568"/>
      <c r="GF28" s="568"/>
      <c r="GG28" s="568"/>
      <c r="GH28" s="568"/>
      <c r="GI28" s="568"/>
      <c r="GJ28" s="568"/>
      <c r="GK28" s="568"/>
      <c r="GL28" s="568"/>
      <c r="GM28" s="568"/>
      <c r="GN28" s="568"/>
      <c r="GO28" s="568"/>
      <c r="GP28" s="568"/>
      <c r="GQ28" s="568"/>
      <c r="GR28" s="568"/>
      <c r="GS28" s="568"/>
      <c r="GT28" s="568"/>
      <c r="GU28" s="568"/>
      <c r="GV28" s="568"/>
      <c r="GW28" s="568"/>
      <c r="GX28" s="568"/>
      <c r="GY28" s="568"/>
      <c r="GZ28" s="568"/>
      <c r="HA28" s="568"/>
      <c r="HB28" s="568"/>
      <c r="HC28" s="568"/>
      <c r="HD28" s="568"/>
      <c r="HE28" s="568"/>
      <c r="HF28" s="568"/>
      <c r="HG28" s="568"/>
      <c r="HH28" s="568"/>
      <c r="HI28" s="568"/>
      <c r="HJ28" s="568"/>
      <c r="HK28" s="568"/>
      <c r="HL28" s="568"/>
      <c r="HM28" s="568"/>
      <c r="HN28" s="568"/>
      <c r="HO28" s="568"/>
      <c r="HP28" s="568"/>
      <c r="HQ28" s="568"/>
      <c r="HR28" s="568"/>
      <c r="HS28" s="568"/>
      <c r="HT28" s="568"/>
      <c r="HU28" s="568"/>
    </row>
    <row r="29" spans="2:229" s="578" customFormat="1">
      <c r="B29" s="591"/>
      <c r="AL29" s="568"/>
      <c r="AM29" s="568"/>
      <c r="AN29" s="568"/>
      <c r="AO29" s="568"/>
      <c r="AP29" s="568"/>
      <c r="AQ29" s="568"/>
      <c r="AR29" s="568"/>
      <c r="AS29" s="568"/>
      <c r="AT29" s="568"/>
      <c r="AU29" s="568"/>
      <c r="AV29" s="568"/>
      <c r="AW29" s="568"/>
      <c r="AX29" s="568"/>
      <c r="AY29" s="568"/>
      <c r="AZ29" s="568"/>
      <c r="BA29" s="568"/>
      <c r="BB29" s="568"/>
      <c r="BC29" s="568"/>
      <c r="BD29" s="568"/>
      <c r="BE29" s="568"/>
      <c r="BF29" s="568"/>
      <c r="BG29" s="568"/>
      <c r="BH29" s="568"/>
      <c r="BI29" s="568"/>
      <c r="BJ29" s="568"/>
      <c r="BK29" s="568"/>
      <c r="BL29" s="568"/>
      <c r="BM29" s="568"/>
      <c r="BN29" s="568"/>
      <c r="BO29" s="568"/>
      <c r="BP29" s="568"/>
      <c r="BQ29" s="568"/>
      <c r="BR29" s="568"/>
      <c r="BS29" s="568"/>
      <c r="BT29" s="568"/>
      <c r="BU29" s="568"/>
      <c r="BV29" s="568"/>
      <c r="BW29" s="568"/>
      <c r="BX29" s="568"/>
      <c r="BY29" s="568"/>
      <c r="BZ29" s="568"/>
      <c r="CA29" s="568"/>
      <c r="CB29" s="568"/>
      <c r="CC29" s="568"/>
      <c r="CD29" s="568"/>
      <c r="CE29" s="568"/>
      <c r="CF29" s="568"/>
      <c r="CG29" s="568"/>
      <c r="CH29" s="568"/>
      <c r="CI29" s="568"/>
      <c r="CJ29" s="568"/>
      <c r="CK29" s="568"/>
      <c r="CL29" s="568"/>
      <c r="CM29" s="568"/>
      <c r="CN29" s="568"/>
      <c r="CO29" s="568"/>
      <c r="CP29" s="568"/>
      <c r="CQ29" s="568"/>
      <c r="CR29" s="568"/>
      <c r="CS29" s="568"/>
      <c r="CT29" s="568"/>
      <c r="CU29" s="568"/>
      <c r="CV29" s="568"/>
      <c r="CW29" s="568"/>
      <c r="CX29" s="568"/>
      <c r="CY29" s="568"/>
      <c r="CZ29" s="568"/>
      <c r="DA29" s="568"/>
      <c r="DB29" s="568"/>
      <c r="DC29" s="568"/>
      <c r="DD29" s="568"/>
      <c r="DE29" s="568"/>
      <c r="DF29" s="568"/>
      <c r="DG29" s="568"/>
      <c r="DH29" s="568"/>
      <c r="DI29" s="568"/>
      <c r="DJ29" s="568"/>
      <c r="DK29" s="568"/>
      <c r="DL29" s="568"/>
      <c r="DM29" s="568"/>
      <c r="DN29" s="568"/>
      <c r="DO29" s="568"/>
      <c r="DP29" s="568"/>
      <c r="DQ29" s="568"/>
      <c r="DR29" s="568"/>
      <c r="DS29" s="568"/>
      <c r="DT29" s="568"/>
      <c r="DU29" s="568"/>
      <c r="DV29" s="568"/>
      <c r="DW29" s="568"/>
      <c r="DX29" s="568"/>
      <c r="DY29" s="568"/>
      <c r="DZ29" s="568"/>
      <c r="EA29" s="568"/>
      <c r="EB29" s="568"/>
      <c r="EC29" s="568"/>
      <c r="ED29" s="568"/>
      <c r="EE29" s="568"/>
      <c r="EF29" s="568"/>
      <c r="EG29" s="568"/>
      <c r="EH29" s="568"/>
      <c r="EI29" s="568"/>
      <c r="EJ29" s="568"/>
      <c r="EK29" s="568"/>
      <c r="EL29" s="568"/>
      <c r="EM29" s="568"/>
      <c r="EN29" s="568"/>
      <c r="EO29" s="568"/>
      <c r="EP29" s="568"/>
      <c r="EQ29" s="568"/>
      <c r="ER29" s="568"/>
      <c r="ES29" s="568"/>
      <c r="ET29" s="568"/>
      <c r="EU29" s="568"/>
      <c r="EV29" s="568"/>
      <c r="EW29" s="568"/>
      <c r="EX29" s="568"/>
      <c r="EY29" s="568"/>
      <c r="EZ29" s="568"/>
      <c r="FA29" s="568"/>
      <c r="FB29" s="568"/>
      <c r="FC29" s="568"/>
      <c r="FD29" s="568"/>
      <c r="FE29" s="568"/>
      <c r="FF29" s="568"/>
      <c r="FG29" s="568"/>
      <c r="FH29" s="568"/>
      <c r="FI29" s="568"/>
      <c r="FJ29" s="568"/>
      <c r="FK29" s="568"/>
      <c r="FL29" s="568"/>
      <c r="FM29" s="568"/>
      <c r="FN29" s="568"/>
      <c r="FO29" s="568"/>
      <c r="FP29" s="568"/>
      <c r="FQ29" s="568"/>
      <c r="FR29" s="568"/>
      <c r="FS29" s="568"/>
      <c r="FT29" s="568"/>
      <c r="FU29" s="568"/>
      <c r="FV29" s="568"/>
      <c r="FW29" s="568"/>
      <c r="FX29" s="568"/>
      <c r="FY29" s="568"/>
      <c r="FZ29" s="568"/>
      <c r="GA29" s="568"/>
      <c r="GB29" s="568"/>
      <c r="GC29" s="568"/>
      <c r="GD29" s="568"/>
      <c r="GE29" s="568"/>
      <c r="GF29" s="568"/>
      <c r="GG29" s="568"/>
      <c r="GH29" s="568"/>
      <c r="GI29" s="568"/>
      <c r="GJ29" s="568"/>
      <c r="GK29" s="568"/>
      <c r="GL29" s="568"/>
      <c r="GM29" s="568"/>
      <c r="GN29" s="568"/>
      <c r="GO29" s="568"/>
      <c r="GP29" s="568"/>
      <c r="GQ29" s="568"/>
      <c r="GR29" s="568"/>
      <c r="GS29" s="568"/>
      <c r="GT29" s="568"/>
      <c r="GU29" s="568"/>
      <c r="GV29" s="568"/>
      <c r="GW29" s="568"/>
      <c r="GX29" s="568"/>
      <c r="GY29" s="568"/>
      <c r="GZ29" s="568"/>
      <c r="HA29" s="568"/>
      <c r="HB29" s="568"/>
      <c r="HC29" s="568"/>
      <c r="HD29" s="568"/>
      <c r="HE29" s="568"/>
      <c r="HF29" s="568"/>
      <c r="HG29" s="568"/>
      <c r="HH29" s="568"/>
      <c r="HI29" s="568"/>
      <c r="HJ29" s="568"/>
      <c r="HK29" s="568"/>
      <c r="HL29" s="568"/>
      <c r="HM29" s="568"/>
      <c r="HN29" s="568"/>
      <c r="HO29" s="568"/>
      <c r="HP29" s="568"/>
      <c r="HQ29" s="568"/>
      <c r="HR29" s="568"/>
      <c r="HS29" s="568"/>
      <c r="HT29" s="568"/>
      <c r="HU29" s="568"/>
    </row>
    <row r="30" spans="2:229" s="578" customFormat="1">
      <c r="B30" s="591"/>
      <c r="AL30" s="568"/>
      <c r="AM30" s="568"/>
      <c r="AN30" s="568"/>
      <c r="AO30" s="568"/>
      <c r="AP30" s="568"/>
      <c r="AQ30" s="568"/>
      <c r="AR30" s="568"/>
      <c r="AS30" s="568"/>
      <c r="AT30" s="568"/>
      <c r="AU30" s="568"/>
      <c r="AV30" s="568"/>
      <c r="AW30" s="568"/>
      <c r="AX30" s="568"/>
      <c r="AY30" s="568"/>
      <c r="AZ30" s="568"/>
      <c r="BA30" s="568"/>
      <c r="BB30" s="568"/>
      <c r="BC30" s="568"/>
      <c r="BD30" s="568"/>
      <c r="BE30" s="568"/>
      <c r="BF30" s="568"/>
      <c r="BG30" s="568"/>
      <c r="BH30" s="568"/>
      <c r="BI30" s="568"/>
      <c r="BJ30" s="568"/>
      <c r="BK30" s="568"/>
      <c r="BL30" s="568"/>
      <c r="BM30" s="568"/>
      <c r="BN30" s="568"/>
      <c r="BO30" s="568"/>
      <c r="BP30" s="568"/>
      <c r="BQ30" s="568"/>
      <c r="BR30" s="568"/>
      <c r="BS30" s="568"/>
      <c r="BT30" s="568"/>
      <c r="BU30" s="568"/>
      <c r="BV30" s="568"/>
      <c r="BW30" s="568"/>
      <c r="BX30" s="568"/>
      <c r="BY30" s="568"/>
      <c r="BZ30" s="568"/>
      <c r="CA30" s="568"/>
      <c r="CB30" s="568"/>
      <c r="CC30" s="568"/>
      <c r="CD30" s="568"/>
      <c r="CE30" s="568"/>
      <c r="CF30" s="568"/>
      <c r="CG30" s="568"/>
      <c r="CH30" s="568"/>
      <c r="CI30" s="568"/>
      <c r="CJ30" s="568"/>
      <c r="CK30" s="568"/>
      <c r="CL30" s="568"/>
      <c r="CM30" s="568"/>
      <c r="CN30" s="568"/>
      <c r="CO30" s="568"/>
      <c r="CP30" s="568"/>
      <c r="CQ30" s="568"/>
      <c r="CR30" s="568"/>
      <c r="CS30" s="568"/>
      <c r="CT30" s="568"/>
      <c r="CU30" s="568"/>
      <c r="CV30" s="568"/>
      <c r="CW30" s="568"/>
      <c r="CX30" s="568"/>
      <c r="CY30" s="568"/>
      <c r="CZ30" s="568"/>
      <c r="DA30" s="568"/>
      <c r="DB30" s="568"/>
      <c r="DC30" s="568"/>
      <c r="DD30" s="568"/>
      <c r="DE30" s="568"/>
      <c r="DF30" s="568"/>
      <c r="DG30" s="568"/>
      <c r="DH30" s="568"/>
      <c r="DI30" s="568"/>
      <c r="DJ30" s="568"/>
      <c r="DK30" s="568"/>
      <c r="DL30" s="568"/>
      <c r="DM30" s="568"/>
      <c r="DN30" s="568"/>
      <c r="DO30" s="568"/>
      <c r="DP30" s="568"/>
      <c r="DQ30" s="568"/>
      <c r="DR30" s="568"/>
      <c r="DS30" s="568"/>
      <c r="DT30" s="568"/>
      <c r="DU30" s="568"/>
      <c r="DV30" s="568"/>
      <c r="DW30" s="568"/>
      <c r="DX30" s="568"/>
      <c r="DY30" s="568"/>
      <c r="DZ30" s="568"/>
      <c r="EA30" s="568"/>
      <c r="EB30" s="568"/>
      <c r="EC30" s="568"/>
      <c r="ED30" s="568"/>
      <c r="EE30" s="568"/>
      <c r="EF30" s="568"/>
      <c r="EG30" s="568"/>
      <c r="EH30" s="568"/>
      <c r="EI30" s="568"/>
      <c r="EJ30" s="568"/>
      <c r="EK30" s="568"/>
      <c r="EL30" s="568"/>
      <c r="EM30" s="568"/>
      <c r="EN30" s="568"/>
      <c r="EO30" s="568"/>
      <c r="EP30" s="568"/>
      <c r="EQ30" s="568"/>
      <c r="ER30" s="568"/>
      <c r="ES30" s="568"/>
      <c r="ET30" s="568"/>
      <c r="EU30" s="568"/>
      <c r="EV30" s="568"/>
      <c r="EW30" s="568"/>
      <c r="EX30" s="568"/>
      <c r="EY30" s="568"/>
      <c r="EZ30" s="568"/>
      <c r="FA30" s="568"/>
      <c r="FB30" s="568"/>
      <c r="FC30" s="568"/>
      <c r="FD30" s="568"/>
      <c r="FE30" s="568"/>
      <c r="FF30" s="568"/>
      <c r="FG30" s="568"/>
      <c r="FH30" s="568"/>
      <c r="FI30" s="568"/>
      <c r="FJ30" s="568"/>
      <c r="FK30" s="568"/>
      <c r="FL30" s="568"/>
      <c r="FM30" s="568"/>
      <c r="FN30" s="568"/>
      <c r="FO30" s="568"/>
      <c r="FP30" s="568"/>
      <c r="FQ30" s="568"/>
      <c r="FR30" s="568"/>
      <c r="FS30" s="568"/>
      <c r="FT30" s="568"/>
      <c r="FU30" s="568"/>
      <c r="FV30" s="568"/>
      <c r="FW30" s="568"/>
      <c r="FX30" s="568"/>
      <c r="FY30" s="568"/>
      <c r="FZ30" s="568"/>
      <c r="GA30" s="568"/>
      <c r="GB30" s="568"/>
      <c r="GC30" s="568"/>
      <c r="GD30" s="568"/>
      <c r="GE30" s="568"/>
      <c r="GF30" s="568"/>
      <c r="GG30" s="568"/>
      <c r="GH30" s="568"/>
      <c r="GI30" s="568"/>
      <c r="GJ30" s="568"/>
      <c r="GK30" s="568"/>
      <c r="GL30" s="568"/>
      <c r="GM30" s="568"/>
      <c r="GN30" s="568"/>
      <c r="GO30" s="568"/>
      <c r="GP30" s="568"/>
      <c r="GQ30" s="568"/>
      <c r="GR30" s="568"/>
      <c r="GS30" s="568"/>
      <c r="GT30" s="568"/>
      <c r="GU30" s="568"/>
      <c r="GV30" s="568"/>
      <c r="GW30" s="568"/>
      <c r="GX30" s="568"/>
      <c r="GY30" s="568"/>
      <c r="GZ30" s="568"/>
      <c r="HA30" s="568"/>
      <c r="HB30" s="568"/>
      <c r="HC30" s="568"/>
      <c r="HD30" s="568"/>
      <c r="HE30" s="568"/>
      <c r="HF30" s="568"/>
      <c r="HG30" s="568"/>
      <c r="HH30" s="568"/>
      <c r="HI30" s="568"/>
      <c r="HJ30" s="568"/>
      <c r="HK30" s="568"/>
      <c r="HL30" s="568"/>
      <c r="HM30" s="568"/>
      <c r="HN30" s="568"/>
      <c r="HO30" s="568"/>
      <c r="HP30" s="568"/>
      <c r="HQ30" s="568"/>
      <c r="HR30" s="568"/>
      <c r="HS30" s="568"/>
      <c r="HT30" s="568"/>
      <c r="HU30" s="568"/>
    </row>
    <row r="31" spans="2:229" s="578" customFormat="1">
      <c r="B31" s="591"/>
      <c r="AL31" s="568"/>
      <c r="AM31" s="568"/>
      <c r="AN31" s="568"/>
      <c r="AO31" s="568"/>
      <c r="AP31" s="568"/>
      <c r="AQ31" s="568"/>
      <c r="AR31" s="568"/>
      <c r="AS31" s="568"/>
      <c r="AT31" s="568"/>
      <c r="AU31" s="568"/>
      <c r="AV31" s="568"/>
      <c r="AW31" s="568"/>
      <c r="AX31" s="568"/>
      <c r="AY31" s="568"/>
      <c r="AZ31" s="568"/>
      <c r="BA31" s="568"/>
      <c r="BB31" s="568"/>
      <c r="BC31" s="568"/>
      <c r="BD31" s="568"/>
      <c r="BE31" s="568"/>
      <c r="BF31" s="568"/>
      <c r="BG31" s="568"/>
      <c r="BH31" s="568"/>
      <c r="BI31" s="568"/>
      <c r="BJ31" s="568"/>
      <c r="BK31" s="568"/>
      <c r="BL31" s="568"/>
      <c r="BM31" s="568"/>
      <c r="BN31" s="568"/>
      <c r="BO31" s="568"/>
      <c r="BP31" s="568"/>
      <c r="BQ31" s="568"/>
      <c r="BR31" s="568"/>
      <c r="BS31" s="568"/>
      <c r="BT31" s="568"/>
      <c r="BU31" s="568"/>
      <c r="BV31" s="568"/>
      <c r="BW31" s="568"/>
      <c r="BX31" s="568"/>
      <c r="BY31" s="568"/>
      <c r="BZ31" s="568"/>
      <c r="CA31" s="568"/>
      <c r="CB31" s="568"/>
      <c r="CC31" s="568"/>
      <c r="CD31" s="568"/>
      <c r="CE31" s="568"/>
      <c r="CF31" s="568"/>
      <c r="CG31" s="568"/>
      <c r="CH31" s="568"/>
      <c r="CI31" s="568"/>
      <c r="CJ31" s="568"/>
      <c r="CK31" s="568"/>
      <c r="CL31" s="568"/>
      <c r="CM31" s="568"/>
      <c r="CN31" s="568"/>
      <c r="CO31" s="568"/>
      <c r="CP31" s="568"/>
      <c r="CQ31" s="568"/>
      <c r="CR31" s="568"/>
      <c r="CS31" s="568"/>
      <c r="CT31" s="568"/>
      <c r="CU31" s="568"/>
      <c r="CV31" s="568"/>
      <c r="CW31" s="568"/>
      <c r="CX31" s="568"/>
      <c r="CY31" s="568"/>
      <c r="CZ31" s="568"/>
      <c r="DA31" s="568"/>
      <c r="DB31" s="568"/>
      <c r="DC31" s="568"/>
      <c r="DD31" s="568"/>
      <c r="DE31" s="568"/>
      <c r="DF31" s="568"/>
      <c r="DG31" s="568"/>
      <c r="DH31" s="568"/>
      <c r="DI31" s="568"/>
      <c r="DJ31" s="568"/>
      <c r="DK31" s="568"/>
      <c r="DL31" s="568"/>
      <c r="DM31" s="568"/>
      <c r="DN31" s="568"/>
      <c r="DO31" s="568"/>
      <c r="DP31" s="568"/>
      <c r="DQ31" s="568"/>
      <c r="DR31" s="568"/>
      <c r="DS31" s="568"/>
      <c r="DT31" s="568"/>
      <c r="DU31" s="568"/>
      <c r="DV31" s="568"/>
      <c r="DW31" s="568"/>
      <c r="DX31" s="568"/>
      <c r="DY31" s="568"/>
      <c r="DZ31" s="568"/>
      <c r="EA31" s="568"/>
      <c r="EB31" s="568"/>
      <c r="EC31" s="568"/>
      <c r="ED31" s="568"/>
      <c r="EE31" s="568"/>
      <c r="EF31" s="568"/>
      <c r="EG31" s="568"/>
      <c r="EH31" s="568"/>
      <c r="EI31" s="568"/>
      <c r="EJ31" s="568"/>
      <c r="EK31" s="568"/>
      <c r="EL31" s="568"/>
      <c r="EM31" s="568"/>
      <c r="EN31" s="568"/>
      <c r="EO31" s="568"/>
      <c r="EP31" s="568"/>
      <c r="EQ31" s="568"/>
      <c r="ER31" s="568"/>
      <c r="ES31" s="568"/>
      <c r="ET31" s="568"/>
      <c r="EU31" s="568"/>
      <c r="EV31" s="568"/>
      <c r="EW31" s="568"/>
      <c r="EX31" s="568"/>
      <c r="EY31" s="568"/>
      <c r="EZ31" s="568"/>
      <c r="FA31" s="568"/>
      <c r="FB31" s="568"/>
      <c r="FC31" s="568"/>
      <c r="FD31" s="568"/>
      <c r="FE31" s="568"/>
      <c r="FF31" s="568"/>
      <c r="FG31" s="568"/>
      <c r="FH31" s="568"/>
      <c r="FI31" s="568"/>
      <c r="FJ31" s="568"/>
      <c r="FK31" s="568"/>
      <c r="FL31" s="568"/>
      <c r="FM31" s="568"/>
      <c r="FN31" s="568"/>
      <c r="FO31" s="568"/>
      <c r="FP31" s="568"/>
      <c r="FQ31" s="568"/>
      <c r="FR31" s="568"/>
      <c r="FS31" s="568"/>
      <c r="FT31" s="568"/>
      <c r="FU31" s="568"/>
      <c r="FV31" s="568"/>
      <c r="FW31" s="568"/>
      <c r="FX31" s="568"/>
      <c r="FY31" s="568"/>
      <c r="FZ31" s="568"/>
      <c r="GA31" s="568"/>
      <c r="GB31" s="568"/>
      <c r="GC31" s="568"/>
      <c r="GD31" s="568"/>
      <c r="GE31" s="568"/>
      <c r="GF31" s="568"/>
      <c r="GG31" s="568"/>
      <c r="GH31" s="568"/>
      <c r="GI31" s="568"/>
      <c r="GJ31" s="568"/>
      <c r="GK31" s="568"/>
      <c r="GL31" s="568"/>
      <c r="GM31" s="568"/>
      <c r="GN31" s="568"/>
      <c r="GO31" s="568"/>
      <c r="GP31" s="568"/>
      <c r="GQ31" s="568"/>
      <c r="GR31" s="568"/>
      <c r="GS31" s="568"/>
      <c r="GT31" s="568"/>
      <c r="GU31" s="568"/>
      <c r="GV31" s="568"/>
      <c r="GW31" s="568"/>
      <c r="GX31" s="568"/>
      <c r="GY31" s="568"/>
      <c r="GZ31" s="568"/>
      <c r="HA31" s="568"/>
      <c r="HB31" s="568"/>
      <c r="HC31" s="568"/>
      <c r="HD31" s="568"/>
      <c r="HE31" s="568"/>
      <c r="HF31" s="568"/>
      <c r="HG31" s="568"/>
      <c r="HH31" s="568"/>
      <c r="HI31" s="568"/>
      <c r="HJ31" s="568"/>
      <c r="HK31" s="568"/>
      <c r="HL31" s="568"/>
      <c r="HM31" s="568"/>
      <c r="HN31" s="568"/>
      <c r="HO31" s="568"/>
      <c r="HP31" s="568"/>
      <c r="HQ31" s="568"/>
      <c r="HR31" s="568"/>
      <c r="HS31" s="568"/>
      <c r="HT31" s="568"/>
      <c r="HU31" s="568"/>
    </row>
    <row r="32" spans="2:229" s="578" customFormat="1">
      <c r="B32" s="591"/>
      <c r="AL32" s="568"/>
      <c r="AM32" s="568"/>
      <c r="AN32" s="568"/>
      <c r="AO32" s="568"/>
      <c r="AP32" s="568"/>
      <c r="AQ32" s="568"/>
      <c r="AR32" s="568"/>
      <c r="AS32" s="568"/>
      <c r="AT32" s="568"/>
      <c r="AU32" s="568"/>
      <c r="AV32" s="568"/>
      <c r="AW32" s="568"/>
      <c r="AX32" s="568"/>
      <c r="AY32" s="568"/>
      <c r="AZ32" s="568"/>
      <c r="BA32" s="568"/>
      <c r="BB32" s="568"/>
      <c r="BC32" s="568"/>
      <c r="BD32" s="568"/>
      <c r="BE32" s="568"/>
      <c r="BF32" s="568"/>
      <c r="BG32" s="568"/>
      <c r="BH32" s="568"/>
      <c r="BI32" s="568"/>
      <c r="BJ32" s="568"/>
      <c r="BK32" s="568"/>
      <c r="BL32" s="568"/>
      <c r="BM32" s="568"/>
      <c r="BN32" s="568"/>
      <c r="BO32" s="568"/>
      <c r="BP32" s="568"/>
      <c r="BQ32" s="568"/>
      <c r="BR32" s="568"/>
      <c r="BS32" s="568"/>
      <c r="BT32" s="568"/>
      <c r="BU32" s="568"/>
      <c r="BV32" s="568"/>
      <c r="BW32" s="568"/>
      <c r="BX32" s="568"/>
      <c r="BY32" s="568"/>
      <c r="BZ32" s="568"/>
      <c r="CA32" s="568"/>
      <c r="CB32" s="568"/>
      <c r="CC32" s="568"/>
      <c r="CD32" s="568"/>
      <c r="CE32" s="568"/>
      <c r="CF32" s="568"/>
      <c r="CG32" s="568"/>
      <c r="CH32" s="568"/>
      <c r="CI32" s="568"/>
      <c r="CJ32" s="568"/>
      <c r="CK32" s="568"/>
      <c r="CL32" s="568"/>
      <c r="CM32" s="568"/>
      <c r="CN32" s="568"/>
      <c r="CO32" s="568"/>
      <c r="CP32" s="568"/>
      <c r="CQ32" s="568"/>
      <c r="CR32" s="568"/>
      <c r="CS32" s="568"/>
      <c r="CT32" s="568"/>
      <c r="CU32" s="568"/>
      <c r="CV32" s="568"/>
      <c r="CW32" s="568"/>
      <c r="CX32" s="568"/>
      <c r="CY32" s="568"/>
      <c r="CZ32" s="568"/>
      <c r="DA32" s="568"/>
      <c r="DB32" s="568"/>
      <c r="DC32" s="568"/>
      <c r="DD32" s="568"/>
      <c r="DE32" s="568"/>
      <c r="DF32" s="568"/>
      <c r="DG32" s="568"/>
      <c r="DH32" s="568"/>
      <c r="DI32" s="568"/>
      <c r="DJ32" s="568"/>
      <c r="DK32" s="568"/>
      <c r="DL32" s="568"/>
      <c r="DM32" s="568"/>
      <c r="DN32" s="568"/>
      <c r="DO32" s="568"/>
      <c r="DP32" s="568"/>
      <c r="DQ32" s="568"/>
      <c r="DR32" s="568"/>
      <c r="DS32" s="568"/>
      <c r="DT32" s="568"/>
      <c r="DU32" s="568"/>
      <c r="DV32" s="568"/>
      <c r="DW32" s="568"/>
      <c r="DX32" s="568"/>
      <c r="DY32" s="568"/>
      <c r="DZ32" s="568"/>
      <c r="EA32" s="568"/>
      <c r="EB32" s="568"/>
      <c r="EC32" s="568"/>
      <c r="ED32" s="568"/>
      <c r="EE32" s="568"/>
      <c r="EF32" s="568"/>
      <c r="EG32" s="568"/>
      <c r="EH32" s="568"/>
      <c r="EI32" s="568"/>
      <c r="EJ32" s="568"/>
      <c r="EK32" s="568"/>
      <c r="EL32" s="568"/>
      <c r="EM32" s="568"/>
      <c r="EN32" s="568"/>
      <c r="EO32" s="568"/>
      <c r="EP32" s="568"/>
      <c r="EQ32" s="568"/>
      <c r="ER32" s="568"/>
      <c r="ES32" s="568"/>
      <c r="ET32" s="568"/>
      <c r="EU32" s="568"/>
      <c r="EV32" s="568"/>
      <c r="EW32" s="568"/>
      <c r="EX32" s="568"/>
      <c r="EY32" s="568"/>
      <c r="EZ32" s="568"/>
      <c r="FA32" s="568"/>
      <c r="FB32" s="568"/>
      <c r="FC32" s="568"/>
      <c r="FD32" s="568"/>
      <c r="FE32" s="568"/>
      <c r="FF32" s="568"/>
      <c r="FG32" s="568"/>
      <c r="FH32" s="568"/>
      <c r="FI32" s="568"/>
      <c r="FJ32" s="568"/>
      <c r="FK32" s="568"/>
      <c r="FL32" s="568"/>
      <c r="FM32" s="568"/>
      <c r="FN32" s="568"/>
      <c r="FO32" s="568"/>
      <c r="FP32" s="568"/>
      <c r="FQ32" s="568"/>
      <c r="FR32" s="568"/>
      <c r="FS32" s="568"/>
      <c r="FT32" s="568"/>
      <c r="FU32" s="568"/>
      <c r="FV32" s="568"/>
      <c r="FW32" s="568"/>
      <c r="FX32" s="568"/>
      <c r="FY32" s="568"/>
      <c r="FZ32" s="568"/>
      <c r="GA32" s="568"/>
      <c r="GB32" s="568"/>
      <c r="GC32" s="568"/>
      <c r="GD32" s="568"/>
      <c r="GE32" s="568"/>
      <c r="GF32" s="568"/>
      <c r="GG32" s="568"/>
      <c r="GH32" s="568"/>
      <c r="GI32" s="568"/>
      <c r="GJ32" s="568"/>
      <c r="GK32" s="568"/>
      <c r="GL32" s="568"/>
      <c r="GM32" s="568"/>
      <c r="GN32" s="568"/>
      <c r="GO32" s="568"/>
      <c r="GP32" s="568"/>
      <c r="GQ32" s="568"/>
      <c r="GR32" s="568"/>
      <c r="GS32" s="568"/>
      <c r="GT32" s="568"/>
      <c r="GU32" s="568"/>
      <c r="GV32" s="568"/>
      <c r="GW32" s="568"/>
      <c r="GX32" s="568"/>
      <c r="GY32" s="568"/>
      <c r="GZ32" s="568"/>
      <c r="HA32" s="568"/>
      <c r="HB32" s="568"/>
      <c r="HC32" s="568"/>
      <c r="HD32" s="568"/>
      <c r="HE32" s="568"/>
      <c r="HF32" s="568"/>
      <c r="HG32" s="568"/>
      <c r="HH32" s="568"/>
      <c r="HI32" s="568"/>
      <c r="HJ32" s="568"/>
      <c r="HK32" s="568"/>
      <c r="HL32" s="568"/>
      <c r="HM32" s="568"/>
      <c r="HN32" s="568"/>
      <c r="HO32" s="568"/>
      <c r="HP32" s="568"/>
      <c r="HQ32" s="568"/>
      <c r="HR32" s="568"/>
      <c r="HS32" s="568"/>
      <c r="HT32" s="568"/>
      <c r="HU32" s="568"/>
    </row>
    <row r="33" spans="2:229" s="578" customFormat="1">
      <c r="B33" s="591"/>
      <c r="AL33" s="568"/>
      <c r="AM33" s="568"/>
      <c r="AN33" s="568"/>
      <c r="AO33" s="568"/>
      <c r="AP33" s="568"/>
      <c r="AQ33" s="568"/>
      <c r="AR33" s="568"/>
      <c r="AS33" s="568"/>
      <c r="AT33" s="568"/>
      <c r="AU33" s="568"/>
      <c r="AV33" s="568"/>
      <c r="AW33" s="568"/>
      <c r="AX33" s="568"/>
      <c r="AY33" s="568"/>
      <c r="AZ33" s="568"/>
      <c r="BA33" s="568"/>
      <c r="BB33" s="568"/>
      <c r="BC33" s="568"/>
      <c r="BD33" s="568"/>
      <c r="BE33" s="568"/>
      <c r="BF33" s="568"/>
      <c r="BG33" s="568"/>
      <c r="BH33" s="568"/>
      <c r="BI33" s="568"/>
      <c r="BJ33" s="568"/>
      <c r="BK33" s="568"/>
      <c r="BL33" s="568"/>
      <c r="BM33" s="568"/>
      <c r="BN33" s="568"/>
      <c r="BO33" s="568"/>
      <c r="BP33" s="568"/>
      <c r="BQ33" s="568"/>
      <c r="BR33" s="568"/>
      <c r="BS33" s="568"/>
      <c r="BT33" s="568"/>
      <c r="BU33" s="568"/>
      <c r="BV33" s="568"/>
      <c r="BW33" s="568"/>
      <c r="BX33" s="568"/>
      <c r="BY33" s="568"/>
      <c r="BZ33" s="568"/>
      <c r="CA33" s="568"/>
      <c r="CB33" s="568"/>
      <c r="CC33" s="568"/>
      <c r="CD33" s="568"/>
      <c r="CE33" s="568"/>
      <c r="CF33" s="568"/>
      <c r="CG33" s="568"/>
      <c r="CH33" s="568"/>
      <c r="CI33" s="568"/>
      <c r="CJ33" s="568"/>
      <c r="CK33" s="568"/>
      <c r="CL33" s="568"/>
      <c r="CM33" s="568"/>
      <c r="CN33" s="568"/>
      <c r="CO33" s="568"/>
      <c r="CP33" s="568"/>
      <c r="CQ33" s="568"/>
      <c r="CR33" s="568"/>
      <c r="CS33" s="568"/>
      <c r="CT33" s="568"/>
      <c r="CU33" s="568"/>
      <c r="CV33" s="568"/>
      <c r="CW33" s="568"/>
      <c r="CX33" s="568"/>
      <c r="CY33" s="568"/>
      <c r="CZ33" s="568"/>
      <c r="DA33" s="568"/>
      <c r="DB33" s="568"/>
      <c r="DC33" s="568"/>
      <c r="DD33" s="568"/>
      <c r="DE33" s="568"/>
      <c r="DF33" s="568"/>
      <c r="DG33" s="568"/>
      <c r="DH33" s="568"/>
      <c r="DI33" s="568"/>
      <c r="DJ33" s="568"/>
      <c r="DK33" s="568"/>
      <c r="DL33" s="568"/>
      <c r="DM33" s="568"/>
      <c r="DN33" s="568"/>
      <c r="DO33" s="568"/>
      <c r="DP33" s="568"/>
      <c r="DQ33" s="568"/>
      <c r="DR33" s="568"/>
      <c r="DS33" s="568"/>
      <c r="DT33" s="568"/>
      <c r="DU33" s="568"/>
      <c r="DV33" s="568"/>
      <c r="DW33" s="568"/>
      <c r="DX33" s="568"/>
      <c r="DY33" s="568"/>
      <c r="DZ33" s="568"/>
      <c r="EA33" s="568"/>
      <c r="EB33" s="568"/>
      <c r="EC33" s="568"/>
      <c r="ED33" s="568"/>
      <c r="EE33" s="568"/>
      <c r="EF33" s="568"/>
      <c r="EG33" s="568"/>
      <c r="EH33" s="568"/>
      <c r="EI33" s="568"/>
      <c r="EJ33" s="568"/>
      <c r="EK33" s="568"/>
      <c r="EL33" s="568"/>
      <c r="EM33" s="568"/>
      <c r="EN33" s="568"/>
      <c r="EO33" s="568"/>
      <c r="EP33" s="568"/>
      <c r="EQ33" s="568"/>
      <c r="ER33" s="568"/>
      <c r="ES33" s="568"/>
      <c r="ET33" s="568"/>
      <c r="EU33" s="568"/>
      <c r="EV33" s="568"/>
      <c r="EW33" s="568"/>
      <c r="EX33" s="568"/>
      <c r="EY33" s="568"/>
      <c r="EZ33" s="568"/>
      <c r="FA33" s="568"/>
      <c r="FB33" s="568"/>
      <c r="FC33" s="568"/>
      <c r="FD33" s="568"/>
      <c r="FE33" s="568"/>
      <c r="FF33" s="568"/>
      <c r="FG33" s="568"/>
      <c r="FH33" s="568"/>
      <c r="FI33" s="568"/>
      <c r="FJ33" s="568"/>
      <c r="FK33" s="568"/>
      <c r="FL33" s="568"/>
      <c r="FM33" s="568"/>
      <c r="FN33" s="568"/>
      <c r="FO33" s="568"/>
      <c r="FP33" s="568"/>
      <c r="FQ33" s="568"/>
      <c r="FR33" s="568"/>
      <c r="FS33" s="568"/>
      <c r="FT33" s="568"/>
      <c r="FU33" s="568"/>
      <c r="FV33" s="568"/>
      <c r="FW33" s="568"/>
      <c r="FX33" s="568"/>
      <c r="FY33" s="568"/>
      <c r="FZ33" s="568"/>
      <c r="GA33" s="568"/>
      <c r="GB33" s="568"/>
      <c r="GC33" s="568"/>
      <c r="GD33" s="568"/>
      <c r="GE33" s="568"/>
      <c r="GF33" s="568"/>
      <c r="GG33" s="568"/>
      <c r="GH33" s="568"/>
      <c r="GI33" s="568"/>
      <c r="GJ33" s="568"/>
      <c r="GK33" s="568"/>
      <c r="GL33" s="568"/>
      <c r="GM33" s="568"/>
      <c r="GN33" s="568"/>
      <c r="GO33" s="568"/>
      <c r="GP33" s="568"/>
      <c r="GQ33" s="568"/>
      <c r="GR33" s="568"/>
      <c r="GS33" s="568"/>
      <c r="GT33" s="568"/>
      <c r="GU33" s="568"/>
      <c r="GV33" s="568"/>
      <c r="GW33" s="568"/>
      <c r="GX33" s="568"/>
      <c r="GY33" s="568"/>
      <c r="GZ33" s="568"/>
      <c r="HA33" s="568"/>
      <c r="HB33" s="568"/>
      <c r="HC33" s="568"/>
      <c r="HD33" s="568"/>
      <c r="HE33" s="568"/>
      <c r="HF33" s="568"/>
      <c r="HG33" s="568"/>
      <c r="HH33" s="568"/>
      <c r="HI33" s="568"/>
      <c r="HJ33" s="568"/>
      <c r="HK33" s="568"/>
      <c r="HL33" s="568"/>
      <c r="HM33" s="568"/>
      <c r="HN33" s="568"/>
      <c r="HO33" s="568"/>
      <c r="HP33" s="568"/>
      <c r="HQ33" s="568"/>
      <c r="HR33" s="568"/>
      <c r="HS33" s="568"/>
      <c r="HT33" s="568"/>
      <c r="HU33" s="568"/>
    </row>
    <row r="34" spans="2:229" s="578" customFormat="1">
      <c r="B34" s="591"/>
      <c r="AL34" s="568"/>
      <c r="AM34" s="568"/>
      <c r="AN34" s="568"/>
      <c r="AO34" s="568"/>
      <c r="AP34" s="568"/>
      <c r="AQ34" s="568"/>
      <c r="AR34" s="568"/>
      <c r="AS34" s="568"/>
      <c r="AT34" s="568"/>
      <c r="AU34" s="568"/>
      <c r="AV34" s="568"/>
      <c r="AW34" s="568"/>
      <c r="AX34" s="568"/>
      <c r="AY34" s="568"/>
      <c r="AZ34" s="568"/>
      <c r="BA34" s="568"/>
      <c r="BB34" s="568"/>
      <c r="BC34" s="568"/>
      <c r="BD34" s="568"/>
      <c r="BE34" s="568"/>
      <c r="BF34" s="568"/>
      <c r="BG34" s="568"/>
      <c r="BH34" s="568"/>
      <c r="BI34" s="568"/>
      <c r="BJ34" s="568"/>
      <c r="BK34" s="568"/>
      <c r="BL34" s="568"/>
      <c r="BM34" s="568"/>
      <c r="BN34" s="568"/>
      <c r="BO34" s="568"/>
      <c r="BP34" s="568"/>
      <c r="BQ34" s="568"/>
      <c r="BR34" s="568"/>
      <c r="BS34" s="568"/>
      <c r="BT34" s="568"/>
      <c r="BU34" s="568"/>
      <c r="BV34" s="568"/>
      <c r="BW34" s="568"/>
      <c r="BX34" s="568"/>
      <c r="BY34" s="568"/>
      <c r="BZ34" s="568"/>
      <c r="CA34" s="568"/>
      <c r="CB34" s="568"/>
      <c r="CC34" s="568"/>
      <c r="CD34" s="568"/>
      <c r="CE34" s="568"/>
      <c r="CF34" s="568"/>
      <c r="CG34" s="568"/>
      <c r="CH34" s="568"/>
      <c r="CI34" s="568"/>
      <c r="CJ34" s="568"/>
      <c r="CK34" s="568"/>
      <c r="CL34" s="568"/>
      <c r="CM34" s="568"/>
      <c r="CN34" s="568"/>
      <c r="CO34" s="568"/>
      <c r="CP34" s="568"/>
      <c r="CQ34" s="568"/>
      <c r="CR34" s="568"/>
      <c r="CS34" s="568"/>
      <c r="CT34" s="568"/>
      <c r="CU34" s="568"/>
      <c r="CV34" s="568"/>
      <c r="CW34" s="568"/>
      <c r="CX34" s="568"/>
      <c r="CY34" s="568"/>
      <c r="CZ34" s="568"/>
      <c r="DA34" s="568"/>
      <c r="DB34" s="568"/>
      <c r="DC34" s="568"/>
      <c r="DD34" s="568"/>
      <c r="DE34" s="568"/>
      <c r="DF34" s="568"/>
      <c r="DG34" s="568"/>
      <c r="DH34" s="568"/>
      <c r="DI34" s="568"/>
      <c r="DJ34" s="568"/>
      <c r="DK34" s="568"/>
      <c r="DL34" s="568"/>
      <c r="DM34" s="568"/>
      <c r="DN34" s="568"/>
      <c r="DO34" s="568"/>
      <c r="DP34" s="568"/>
      <c r="DQ34" s="568"/>
      <c r="DR34" s="568"/>
      <c r="DS34" s="568"/>
      <c r="DT34" s="568"/>
      <c r="DU34" s="568"/>
      <c r="DV34" s="568"/>
      <c r="DW34" s="568"/>
      <c r="DX34" s="568"/>
      <c r="DY34" s="568"/>
      <c r="DZ34" s="568"/>
      <c r="EA34" s="568"/>
      <c r="EB34" s="568"/>
      <c r="EC34" s="568"/>
      <c r="ED34" s="568"/>
      <c r="EE34" s="568"/>
      <c r="EF34" s="568"/>
      <c r="EG34" s="568"/>
      <c r="EH34" s="568"/>
      <c r="EI34" s="568"/>
      <c r="EJ34" s="568"/>
      <c r="EK34" s="568"/>
      <c r="EL34" s="568"/>
      <c r="EM34" s="568"/>
      <c r="EN34" s="568"/>
      <c r="EO34" s="568"/>
      <c r="EP34" s="568"/>
      <c r="EQ34" s="568"/>
      <c r="ER34" s="568"/>
      <c r="ES34" s="568"/>
      <c r="ET34" s="568"/>
      <c r="EU34" s="568"/>
      <c r="EV34" s="568"/>
      <c r="EW34" s="568"/>
      <c r="EX34" s="568"/>
      <c r="EY34" s="568"/>
      <c r="EZ34" s="568"/>
      <c r="FA34" s="568"/>
      <c r="FB34" s="568"/>
      <c r="FC34" s="568"/>
      <c r="FD34" s="568"/>
      <c r="FE34" s="568"/>
      <c r="FF34" s="568"/>
      <c r="FG34" s="568"/>
      <c r="FH34" s="568"/>
      <c r="FI34" s="568"/>
      <c r="FJ34" s="568"/>
      <c r="FK34" s="568"/>
      <c r="FL34" s="568"/>
      <c r="FM34" s="568"/>
      <c r="FN34" s="568"/>
      <c r="FO34" s="568"/>
      <c r="FP34" s="568"/>
      <c r="FQ34" s="568"/>
      <c r="FR34" s="568"/>
      <c r="FS34" s="568"/>
      <c r="FT34" s="568"/>
      <c r="FU34" s="568"/>
      <c r="FV34" s="568"/>
      <c r="FW34" s="568"/>
      <c r="FX34" s="568"/>
      <c r="FY34" s="568"/>
      <c r="FZ34" s="568"/>
      <c r="GA34" s="568"/>
      <c r="GB34" s="568"/>
      <c r="GC34" s="568"/>
      <c r="GD34" s="568"/>
      <c r="GE34" s="568"/>
      <c r="GF34" s="568"/>
      <c r="GG34" s="568"/>
      <c r="GH34" s="568"/>
      <c r="GI34" s="568"/>
      <c r="GJ34" s="568"/>
      <c r="GK34" s="568"/>
      <c r="GL34" s="568"/>
      <c r="GM34" s="568"/>
      <c r="GN34" s="568"/>
      <c r="GO34" s="568"/>
      <c r="GP34" s="568"/>
      <c r="GQ34" s="568"/>
      <c r="GR34" s="568"/>
      <c r="GS34" s="568"/>
      <c r="GT34" s="568"/>
      <c r="GU34" s="568"/>
      <c r="GV34" s="568"/>
      <c r="GW34" s="568"/>
      <c r="GX34" s="568"/>
      <c r="GY34" s="568"/>
      <c r="GZ34" s="568"/>
      <c r="HA34" s="568"/>
      <c r="HB34" s="568"/>
      <c r="HC34" s="568"/>
      <c r="HD34" s="568"/>
      <c r="HE34" s="568"/>
      <c r="HF34" s="568"/>
      <c r="HG34" s="568"/>
      <c r="HH34" s="568"/>
      <c r="HI34" s="568"/>
      <c r="HJ34" s="568"/>
      <c r="HK34" s="568"/>
      <c r="HL34" s="568"/>
      <c r="HM34" s="568"/>
      <c r="HN34" s="568"/>
      <c r="HO34" s="568"/>
      <c r="HP34" s="568"/>
      <c r="HQ34" s="568"/>
      <c r="HR34" s="568"/>
      <c r="HS34" s="568"/>
      <c r="HT34" s="568"/>
      <c r="HU34" s="568"/>
    </row>
    <row r="35" spans="2:229" s="578" customFormat="1">
      <c r="B35" s="591"/>
      <c r="AL35" s="568"/>
      <c r="AM35" s="568"/>
      <c r="AN35" s="568"/>
      <c r="AO35" s="568"/>
      <c r="AP35" s="568"/>
      <c r="AQ35" s="568"/>
      <c r="AR35" s="568"/>
      <c r="AS35" s="568"/>
      <c r="AT35" s="568"/>
      <c r="AU35" s="568"/>
      <c r="AV35" s="568"/>
      <c r="AW35" s="568"/>
      <c r="AX35" s="568"/>
      <c r="AY35" s="568"/>
      <c r="AZ35" s="568"/>
      <c r="BA35" s="568"/>
      <c r="BB35" s="568"/>
      <c r="BC35" s="568"/>
      <c r="BD35" s="568"/>
      <c r="BE35" s="568"/>
      <c r="BF35" s="568"/>
      <c r="BG35" s="568"/>
      <c r="BH35" s="568"/>
      <c r="BI35" s="568"/>
      <c r="BJ35" s="568"/>
      <c r="BK35" s="568"/>
      <c r="BL35" s="568"/>
      <c r="BM35" s="568"/>
      <c r="BN35" s="568"/>
      <c r="BO35" s="568"/>
      <c r="BP35" s="568"/>
      <c r="BQ35" s="568"/>
      <c r="BR35" s="568"/>
      <c r="BS35" s="568"/>
      <c r="BT35" s="568"/>
      <c r="BU35" s="568"/>
      <c r="BV35" s="568"/>
      <c r="BW35" s="568"/>
      <c r="BX35" s="568"/>
      <c r="BY35" s="568"/>
      <c r="BZ35" s="568"/>
      <c r="CA35" s="568"/>
      <c r="CB35" s="568"/>
      <c r="CC35" s="568"/>
      <c r="CD35" s="568"/>
      <c r="CE35" s="568"/>
      <c r="CF35" s="568"/>
      <c r="CG35" s="568"/>
      <c r="CH35" s="568"/>
      <c r="CI35" s="568"/>
      <c r="CJ35" s="568"/>
      <c r="CK35" s="568"/>
      <c r="CL35" s="568"/>
      <c r="CM35" s="568"/>
      <c r="CN35" s="568"/>
      <c r="CO35" s="568"/>
      <c r="CP35" s="568"/>
      <c r="CQ35" s="568"/>
      <c r="CR35" s="568"/>
      <c r="CS35" s="568"/>
      <c r="CT35" s="568"/>
      <c r="CU35" s="568"/>
      <c r="CV35" s="568"/>
      <c r="CW35" s="568"/>
      <c r="CX35" s="568"/>
      <c r="CY35" s="568"/>
      <c r="CZ35" s="568"/>
      <c r="DA35" s="568"/>
      <c r="DB35" s="568"/>
      <c r="DC35" s="568"/>
      <c r="DD35" s="568"/>
      <c r="DE35" s="568"/>
      <c r="DF35" s="568"/>
      <c r="DG35" s="568"/>
      <c r="DH35" s="568"/>
      <c r="DI35" s="568"/>
      <c r="DJ35" s="568"/>
      <c r="DK35" s="568"/>
      <c r="DL35" s="568"/>
      <c r="DM35" s="568"/>
      <c r="DN35" s="568"/>
      <c r="DO35" s="568"/>
      <c r="DP35" s="568"/>
      <c r="DQ35" s="568"/>
      <c r="DR35" s="568"/>
      <c r="DS35" s="568"/>
      <c r="DT35" s="568"/>
      <c r="DU35" s="568"/>
      <c r="DV35" s="568"/>
      <c r="DW35" s="568"/>
      <c r="DX35" s="568"/>
      <c r="DY35" s="568"/>
      <c r="DZ35" s="568"/>
      <c r="EA35" s="568"/>
      <c r="EB35" s="568"/>
      <c r="EC35" s="568"/>
      <c r="ED35" s="568"/>
      <c r="EE35" s="568"/>
      <c r="EF35" s="568"/>
      <c r="EG35" s="568"/>
      <c r="EH35" s="568"/>
      <c r="EI35" s="568"/>
      <c r="EJ35" s="568"/>
      <c r="EK35" s="568"/>
      <c r="EL35" s="568"/>
      <c r="EM35" s="568"/>
      <c r="EN35" s="568"/>
      <c r="EO35" s="568"/>
      <c r="EP35" s="568"/>
      <c r="EQ35" s="568"/>
      <c r="ER35" s="568"/>
      <c r="ES35" s="568"/>
      <c r="ET35" s="568"/>
      <c r="EU35" s="568"/>
      <c r="EV35" s="568"/>
      <c r="EW35" s="568"/>
      <c r="EX35" s="568"/>
      <c r="EY35" s="568"/>
      <c r="EZ35" s="568"/>
      <c r="FA35" s="568"/>
      <c r="FB35" s="568"/>
      <c r="FC35" s="568"/>
      <c r="FD35" s="568"/>
      <c r="FE35" s="568"/>
      <c r="FF35" s="568"/>
      <c r="FG35" s="568"/>
      <c r="FH35" s="568"/>
      <c r="FI35" s="568"/>
      <c r="FJ35" s="568"/>
      <c r="FK35" s="568"/>
      <c r="FL35" s="568"/>
      <c r="FM35" s="568"/>
      <c r="FN35" s="568"/>
      <c r="FO35" s="568"/>
      <c r="FP35" s="568"/>
      <c r="FQ35" s="568"/>
      <c r="FR35" s="568"/>
      <c r="FS35" s="568"/>
      <c r="FT35" s="568"/>
      <c r="FU35" s="568"/>
      <c r="FV35" s="568"/>
      <c r="FW35" s="568"/>
      <c r="FX35" s="568"/>
      <c r="FY35" s="568"/>
      <c r="FZ35" s="568"/>
      <c r="GA35" s="568"/>
      <c r="GB35" s="568"/>
      <c r="GC35" s="568"/>
      <c r="GD35" s="568"/>
      <c r="GE35" s="568"/>
      <c r="GF35" s="568"/>
      <c r="GG35" s="568"/>
      <c r="GH35" s="568"/>
      <c r="GI35" s="568"/>
      <c r="GJ35" s="568"/>
      <c r="GK35" s="568"/>
      <c r="GL35" s="568"/>
      <c r="GM35" s="568"/>
      <c r="GN35" s="568"/>
      <c r="GO35" s="568"/>
      <c r="GP35" s="568"/>
      <c r="GQ35" s="568"/>
      <c r="GR35" s="568"/>
      <c r="GS35" s="568"/>
      <c r="GT35" s="568"/>
      <c r="GU35" s="568"/>
      <c r="GV35" s="568"/>
      <c r="GW35" s="568"/>
      <c r="GX35" s="568"/>
      <c r="GY35" s="568"/>
      <c r="GZ35" s="568"/>
      <c r="HA35" s="568"/>
      <c r="HB35" s="568"/>
      <c r="HC35" s="568"/>
      <c r="HD35" s="568"/>
      <c r="HE35" s="568"/>
      <c r="HF35" s="568"/>
      <c r="HG35" s="568"/>
      <c r="HH35" s="568"/>
      <c r="HI35" s="568"/>
      <c r="HJ35" s="568"/>
      <c r="HK35" s="568"/>
      <c r="HL35" s="568"/>
      <c r="HM35" s="568"/>
      <c r="HN35" s="568"/>
      <c r="HO35" s="568"/>
      <c r="HP35" s="568"/>
      <c r="HQ35" s="568"/>
      <c r="HR35" s="568"/>
      <c r="HS35" s="568"/>
      <c r="HT35" s="568"/>
      <c r="HU35" s="568"/>
    </row>
    <row r="36" spans="2:229" s="578" customFormat="1">
      <c r="B36" s="591"/>
      <c r="AL36" s="568"/>
      <c r="AM36" s="568"/>
      <c r="AN36" s="568"/>
      <c r="AO36" s="568"/>
      <c r="AP36" s="568"/>
      <c r="AQ36" s="568"/>
      <c r="AR36" s="568"/>
      <c r="AS36" s="568"/>
      <c r="AT36" s="568"/>
      <c r="AU36" s="568"/>
      <c r="AV36" s="568"/>
      <c r="AW36" s="568"/>
      <c r="AX36" s="568"/>
      <c r="AY36" s="568"/>
      <c r="AZ36" s="568"/>
      <c r="BA36" s="568"/>
      <c r="BB36" s="568"/>
      <c r="BC36" s="568"/>
      <c r="BD36" s="568"/>
      <c r="BE36" s="568"/>
      <c r="BF36" s="568"/>
      <c r="BG36" s="568"/>
      <c r="BH36" s="568"/>
      <c r="BI36" s="568"/>
      <c r="BJ36" s="568"/>
      <c r="BK36" s="568"/>
      <c r="BL36" s="568"/>
      <c r="BM36" s="568"/>
      <c r="BN36" s="568"/>
      <c r="BO36" s="568"/>
      <c r="BP36" s="568"/>
      <c r="BQ36" s="568"/>
      <c r="BR36" s="568"/>
      <c r="BS36" s="568"/>
      <c r="BT36" s="568"/>
      <c r="BU36" s="568"/>
      <c r="BV36" s="568"/>
      <c r="BW36" s="568"/>
      <c r="BX36" s="568"/>
      <c r="BY36" s="568"/>
      <c r="BZ36" s="568"/>
      <c r="CA36" s="568"/>
      <c r="CB36" s="568"/>
      <c r="CC36" s="568"/>
      <c r="CD36" s="568"/>
      <c r="CE36" s="568"/>
      <c r="CF36" s="568"/>
      <c r="CG36" s="568"/>
      <c r="CH36" s="568"/>
      <c r="CI36" s="568"/>
      <c r="CJ36" s="568"/>
      <c r="CK36" s="568"/>
      <c r="CL36" s="568"/>
      <c r="CM36" s="568"/>
      <c r="CN36" s="568"/>
      <c r="CO36" s="568"/>
      <c r="CP36" s="568"/>
      <c r="CQ36" s="568"/>
      <c r="CR36" s="568"/>
      <c r="CS36" s="568"/>
      <c r="CT36" s="568"/>
      <c r="CU36" s="568"/>
      <c r="CV36" s="568"/>
      <c r="CW36" s="568"/>
      <c r="CX36" s="568"/>
      <c r="CY36" s="568"/>
      <c r="CZ36" s="568"/>
      <c r="DA36" s="568"/>
      <c r="DB36" s="568"/>
      <c r="DC36" s="568"/>
      <c r="DD36" s="568"/>
      <c r="DE36" s="568"/>
      <c r="DF36" s="568"/>
      <c r="DG36" s="568"/>
      <c r="DH36" s="568"/>
      <c r="DI36" s="568"/>
      <c r="DJ36" s="568"/>
      <c r="DK36" s="568"/>
      <c r="DL36" s="568"/>
      <c r="DM36" s="568"/>
      <c r="DN36" s="568"/>
      <c r="DO36" s="568"/>
      <c r="DP36" s="568"/>
      <c r="DQ36" s="568"/>
      <c r="DR36" s="568"/>
      <c r="DS36" s="568"/>
      <c r="DT36" s="568"/>
      <c r="DU36" s="568"/>
      <c r="DV36" s="568"/>
      <c r="DW36" s="568"/>
      <c r="DX36" s="568"/>
      <c r="DY36" s="568"/>
      <c r="DZ36" s="568"/>
      <c r="EA36" s="568"/>
      <c r="EB36" s="568"/>
      <c r="EC36" s="568"/>
      <c r="ED36" s="568"/>
      <c r="EE36" s="568"/>
      <c r="EF36" s="568"/>
      <c r="EG36" s="568"/>
      <c r="EH36" s="568"/>
      <c r="EI36" s="568"/>
      <c r="EJ36" s="568"/>
      <c r="EK36" s="568"/>
      <c r="EL36" s="568"/>
      <c r="EM36" s="568"/>
      <c r="EN36" s="568"/>
      <c r="EO36" s="568"/>
      <c r="EP36" s="568"/>
      <c r="EQ36" s="568"/>
      <c r="ER36" s="568"/>
      <c r="ES36" s="568"/>
      <c r="ET36" s="568"/>
      <c r="EU36" s="568"/>
      <c r="EV36" s="568"/>
      <c r="EW36" s="568"/>
      <c r="EX36" s="568"/>
      <c r="EY36" s="568"/>
      <c r="EZ36" s="568"/>
      <c r="FA36" s="568"/>
      <c r="FB36" s="568"/>
      <c r="FC36" s="568"/>
      <c r="FD36" s="568"/>
      <c r="FE36" s="568"/>
      <c r="FF36" s="568"/>
      <c r="FG36" s="568"/>
      <c r="FH36" s="568"/>
      <c r="FI36" s="568"/>
      <c r="FJ36" s="568"/>
      <c r="FK36" s="568"/>
      <c r="FL36" s="568"/>
      <c r="FM36" s="568"/>
      <c r="FN36" s="568"/>
      <c r="FO36" s="568"/>
      <c r="FP36" s="568"/>
      <c r="FQ36" s="568"/>
      <c r="FR36" s="568"/>
      <c r="FS36" s="568"/>
      <c r="FT36" s="568"/>
      <c r="FU36" s="568"/>
      <c r="FV36" s="568"/>
      <c r="FW36" s="568"/>
      <c r="FX36" s="568"/>
      <c r="FY36" s="568"/>
      <c r="FZ36" s="568"/>
      <c r="GA36" s="568"/>
      <c r="GB36" s="568"/>
      <c r="GC36" s="568"/>
      <c r="GD36" s="568"/>
      <c r="GE36" s="568"/>
      <c r="GF36" s="568"/>
      <c r="GG36" s="568"/>
      <c r="GH36" s="568"/>
      <c r="GI36" s="568"/>
      <c r="GJ36" s="568"/>
      <c r="GK36" s="568"/>
      <c r="GL36" s="568"/>
      <c r="GM36" s="568"/>
      <c r="GN36" s="568"/>
      <c r="GO36" s="568"/>
      <c r="GP36" s="568"/>
      <c r="GQ36" s="568"/>
      <c r="GR36" s="568"/>
      <c r="GS36" s="568"/>
      <c r="GT36" s="568"/>
      <c r="GU36" s="568"/>
      <c r="GV36" s="568"/>
      <c r="GW36" s="568"/>
      <c r="GX36" s="568"/>
      <c r="GY36" s="568"/>
      <c r="GZ36" s="568"/>
      <c r="HA36" s="568"/>
      <c r="HB36" s="568"/>
      <c r="HC36" s="568"/>
      <c r="HD36" s="568"/>
      <c r="HE36" s="568"/>
      <c r="HF36" s="568"/>
      <c r="HG36" s="568"/>
      <c r="HH36" s="568"/>
      <c r="HI36" s="568"/>
      <c r="HJ36" s="568"/>
      <c r="HK36" s="568"/>
      <c r="HL36" s="568"/>
      <c r="HM36" s="568"/>
      <c r="HN36" s="568"/>
      <c r="HO36" s="568"/>
      <c r="HP36" s="568"/>
      <c r="HQ36" s="568"/>
      <c r="HR36" s="568"/>
      <c r="HS36" s="568"/>
      <c r="HT36" s="568"/>
      <c r="HU36" s="568"/>
    </row>
    <row r="37" spans="2:229" s="578" customFormat="1">
      <c r="B37" s="591"/>
      <c r="AL37" s="568"/>
      <c r="AM37" s="568"/>
      <c r="AN37" s="568"/>
      <c r="AO37" s="568"/>
      <c r="AP37" s="568"/>
      <c r="AQ37" s="568"/>
      <c r="AR37" s="568"/>
      <c r="AS37" s="568"/>
      <c r="AT37" s="568"/>
      <c r="AU37" s="568"/>
      <c r="AV37" s="568"/>
      <c r="AW37" s="568"/>
      <c r="AX37" s="568"/>
      <c r="AY37" s="568"/>
      <c r="AZ37" s="568"/>
      <c r="BA37" s="568"/>
      <c r="BB37" s="568"/>
      <c r="BC37" s="568"/>
      <c r="BD37" s="568"/>
      <c r="BE37" s="568"/>
      <c r="BF37" s="568"/>
      <c r="BG37" s="568"/>
      <c r="BH37" s="568"/>
      <c r="BI37" s="568"/>
      <c r="BJ37" s="568"/>
      <c r="BK37" s="568"/>
      <c r="BL37" s="568"/>
      <c r="BM37" s="568"/>
      <c r="BN37" s="568"/>
      <c r="BO37" s="568"/>
      <c r="BP37" s="568"/>
      <c r="BQ37" s="568"/>
      <c r="BR37" s="568"/>
      <c r="BS37" s="568"/>
      <c r="BT37" s="568"/>
      <c r="BU37" s="568"/>
      <c r="BV37" s="568"/>
      <c r="BW37" s="568"/>
      <c r="BX37" s="568"/>
      <c r="BY37" s="568"/>
      <c r="BZ37" s="568"/>
      <c r="CA37" s="568"/>
      <c r="CB37" s="568"/>
      <c r="CC37" s="568"/>
      <c r="CD37" s="568"/>
      <c r="CE37" s="568"/>
      <c r="CF37" s="568"/>
      <c r="CG37" s="568"/>
      <c r="CH37" s="568"/>
      <c r="CI37" s="568"/>
      <c r="CJ37" s="568"/>
      <c r="CK37" s="568"/>
      <c r="CL37" s="568"/>
      <c r="CM37" s="568"/>
      <c r="CN37" s="568"/>
      <c r="CO37" s="568"/>
      <c r="CP37" s="568"/>
      <c r="CQ37" s="568"/>
      <c r="CR37" s="568"/>
      <c r="CS37" s="568"/>
      <c r="CT37" s="568"/>
      <c r="CU37" s="568"/>
      <c r="CV37" s="568"/>
      <c r="CW37" s="568"/>
      <c r="CX37" s="568"/>
      <c r="CY37" s="568"/>
      <c r="CZ37" s="568"/>
      <c r="DA37" s="568"/>
      <c r="DB37" s="568"/>
      <c r="DC37" s="568"/>
      <c r="DD37" s="568"/>
      <c r="DE37" s="568"/>
      <c r="DF37" s="568"/>
      <c r="DG37" s="568"/>
      <c r="DH37" s="568"/>
      <c r="DI37" s="568"/>
      <c r="DJ37" s="568"/>
      <c r="DK37" s="568"/>
      <c r="DL37" s="568"/>
      <c r="DM37" s="568"/>
      <c r="DN37" s="568"/>
      <c r="DO37" s="568"/>
      <c r="DP37" s="568"/>
      <c r="DQ37" s="568"/>
      <c r="DR37" s="568"/>
      <c r="DS37" s="568"/>
      <c r="DT37" s="568"/>
      <c r="DU37" s="568"/>
      <c r="DV37" s="568"/>
      <c r="DW37" s="568"/>
      <c r="DX37" s="568"/>
      <c r="DY37" s="568"/>
      <c r="DZ37" s="568"/>
      <c r="EA37" s="568"/>
      <c r="EB37" s="568"/>
      <c r="EC37" s="568"/>
      <c r="ED37" s="568"/>
      <c r="EE37" s="568"/>
      <c r="EF37" s="568"/>
      <c r="EG37" s="568"/>
      <c r="EH37" s="568"/>
      <c r="EI37" s="568"/>
      <c r="EJ37" s="568"/>
      <c r="EK37" s="568"/>
      <c r="EL37" s="568"/>
      <c r="EM37" s="568"/>
      <c r="EN37" s="568"/>
      <c r="EO37" s="568"/>
      <c r="EP37" s="568"/>
      <c r="EQ37" s="568"/>
      <c r="ER37" s="568"/>
      <c r="ES37" s="568"/>
      <c r="ET37" s="568"/>
      <c r="EU37" s="568"/>
      <c r="EV37" s="568"/>
      <c r="EW37" s="568"/>
      <c r="EX37" s="568"/>
      <c r="EY37" s="568"/>
      <c r="EZ37" s="568"/>
      <c r="FA37" s="568"/>
      <c r="FB37" s="568"/>
      <c r="FC37" s="568"/>
      <c r="FD37" s="568"/>
      <c r="FE37" s="568"/>
      <c r="FF37" s="568"/>
      <c r="FG37" s="568"/>
      <c r="FH37" s="568"/>
      <c r="FI37" s="568"/>
      <c r="FJ37" s="568"/>
      <c r="FK37" s="568"/>
      <c r="FL37" s="568"/>
      <c r="FM37" s="568"/>
      <c r="FN37" s="568"/>
      <c r="FO37" s="568"/>
      <c r="FP37" s="568"/>
      <c r="FQ37" s="568"/>
      <c r="FR37" s="568"/>
      <c r="FS37" s="568"/>
      <c r="FT37" s="568"/>
      <c r="FU37" s="568"/>
      <c r="FV37" s="568"/>
      <c r="FW37" s="568"/>
      <c r="FX37" s="568"/>
      <c r="FY37" s="568"/>
      <c r="FZ37" s="568"/>
      <c r="GA37" s="568"/>
      <c r="GB37" s="568"/>
      <c r="GC37" s="568"/>
      <c r="GD37" s="568"/>
      <c r="GE37" s="568"/>
      <c r="GF37" s="568"/>
      <c r="GG37" s="568"/>
      <c r="GH37" s="568"/>
      <c r="GI37" s="568"/>
      <c r="GJ37" s="568"/>
      <c r="GK37" s="568"/>
      <c r="GL37" s="568"/>
      <c r="GM37" s="568"/>
      <c r="GN37" s="568"/>
      <c r="GO37" s="568"/>
      <c r="GP37" s="568"/>
      <c r="GQ37" s="568"/>
      <c r="GR37" s="568"/>
      <c r="GS37" s="568"/>
      <c r="GT37" s="568"/>
      <c r="GU37" s="568"/>
      <c r="GV37" s="568"/>
      <c r="GW37" s="568"/>
      <c r="GX37" s="568"/>
      <c r="GY37" s="568"/>
      <c r="GZ37" s="568"/>
      <c r="HA37" s="568"/>
      <c r="HB37" s="568"/>
      <c r="HC37" s="568"/>
      <c r="HD37" s="568"/>
      <c r="HE37" s="568"/>
      <c r="HF37" s="568"/>
      <c r="HG37" s="568"/>
      <c r="HH37" s="568"/>
      <c r="HI37" s="568"/>
      <c r="HJ37" s="568"/>
      <c r="HK37" s="568"/>
      <c r="HL37" s="568"/>
      <c r="HM37" s="568"/>
      <c r="HN37" s="568"/>
      <c r="HO37" s="568"/>
      <c r="HP37" s="568"/>
      <c r="HQ37" s="568"/>
      <c r="HR37" s="568"/>
      <c r="HS37" s="568"/>
      <c r="HT37" s="568"/>
      <c r="HU37" s="568"/>
    </row>
    <row r="38" spans="2:229" s="578" customFormat="1">
      <c r="B38" s="591"/>
      <c r="AL38" s="568"/>
      <c r="AM38" s="568"/>
      <c r="AN38" s="568"/>
      <c r="AO38" s="568"/>
      <c r="AP38" s="568"/>
      <c r="AQ38" s="568"/>
      <c r="AR38" s="568"/>
      <c r="AS38" s="568"/>
      <c r="AT38" s="568"/>
      <c r="AU38" s="568"/>
      <c r="AV38" s="568"/>
      <c r="AW38" s="568"/>
      <c r="AX38" s="568"/>
      <c r="AY38" s="568"/>
      <c r="AZ38" s="568"/>
      <c r="BA38" s="568"/>
      <c r="BB38" s="568"/>
      <c r="BC38" s="568"/>
      <c r="BD38" s="568"/>
      <c r="BE38" s="568"/>
      <c r="BF38" s="568"/>
      <c r="BG38" s="568"/>
      <c r="BH38" s="568"/>
      <c r="BI38" s="568"/>
      <c r="BJ38" s="568"/>
      <c r="BK38" s="568"/>
      <c r="BL38" s="568"/>
      <c r="BM38" s="568"/>
      <c r="BN38" s="568"/>
      <c r="BO38" s="568"/>
      <c r="BP38" s="568"/>
      <c r="BQ38" s="568"/>
      <c r="BR38" s="568"/>
      <c r="BS38" s="568"/>
      <c r="BT38" s="568"/>
      <c r="BU38" s="568"/>
      <c r="BV38" s="568"/>
      <c r="BW38" s="568"/>
      <c r="BX38" s="568"/>
      <c r="BY38" s="568"/>
      <c r="BZ38" s="568"/>
      <c r="CA38" s="568"/>
      <c r="CB38" s="568"/>
      <c r="CC38" s="568"/>
      <c r="CD38" s="568"/>
      <c r="CE38" s="568"/>
      <c r="CF38" s="568"/>
      <c r="CG38" s="568"/>
      <c r="CH38" s="568"/>
      <c r="CI38" s="568"/>
      <c r="CJ38" s="568"/>
      <c r="CK38" s="568"/>
      <c r="CL38" s="568"/>
      <c r="CM38" s="568"/>
      <c r="CN38" s="568"/>
      <c r="CO38" s="568"/>
      <c r="CP38" s="568"/>
      <c r="CQ38" s="568"/>
      <c r="CR38" s="568"/>
      <c r="CS38" s="568"/>
      <c r="CT38" s="568"/>
      <c r="CU38" s="568"/>
      <c r="CV38" s="568"/>
      <c r="CW38" s="568"/>
      <c r="CX38" s="568"/>
      <c r="CY38" s="568"/>
      <c r="CZ38" s="568"/>
      <c r="DA38" s="568"/>
      <c r="DB38" s="568"/>
      <c r="DC38" s="568"/>
      <c r="DD38" s="568"/>
      <c r="DE38" s="568"/>
      <c r="DF38" s="568"/>
      <c r="DG38" s="568"/>
      <c r="DH38" s="568"/>
      <c r="DI38" s="568"/>
      <c r="DJ38" s="568"/>
      <c r="DK38" s="568"/>
      <c r="DL38" s="568"/>
      <c r="DM38" s="568"/>
      <c r="DN38" s="568"/>
      <c r="DO38" s="568"/>
      <c r="DP38" s="568"/>
      <c r="DQ38" s="568"/>
      <c r="DR38" s="568"/>
      <c r="DS38" s="568"/>
      <c r="DT38" s="568"/>
      <c r="DU38" s="568"/>
      <c r="DV38" s="568"/>
      <c r="DW38" s="568"/>
      <c r="DX38" s="568"/>
      <c r="DY38" s="568"/>
      <c r="DZ38" s="568"/>
      <c r="EA38" s="568"/>
      <c r="EB38" s="568"/>
      <c r="EC38" s="568"/>
      <c r="ED38" s="568"/>
      <c r="EE38" s="568"/>
      <c r="EF38" s="568"/>
      <c r="EG38" s="568"/>
      <c r="EH38" s="568"/>
      <c r="EI38" s="568"/>
      <c r="EJ38" s="568"/>
      <c r="EK38" s="568"/>
      <c r="EL38" s="568"/>
      <c r="EM38" s="568"/>
      <c r="EN38" s="568"/>
      <c r="EO38" s="568"/>
      <c r="EP38" s="568"/>
      <c r="EQ38" s="568"/>
      <c r="ER38" s="568"/>
      <c r="ES38" s="568"/>
      <c r="ET38" s="568"/>
      <c r="EU38" s="568"/>
      <c r="EV38" s="568"/>
      <c r="EW38" s="568"/>
      <c r="EX38" s="568"/>
      <c r="EY38" s="568"/>
      <c r="EZ38" s="568"/>
      <c r="FA38" s="568"/>
      <c r="FB38" s="568"/>
      <c r="FC38" s="568"/>
      <c r="FD38" s="568"/>
      <c r="FE38" s="568"/>
      <c r="FF38" s="568"/>
      <c r="FG38" s="568"/>
      <c r="FH38" s="568"/>
      <c r="FI38" s="568"/>
      <c r="FJ38" s="568"/>
      <c r="FK38" s="568"/>
      <c r="FL38" s="568"/>
      <c r="FM38" s="568"/>
      <c r="FN38" s="568"/>
      <c r="FO38" s="568"/>
      <c r="FP38" s="568"/>
      <c r="FQ38" s="568"/>
      <c r="FR38" s="568"/>
      <c r="FS38" s="568"/>
      <c r="FT38" s="568"/>
      <c r="FU38" s="568"/>
      <c r="FV38" s="568"/>
      <c r="FW38" s="568"/>
      <c r="FX38" s="568"/>
      <c r="FY38" s="568"/>
      <c r="FZ38" s="568"/>
      <c r="GA38" s="568"/>
      <c r="GB38" s="568"/>
      <c r="GC38" s="568"/>
      <c r="GD38" s="568"/>
      <c r="GE38" s="568"/>
      <c r="GF38" s="568"/>
      <c r="GG38" s="568"/>
      <c r="GH38" s="568"/>
      <c r="GI38" s="568"/>
      <c r="GJ38" s="568"/>
      <c r="GK38" s="568"/>
      <c r="GL38" s="568"/>
      <c r="GM38" s="568"/>
      <c r="GN38" s="568"/>
      <c r="GO38" s="568"/>
      <c r="GP38" s="568"/>
      <c r="GQ38" s="568"/>
      <c r="GR38" s="568"/>
      <c r="GS38" s="568"/>
      <c r="GT38" s="568"/>
      <c r="GU38" s="568"/>
      <c r="GV38" s="568"/>
      <c r="GW38" s="568"/>
      <c r="GX38" s="568"/>
      <c r="GY38" s="568"/>
      <c r="GZ38" s="568"/>
      <c r="HA38" s="568"/>
      <c r="HB38" s="568"/>
      <c r="HC38" s="568"/>
      <c r="HD38" s="568"/>
      <c r="HE38" s="568"/>
      <c r="HF38" s="568"/>
      <c r="HG38" s="568"/>
      <c r="HH38" s="568"/>
      <c r="HI38" s="568"/>
      <c r="HJ38" s="568"/>
      <c r="HK38" s="568"/>
      <c r="HL38" s="568"/>
      <c r="HM38" s="568"/>
      <c r="HN38" s="568"/>
      <c r="HO38" s="568"/>
      <c r="HP38" s="568"/>
      <c r="HQ38" s="568"/>
      <c r="HR38" s="568"/>
      <c r="HS38" s="568"/>
      <c r="HT38" s="568"/>
      <c r="HU38" s="568"/>
    </row>
    <row r="39" spans="2:229" s="578" customFormat="1">
      <c r="B39" s="591"/>
      <c r="AL39" s="568"/>
      <c r="AM39" s="568"/>
      <c r="AN39" s="568"/>
      <c r="AO39" s="568"/>
      <c r="AP39" s="568"/>
      <c r="AQ39" s="568"/>
      <c r="AR39" s="568"/>
      <c r="AS39" s="568"/>
      <c r="AT39" s="568"/>
      <c r="AU39" s="568"/>
      <c r="AV39" s="568"/>
      <c r="AW39" s="568"/>
      <c r="AX39" s="568"/>
      <c r="AY39" s="568"/>
      <c r="AZ39" s="568"/>
      <c r="BA39" s="568"/>
      <c r="BB39" s="568"/>
      <c r="BC39" s="568"/>
      <c r="BD39" s="568"/>
      <c r="BE39" s="568"/>
      <c r="BF39" s="568"/>
      <c r="BG39" s="568"/>
      <c r="BH39" s="568"/>
      <c r="BI39" s="568"/>
      <c r="BJ39" s="568"/>
      <c r="BK39" s="568"/>
      <c r="BL39" s="568"/>
      <c r="BM39" s="568"/>
      <c r="BN39" s="568"/>
      <c r="BO39" s="568"/>
      <c r="BP39" s="568"/>
      <c r="BQ39" s="568"/>
      <c r="BR39" s="568"/>
      <c r="BS39" s="568"/>
      <c r="BT39" s="568"/>
      <c r="BU39" s="568"/>
      <c r="BV39" s="568"/>
      <c r="BW39" s="568"/>
      <c r="BX39" s="568"/>
      <c r="BY39" s="568"/>
      <c r="BZ39" s="568"/>
      <c r="CA39" s="568"/>
      <c r="CB39" s="568"/>
      <c r="CC39" s="568"/>
      <c r="CD39" s="568"/>
      <c r="CE39" s="568"/>
      <c r="CF39" s="568"/>
      <c r="CG39" s="568"/>
      <c r="CH39" s="568"/>
      <c r="CI39" s="568"/>
      <c r="CJ39" s="568"/>
      <c r="CK39" s="568"/>
      <c r="CL39" s="568"/>
      <c r="CM39" s="568"/>
      <c r="CN39" s="568"/>
      <c r="CO39" s="568"/>
      <c r="CP39" s="568"/>
      <c r="CQ39" s="568"/>
      <c r="CR39" s="568"/>
      <c r="CS39" s="568"/>
      <c r="CT39" s="568"/>
      <c r="CU39" s="568"/>
      <c r="CV39" s="568"/>
      <c r="CW39" s="568"/>
      <c r="CX39" s="568"/>
      <c r="CY39" s="568"/>
      <c r="CZ39" s="568"/>
      <c r="DA39" s="568"/>
      <c r="DB39" s="568"/>
      <c r="DC39" s="568"/>
      <c r="DD39" s="568"/>
      <c r="DE39" s="568"/>
      <c r="DF39" s="568"/>
      <c r="DG39" s="568"/>
      <c r="DH39" s="568"/>
      <c r="DI39" s="568"/>
      <c r="DJ39" s="568"/>
      <c r="DK39" s="568"/>
      <c r="DL39" s="568"/>
      <c r="DM39" s="568"/>
      <c r="DN39" s="568"/>
      <c r="DO39" s="568"/>
      <c r="DP39" s="568"/>
      <c r="DQ39" s="568"/>
      <c r="DR39" s="568"/>
      <c r="DS39" s="568"/>
      <c r="DT39" s="568"/>
      <c r="DU39" s="568"/>
      <c r="DV39" s="568"/>
      <c r="DW39" s="568"/>
      <c r="DX39" s="568"/>
      <c r="DY39" s="568"/>
      <c r="DZ39" s="568"/>
      <c r="EA39" s="568"/>
      <c r="EB39" s="568"/>
      <c r="EC39" s="568"/>
      <c r="ED39" s="568"/>
      <c r="EE39" s="568"/>
      <c r="EF39" s="568"/>
      <c r="EG39" s="568"/>
      <c r="EH39" s="568"/>
      <c r="EI39" s="568"/>
      <c r="EJ39" s="568"/>
      <c r="EK39" s="568"/>
      <c r="EL39" s="568"/>
      <c r="EM39" s="568"/>
      <c r="EN39" s="568"/>
      <c r="EO39" s="568"/>
      <c r="EP39" s="568"/>
      <c r="EQ39" s="568"/>
      <c r="ER39" s="568"/>
      <c r="ES39" s="568"/>
      <c r="ET39" s="568"/>
      <c r="EU39" s="568"/>
      <c r="EV39" s="568"/>
      <c r="EW39" s="568"/>
      <c r="EX39" s="568"/>
      <c r="EY39" s="568"/>
      <c r="EZ39" s="568"/>
      <c r="FA39" s="568"/>
      <c r="FB39" s="568"/>
      <c r="FC39" s="568"/>
      <c r="FD39" s="568"/>
      <c r="FE39" s="568"/>
      <c r="FF39" s="568"/>
      <c r="FG39" s="568"/>
      <c r="FH39" s="568"/>
      <c r="FI39" s="568"/>
      <c r="FJ39" s="568"/>
      <c r="FK39" s="568"/>
      <c r="FL39" s="568"/>
      <c r="FM39" s="568"/>
      <c r="FN39" s="568"/>
      <c r="FO39" s="568"/>
      <c r="FP39" s="568"/>
      <c r="FQ39" s="568"/>
      <c r="FR39" s="568"/>
      <c r="FS39" s="568"/>
      <c r="FT39" s="568"/>
      <c r="FU39" s="568"/>
      <c r="FV39" s="568"/>
      <c r="FW39" s="568"/>
      <c r="FX39" s="568"/>
      <c r="FY39" s="568"/>
      <c r="FZ39" s="568"/>
      <c r="GA39" s="568"/>
      <c r="GB39" s="568"/>
      <c r="GC39" s="568"/>
      <c r="GD39" s="568"/>
      <c r="GE39" s="568"/>
      <c r="GF39" s="568"/>
      <c r="GG39" s="568"/>
      <c r="GH39" s="568"/>
      <c r="GI39" s="568"/>
      <c r="GJ39" s="568"/>
      <c r="GK39" s="568"/>
      <c r="GL39" s="568"/>
      <c r="GM39" s="568"/>
      <c r="GN39" s="568"/>
      <c r="GO39" s="568"/>
      <c r="GP39" s="568"/>
      <c r="GQ39" s="568"/>
      <c r="GR39" s="568"/>
      <c r="GS39" s="568"/>
      <c r="GT39" s="568"/>
      <c r="GU39" s="568"/>
      <c r="GV39" s="568"/>
      <c r="GW39" s="568"/>
      <c r="GX39" s="568"/>
      <c r="GY39" s="568"/>
      <c r="GZ39" s="568"/>
      <c r="HA39" s="568"/>
      <c r="HB39" s="568"/>
      <c r="HC39" s="568"/>
      <c r="HD39" s="568"/>
      <c r="HE39" s="568"/>
      <c r="HF39" s="568"/>
      <c r="HG39" s="568"/>
      <c r="HH39" s="568"/>
      <c r="HI39" s="568"/>
      <c r="HJ39" s="568"/>
      <c r="HK39" s="568"/>
      <c r="HL39" s="568"/>
      <c r="HM39" s="568"/>
      <c r="HN39" s="568"/>
      <c r="HO39" s="568"/>
      <c r="HP39" s="568"/>
      <c r="HQ39" s="568"/>
      <c r="HR39" s="568"/>
      <c r="HS39" s="568"/>
      <c r="HT39" s="568"/>
      <c r="HU39" s="568"/>
    </row>
    <row r="40" spans="2:229" s="578" customFormat="1">
      <c r="B40" s="591"/>
      <c r="AL40" s="568"/>
      <c r="AM40" s="568"/>
      <c r="AN40" s="568"/>
      <c r="AO40" s="568"/>
      <c r="AP40" s="568"/>
      <c r="AQ40" s="568"/>
      <c r="AR40" s="568"/>
      <c r="AS40" s="568"/>
      <c r="AT40" s="568"/>
      <c r="AU40" s="568"/>
      <c r="AV40" s="568"/>
      <c r="AW40" s="568"/>
      <c r="AX40" s="568"/>
      <c r="AY40" s="568"/>
      <c r="AZ40" s="568"/>
      <c r="BA40" s="568"/>
      <c r="BB40" s="568"/>
      <c r="BC40" s="568"/>
      <c r="BD40" s="568"/>
      <c r="BE40" s="568"/>
      <c r="BF40" s="568"/>
      <c r="BG40" s="568"/>
      <c r="BH40" s="568"/>
      <c r="BI40" s="568"/>
      <c r="BJ40" s="568"/>
      <c r="BK40" s="568"/>
      <c r="BL40" s="568"/>
      <c r="BM40" s="568"/>
      <c r="BN40" s="568"/>
      <c r="BO40" s="568"/>
      <c r="BP40" s="568"/>
      <c r="BQ40" s="568"/>
      <c r="BR40" s="568"/>
      <c r="BS40" s="568"/>
      <c r="BT40" s="568"/>
      <c r="BU40" s="568"/>
      <c r="BV40" s="568"/>
      <c r="BW40" s="568"/>
      <c r="BX40" s="568"/>
      <c r="BY40" s="568"/>
      <c r="BZ40" s="568"/>
      <c r="CA40" s="568"/>
      <c r="CB40" s="568"/>
      <c r="CC40" s="568"/>
      <c r="CD40" s="568"/>
      <c r="CE40" s="568"/>
      <c r="CF40" s="568"/>
      <c r="CG40" s="568"/>
      <c r="CH40" s="568"/>
      <c r="CI40" s="568"/>
      <c r="CJ40" s="568"/>
      <c r="CK40" s="568"/>
      <c r="CL40" s="568"/>
      <c r="CM40" s="568"/>
      <c r="CN40" s="568"/>
      <c r="CO40" s="568"/>
      <c r="CP40" s="568"/>
      <c r="CQ40" s="568"/>
      <c r="CR40" s="568"/>
      <c r="CS40" s="568"/>
      <c r="CT40" s="568"/>
      <c r="CU40" s="568"/>
      <c r="CV40" s="568"/>
      <c r="CW40" s="568"/>
      <c r="CX40" s="568"/>
      <c r="CY40" s="568"/>
      <c r="CZ40" s="568"/>
      <c r="DA40" s="568"/>
      <c r="DB40" s="568"/>
      <c r="DC40" s="568"/>
      <c r="DD40" s="568"/>
      <c r="DE40" s="568"/>
      <c r="DF40" s="568"/>
      <c r="DG40" s="568"/>
      <c r="DH40" s="568"/>
      <c r="DI40" s="568"/>
      <c r="DJ40" s="568"/>
      <c r="DK40" s="568"/>
      <c r="DL40" s="568"/>
      <c r="DM40" s="568"/>
      <c r="DN40" s="568"/>
      <c r="DO40" s="568"/>
      <c r="DP40" s="568"/>
      <c r="DQ40" s="568"/>
      <c r="DR40" s="568"/>
      <c r="DS40" s="568"/>
      <c r="DT40" s="568"/>
      <c r="DU40" s="568"/>
      <c r="DV40" s="568"/>
      <c r="DW40" s="568"/>
      <c r="DX40" s="568"/>
      <c r="DY40" s="568"/>
      <c r="DZ40" s="568"/>
      <c r="EA40" s="568"/>
      <c r="EB40" s="568"/>
      <c r="EC40" s="568"/>
      <c r="ED40" s="568"/>
      <c r="EE40" s="568"/>
      <c r="EF40" s="568"/>
      <c r="EG40" s="568"/>
      <c r="EH40" s="568"/>
      <c r="EI40" s="568"/>
      <c r="EJ40" s="568"/>
      <c r="EK40" s="568"/>
      <c r="EL40" s="568"/>
      <c r="EM40" s="568"/>
      <c r="EN40" s="568"/>
      <c r="EO40" s="568"/>
      <c r="EP40" s="568"/>
      <c r="EQ40" s="568"/>
      <c r="ER40" s="568"/>
      <c r="ES40" s="568"/>
      <c r="ET40" s="568"/>
      <c r="EU40" s="568"/>
      <c r="EV40" s="568"/>
      <c r="EW40" s="568"/>
      <c r="EX40" s="568"/>
      <c r="EY40" s="568"/>
      <c r="EZ40" s="568"/>
      <c r="FA40" s="568"/>
      <c r="FB40" s="568"/>
      <c r="FC40" s="568"/>
      <c r="FD40" s="568"/>
      <c r="FE40" s="568"/>
      <c r="FF40" s="568"/>
      <c r="FG40" s="568"/>
      <c r="FH40" s="568"/>
      <c r="FI40" s="568"/>
      <c r="FJ40" s="568"/>
      <c r="FK40" s="568"/>
      <c r="FL40" s="568"/>
      <c r="FM40" s="568"/>
      <c r="FN40" s="568"/>
      <c r="FO40" s="568"/>
      <c r="FP40" s="568"/>
      <c r="FQ40" s="568"/>
      <c r="FR40" s="568"/>
      <c r="FS40" s="568"/>
      <c r="FT40" s="568"/>
      <c r="FU40" s="568"/>
      <c r="FV40" s="568"/>
      <c r="FW40" s="568"/>
      <c r="FX40" s="568"/>
      <c r="FY40" s="568"/>
      <c r="FZ40" s="568"/>
      <c r="GA40" s="568"/>
      <c r="GB40" s="568"/>
      <c r="GC40" s="568"/>
      <c r="GD40" s="568"/>
      <c r="GE40" s="568"/>
      <c r="GF40" s="568"/>
      <c r="GG40" s="568"/>
      <c r="GH40" s="568"/>
      <c r="GI40" s="568"/>
      <c r="GJ40" s="568"/>
      <c r="GK40" s="568"/>
      <c r="GL40" s="568"/>
      <c r="GM40" s="568"/>
      <c r="GN40" s="568"/>
      <c r="GO40" s="568"/>
      <c r="GP40" s="568"/>
      <c r="GQ40" s="568"/>
      <c r="GR40" s="568"/>
      <c r="GS40" s="568"/>
      <c r="GT40" s="568"/>
      <c r="GU40" s="568"/>
      <c r="GV40" s="568"/>
      <c r="GW40" s="568"/>
      <c r="GX40" s="568"/>
      <c r="GY40" s="568"/>
      <c r="GZ40" s="568"/>
      <c r="HA40" s="568"/>
      <c r="HB40" s="568"/>
      <c r="HC40" s="568"/>
      <c r="HD40" s="568"/>
      <c r="HE40" s="568"/>
      <c r="HF40" s="568"/>
      <c r="HG40" s="568"/>
      <c r="HH40" s="568"/>
      <c r="HI40" s="568"/>
      <c r="HJ40" s="568"/>
      <c r="HK40" s="568"/>
      <c r="HL40" s="568"/>
      <c r="HM40" s="568"/>
      <c r="HN40" s="568"/>
      <c r="HO40" s="568"/>
      <c r="HP40" s="568"/>
      <c r="HQ40" s="568"/>
      <c r="HR40" s="568"/>
      <c r="HS40" s="568"/>
      <c r="HT40" s="568"/>
      <c r="HU40" s="568"/>
    </row>
    <row r="41" spans="2:229" s="578" customFormat="1">
      <c r="B41" s="591"/>
      <c r="AL41" s="568"/>
      <c r="AM41" s="568"/>
      <c r="AN41" s="568"/>
      <c r="AO41" s="568"/>
      <c r="AP41" s="568"/>
      <c r="AQ41" s="568"/>
      <c r="AR41" s="568"/>
      <c r="AS41" s="568"/>
      <c r="AT41" s="568"/>
      <c r="AU41" s="568"/>
      <c r="AV41" s="568"/>
      <c r="AW41" s="568"/>
      <c r="AX41" s="568"/>
      <c r="AY41" s="568"/>
      <c r="AZ41" s="568"/>
      <c r="BA41" s="568"/>
      <c r="BB41" s="568"/>
      <c r="BC41" s="568"/>
      <c r="BD41" s="568"/>
      <c r="BE41" s="568"/>
      <c r="BF41" s="568"/>
      <c r="BG41" s="568"/>
      <c r="BH41" s="568"/>
      <c r="BI41" s="568"/>
      <c r="BJ41" s="568"/>
      <c r="BK41" s="568"/>
      <c r="BL41" s="568"/>
      <c r="BM41" s="568"/>
      <c r="BN41" s="568"/>
      <c r="BO41" s="568"/>
      <c r="BP41" s="568"/>
      <c r="BQ41" s="568"/>
      <c r="BR41" s="568"/>
      <c r="BS41" s="568"/>
      <c r="BT41" s="568"/>
      <c r="BU41" s="568"/>
      <c r="BV41" s="568"/>
      <c r="BW41" s="568"/>
      <c r="BX41" s="568"/>
      <c r="BY41" s="568"/>
      <c r="BZ41" s="568"/>
      <c r="CA41" s="568"/>
      <c r="CB41" s="568"/>
      <c r="CC41" s="568"/>
      <c r="CD41" s="568"/>
      <c r="CE41" s="568"/>
      <c r="CF41" s="568"/>
      <c r="CG41" s="568"/>
      <c r="CH41" s="568"/>
      <c r="CI41" s="568"/>
      <c r="CJ41" s="568"/>
      <c r="CK41" s="568"/>
      <c r="CL41" s="568"/>
      <c r="CM41" s="568"/>
      <c r="CN41" s="568"/>
      <c r="CO41" s="568"/>
      <c r="CP41" s="568"/>
      <c r="CQ41" s="568"/>
      <c r="CR41" s="568"/>
      <c r="CS41" s="568"/>
      <c r="CT41" s="568"/>
      <c r="CU41" s="568"/>
      <c r="CV41" s="568"/>
      <c r="CW41" s="568"/>
      <c r="CX41" s="568"/>
      <c r="CY41" s="568"/>
      <c r="CZ41" s="568"/>
      <c r="DA41" s="568"/>
      <c r="DB41" s="568"/>
      <c r="DC41" s="568"/>
      <c r="DD41" s="568"/>
      <c r="DE41" s="568"/>
      <c r="DF41" s="568"/>
      <c r="DG41" s="568"/>
      <c r="DH41" s="568"/>
      <c r="DI41" s="568"/>
      <c r="DJ41" s="568"/>
      <c r="DK41" s="568"/>
      <c r="DL41" s="568"/>
      <c r="DM41" s="568"/>
      <c r="DN41" s="568"/>
      <c r="DO41" s="568"/>
      <c r="DP41" s="568"/>
      <c r="DQ41" s="568"/>
      <c r="DR41" s="568"/>
      <c r="DS41" s="568"/>
      <c r="DT41" s="568"/>
      <c r="DU41" s="568"/>
      <c r="DV41" s="568"/>
      <c r="DW41" s="568"/>
      <c r="DX41" s="568"/>
      <c r="DY41" s="568"/>
      <c r="DZ41" s="568"/>
      <c r="EA41" s="568"/>
      <c r="EB41" s="568"/>
      <c r="EC41" s="568"/>
      <c r="ED41" s="568"/>
      <c r="EE41" s="568"/>
      <c r="EF41" s="568"/>
      <c r="EG41" s="568"/>
      <c r="EH41" s="568"/>
      <c r="EI41" s="568"/>
      <c r="EJ41" s="568"/>
      <c r="EK41" s="568"/>
      <c r="EL41" s="568"/>
      <c r="EM41" s="568"/>
      <c r="EN41" s="568"/>
      <c r="EO41" s="568"/>
      <c r="EP41" s="568"/>
      <c r="EQ41" s="568"/>
      <c r="ER41" s="568"/>
      <c r="ES41" s="568"/>
      <c r="ET41" s="568"/>
      <c r="EU41" s="568"/>
      <c r="EV41" s="568"/>
      <c r="EW41" s="568"/>
      <c r="EX41" s="568"/>
      <c r="EY41" s="568"/>
      <c r="EZ41" s="568"/>
      <c r="FA41" s="568"/>
      <c r="FB41" s="568"/>
      <c r="FC41" s="568"/>
      <c r="FD41" s="568"/>
      <c r="FE41" s="568"/>
      <c r="FF41" s="568"/>
      <c r="FG41" s="568"/>
      <c r="FH41" s="568"/>
      <c r="FI41" s="568"/>
      <c r="FJ41" s="568"/>
      <c r="FK41" s="568"/>
      <c r="FL41" s="568"/>
      <c r="FM41" s="568"/>
      <c r="FN41" s="568"/>
      <c r="FO41" s="568"/>
      <c r="FP41" s="568"/>
      <c r="FQ41" s="568"/>
      <c r="FR41" s="568"/>
      <c r="FS41" s="568"/>
      <c r="FT41" s="568"/>
      <c r="FU41" s="568"/>
      <c r="FV41" s="568"/>
      <c r="FW41" s="568"/>
      <c r="FX41" s="568"/>
      <c r="FY41" s="568"/>
      <c r="FZ41" s="568"/>
      <c r="GA41" s="568"/>
      <c r="GB41" s="568"/>
      <c r="GC41" s="568"/>
      <c r="GD41" s="568"/>
      <c r="GE41" s="568"/>
      <c r="GF41" s="568"/>
      <c r="GG41" s="568"/>
      <c r="GH41" s="568"/>
      <c r="GI41" s="568"/>
      <c r="GJ41" s="568"/>
      <c r="GK41" s="568"/>
      <c r="GL41" s="568"/>
      <c r="GM41" s="568"/>
      <c r="GN41" s="568"/>
      <c r="GO41" s="568"/>
      <c r="GP41" s="568"/>
      <c r="GQ41" s="568"/>
      <c r="GR41" s="568"/>
      <c r="GS41" s="568"/>
      <c r="GT41" s="568"/>
      <c r="GU41" s="568"/>
      <c r="GV41" s="568"/>
      <c r="GW41" s="568"/>
      <c r="GX41" s="568"/>
      <c r="GY41" s="568"/>
      <c r="GZ41" s="568"/>
      <c r="HA41" s="568"/>
      <c r="HB41" s="568"/>
      <c r="HC41" s="568"/>
      <c r="HD41" s="568"/>
      <c r="HE41" s="568"/>
      <c r="HF41" s="568"/>
      <c r="HG41" s="568"/>
      <c r="HH41" s="568"/>
      <c r="HI41" s="568"/>
      <c r="HJ41" s="568"/>
      <c r="HK41" s="568"/>
      <c r="HL41" s="568"/>
      <c r="HM41" s="568"/>
      <c r="HN41" s="568"/>
      <c r="HO41" s="568"/>
      <c r="HP41" s="568"/>
      <c r="HQ41" s="568"/>
      <c r="HR41" s="568"/>
      <c r="HS41" s="568"/>
      <c r="HT41" s="568"/>
      <c r="HU41" s="568"/>
    </row>
    <row r="42" spans="2:229" s="578" customFormat="1">
      <c r="B42" s="591"/>
      <c r="AL42" s="568"/>
      <c r="AM42" s="568"/>
      <c r="AN42" s="568"/>
      <c r="AO42" s="568"/>
      <c r="AP42" s="568"/>
      <c r="AQ42" s="568"/>
      <c r="AR42" s="568"/>
      <c r="AS42" s="568"/>
      <c r="AT42" s="568"/>
      <c r="AU42" s="568"/>
      <c r="AV42" s="568"/>
      <c r="AW42" s="568"/>
      <c r="AX42" s="568"/>
      <c r="AY42" s="568"/>
      <c r="AZ42" s="568"/>
      <c r="BA42" s="568"/>
      <c r="BB42" s="568"/>
      <c r="BC42" s="568"/>
      <c r="BD42" s="568"/>
      <c r="BE42" s="568"/>
      <c r="BF42" s="568"/>
      <c r="BG42" s="568"/>
      <c r="BH42" s="568"/>
      <c r="BI42" s="568"/>
      <c r="BJ42" s="568"/>
      <c r="BK42" s="568"/>
      <c r="BL42" s="568"/>
      <c r="BM42" s="568"/>
      <c r="BN42" s="568"/>
      <c r="BO42" s="568"/>
      <c r="BP42" s="568"/>
      <c r="BQ42" s="568"/>
      <c r="BR42" s="568"/>
      <c r="BS42" s="568"/>
      <c r="BT42" s="568"/>
      <c r="BU42" s="568"/>
      <c r="BV42" s="568"/>
      <c r="BW42" s="568"/>
      <c r="BX42" s="568"/>
      <c r="BY42" s="568"/>
      <c r="BZ42" s="568"/>
      <c r="CA42" s="568"/>
      <c r="CB42" s="568"/>
      <c r="CC42" s="568"/>
      <c r="CD42" s="568"/>
      <c r="CE42" s="568"/>
      <c r="CF42" s="568"/>
      <c r="CG42" s="568"/>
      <c r="CH42" s="568"/>
      <c r="CI42" s="568"/>
      <c r="CJ42" s="568"/>
      <c r="CK42" s="568"/>
      <c r="CL42" s="568"/>
      <c r="CM42" s="568"/>
      <c r="CN42" s="568"/>
      <c r="CO42" s="568"/>
      <c r="CP42" s="568"/>
      <c r="CQ42" s="568"/>
      <c r="CR42" s="568"/>
      <c r="CS42" s="568"/>
      <c r="CT42" s="568"/>
      <c r="CU42" s="568"/>
      <c r="CV42" s="568"/>
      <c r="CW42" s="568"/>
      <c r="CX42" s="568"/>
      <c r="CY42" s="568"/>
      <c r="CZ42" s="568"/>
      <c r="DA42" s="568"/>
      <c r="DB42" s="568"/>
      <c r="DC42" s="568"/>
      <c r="DD42" s="568"/>
      <c r="DE42" s="568"/>
      <c r="DF42" s="568"/>
      <c r="DG42" s="568"/>
      <c r="DH42" s="568"/>
      <c r="DI42" s="568"/>
      <c r="DJ42" s="568"/>
      <c r="DK42" s="568"/>
      <c r="DL42" s="568"/>
      <c r="DM42" s="568"/>
      <c r="DN42" s="568"/>
      <c r="DO42" s="568"/>
      <c r="DP42" s="568"/>
      <c r="DQ42" s="568"/>
      <c r="DR42" s="568"/>
      <c r="DS42" s="568"/>
      <c r="DT42" s="568"/>
      <c r="DU42" s="568"/>
      <c r="DV42" s="568"/>
      <c r="DW42" s="568"/>
      <c r="DX42" s="568"/>
      <c r="DY42" s="568"/>
      <c r="DZ42" s="568"/>
      <c r="EA42" s="568"/>
      <c r="EB42" s="568"/>
      <c r="EC42" s="568"/>
      <c r="ED42" s="568"/>
      <c r="EE42" s="568"/>
      <c r="EF42" s="568"/>
      <c r="EG42" s="568"/>
      <c r="EH42" s="568"/>
      <c r="EI42" s="568"/>
      <c r="EJ42" s="568"/>
      <c r="EK42" s="568"/>
      <c r="EL42" s="568"/>
      <c r="EM42" s="568"/>
      <c r="EN42" s="568"/>
      <c r="EO42" s="568"/>
      <c r="EP42" s="568"/>
      <c r="EQ42" s="568"/>
      <c r="ER42" s="568"/>
      <c r="ES42" s="568"/>
      <c r="ET42" s="568"/>
      <c r="EU42" s="568"/>
      <c r="EV42" s="568"/>
      <c r="EW42" s="568"/>
      <c r="EX42" s="568"/>
      <c r="EY42" s="568"/>
      <c r="EZ42" s="568"/>
      <c r="FA42" s="568"/>
      <c r="FB42" s="568"/>
      <c r="FC42" s="568"/>
      <c r="FD42" s="568"/>
      <c r="FE42" s="568"/>
      <c r="FF42" s="568"/>
      <c r="FG42" s="568"/>
      <c r="FH42" s="568"/>
      <c r="FI42" s="568"/>
      <c r="FJ42" s="568"/>
      <c r="FK42" s="568"/>
      <c r="FL42" s="568"/>
      <c r="FM42" s="568"/>
      <c r="FN42" s="568"/>
      <c r="FO42" s="568"/>
      <c r="FP42" s="568"/>
      <c r="FQ42" s="568"/>
      <c r="FR42" s="568"/>
      <c r="FS42" s="568"/>
      <c r="FT42" s="568"/>
      <c r="FU42" s="568"/>
      <c r="FV42" s="568"/>
      <c r="FW42" s="568"/>
      <c r="FX42" s="568"/>
      <c r="FY42" s="568"/>
      <c r="FZ42" s="568"/>
      <c r="GA42" s="568"/>
      <c r="GB42" s="568"/>
      <c r="GC42" s="568"/>
      <c r="GD42" s="568"/>
      <c r="GE42" s="568"/>
      <c r="GF42" s="568"/>
      <c r="GG42" s="568"/>
      <c r="GH42" s="568"/>
      <c r="GI42" s="568"/>
      <c r="GJ42" s="568"/>
      <c r="GK42" s="568"/>
      <c r="GL42" s="568"/>
      <c r="GM42" s="568"/>
      <c r="GN42" s="568"/>
      <c r="GO42" s="568"/>
      <c r="GP42" s="568"/>
      <c r="GQ42" s="568"/>
      <c r="GR42" s="568"/>
      <c r="GS42" s="568"/>
      <c r="GT42" s="568"/>
      <c r="GU42" s="568"/>
      <c r="GV42" s="568"/>
      <c r="GW42" s="568"/>
      <c r="GX42" s="568"/>
      <c r="GY42" s="568"/>
      <c r="GZ42" s="568"/>
      <c r="HA42" s="568"/>
      <c r="HB42" s="568"/>
      <c r="HC42" s="568"/>
      <c r="HD42" s="568"/>
      <c r="HE42" s="568"/>
      <c r="HF42" s="568"/>
      <c r="HG42" s="568"/>
      <c r="HH42" s="568"/>
      <c r="HI42" s="568"/>
      <c r="HJ42" s="568"/>
      <c r="HK42" s="568"/>
      <c r="HL42" s="568"/>
      <c r="HM42" s="568"/>
      <c r="HN42" s="568"/>
      <c r="HO42" s="568"/>
      <c r="HP42" s="568"/>
      <c r="HQ42" s="568"/>
      <c r="HR42" s="568"/>
      <c r="HS42" s="568"/>
      <c r="HT42" s="568"/>
      <c r="HU42" s="568"/>
    </row>
    <row r="43" spans="2:229" s="578" customFormat="1">
      <c r="B43" s="591"/>
      <c r="AL43" s="568"/>
      <c r="AM43" s="568"/>
      <c r="AN43" s="568"/>
      <c r="AO43" s="568"/>
      <c r="AP43" s="568"/>
      <c r="AQ43" s="568"/>
      <c r="AR43" s="568"/>
      <c r="AS43" s="568"/>
      <c r="AT43" s="568"/>
      <c r="AU43" s="568"/>
      <c r="AV43" s="568"/>
      <c r="AW43" s="568"/>
      <c r="AX43" s="568"/>
      <c r="AY43" s="568"/>
      <c r="AZ43" s="568"/>
      <c r="BA43" s="568"/>
      <c r="BB43" s="568"/>
      <c r="BC43" s="568"/>
      <c r="BD43" s="568"/>
      <c r="BE43" s="568"/>
      <c r="BF43" s="568"/>
      <c r="BG43" s="568"/>
      <c r="BH43" s="568"/>
      <c r="BI43" s="568"/>
      <c r="BJ43" s="568"/>
      <c r="BK43" s="568"/>
      <c r="BL43" s="568"/>
      <c r="BM43" s="568"/>
      <c r="BN43" s="568"/>
      <c r="BO43" s="568"/>
      <c r="BP43" s="568"/>
      <c r="BQ43" s="568"/>
      <c r="BR43" s="568"/>
      <c r="BS43" s="568"/>
      <c r="BT43" s="568"/>
      <c r="BU43" s="568"/>
      <c r="BV43" s="568"/>
      <c r="BW43" s="568"/>
      <c r="BX43" s="568"/>
      <c r="BY43" s="568"/>
      <c r="BZ43" s="568"/>
      <c r="CA43" s="568"/>
      <c r="CB43" s="568"/>
      <c r="CC43" s="568"/>
      <c r="CD43" s="568"/>
      <c r="CE43" s="568"/>
      <c r="CF43" s="568"/>
      <c r="CG43" s="568"/>
      <c r="CH43" s="568"/>
      <c r="CI43" s="568"/>
      <c r="CJ43" s="568"/>
      <c r="CK43" s="568"/>
      <c r="CL43" s="568"/>
      <c r="CM43" s="568"/>
      <c r="CN43" s="568"/>
      <c r="CO43" s="568"/>
      <c r="CP43" s="568"/>
      <c r="CQ43" s="568"/>
      <c r="CR43" s="568"/>
      <c r="CS43" s="568"/>
      <c r="CT43" s="568"/>
      <c r="CU43" s="568"/>
      <c r="CV43" s="568"/>
      <c r="CW43" s="568"/>
      <c r="CX43" s="568"/>
      <c r="CY43" s="568"/>
      <c r="CZ43" s="568"/>
      <c r="DA43" s="568"/>
      <c r="DB43" s="568"/>
      <c r="DC43" s="568"/>
      <c r="DD43" s="568"/>
      <c r="DE43" s="568"/>
      <c r="DF43" s="568"/>
      <c r="DG43" s="568"/>
      <c r="DH43" s="568"/>
      <c r="DI43" s="568"/>
      <c r="DJ43" s="568"/>
      <c r="DK43" s="568"/>
      <c r="DL43" s="568"/>
      <c r="DM43" s="568"/>
      <c r="DN43" s="568"/>
      <c r="DO43" s="568"/>
      <c r="DP43" s="568"/>
      <c r="DQ43" s="568"/>
      <c r="DR43" s="568"/>
      <c r="DS43" s="568"/>
      <c r="DT43" s="568"/>
      <c r="DU43" s="568"/>
      <c r="DV43" s="568"/>
      <c r="DW43" s="568"/>
      <c r="DX43" s="568"/>
      <c r="DY43" s="568"/>
      <c r="DZ43" s="568"/>
      <c r="EA43" s="568"/>
      <c r="EB43" s="568"/>
      <c r="EC43" s="568"/>
      <c r="ED43" s="568"/>
      <c r="EE43" s="568"/>
      <c r="EF43" s="568"/>
      <c r="EG43" s="568"/>
      <c r="EH43" s="568"/>
      <c r="EI43" s="568"/>
      <c r="EJ43" s="568"/>
      <c r="EK43" s="568"/>
      <c r="EL43" s="568"/>
      <c r="EM43" s="568"/>
      <c r="EN43" s="568"/>
      <c r="EO43" s="568"/>
      <c r="EP43" s="568"/>
      <c r="EQ43" s="568"/>
      <c r="ER43" s="568"/>
      <c r="ES43" s="568"/>
      <c r="ET43" s="568"/>
      <c r="EU43" s="568"/>
      <c r="EV43" s="568"/>
      <c r="EW43" s="568"/>
      <c r="EX43" s="568"/>
      <c r="EY43" s="568"/>
      <c r="EZ43" s="568"/>
      <c r="FA43" s="568"/>
      <c r="FB43" s="568"/>
      <c r="FC43" s="568"/>
      <c r="FD43" s="568"/>
      <c r="FE43" s="568"/>
      <c r="FF43" s="568"/>
      <c r="FG43" s="568"/>
      <c r="FH43" s="568"/>
      <c r="FI43" s="568"/>
      <c r="FJ43" s="568"/>
      <c r="FK43" s="568"/>
      <c r="FL43" s="568"/>
      <c r="FM43" s="568"/>
      <c r="FN43" s="568"/>
      <c r="FO43" s="568"/>
      <c r="FP43" s="568"/>
      <c r="FQ43" s="568"/>
      <c r="FR43" s="568"/>
      <c r="FS43" s="568"/>
      <c r="FT43" s="568"/>
      <c r="FU43" s="568"/>
      <c r="FV43" s="568"/>
      <c r="FW43" s="568"/>
      <c r="FX43" s="568"/>
      <c r="FY43" s="568"/>
      <c r="FZ43" s="568"/>
      <c r="GA43" s="568"/>
      <c r="GB43" s="568"/>
      <c r="GC43" s="568"/>
      <c r="GD43" s="568"/>
      <c r="GE43" s="568"/>
      <c r="GF43" s="568"/>
      <c r="GG43" s="568"/>
      <c r="GH43" s="568"/>
      <c r="GI43" s="568"/>
      <c r="GJ43" s="568"/>
      <c r="GK43" s="568"/>
      <c r="GL43" s="568"/>
      <c r="GM43" s="568"/>
      <c r="GN43" s="568"/>
      <c r="GO43" s="568"/>
      <c r="GP43" s="568"/>
      <c r="GQ43" s="568"/>
      <c r="GR43" s="568"/>
      <c r="GS43" s="568"/>
      <c r="GT43" s="568"/>
      <c r="GU43" s="568"/>
      <c r="GV43" s="568"/>
      <c r="GW43" s="568"/>
      <c r="GX43" s="568"/>
      <c r="GY43" s="568"/>
      <c r="GZ43" s="568"/>
      <c r="HA43" s="568"/>
      <c r="HB43" s="568"/>
      <c r="HC43" s="568"/>
      <c r="HD43" s="568"/>
      <c r="HE43" s="568"/>
      <c r="HF43" s="568"/>
      <c r="HG43" s="568"/>
      <c r="HH43" s="568"/>
      <c r="HI43" s="568"/>
      <c r="HJ43" s="568"/>
      <c r="HK43" s="568"/>
      <c r="HL43" s="568"/>
      <c r="HM43" s="568"/>
      <c r="HN43" s="568"/>
      <c r="HO43" s="568"/>
      <c r="HP43" s="568"/>
      <c r="HQ43" s="568"/>
      <c r="HR43" s="568"/>
      <c r="HS43" s="568"/>
      <c r="HT43" s="568"/>
      <c r="HU43" s="568"/>
    </row>
    <row r="44" spans="2:229" s="578" customFormat="1">
      <c r="B44" s="591"/>
      <c r="AL44" s="568"/>
      <c r="AM44" s="568"/>
      <c r="AN44" s="568"/>
      <c r="AO44" s="568"/>
      <c r="AP44" s="568"/>
      <c r="AQ44" s="568"/>
      <c r="AR44" s="568"/>
      <c r="AS44" s="568"/>
      <c r="AT44" s="568"/>
      <c r="AU44" s="568"/>
      <c r="AV44" s="568"/>
      <c r="AW44" s="568"/>
      <c r="AX44" s="568"/>
      <c r="AY44" s="568"/>
      <c r="AZ44" s="568"/>
      <c r="BA44" s="568"/>
      <c r="BB44" s="568"/>
      <c r="BC44" s="568"/>
      <c r="BD44" s="568"/>
      <c r="BE44" s="568"/>
      <c r="BF44" s="568"/>
      <c r="BG44" s="568"/>
      <c r="BH44" s="568"/>
      <c r="BI44" s="568"/>
      <c r="BJ44" s="568"/>
      <c r="BK44" s="568"/>
      <c r="BL44" s="568"/>
      <c r="BM44" s="568"/>
      <c r="BN44" s="568"/>
      <c r="BO44" s="568"/>
      <c r="BP44" s="568"/>
      <c r="BQ44" s="568"/>
      <c r="BR44" s="568"/>
      <c r="BS44" s="568"/>
      <c r="BT44" s="568"/>
      <c r="BU44" s="568"/>
      <c r="BV44" s="568"/>
      <c r="BW44" s="568"/>
      <c r="BX44" s="568"/>
      <c r="BY44" s="568"/>
      <c r="BZ44" s="568"/>
      <c r="CA44" s="568"/>
      <c r="CB44" s="568"/>
      <c r="CC44" s="568"/>
      <c r="CD44" s="568"/>
      <c r="CE44" s="568"/>
      <c r="CF44" s="568"/>
      <c r="CG44" s="568"/>
      <c r="CH44" s="568"/>
      <c r="CI44" s="568"/>
      <c r="CJ44" s="568"/>
      <c r="CK44" s="568"/>
      <c r="CL44" s="568"/>
      <c r="CM44" s="568"/>
      <c r="CN44" s="568"/>
      <c r="CO44" s="568"/>
      <c r="CP44" s="568"/>
      <c r="CQ44" s="568"/>
      <c r="CR44" s="568"/>
      <c r="CS44" s="568"/>
      <c r="CT44" s="568"/>
      <c r="CU44" s="568"/>
      <c r="CV44" s="568"/>
      <c r="CW44" s="568"/>
      <c r="CX44" s="568"/>
      <c r="CY44" s="568"/>
      <c r="CZ44" s="568"/>
      <c r="DA44" s="568"/>
      <c r="DB44" s="568"/>
      <c r="DC44" s="568"/>
      <c r="DD44" s="568"/>
      <c r="DE44" s="568"/>
      <c r="DF44" s="568"/>
      <c r="DG44" s="568"/>
      <c r="DH44" s="568"/>
      <c r="DI44" s="568"/>
      <c r="DJ44" s="568"/>
      <c r="DK44" s="568"/>
      <c r="DL44" s="568"/>
      <c r="DM44" s="568"/>
      <c r="DN44" s="568"/>
      <c r="DO44" s="568"/>
      <c r="DP44" s="568"/>
      <c r="DQ44" s="568"/>
      <c r="DR44" s="568"/>
      <c r="DS44" s="568"/>
      <c r="DT44" s="568"/>
      <c r="DU44" s="568"/>
      <c r="DV44" s="568"/>
      <c r="DW44" s="568"/>
      <c r="DX44" s="568"/>
      <c r="DY44" s="568"/>
      <c r="DZ44" s="568"/>
      <c r="EA44" s="568"/>
      <c r="EB44" s="568"/>
      <c r="EC44" s="568"/>
      <c r="ED44" s="568"/>
      <c r="EE44" s="568"/>
      <c r="EF44" s="568"/>
      <c r="EG44" s="568"/>
      <c r="EH44" s="568"/>
      <c r="EI44" s="568"/>
      <c r="EJ44" s="568"/>
      <c r="EK44" s="568"/>
      <c r="EL44" s="568"/>
      <c r="EM44" s="568"/>
      <c r="EN44" s="568"/>
      <c r="EO44" s="568"/>
      <c r="EP44" s="568"/>
      <c r="EQ44" s="568"/>
      <c r="ER44" s="568"/>
      <c r="ES44" s="568"/>
      <c r="ET44" s="568"/>
      <c r="EU44" s="568"/>
      <c r="EV44" s="568"/>
      <c r="EW44" s="568"/>
      <c r="EX44" s="568"/>
      <c r="EY44" s="568"/>
      <c r="EZ44" s="568"/>
      <c r="FA44" s="568"/>
      <c r="FB44" s="568"/>
      <c r="FC44" s="568"/>
      <c r="FD44" s="568"/>
      <c r="FE44" s="568"/>
      <c r="FF44" s="568"/>
      <c r="FG44" s="568"/>
      <c r="FH44" s="568"/>
      <c r="FI44" s="568"/>
      <c r="FJ44" s="568"/>
      <c r="FK44" s="568"/>
      <c r="FL44" s="568"/>
      <c r="FM44" s="568"/>
      <c r="FN44" s="568"/>
      <c r="FO44" s="568"/>
      <c r="FP44" s="568"/>
      <c r="FQ44" s="568"/>
      <c r="FR44" s="568"/>
      <c r="FS44" s="568"/>
      <c r="FT44" s="568"/>
      <c r="FU44" s="568"/>
      <c r="FV44" s="568"/>
      <c r="FW44" s="568"/>
      <c r="FX44" s="568"/>
      <c r="FY44" s="568"/>
      <c r="FZ44" s="568"/>
      <c r="GA44" s="568"/>
      <c r="GB44" s="568"/>
      <c r="GC44" s="568"/>
      <c r="GD44" s="568"/>
      <c r="GE44" s="568"/>
      <c r="GF44" s="568"/>
      <c r="GG44" s="568"/>
      <c r="GH44" s="568"/>
      <c r="GI44" s="568"/>
      <c r="GJ44" s="568"/>
      <c r="GK44" s="568"/>
      <c r="GL44" s="568"/>
      <c r="GM44" s="568"/>
      <c r="GN44" s="568"/>
      <c r="GO44" s="568"/>
      <c r="GP44" s="568"/>
      <c r="GQ44" s="568"/>
      <c r="GR44" s="568"/>
      <c r="GS44" s="568"/>
      <c r="GT44" s="568"/>
      <c r="GU44" s="568"/>
      <c r="GV44" s="568"/>
      <c r="GW44" s="568"/>
      <c r="GX44" s="568"/>
      <c r="GY44" s="568"/>
      <c r="GZ44" s="568"/>
      <c r="HA44" s="568"/>
      <c r="HB44" s="568"/>
      <c r="HC44" s="568"/>
      <c r="HD44" s="568"/>
      <c r="HE44" s="568"/>
      <c r="HF44" s="568"/>
      <c r="HG44" s="568"/>
      <c r="HH44" s="568"/>
      <c r="HI44" s="568"/>
      <c r="HJ44" s="568"/>
      <c r="HK44" s="568"/>
      <c r="HL44" s="568"/>
      <c r="HM44" s="568"/>
      <c r="HN44" s="568"/>
      <c r="HO44" s="568"/>
      <c r="HP44" s="568"/>
      <c r="HQ44" s="568"/>
      <c r="HR44" s="568"/>
      <c r="HS44" s="568"/>
      <c r="HT44" s="568"/>
      <c r="HU44" s="568"/>
    </row>
    <row r="45" spans="2:229" s="578" customFormat="1">
      <c r="B45" s="591"/>
      <c r="AL45" s="568"/>
      <c r="AM45" s="568"/>
      <c r="AN45" s="568"/>
      <c r="AO45" s="568"/>
      <c r="AP45" s="568"/>
      <c r="AQ45" s="568"/>
      <c r="AR45" s="568"/>
      <c r="AS45" s="568"/>
      <c r="AT45" s="568"/>
      <c r="AU45" s="568"/>
      <c r="AV45" s="568"/>
      <c r="AW45" s="568"/>
      <c r="AX45" s="568"/>
      <c r="AY45" s="568"/>
      <c r="AZ45" s="568"/>
      <c r="BA45" s="568"/>
      <c r="BB45" s="568"/>
      <c r="BC45" s="568"/>
      <c r="BD45" s="568"/>
      <c r="BE45" s="568"/>
      <c r="BF45" s="568"/>
      <c r="BG45" s="568"/>
      <c r="BH45" s="568"/>
      <c r="BI45" s="568"/>
      <c r="BJ45" s="568"/>
      <c r="BK45" s="568"/>
      <c r="BL45" s="568"/>
      <c r="BM45" s="568"/>
      <c r="BN45" s="568"/>
      <c r="BO45" s="568"/>
      <c r="BP45" s="568"/>
      <c r="BQ45" s="568"/>
      <c r="BR45" s="568"/>
      <c r="BS45" s="568"/>
      <c r="BT45" s="568"/>
      <c r="BU45" s="568"/>
      <c r="BV45" s="568"/>
      <c r="BW45" s="568"/>
      <c r="BX45" s="568"/>
      <c r="BY45" s="568"/>
      <c r="BZ45" s="568"/>
      <c r="CA45" s="568"/>
      <c r="CB45" s="568"/>
      <c r="CC45" s="568"/>
      <c r="CD45" s="568"/>
      <c r="CE45" s="568"/>
      <c r="CF45" s="568"/>
      <c r="CG45" s="568"/>
      <c r="CH45" s="568"/>
      <c r="CI45" s="568"/>
      <c r="CJ45" s="568"/>
      <c r="CK45" s="568"/>
      <c r="CL45" s="568"/>
      <c r="CM45" s="568"/>
      <c r="CN45" s="568"/>
      <c r="CO45" s="568"/>
      <c r="CP45" s="568"/>
      <c r="CQ45" s="568"/>
      <c r="CR45" s="568"/>
      <c r="CS45" s="568"/>
      <c r="CT45" s="568"/>
      <c r="CU45" s="568"/>
      <c r="CV45" s="568"/>
      <c r="CW45" s="568"/>
      <c r="CX45" s="568"/>
      <c r="CY45" s="568"/>
      <c r="CZ45" s="568"/>
      <c r="DA45" s="568"/>
      <c r="DB45" s="568"/>
      <c r="DC45" s="568"/>
      <c r="DD45" s="568"/>
      <c r="DE45" s="568"/>
      <c r="DF45" s="568"/>
      <c r="DG45" s="568"/>
      <c r="DH45" s="568"/>
      <c r="DI45" s="568"/>
      <c r="DJ45" s="568"/>
      <c r="DK45" s="568"/>
      <c r="DL45" s="568"/>
      <c r="DM45" s="568"/>
      <c r="DN45" s="568"/>
      <c r="DO45" s="568"/>
      <c r="DP45" s="568"/>
      <c r="DQ45" s="568"/>
      <c r="DR45" s="568"/>
      <c r="DS45" s="568"/>
      <c r="DT45" s="568"/>
      <c r="DU45" s="568"/>
      <c r="DV45" s="568"/>
      <c r="DW45" s="568"/>
      <c r="DX45" s="568"/>
      <c r="DY45" s="568"/>
      <c r="DZ45" s="568"/>
      <c r="EA45" s="568"/>
      <c r="EB45" s="568"/>
      <c r="EC45" s="568"/>
      <c r="ED45" s="568"/>
      <c r="EE45" s="568"/>
      <c r="EF45" s="568"/>
      <c r="EG45" s="568"/>
      <c r="EH45" s="568"/>
      <c r="EI45" s="568"/>
      <c r="EJ45" s="568"/>
      <c r="EK45" s="568"/>
      <c r="EL45" s="568"/>
      <c r="EM45" s="568"/>
      <c r="EN45" s="568"/>
      <c r="EO45" s="568"/>
      <c r="EP45" s="568"/>
      <c r="EQ45" s="568"/>
      <c r="ER45" s="568"/>
      <c r="ES45" s="568"/>
      <c r="ET45" s="568"/>
      <c r="EU45" s="568"/>
      <c r="EV45" s="568"/>
      <c r="EW45" s="568"/>
      <c r="EX45" s="568"/>
      <c r="EY45" s="568"/>
      <c r="EZ45" s="568"/>
      <c r="FA45" s="568"/>
      <c r="FB45" s="568"/>
      <c r="FC45" s="568"/>
      <c r="FD45" s="568"/>
      <c r="FE45" s="568"/>
      <c r="FF45" s="568"/>
      <c r="FG45" s="568"/>
      <c r="FH45" s="568"/>
      <c r="FI45" s="568"/>
      <c r="FJ45" s="568"/>
      <c r="FK45" s="568"/>
      <c r="FL45" s="568"/>
      <c r="FM45" s="568"/>
      <c r="FN45" s="568"/>
      <c r="FO45" s="568"/>
      <c r="FP45" s="568"/>
      <c r="FQ45" s="568"/>
      <c r="FR45" s="568"/>
      <c r="FS45" s="568"/>
      <c r="FT45" s="568"/>
      <c r="FU45" s="568"/>
      <c r="FV45" s="568"/>
      <c r="FW45" s="568"/>
      <c r="FX45" s="568"/>
      <c r="FY45" s="568"/>
      <c r="FZ45" s="568"/>
      <c r="GA45" s="568"/>
      <c r="GB45" s="568"/>
      <c r="GC45" s="568"/>
      <c r="GD45" s="568"/>
      <c r="GE45" s="568"/>
      <c r="GF45" s="568"/>
      <c r="GG45" s="568"/>
      <c r="GH45" s="568"/>
      <c r="GI45" s="568"/>
      <c r="GJ45" s="568"/>
      <c r="GK45" s="568"/>
      <c r="GL45" s="568"/>
      <c r="GM45" s="568"/>
      <c r="GN45" s="568"/>
      <c r="GO45" s="568"/>
      <c r="GP45" s="568"/>
      <c r="GQ45" s="568"/>
      <c r="GR45" s="568"/>
      <c r="GS45" s="568"/>
      <c r="GT45" s="568"/>
      <c r="GU45" s="568"/>
      <c r="GV45" s="568"/>
      <c r="GW45" s="568"/>
      <c r="GX45" s="568"/>
      <c r="GY45" s="568"/>
      <c r="GZ45" s="568"/>
      <c r="HA45" s="568"/>
      <c r="HB45" s="568"/>
      <c r="HC45" s="568"/>
      <c r="HD45" s="568"/>
      <c r="HE45" s="568"/>
      <c r="HF45" s="568"/>
      <c r="HG45" s="568"/>
      <c r="HH45" s="568"/>
      <c r="HI45" s="568"/>
      <c r="HJ45" s="568"/>
      <c r="HK45" s="568"/>
      <c r="HL45" s="568"/>
      <c r="HM45" s="568"/>
      <c r="HN45" s="568"/>
      <c r="HO45" s="568"/>
      <c r="HP45" s="568"/>
      <c r="HQ45" s="568"/>
      <c r="HR45" s="568"/>
      <c r="HS45" s="568"/>
      <c r="HT45" s="568"/>
      <c r="HU45" s="568"/>
    </row>
    <row r="46" spans="2:229" s="578" customFormat="1">
      <c r="B46" s="591"/>
      <c r="AL46" s="568"/>
      <c r="AM46" s="568"/>
      <c r="AN46" s="568"/>
      <c r="AO46" s="568"/>
      <c r="AP46" s="568"/>
      <c r="AQ46" s="568"/>
      <c r="AR46" s="568"/>
      <c r="AS46" s="568"/>
      <c r="AT46" s="568"/>
      <c r="AU46" s="568"/>
      <c r="AV46" s="568"/>
      <c r="AW46" s="568"/>
      <c r="AX46" s="568"/>
      <c r="AY46" s="568"/>
      <c r="AZ46" s="568"/>
      <c r="BA46" s="568"/>
      <c r="BB46" s="568"/>
      <c r="BC46" s="568"/>
      <c r="BD46" s="568"/>
      <c r="BE46" s="568"/>
      <c r="BF46" s="568"/>
      <c r="BG46" s="568"/>
      <c r="BH46" s="568"/>
      <c r="BI46" s="568"/>
      <c r="BJ46" s="568"/>
      <c r="BK46" s="568"/>
      <c r="BL46" s="568"/>
      <c r="BM46" s="568"/>
      <c r="BN46" s="568"/>
      <c r="BO46" s="568"/>
      <c r="BP46" s="568"/>
      <c r="BQ46" s="568"/>
      <c r="BR46" s="568"/>
      <c r="BS46" s="568"/>
      <c r="BT46" s="568"/>
      <c r="BU46" s="568"/>
      <c r="BV46" s="568"/>
      <c r="BW46" s="568"/>
      <c r="BX46" s="568"/>
      <c r="BY46" s="568"/>
      <c r="BZ46" s="568"/>
      <c r="CA46" s="568"/>
      <c r="CB46" s="568"/>
      <c r="CC46" s="568"/>
      <c r="CD46" s="568"/>
      <c r="CE46" s="568"/>
      <c r="CF46" s="568"/>
      <c r="CG46" s="568"/>
      <c r="CH46" s="568"/>
      <c r="CI46" s="568"/>
      <c r="CJ46" s="568"/>
      <c r="CK46" s="568"/>
      <c r="CL46" s="568"/>
      <c r="CM46" s="568"/>
      <c r="CN46" s="568"/>
      <c r="CO46" s="568"/>
      <c r="CP46" s="568"/>
      <c r="CQ46" s="568"/>
      <c r="CR46" s="568"/>
      <c r="CS46" s="568"/>
      <c r="CT46" s="568"/>
      <c r="CU46" s="568"/>
      <c r="CV46" s="568"/>
      <c r="CW46" s="568"/>
      <c r="CX46" s="568"/>
      <c r="CY46" s="568"/>
      <c r="CZ46" s="568"/>
      <c r="DA46" s="568"/>
      <c r="DB46" s="568"/>
      <c r="DC46" s="568"/>
      <c r="DD46" s="568"/>
      <c r="DE46" s="568"/>
      <c r="DF46" s="568"/>
      <c r="DG46" s="568"/>
      <c r="DH46" s="568"/>
      <c r="DI46" s="568"/>
      <c r="DJ46" s="568"/>
      <c r="DK46" s="568"/>
      <c r="DL46" s="568"/>
      <c r="DM46" s="568"/>
      <c r="DN46" s="568"/>
      <c r="DO46" s="568"/>
      <c r="DP46" s="568"/>
      <c r="DQ46" s="568"/>
      <c r="DR46" s="568"/>
      <c r="DS46" s="568"/>
      <c r="DT46" s="568"/>
      <c r="DU46" s="568"/>
      <c r="DV46" s="568"/>
      <c r="DW46" s="568"/>
      <c r="DX46" s="568"/>
      <c r="DY46" s="568"/>
      <c r="DZ46" s="568"/>
      <c r="EA46" s="568"/>
      <c r="EB46" s="568"/>
      <c r="EC46" s="568"/>
      <c r="ED46" s="568"/>
      <c r="EE46" s="568"/>
      <c r="EF46" s="568"/>
      <c r="EG46" s="568"/>
      <c r="EH46" s="568"/>
      <c r="EI46" s="568"/>
      <c r="EJ46" s="568"/>
      <c r="EK46" s="568"/>
      <c r="EL46" s="568"/>
      <c r="EM46" s="568"/>
      <c r="EN46" s="568"/>
      <c r="EO46" s="568"/>
      <c r="EP46" s="568"/>
      <c r="EQ46" s="568"/>
      <c r="ER46" s="568"/>
      <c r="ES46" s="568"/>
      <c r="ET46" s="568"/>
      <c r="EU46" s="568"/>
      <c r="EV46" s="568"/>
      <c r="EW46" s="568"/>
      <c r="EX46" s="568"/>
      <c r="EY46" s="568"/>
      <c r="EZ46" s="568"/>
      <c r="FA46" s="568"/>
      <c r="FB46" s="568"/>
      <c r="FC46" s="568"/>
      <c r="FD46" s="568"/>
      <c r="FE46" s="568"/>
      <c r="FF46" s="568"/>
      <c r="FG46" s="568"/>
      <c r="FH46" s="568"/>
      <c r="FI46" s="568"/>
      <c r="FJ46" s="568"/>
      <c r="FK46" s="568"/>
      <c r="FL46" s="568"/>
      <c r="FM46" s="568"/>
      <c r="FN46" s="568"/>
      <c r="FO46" s="568"/>
      <c r="FP46" s="568"/>
      <c r="FQ46" s="568"/>
      <c r="FR46" s="568"/>
      <c r="FS46" s="568"/>
      <c r="FT46" s="568"/>
      <c r="FU46" s="568"/>
      <c r="FV46" s="568"/>
      <c r="FW46" s="568"/>
      <c r="FX46" s="568"/>
      <c r="FY46" s="568"/>
      <c r="FZ46" s="568"/>
      <c r="GA46" s="568"/>
      <c r="GB46" s="568"/>
      <c r="GC46" s="568"/>
      <c r="GD46" s="568"/>
      <c r="GE46" s="568"/>
      <c r="GF46" s="568"/>
      <c r="GG46" s="568"/>
      <c r="GH46" s="568"/>
      <c r="GI46" s="568"/>
      <c r="GJ46" s="568"/>
      <c r="GK46" s="568"/>
      <c r="GL46" s="568"/>
      <c r="GM46" s="568"/>
      <c r="GN46" s="568"/>
      <c r="GO46" s="568"/>
      <c r="GP46" s="568"/>
      <c r="GQ46" s="568"/>
      <c r="GR46" s="568"/>
      <c r="GS46" s="568"/>
      <c r="GT46" s="568"/>
      <c r="GU46" s="568"/>
      <c r="GV46" s="568"/>
      <c r="GW46" s="568"/>
      <c r="GX46" s="568"/>
      <c r="GY46" s="568"/>
      <c r="GZ46" s="568"/>
      <c r="HA46" s="568"/>
      <c r="HB46" s="568"/>
      <c r="HC46" s="568"/>
      <c r="HD46" s="568"/>
      <c r="HE46" s="568"/>
      <c r="HF46" s="568"/>
      <c r="HG46" s="568"/>
      <c r="HH46" s="568"/>
      <c r="HI46" s="568"/>
      <c r="HJ46" s="568"/>
      <c r="HK46" s="568"/>
      <c r="HL46" s="568"/>
      <c r="HM46" s="568"/>
      <c r="HN46" s="568"/>
      <c r="HO46" s="568"/>
      <c r="HP46" s="568"/>
      <c r="HQ46" s="568"/>
      <c r="HR46" s="568"/>
      <c r="HS46" s="568"/>
      <c r="HT46" s="568"/>
      <c r="HU46" s="568"/>
    </row>
    <row r="47" spans="2:229" s="578" customFormat="1">
      <c r="B47" s="591"/>
      <c r="AL47" s="568"/>
      <c r="AM47" s="568"/>
      <c r="AN47" s="568"/>
      <c r="AO47" s="568"/>
      <c r="AP47" s="568"/>
      <c r="AQ47" s="568"/>
      <c r="AR47" s="568"/>
      <c r="AS47" s="568"/>
      <c r="AT47" s="568"/>
      <c r="AU47" s="568"/>
      <c r="AV47" s="568"/>
      <c r="AW47" s="568"/>
      <c r="AX47" s="568"/>
      <c r="AY47" s="568"/>
      <c r="AZ47" s="568"/>
      <c r="BA47" s="568"/>
      <c r="BB47" s="568"/>
      <c r="BC47" s="568"/>
      <c r="BD47" s="568"/>
      <c r="BE47" s="568"/>
      <c r="BF47" s="568"/>
      <c r="BG47" s="568"/>
      <c r="BH47" s="568"/>
      <c r="BI47" s="568"/>
      <c r="BJ47" s="568"/>
      <c r="BK47" s="568"/>
      <c r="BL47" s="568"/>
      <c r="BM47" s="568"/>
      <c r="BN47" s="568"/>
      <c r="BO47" s="568"/>
      <c r="BP47" s="568"/>
      <c r="BQ47" s="568"/>
      <c r="BR47" s="568"/>
      <c r="BS47" s="568"/>
      <c r="BT47" s="568"/>
      <c r="BU47" s="568"/>
      <c r="BV47" s="568"/>
      <c r="BW47" s="568"/>
      <c r="BX47" s="568"/>
      <c r="BY47" s="568"/>
      <c r="BZ47" s="568"/>
      <c r="CA47" s="568"/>
      <c r="CB47" s="568"/>
      <c r="CC47" s="568"/>
      <c r="CD47" s="568"/>
      <c r="CE47" s="568"/>
      <c r="CF47" s="568"/>
      <c r="CG47" s="568"/>
      <c r="CH47" s="568"/>
      <c r="CI47" s="568"/>
      <c r="CJ47" s="568"/>
      <c r="CK47" s="568"/>
      <c r="CL47" s="568"/>
      <c r="CM47" s="568"/>
      <c r="CN47" s="568"/>
      <c r="CO47" s="568"/>
      <c r="CP47" s="568"/>
      <c r="CQ47" s="568"/>
      <c r="CR47" s="568"/>
      <c r="CS47" s="568"/>
      <c r="CT47" s="568"/>
      <c r="CU47" s="568"/>
      <c r="CV47" s="568"/>
      <c r="CW47" s="568"/>
      <c r="CX47" s="568"/>
      <c r="CY47" s="568"/>
      <c r="CZ47" s="568"/>
      <c r="DA47" s="568"/>
      <c r="DB47" s="568"/>
      <c r="DC47" s="568"/>
      <c r="DD47" s="568"/>
      <c r="DE47" s="568"/>
      <c r="DF47" s="568"/>
      <c r="DG47" s="568"/>
      <c r="DH47" s="568"/>
      <c r="DI47" s="568"/>
      <c r="DJ47" s="568"/>
      <c r="DK47" s="568"/>
      <c r="DL47" s="568"/>
      <c r="DM47" s="568"/>
      <c r="DN47" s="568"/>
      <c r="DO47" s="568"/>
      <c r="DP47" s="568"/>
      <c r="DQ47" s="568"/>
      <c r="DR47" s="568"/>
      <c r="DS47" s="568"/>
      <c r="DT47" s="568"/>
      <c r="DU47" s="568"/>
      <c r="DV47" s="568"/>
      <c r="DW47" s="568"/>
      <c r="DX47" s="568"/>
      <c r="DY47" s="568"/>
      <c r="DZ47" s="568"/>
      <c r="EA47" s="568"/>
      <c r="EB47" s="568"/>
      <c r="EC47" s="568"/>
      <c r="ED47" s="568"/>
      <c r="EE47" s="568"/>
      <c r="EF47" s="568"/>
      <c r="EG47" s="568"/>
      <c r="EH47" s="568"/>
      <c r="EI47" s="568"/>
      <c r="EJ47" s="568"/>
      <c r="EK47" s="568"/>
      <c r="EL47" s="568"/>
      <c r="EM47" s="568"/>
      <c r="EN47" s="568"/>
      <c r="EO47" s="568"/>
      <c r="EP47" s="568"/>
      <c r="EQ47" s="568"/>
      <c r="ER47" s="568"/>
      <c r="ES47" s="568"/>
      <c r="ET47" s="568"/>
      <c r="EU47" s="568"/>
      <c r="EV47" s="568"/>
      <c r="EW47" s="568"/>
      <c r="EX47" s="568"/>
      <c r="EY47" s="568"/>
      <c r="EZ47" s="568"/>
      <c r="FA47" s="568"/>
      <c r="FB47" s="568"/>
      <c r="FC47" s="568"/>
      <c r="FD47" s="568"/>
      <c r="FE47" s="568"/>
      <c r="FF47" s="568"/>
      <c r="FG47" s="568"/>
      <c r="FH47" s="568"/>
      <c r="FI47" s="568"/>
      <c r="FJ47" s="568"/>
      <c r="FK47" s="568"/>
      <c r="FL47" s="568"/>
      <c r="FM47" s="568"/>
      <c r="FN47" s="568"/>
      <c r="FO47" s="568"/>
      <c r="FP47" s="568"/>
      <c r="FQ47" s="568"/>
      <c r="FR47" s="568"/>
      <c r="FS47" s="568"/>
      <c r="FT47" s="568"/>
      <c r="FU47" s="568"/>
      <c r="FV47" s="568"/>
      <c r="FW47" s="568"/>
      <c r="FX47" s="568"/>
      <c r="FY47" s="568"/>
      <c r="FZ47" s="568"/>
      <c r="GA47" s="568"/>
      <c r="GB47" s="568"/>
      <c r="GC47" s="568"/>
      <c r="GD47" s="568"/>
      <c r="GE47" s="568"/>
      <c r="GF47" s="568"/>
      <c r="GG47" s="568"/>
      <c r="GH47" s="568"/>
      <c r="GI47" s="568"/>
      <c r="GJ47" s="568"/>
      <c r="GK47" s="568"/>
      <c r="GL47" s="568"/>
      <c r="GM47" s="568"/>
      <c r="GN47" s="568"/>
      <c r="GO47" s="568"/>
      <c r="GP47" s="568"/>
      <c r="GQ47" s="568"/>
      <c r="GR47" s="568"/>
      <c r="GS47" s="568"/>
      <c r="GT47" s="568"/>
      <c r="GU47" s="568"/>
      <c r="GV47" s="568"/>
      <c r="GW47" s="568"/>
      <c r="GX47" s="568"/>
      <c r="GY47" s="568"/>
      <c r="GZ47" s="568"/>
      <c r="HA47" s="568"/>
      <c r="HB47" s="568"/>
      <c r="HC47" s="568"/>
      <c r="HD47" s="568"/>
      <c r="HE47" s="568"/>
      <c r="HF47" s="568"/>
      <c r="HG47" s="568"/>
      <c r="HH47" s="568"/>
      <c r="HI47" s="568"/>
      <c r="HJ47" s="568"/>
      <c r="HK47" s="568"/>
      <c r="HL47" s="568"/>
      <c r="HM47" s="568"/>
      <c r="HN47" s="568"/>
      <c r="HO47" s="568"/>
      <c r="HP47" s="568"/>
      <c r="HQ47" s="568"/>
      <c r="HR47" s="568"/>
      <c r="HS47" s="568"/>
      <c r="HT47" s="568"/>
      <c r="HU47" s="568"/>
    </row>
    <row r="48" spans="2:229" s="578" customFormat="1">
      <c r="B48" s="591"/>
      <c r="AL48" s="568"/>
      <c r="AM48" s="568"/>
      <c r="AN48" s="568"/>
      <c r="AO48" s="568"/>
      <c r="AP48" s="568"/>
      <c r="AQ48" s="568"/>
      <c r="AR48" s="568"/>
      <c r="AS48" s="568"/>
      <c r="AT48" s="568"/>
      <c r="AU48" s="568"/>
      <c r="AV48" s="568"/>
      <c r="AW48" s="568"/>
      <c r="AX48" s="568"/>
      <c r="AY48" s="568"/>
      <c r="AZ48" s="568"/>
      <c r="BA48" s="568"/>
      <c r="BB48" s="568"/>
      <c r="BC48" s="568"/>
      <c r="BD48" s="568"/>
      <c r="BE48" s="568"/>
      <c r="BF48" s="568"/>
      <c r="BG48" s="568"/>
      <c r="BH48" s="568"/>
      <c r="BI48" s="568"/>
      <c r="BJ48" s="568"/>
      <c r="BK48" s="568"/>
      <c r="BL48" s="568"/>
      <c r="BM48" s="568"/>
      <c r="BN48" s="568"/>
      <c r="BO48" s="568"/>
      <c r="BP48" s="568"/>
      <c r="BQ48" s="568"/>
      <c r="BR48" s="568"/>
      <c r="BS48" s="568"/>
      <c r="BT48" s="568"/>
      <c r="BU48" s="568"/>
      <c r="BV48" s="568"/>
      <c r="BW48" s="568"/>
      <c r="BX48" s="568"/>
      <c r="BY48" s="568"/>
      <c r="BZ48" s="568"/>
      <c r="CA48" s="568"/>
      <c r="CB48" s="568"/>
      <c r="CC48" s="568"/>
      <c r="CD48" s="568"/>
      <c r="CE48" s="568"/>
      <c r="CF48" s="568"/>
      <c r="CG48" s="568"/>
      <c r="CH48" s="568"/>
      <c r="CI48" s="568"/>
      <c r="CJ48" s="568"/>
      <c r="CK48" s="568"/>
      <c r="CL48" s="568"/>
      <c r="CM48" s="568"/>
      <c r="CN48" s="568"/>
      <c r="CO48" s="568"/>
      <c r="CP48" s="568"/>
      <c r="CQ48" s="568"/>
      <c r="CR48" s="568"/>
      <c r="CS48" s="568"/>
      <c r="CT48" s="568"/>
      <c r="CU48" s="568"/>
      <c r="CV48" s="568"/>
      <c r="CW48" s="568"/>
      <c r="CX48" s="568"/>
      <c r="CY48" s="568"/>
      <c r="CZ48" s="568"/>
      <c r="DA48" s="568"/>
      <c r="DB48" s="568"/>
      <c r="DC48" s="568"/>
      <c r="DD48" s="568"/>
      <c r="DE48" s="568"/>
      <c r="DF48" s="568"/>
      <c r="DG48" s="568"/>
      <c r="DH48" s="568"/>
      <c r="DI48" s="568"/>
      <c r="DJ48" s="568"/>
      <c r="DK48" s="568"/>
      <c r="DL48" s="568"/>
      <c r="DM48" s="568"/>
      <c r="DN48" s="568"/>
      <c r="DO48" s="568"/>
      <c r="DP48" s="568"/>
      <c r="DQ48" s="568"/>
      <c r="DR48" s="568"/>
      <c r="DS48" s="568"/>
      <c r="DT48" s="568"/>
      <c r="DU48" s="568"/>
      <c r="DV48" s="568"/>
      <c r="DW48" s="568"/>
      <c r="DX48" s="568"/>
      <c r="DY48" s="568"/>
      <c r="DZ48" s="568"/>
      <c r="EA48" s="568"/>
      <c r="EB48" s="568"/>
      <c r="EC48" s="568"/>
      <c r="ED48" s="568"/>
      <c r="EE48" s="568"/>
      <c r="EF48" s="568"/>
      <c r="EG48" s="568"/>
      <c r="EH48" s="568"/>
      <c r="EI48" s="568"/>
      <c r="EJ48" s="568"/>
      <c r="EK48" s="568"/>
      <c r="EL48" s="568"/>
      <c r="EM48" s="568"/>
      <c r="EN48" s="568"/>
      <c r="EO48" s="568"/>
      <c r="EP48" s="568"/>
      <c r="EQ48" s="568"/>
      <c r="ER48" s="568"/>
      <c r="ES48" s="568"/>
      <c r="ET48" s="568"/>
      <c r="EU48" s="568"/>
      <c r="EV48" s="568"/>
      <c r="EW48" s="568"/>
      <c r="EX48" s="568"/>
      <c r="EY48" s="568"/>
      <c r="EZ48" s="568"/>
      <c r="FA48" s="568"/>
      <c r="FB48" s="568"/>
      <c r="FC48" s="568"/>
      <c r="FD48" s="568"/>
      <c r="FE48" s="568"/>
      <c r="FF48" s="568"/>
      <c r="FG48" s="568"/>
      <c r="FH48" s="568"/>
      <c r="FI48" s="568"/>
      <c r="FJ48" s="568"/>
      <c r="FK48" s="568"/>
      <c r="FL48" s="568"/>
      <c r="FM48" s="568"/>
      <c r="FN48" s="568"/>
      <c r="FO48" s="568"/>
      <c r="FP48" s="568"/>
      <c r="FQ48" s="568"/>
      <c r="FR48" s="568"/>
      <c r="FS48" s="568"/>
      <c r="FT48" s="568"/>
      <c r="FU48" s="568"/>
      <c r="FV48" s="568"/>
      <c r="FW48" s="568"/>
      <c r="FX48" s="568"/>
      <c r="FY48" s="568"/>
      <c r="FZ48" s="568"/>
      <c r="GA48" s="568"/>
      <c r="GB48" s="568"/>
      <c r="GC48" s="568"/>
      <c r="GD48" s="568"/>
      <c r="GE48" s="568"/>
      <c r="GF48" s="568"/>
      <c r="GG48" s="568"/>
      <c r="GH48" s="568"/>
      <c r="GI48" s="568"/>
      <c r="GJ48" s="568"/>
      <c r="GK48" s="568"/>
      <c r="GL48" s="568"/>
      <c r="GM48" s="568"/>
      <c r="GN48" s="568"/>
      <c r="GO48" s="568"/>
      <c r="GP48" s="568"/>
      <c r="GQ48" s="568"/>
      <c r="GR48" s="568"/>
      <c r="GS48" s="568"/>
      <c r="GT48" s="568"/>
      <c r="GU48" s="568"/>
      <c r="GV48" s="568"/>
      <c r="GW48" s="568"/>
      <c r="GX48" s="568"/>
      <c r="GY48" s="568"/>
      <c r="GZ48" s="568"/>
      <c r="HA48" s="568"/>
      <c r="HB48" s="568"/>
      <c r="HC48" s="568"/>
      <c r="HD48" s="568"/>
      <c r="HE48" s="568"/>
      <c r="HF48" s="568"/>
      <c r="HG48" s="568"/>
      <c r="HH48" s="568"/>
      <c r="HI48" s="568"/>
      <c r="HJ48" s="568"/>
      <c r="HK48" s="568"/>
      <c r="HL48" s="568"/>
      <c r="HM48" s="568"/>
      <c r="HN48" s="568"/>
      <c r="HO48" s="568"/>
      <c r="HP48" s="568"/>
      <c r="HQ48" s="568"/>
      <c r="HR48" s="568"/>
      <c r="HS48" s="568"/>
      <c r="HT48" s="568"/>
      <c r="HU48" s="568"/>
    </row>
    <row r="49" spans="2:229" s="578" customFormat="1">
      <c r="B49" s="591"/>
      <c r="AL49" s="568"/>
      <c r="AM49" s="568"/>
      <c r="AN49" s="568"/>
      <c r="AO49" s="568"/>
      <c r="AP49" s="568"/>
      <c r="AQ49" s="568"/>
      <c r="AR49" s="568"/>
      <c r="AS49" s="568"/>
      <c r="AT49" s="568"/>
      <c r="AU49" s="568"/>
      <c r="AV49" s="568"/>
      <c r="AW49" s="568"/>
      <c r="AX49" s="568"/>
      <c r="AY49" s="568"/>
      <c r="AZ49" s="568"/>
      <c r="BA49" s="568"/>
      <c r="BB49" s="568"/>
      <c r="BC49" s="568"/>
      <c r="BD49" s="568"/>
      <c r="BE49" s="568"/>
      <c r="BF49" s="568"/>
      <c r="BG49" s="568"/>
      <c r="BH49" s="568"/>
      <c r="BI49" s="568"/>
      <c r="BJ49" s="568"/>
      <c r="BK49" s="568"/>
      <c r="BL49" s="568"/>
      <c r="BM49" s="568"/>
      <c r="BN49" s="568"/>
      <c r="BO49" s="568"/>
      <c r="BP49" s="568"/>
      <c r="BQ49" s="568"/>
      <c r="BR49" s="568"/>
      <c r="BS49" s="568"/>
      <c r="BT49" s="568"/>
      <c r="BU49" s="568"/>
      <c r="BV49" s="568"/>
      <c r="BW49" s="568"/>
      <c r="BX49" s="568"/>
      <c r="BY49" s="568"/>
      <c r="BZ49" s="568"/>
      <c r="CA49" s="568"/>
      <c r="CB49" s="568"/>
      <c r="CC49" s="568"/>
      <c r="CD49" s="568"/>
      <c r="CE49" s="568"/>
      <c r="CF49" s="568"/>
      <c r="CG49" s="568"/>
      <c r="CH49" s="568"/>
      <c r="CI49" s="568"/>
      <c r="CJ49" s="568"/>
      <c r="CK49" s="568"/>
      <c r="CL49" s="568"/>
      <c r="CM49" s="568"/>
      <c r="CN49" s="568"/>
      <c r="CO49" s="568"/>
      <c r="CP49" s="568"/>
      <c r="CQ49" s="568"/>
      <c r="CR49" s="568"/>
      <c r="CS49" s="568"/>
      <c r="CT49" s="568"/>
      <c r="CU49" s="568"/>
      <c r="CV49" s="568"/>
      <c r="CW49" s="568"/>
      <c r="CX49" s="568"/>
      <c r="CY49" s="568"/>
      <c r="CZ49" s="568"/>
      <c r="DA49" s="568"/>
      <c r="DB49" s="568"/>
      <c r="DC49" s="568"/>
      <c r="DD49" s="568"/>
      <c r="DE49" s="568"/>
      <c r="DF49" s="568"/>
      <c r="DG49" s="568"/>
      <c r="DH49" s="568"/>
      <c r="DI49" s="568"/>
      <c r="DJ49" s="568"/>
      <c r="DK49" s="568"/>
      <c r="DL49" s="568"/>
      <c r="DM49" s="568"/>
      <c r="DN49" s="568"/>
      <c r="DO49" s="568"/>
      <c r="DP49" s="568"/>
      <c r="DQ49" s="568"/>
      <c r="DR49" s="568"/>
      <c r="DS49" s="568"/>
      <c r="DT49" s="568"/>
      <c r="DU49" s="568"/>
      <c r="DV49" s="568"/>
      <c r="DW49" s="568"/>
      <c r="DX49" s="568"/>
      <c r="DY49" s="568"/>
      <c r="DZ49" s="568"/>
      <c r="EA49" s="568"/>
      <c r="EB49" s="568"/>
      <c r="EC49" s="568"/>
      <c r="ED49" s="568"/>
      <c r="EE49" s="568"/>
      <c r="EF49" s="568"/>
      <c r="EG49" s="568"/>
      <c r="EH49" s="568"/>
      <c r="EI49" s="568"/>
      <c r="EJ49" s="568"/>
      <c r="EK49" s="568"/>
      <c r="EL49" s="568"/>
      <c r="EM49" s="568"/>
      <c r="EN49" s="568"/>
      <c r="EO49" s="568"/>
      <c r="EP49" s="568"/>
      <c r="EQ49" s="568"/>
      <c r="ER49" s="568"/>
      <c r="ES49" s="568"/>
      <c r="ET49" s="568"/>
      <c r="EU49" s="568"/>
      <c r="EV49" s="568"/>
      <c r="EW49" s="568"/>
      <c r="EX49" s="568"/>
      <c r="EY49" s="568"/>
      <c r="EZ49" s="568"/>
      <c r="FA49" s="568"/>
      <c r="FB49" s="568"/>
      <c r="FC49" s="568"/>
      <c r="FD49" s="568"/>
      <c r="FE49" s="568"/>
      <c r="FF49" s="568"/>
      <c r="FG49" s="568"/>
      <c r="FH49" s="568"/>
      <c r="FI49" s="568"/>
      <c r="FJ49" s="568"/>
      <c r="FK49" s="568"/>
      <c r="FL49" s="568"/>
      <c r="FM49" s="568"/>
      <c r="FN49" s="568"/>
      <c r="FO49" s="568"/>
      <c r="FP49" s="568"/>
      <c r="FQ49" s="568"/>
      <c r="FR49" s="568"/>
      <c r="FS49" s="568"/>
      <c r="FT49" s="568"/>
      <c r="FU49" s="568"/>
      <c r="FV49" s="568"/>
      <c r="FW49" s="568"/>
      <c r="FX49" s="568"/>
      <c r="FY49" s="568"/>
      <c r="FZ49" s="568"/>
      <c r="GA49" s="568"/>
      <c r="GB49" s="568"/>
      <c r="GC49" s="568"/>
      <c r="GD49" s="568"/>
      <c r="GE49" s="568"/>
      <c r="GF49" s="568"/>
      <c r="GG49" s="568"/>
      <c r="GH49" s="568"/>
      <c r="GI49" s="568"/>
      <c r="GJ49" s="568"/>
      <c r="GK49" s="568"/>
      <c r="GL49" s="568"/>
      <c r="GM49" s="568"/>
      <c r="GN49" s="568"/>
      <c r="GO49" s="568"/>
      <c r="GP49" s="568"/>
      <c r="GQ49" s="568"/>
      <c r="GR49" s="568"/>
      <c r="GS49" s="568"/>
      <c r="GT49" s="568"/>
      <c r="GU49" s="568"/>
      <c r="GV49" s="568"/>
      <c r="GW49" s="568"/>
      <c r="GX49" s="568"/>
      <c r="GY49" s="568"/>
      <c r="GZ49" s="568"/>
      <c r="HA49" s="568"/>
      <c r="HB49" s="568"/>
      <c r="HC49" s="568"/>
      <c r="HD49" s="568"/>
      <c r="HE49" s="568"/>
      <c r="HF49" s="568"/>
      <c r="HG49" s="568"/>
      <c r="HH49" s="568"/>
      <c r="HI49" s="568"/>
      <c r="HJ49" s="568"/>
      <c r="HK49" s="568"/>
      <c r="HL49" s="568"/>
      <c r="HM49" s="568"/>
      <c r="HN49" s="568"/>
      <c r="HO49" s="568"/>
      <c r="HP49" s="568"/>
      <c r="HQ49" s="568"/>
      <c r="HR49" s="568"/>
      <c r="HS49" s="568"/>
      <c r="HT49" s="568"/>
      <c r="HU49" s="568"/>
    </row>
    <row r="50" spans="2:229" s="578" customFormat="1">
      <c r="B50" s="591"/>
      <c r="AL50" s="568"/>
      <c r="AM50" s="568"/>
      <c r="AN50" s="568"/>
      <c r="AO50" s="568"/>
      <c r="AP50" s="568"/>
      <c r="AQ50" s="568"/>
      <c r="AR50" s="568"/>
      <c r="AS50" s="568"/>
      <c r="AT50" s="568"/>
      <c r="AU50" s="568"/>
      <c r="AV50" s="568"/>
      <c r="AW50" s="568"/>
      <c r="AX50" s="568"/>
      <c r="AY50" s="568"/>
      <c r="AZ50" s="568"/>
      <c r="BA50" s="568"/>
      <c r="BB50" s="568"/>
      <c r="BC50" s="568"/>
      <c r="BD50" s="568"/>
      <c r="BE50" s="568"/>
      <c r="BF50" s="568"/>
      <c r="BG50" s="568"/>
      <c r="BH50" s="568"/>
      <c r="BI50" s="568"/>
      <c r="BJ50" s="568"/>
      <c r="BK50" s="568"/>
      <c r="BL50" s="568"/>
      <c r="BM50" s="568"/>
      <c r="BN50" s="568"/>
      <c r="BO50" s="568"/>
      <c r="BP50" s="568"/>
      <c r="BQ50" s="568"/>
      <c r="BR50" s="568"/>
      <c r="BS50" s="568"/>
      <c r="BT50" s="568"/>
      <c r="BU50" s="568"/>
      <c r="BV50" s="568"/>
      <c r="BW50" s="568"/>
      <c r="BX50" s="568"/>
      <c r="BY50" s="568"/>
      <c r="BZ50" s="568"/>
      <c r="CA50" s="568"/>
      <c r="CB50" s="568"/>
      <c r="CC50" s="568"/>
      <c r="CD50" s="568"/>
      <c r="CE50" s="568"/>
      <c r="CF50" s="568"/>
      <c r="CG50" s="568"/>
      <c r="CH50" s="568"/>
      <c r="CI50" s="568"/>
      <c r="CJ50" s="568"/>
      <c r="CK50" s="568"/>
      <c r="CL50" s="568"/>
      <c r="CM50" s="568"/>
      <c r="CN50" s="568"/>
      <c r="CO50" s="568"/>
      <c r="CP50" s="568"/>
      <c r="CQ50" s="568"/>
      <c r="CR50" s="568"/>
      <c r="CS50" s="568"/>
      <c r="CT50" s="568"/>
      <c r="CU50" s="568"/>
      <c r="CV50" s="568"/>
      <c r="CW50" s="568"/>
      <c r="CX50" s="568"/>
      <c r="CY50" s="568"/>
      <c r="CZ50" s="568"/>
      <c r="DA50" s="568"/>
      <c r="DB50" s="568"/>
      <c r="DC50" s="568"/>
      <c r="DD50" s="568"/>
      <c r="DE50" s="568"/>
      <c r="DF50" s="568"/>
      <c r="DG50" s="568"/>
      <c r="DH50" s="568"/>
      <c r="DI50" s="568"/>
      <c r="DJ50" s="568"/>
      <c r="DK50" s="568"/>
      <c r="DL50" s="568"/>
      <c r="DM50" s="568"/>
      <c r="DN50" s="568"/>
      <c r="DO50" s="568"/>
      <c r="DP50" s="568"/>
      <c r="DQ50" s="568"/>
      <c r="DR50" s="568"/>
      <c r="DS50" s="568"/>
      <c r="DT50" s="568"/>
      <c r="DU50" s="568"/>
      <c r="DV50" s="568"/>
      <c r="DW50" s="568"/>
      <c r="DX50" s="568"/>
      <c r="DY50" s="568"/>
      <c r="DZ50" s="568"/>
      <c r="EA50" s="568"/>
      <c r="EB50" s="568"/>
      <c r="EC50" s="568"/>
      <c r="ED50" s="568"/>
      <c r="EE50" s="568"/>
      <c r="EF50" s="568"/>
      <c r="EG50" s="568"/>
      <c r="EH50" s="568"/>
      <c r="EI50" s="568"/>
      <c r="EJ50" s="568"/>
      <c r="EK50" s="568"/>
      <c r="EL50" s="568"/>
      <c r="EM50" s="568"/>
      <c r="EN50" s="568"/>
      <c r="EO50" s="568"/>
      <c r="EP50" s="568"/>
      <c r="EQ50" s="568"/>
      <c r="ER50" s="568"/>
      <c r="ES50" s="568"/>
      <c r="ET50" s="568"/>
      <c r="EU50" s="568"/>
      <c r="EV50" s="568"/>
      <c r="EW50" s="568"/>
      <c r="EX50" s="568"/>
      <c r="EY50" s="568"/>
      <c r="EZ50" s="568"/>
      <c r="FA50" s="568"/>
      <c r="FB50" s="568"/>
      <c r="FC50" s="568"/>
      <c r="FD50" s="568"/>
      <c r="FE50" s="568"/>
      <c r="FF50" s="568"/>
      <c r="FG50" s="568"/>
      <c r="FH50" s="568"/>
      <c r="FI50" s="568"/>
      <c r="FJ50" s="568"/>
      <c r="FK50" s="568"/>
      <c r="FL50" s="568"/>
      <c r="FM50" s="568"/>
      <c r="FN50" s="568"/>
      <c r="FO50" s="568"/>
      <c r="FP50" s="568"/>
      <c r="FQ50" s="568"/>
      <c r="FR50" s="568"/>
      <c r="FS50" s="568"/>
      <c r="FT50" s="568"/>
      <c r="FU50" s="568"/>
      <c r="FV50" s="568"/>
      <c r="FW50" s="568"/>
      <c r="FX50" s="568"/>
      <c r="FY50" s="568"/>
      <c r="FZ50" s="568"/>
      <c r="GA50" s="568"/>
      <c r="GB50" s="568"/>
      <c r="GC50" s="568"/>
      <c r="GD50" s="568"/>
      <c r="GE50" s="568"/>
      <c r="GF50" s="568"/>
      <c r="GG50" s="568"/>
      <c r="GH50" s="568"/>
      <c r="GI50" s="568"/>
      <c r="GJ50" s="568"/>
      <c r="GK50" s="568"/>
      <c r="GL50" s="568"/>
      <c r="GM50" s="568"/>
      <c r="GN50" s="568"/>
      <c r="GO50" s="568"/>
      <c r="GP50" s="568"/>
      <c r="GQ50" s="568"/>
      <c r="GR50" s="568"/>
      <c r="GS50" s="568"/>
      <c r="GT50" s="568"/>
      <c r="GU50" s="568"/>
      <c r="GV50" s="568"/>
      <c r="GW50" s="568"/>
      <c r="GX50" s="568"/>
      <c r="GY50" s="568"/>
      <c r="GZ50" s="568"/>
      <c r="HA50" s="568"/>
      <c r="HB50" s="568"/>
      <c r="HC50" s="568"/>
      <c r="HD50" s="568"/>
      <c r="HE50" s="568"/>
      <c r="HF50" s="568"/>
      <c r="HG50" s="568"/>
      <c r="HH50" s="568"/>
      <c r="HI50" s="568"/>
      <c r="HJ50" s="568"/>
      <c r="HK50" s="568"/>
      <c r="HL50" s="568"/>
      <c r="HM50" s="568"/>
      <c r="HN50" s="568"/>
      <c r="HO50" s="568"/>
      <c r="HP50" s="568"/>
      <c r="HQ50" s="568"/>
      <c r="HR50" s="568"/>
      <c r="HS50" s="568"/>
      <c r="HT50" s="568"/>
      <c r="HU50" s="568"/>
    </row>
    <row r="51" spans="2:229" s="578" customFormat="1">
      <c r="B51" s="591"/>
      <c r="AL51" s="568"/>
      <c r="AM51" s="568"/>
      <c r="AN51" s="568"/>
      <c r="AO51" s="568"/>
      <c r="AP51" s="568"/>
      <c r="AQ51" s="568"/>
      <c r="AR51" s="568"/>
      <c r="AS51" s="568"/>
      <c r="AT51" s="568"/>
      <c r="AU51" s="568"/>
      <c r="AV51" s="568"/>
      <c r="AW51" s="568"/>
      <c r="AX51" s="568"/>
      <c r="AY51" s="568"/>
      <c r="AZ51" s="568"/>
      <c r="BA51" s="568"/>
      <c r="BB51" s="568"/>
      <c r="BC51" s="568"/>
      <c r="BD51" s="568"/>
      <c r="BE51" s="568"/>
      <c r="BF51" s="568"/>
      <c r="BG51" s="568"/>
      <c r="BH51" s="568"/>
      <c r="BI51" s="568"/>
      <c r="BJ51" s="568"/>
      <c r="BK51" s="568"/>
      <c r="BL51" s="568"/>
      <c r="BM51" s="568"/>
      <c r="BN51" s="568"/>
      <c r="BO51" s="568"/>
      <c r="BP51" s="568"/>
      <c r="BQ51" s="568"/>
      <c r="BR51" s="568"/>
      <c r="BS51" s="568"/>
      <c r="BT51" s="568"/>
      <c r="BU51" s="568"/>
      <c r="BV51" s="568"/>
      <c r="BW51" s="568"/>
      <c r="BX51" s="568"/>
      <c r="BY51" s="568"/>
      <c r="BZ51" s="568"/>
      <c r="CA51" s="568"/>
      <c r="CB51" s="568"/>
      <c r="CC51" s="568"/>
      <c r="CD51" s="568"/>
      <c r="CE51" s="568"/>
      <c r="CF51" s="568"/>
      <c r="CG51" s="568"/>
      <c r="CH51" s="568"/>
      <c r="CI51" s="568"/>
      <c r="CJ51" s="568"/>
      <c r="CK51" s="568"/>
      <c r="CL51" s="568"/>
      <c r="CM51" s="568"/>
      <c r="CN51" s="568"/>
      <c r="CO51" s="568"/>
      <c r="CP51" s="568"/>
      <c r="CQ51" s="568"/>
      <c r="CR51" s="568"/>
      <c r="CS51" s="568"/>
      <c r="CT51" s="568"/>
      <c r="CU51" s="568"/>
      <c r="CV51" s="568"/>
      <c r="CW51" s="568"/>
      <c r="CX51" s="568"/>
      <c r="CY51" s="568"/>
      <c r="CZ51" s="568"/>
      <c r="DA51" s="568"/>
      <c r="DB51" s="568"/>
      <c r="DC51" s="568"/>
      <c r="DD51" s="568"/>
      <c r="DE51" s="568"/>
      <c r="DF51" s="568"/>
      <c r="DG51" s="568"/>
      <c r="DH51" s="568"/>
      <c r="DI51" s="568"/>
      <c r="DJ51" s="568"/>
      <c r="DK51" s="568"/>
      <c r="DL51" s="568"/>
      <c r="DM51" s="568"/>
      <c r="DN51" s="568"/>
      <c r="DO51" s="568"/>
      <c r="DP51" s="568"/>
      <c r="DQ51" s="568"/>
      <c r="DR51" s="568"/>
      <c r="DS51" s="568"/>
      <c r="DT51" s="568"/>
      <c r="DU51" s="568"/>
      <c r="DV51" s="568"/>
      <c r="DW51" s="568"/>
      <c r="DX51" s="568"/>
      <c r="DY51" s="568"/>
      <c r="DZ51" s="568"/>
      <c r="EA51" s="568"/>
      <c r="EB51" s="568"/>
      <c r="EC51" s="568"/>
      <c r="ED51" s="568"/>
      <c r="EE51" s="568"/>
      <c r="EF51" s="568"/>
      <c r="EG51" s="568"/>
      <c r="EH51" s="568"/>
      <c r="EI51" s="568"/>
      <c r="EJ51" s="568"/>
      <c r="EK51" s="568"/>
      <c r="EL51" s="568"/>
      <c r="EM51" s="568"/>
      <c r="EN51" s="568"/>
      <c r="EO51" s="568"/>
      <c r="EP51" s="568"/>
      <c r="EQ51" s="568"/>
      <c r="ER51" s="568"/>
      <c r="ES51" s="568"/>
      <c r="ET51" s="568"/>
      <c r="EU51" s="568"/>
      <c r="EV51" s="568"/>
      <c r="EW51" s="568"/>
      <c r="EX51" s="568"/>
      <c r="EY51" s="568"/>
      <c r="EZ51" s="568"/>
      <c r="FA51" s="568"/>
      <c r="FB51" s="568"/>
      <c r="FC51" s="568"/>
      <c r="FD51" s="568"/>
      <c r="FE51" s="568"/>
      <c r="FF51" s="568"/>
      <c r="FG51" s="568"/>
      <c r="FH51" s="568"/>
      <c r="FI51" s="568"/>
      <c r="FJ51" s="568"/>
      <c r="FK51" s="568"/>
      <c r="FL51" s="568"/>
      <c r="FM51" s="568"/>
      <c r="FN51" s="568"/>
      <c r="FO51" s="568"/>
      <c r="FP51" s="568"/>
      <c r="FQ51" s="568"/>
      <c r="FR51" s="568"/>
      <c r="FS51" s="568"/>
      <c r="FT51" s="568"/>
      <c r="FU51" s="568"/>
      <c r="FV51" s="568"/>
      <c r="FW51" s="568"/>
      <c r="FX51" s="568"/>
      <c r="FY51" s="568"/>
      <c r="FZ51" s="568"/>
      <c r="GA51" s="568"/>
      <c r="GB51" s="568"/>
      <c r="GC51" s="568"/>
      <c r="GD51" s="568"/>
      <c r="GE51" s="568"/>
      <c r="GF51" s="568"/>
      <c r="GG51" s="568"/>
      <c r="GH51" s="568"/>
      <c r="GI51" s="568"/>
      <c r="GJ51" s="568"/>
      <c r="GK51" s="568"/>
      <c r="GL51" s="568"/>
      <c r="GM51" s="568"/>
      <c r="GN51" s="568"/>
      <c r="GO51" s="568"/>
      <c r="GP51" s="568"/>
      <c r="GQ51" s="568"/>
      <c r="GR51" s="568"/>
      <c r="GS51" s="568"/>
      <c r="GT51" s="568"/>
      <c r="GU51" s="568"/>
      <c r="GV51" s="568"/>
      <c r="GW51" s="568"/>
      <c r="GX51" s="568"/>
      <c r="GY51" s="568"/>
      <c r="GZ51" s="568"/>
      <c r="HA51" s="568"/>
      <c r="HB51" s="568"/>
      <c r="HC51" s="568"/>
      <c r="HD51" s="568"/>
      <c r="HE51" s="568"/>
      <c r="HF51" s="568"/>
      <c r="HG51" s="568"/>
      <c r="HH51" s="568"/>
      <c r="HI51" s="568"/>
      <c r="HJ51" s="568"/>
      <c r="HK51" s="568"/>
      <c r="HL51" s="568"/>
      <c r="HM51" s="568"/>
      <c r="HN51" s="568"/>
      <c r="HO51" s="568"/>
      <c r="HP51" s="568"/>
      <c r="HQ51" s="568"/>
      <c r="HR51" s="568"/>
      <c r="HS51" s="568"/>
      <c r="HT51" s="568"/>
      <c r="HU51" s="568"/>
    </row>
    <row r="52" spans="2:229" s="578" customFormat="1">
      <c r="B52" s="591"/>
      <c r="AL52" s="568"/>
      <c r="AM52" s="568"/>
      <c r="AN52" s="568"/>
      <c r="AO52" s="568"/>
      <c r="AP52" s="568"/>
      <c r="AQ52" s="568"/>
      <c r="AR52" s="568"/>
      <c r="AS52" s="568"/>
      <c r="AT52" s="568"/>
      <c r="AU52" s="568"/>
      <c r="AV52" s="568"/>
      <c r="AW52" s="568"/>
      <c r="AX52" s="568"/>
      <c r="AY52" s="568"/>
      <c r="AZ52" s="568"/>
      <c r="BA52" s="568"/>
      <c r="BB52" s="568"/>
      <c r="BC52" s="568"/>
      <c r="BD52" s="568"/>
      <c r="BE52" s="568"/>
      <c r="BF52" s="568"/>
      <c r="BG52" s="568"/>
      <c r="BH52" s="568"/>
      <c r="BI52" s="568"/>
      <c r="BJ52" s="568"/>
      <c r="BK52" s="568"/>
      <c r="BL52" s="568"/>
      <c r="BM52" s="568"/>
      <c r="BN52" s="568"/>
      <c r="BO52" s="568"/>
      <c r="BP52" s="568"/>
      <c r="BQ52" s="568"/>
      <c r="BR52" s="568"/>
      <c r="BS52" s="568"/>
      <c r="BT52" s="568"/>
      <c r="BU52" s="568"/>
      <c r="BV52" s="568"/>
      <c r="BW52" s="568"/>
      <c r="BX52" s="568"/>
      <c r="BY52" s="568"/>
      <c r="BZ52" s="568"/>
      <c r="CA52" s="568"/>
      <c r="CB52" s="568"/>
      <c r="CC52" s="568"/>
      <c r="CD52" s="568"/>
      <c r="CE52" s="568"/>
      <c r="CF52" s="568"/>
      <c r="CG52" s="568"/>
      <c r="CH52" s="568"/>
      <c r="CI52" s="568"/>
      <c r="CJ52" s="568"/>
      <c r="CK52" s="568"/>
      <c r="CL52" s="568"/>
      <c r="CM52" s="568"/>
      <c r="CN52" s="568"/>
      <c r="CO52" s="568"/>
      <c r="CP52" s="568"/>
      <c r="CQ52" s="568"/>
      <c r="CR52" s="568"/>
      <c r="CS52" s="568"/>
      <c r="CT52" s="568"/>
      <c r="CU52" s="568"/>
      <c r="CV52" s="568"/>
      <c r="CW52" s="568"/>
      <c r="CX52" s="568"/>
      <c r="CY52" s="568"/>
      <c r="CZ52" s="568"/>
      <c r="DA52" s="568"/>
      <c r="DB52" s="568"/>
      <c r="DC52" s="568"/>
      <c r="DD52" s="568"/>
      <c r="DE52" s="568"/>
      <c r="DF52" s="568"/>
      <c r="DG52" s="568"/>
      <c r="DH52" s="568"/>
      <c r="DI52" s="568"/>
      <c r="DJ52" s="568"/>
      <c r="DK52" s="568"/>
      <c r="DL52" s="568"/>
      <c r="DM52" s="568"/>
      <c r="DN52" s="568"/>
      <c r="DO52" s="568"/>
      <c r="DP52" s="568"/>
      <c r="DQ52" s="568"/>
      <c r="DR52" s="568"/>
      <c r="DS52" s="568"/>
      <c r="DT52" s="568"/>
      <c r="DU52" s="568"/>
      <c r="DV52" s="568"/>
      <c r="DW52" s="568"/>
      <c r="DX52" s="568"/>
      <c r="DY52" s="568"/>
      <c r="DZ52" s="568"/>
      <c r="EA52" s="568"/>
      <c r="EB52" s="568"/>
      <c r="EC52" s="568"/>
      <c r="ED52" s="568"/>
      <c r="EE52" s="568"/>
      <c r="EF52" s="568"/>
      <c r="EG52" s="568"/>
      <c r="EH52" s="568"/>
      <c r="EI52" s="568"/>
      <c r="EJ52" s="568"/>
      <c r="EK52" s="568"/>
      <c r="EL52" s="568"/>
      <c r="EM52" s="568"/>
      <c r="EN52" s="568"/>
      <c r="EO52" s="568"/>
      <c r="EP52" s="568"/>
      <c r="EQ52" s="568"/>
      <c r="ER52" s="568"/>
      <c r="ES52" s="568"/>
      <c r="ET52" s="568"/>
      <c r="EU52" s="568"/>
      <c r="EV52" s="568"/>
      <c r="EW52" s="568"/>
      <c r="EX52" s="568"/>
      <c r="EY52" s="568"/>
      <c r="EZ52" s="568"/>
      <c r="FA52" s="568"/>
      <c r="FB52" s="568"/>
      <c r="FC52" s="568"/>
      <c r="FD52" s="568"/>
      <c r="FE52" s="568"/>
      <c r="FF52" s="568"/>
      <c r="FG52" s="568"/>
      <c r="FH52" s="568"/>
      <c r="FI52" s="568"/>
      <c r="FJ52" s="568"/>
      <c r="FK52" s="568"/>
      <c r="FL52" s="568"/>
      <c r="FM52" s="568"/>
      <c r="FN52" s="568"/>
      <c r="FO52" s="568"/>
      <c r="FP52" s="568"/>
      <c r="FQ52" s="568"/>
      <c r="FR52" s="568"/>
      <c r="FS52" s="568"/>
      <c r="FT52" s="568"/>
      <c r="FU52" s="568"/>
      <c r="FV52" s="568"/>
      <c r="FW52" s="568"/>
      <c r="FX52" s="568"/>
      <c r="FY52" s="568"/>
      <c r="FZ52" s="568"/>
      <c r="GA52" s="568"/>
      <c r="GB52" s="568"/>
      <c r="GC52" s="568"/>
      <c r="GD52" s="568"/>
      <c r="GE52" s="568"/>
      <c r="GF52" s="568"/>
      <c r="GG52" s="568"/>
      <c r="GH52" s="568"/>
      <c r="GI52" s="568"/>
      <c r="GJ52" s="568"/>
      <c r="GK52" s="568"/>
      <c r="GL52" s="568"/>
      <c r="GM52" s="568"/>
      <c r="GN52" s="568"/>
      <c r="GO52" s="568"/>
      <c r="GP52" s="568"/>
      <c r="GQ52" s="568"/>
      <c r="GR52" s="568"/>
      <c r="GS52" s="568"/>
      <c r="GT52" s="568"/>
      <c r="GU52" s="568"/>
      <c r="GV52" s="568"/>
      <c r="GW52" s="568"/>
      <c r="GX52" s="568"/>
      <c r="GY52" s="568"/>
      <c r="GZ52" s="568"/>
      <c r="HA52" s="568"/>
      <c r="HB52" s="568"/>
      <c r="HC52" s="568"/>
      <c r="HD52" s="568"/>
      <c r="HE52" s="568"/>
      <c r="HF52" s="568"/>
      <c r="HG52" s="568"/>
      <c r="HH52" s="568"/>
      <c r="HI52" s="568"/>
      <c r="HJ52" s="568"/>
      <c r="HK52" s="568"/>
      <c r="HL52" s="568"/>
      <c r="HM52" s="568"/>
      <c r="HN52" s="568"/>
      <c r="HO52" s="568"/>
      <c r="HP52" s="568"/>
      <c r="HQ52" s="568"/>
      <c r="HR52" s="568"/>
      <c r="HS52" s="568"/>
      <c r="HT52" s="568"/>
      <c r="HU52" s="568"/>
    </row>
    <row r="53" spans="2:229" s="578" customFormat="1">
      <c r="B53" s="591"/>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8"/>
      <c r="CV53" s="568"/>
      <c r="CW53" s="568"/>
      <c r="CX53" s="568"/>
      <c r="CY53" s="568"/>
      <c r="CZ53" s="568"/>
      <c r="DA53" s="568"/>
      <c r="DB53" s="568"/>
      <c r="DC53" s="568"/>
      <c r="DD53" s="568"/>
      <c r="DE53" s="568"/>
      <c r="DF53" s="568"/>
      <c r="DG53" s="568"/>
      <c r="DH53" s="568"/>
      <c r="DI53" s="568"/>
      <c r="DJ53" s="568"/>
      <c r="DK53" s="568"/>
      <c r="DL53" s="568"/>
      <c r="DM53" s="568"/>
      <c r="DN53" s="568"/>
      <c r="DO53" s="568"/>
      <c r="DP53" s="568"/>
      <c r="DQ53" s="568"/>
      <c r="DR53" s="568"/>
      <c r="DS53" s="568"/>
      <c r="DT53" s="568"/>
      <c r="DU53" s="568"/>
      <c r="DV53" s="568"/>
      <c r="DW53" s="568"/>
      <c r="DX53" s="568"/>
      <c r="DY53" s="568"/>
      <c r="DZ53" s="568"/>
      <c r="EA53" s="568"/>
      <c r="EB53" s="568"/>
      <c r="EC53" s="568"/>
      <c r="ED53" s="568"/>
      <c r="EE53" s="568"/>
      <c r="EF53" s="568"/>
      <c r="EG53" s="568"/>
      <c r="EH53" s="568"/>
      <c r="EI53" s="568"/>
      <c r="EJ53" s="568"/>
      <c r="EK53" s="568"/>
      <c r="EL53" s="568"/>
      <c r="EM53" s="568"/>
      <c r="EN53" s="568"/>
      <c r="EO53" s="568"/>
      <c r="EP53" s="568"/>
      <c r="EQ53" s="568"/>
      <c r="ER53" s="568"/>
      <c r="ES53" s="568"/>
      <c r="ET53" s="568"/>
      <c r="EU53" s="568"/>
      <c r="EV53" s="568"/>
      <c r="EW53" s="568"/>
      <c r="EX53" s="568"/>
      <c r="EY53" s="568"/>
      <c r="EZ53" s="568"/>
      <c r="FA53" s="568"/>
      <c r="FB53" s="568"/>
      <c r="FC53" s="568"/>
      <c r="FD53" s="568"/>
      <c r="FE53" s="568"/>
      <c r="FF53" s="568"/>
      <c r="FG53" s="568"/>
      <c r="FH53" s="568"/>
      <c r="FI53" s="568"/>
      <c r="FJ53" s="568"/>
      <c r="FK53" s="568"/>
      <c r="FL53" s="568"/>
      <c r="FM53" s="568"/>
      <c r="FN53" s="568"/>
      <c r="FO53" s="568"/>
      <c r="FP53" s="568"/>
      <c r="FQ53" s="568"/>
      <c r="FR53" s="568"/>
      <c r="FS53" s="568"/>
      <c r="FT53" s="568"/>
      <c r="FU53" s="568"/>
      <c r="FV53" s="568"/>
      <c r="FW53" s="568"/>
      <c r="FX53" s="568"/>
      <c r="FY53" s="568"/>
      <c r="FZ53" s="568"/>
      <c r="GA53" s="568"/>
      <c r="GB53" s="568"/>
      <c r="GC53" s="568"/>
      <c r="GD53" s="568"/>
      <c r="GE53" s="568"/>
      <c r="GF53" s="568"/>
      <c r="GG53" s="568"/>
      <c r="GH53" s="568"/>
      <c r="GI53" s="568"/>
      <c r="GJ53" s="568"/>
      <c r="GK53" s="568"/>
      <c r="GL53" s="568"/>
      <c r="GM53" s="568"/>
      <c r="GN53" s="568"/>
      <c r="GO53" s="568"/>
      <c r="GP53" s="568"/>
      <c r="GQ53" s="568"/>
      <c r="GR53" s="568"/>
      <c r="GS53" s="568"/>
      <c r="GT53" s="568"/>
      <c r="GU53" s="568"/>
      <c r="GV53" s="568"/>
      <c r="GW53" s="568"/>
      <c r="GX53" s="568"/>
      <c r="GY53" s="568"/>
      <c r="GZ53" s="568"/>
      <c r="HA53" s="568"/>
      <c r="HB53" s="568"/>
      <c r="HC53" s="568"/>
      <c r="HD53" s="568"/>
      <c r="HE53" s="568"/>
      <c r="HF53" s="568"/>
      <c r="HG53" s="568"/>
      <c r="HH53" s="568"/>
      <c r="HI53" s="568"/>
      <c r="HJ53" s="568"/>
      <c r="HK53" s="568"/>
      <c r="HL53" s="568"/>
      <c r="HM53" s="568"/>
      <c r="HN53" s="568"/>
      <c r="HO53" s="568"/>
      <c r="HP53" s="568"/>
      <c r="HQ53" s="568"/>
      <c r="HR53" s="568"/>
      <c r="HS53" s="568"/>
      <c r="HT53" s="568"/>
      <c r="HU53" s="568"/>
    </row>
    <row r="54" spans="2:229" s="578" customFormat="1">
      <c r="B54" s="591"/>
      <c r="AL54" s="568"/>
      <c r="AM54" s="568"/>
      <c r="AN54" s="568"/>
      <c r="AO54" s="568"/>
      <c r="AP54" s="568"/>
      <c r="AQ54" s="568"/>
      <c r="AR54" s="568"/>
      <c r="AS54" s="568"/>
      <c r="AT54" s="568"/>
      <c r="AU54" s="568"/>
      <c r="AV54" s="568"/>
      <c r="AW54" s="568"/>
      <c r="AX54" s="568"/>
      <c r="AY54" s="568"/>
      <c r="AZ54" s="568"/>
      <c r="BA54" s="568"/>
      <c r="BB54" s="568"/>
      <c r="BC54" s="568"/>
      <c r="BD54" s="568"/>
      <c r="BE54" s="568"/>
      <c r="BF54" s="568"/>
      <c r="BG54" s="568"/>
      <c r="BH54" s="568"/>
      <c r="BI54" s="568"/>
      <c r="BJ54" s="568"/>
      <c r="BK54" s="568"/>
      <c r="BL54" s="568"/>
      <c r="BM54" s="568"/>
      <c r="BN54" s="568"/>
      <c r="BO54" s="568"/>
      <c r="BP54" s="568"/>
      <c r="BQ54" s="568"/>
      <c r="BR54" s="568"/>
      <c r="BS54" s="568"/>
      <c r="BT54" s="568"/>
      <c r="BU54" s="568"/>
      <c r="BV54" s="568"/>
      <c r="BW54" s="568"/>
      <c r="BX54" s="568"/>
      <c r="BY54" s="568"/>
      <c r="BZ54" s="568"/>
      <c r="CA54" s="568"/>
      <c r="CB54" s="568"/>
      <c r="CC54" s="568"/>
      <c r="CD54" s="568"/>
      <c r="CE54" s="568"/>
      <c r="CF54" s="568"/>
      <c r="CG54" s="568"/>
      <c r="CH54" s="568"/>
      <c r="CI54" s="568"/>
      <c r="CJ54" s="568"/>
      <c r="CK54" s="568"/>
      <c r="CL54" s="568"/>
      <c r="CM54" s="568"/>
      <c r="CN54" s="568"/>
      <c r="CO54" s="568"/>
      <c r="CP54" s="568"/>
      <c r="CQ54" s="568"/>
      <c r="CR54" s="568"/>
      <c r="CS54" s="568"/>
      <c r="CT54" s="568"/>
      <c r="CU54" s="568"/>
      <c r="CV54" s="568"/>
      <c r="CW54" s="568"/>
      <c r="CX54" s="568"/>
      <c r="CY54" s="568"/>
      <c r="CZ54" s="568"/>
      <c r="DA54" s="568"/>
      <c r="DB54" s="568"/>
      <c r="DC54" s="568"/>
      <c r="DD54" s="568"/>
      <c r="DE54" s="568"/>
      <c r="DF54" s="568"/>
      <c r="DG54" s="568"/>
      <c r="DH54" s="568"/>
      <c r="DI54" s="568"/>
      <c r="DJ54" s="568"/>
      <c r="DK54" s="568"/>
      <c r="DL54" s="568"/>
      <c r="DM54" s="568"/>
      <c r="DN54" s="568"/>
      <c r="DO54" s="568"/>
      <c r="DP54" s="568"/>
      <c r="DQ54" s="568"/>
      <c r="DR54" s="568"/>
      <c r="DS54" s="568"/>
      <c r="DT54" s="568"/>
      <c r="DU54" s="568"/>
      <c r="DV54" s="568"/>
      <c r="DW54" s="568"/>
      <c r="DX54" s="568"/>
      <c r="DY54" s="568"/>
      <c r="DZ54" s="568"/>
      <c r="EA54" s="568"/>
      <c r="EB54" s="568"/>
      <c r="EC54" s="568"/>
      <c r="ED54" s="568"/>
      <c r="EE54" s="568"/>
      <c r="EF54" s="568"/>
      <c r="EG54" s="568"/>
      <c r="EH54" s="568"/>
      <c r="EI54" s="568"/>
      <c r="EJ54" s="568"/>
      <c r="EK54" s="568"/>
      <c r="EL54" s="568"/>
      <c r="EM54" s="568"/>
      <c r="EN54" s="568"/>
      <c r="EO54" s="568"/>
      <c r="EP54" s="568"/>
      <c r="EQ54" s="568"/>
      <c r="ER54" s="568"/>
      <c r="ES54" s="568"/>
      <c r="ET54" s="568"/>
      <c r="EU54" s="568"/>
      <c r="EV54" s="568"/>
      <c r="EW54" s="568"/>
      <c r="EX54" s="568"/>
      <c r="EY54" s="568"/>
      <c r="EZ54" s="568"/>
      <c r="FA54" s="568"/>
      <c r="FB54" s="568"/>
      <c r="FC54" s="568"/>
      <c r="FD54" s="568"/>
      <c r="FE54" s="568"/>
      <c r="FF54" s="568"/>
      <c r="FG54" s="568"/>
      <c r="FH54" s="568"/>
      <c r="FI54" s="568"/>
      <c r="FJ54" s="568"/>
      <c r="FK54" s="568"/>
      <c r="FL54" s="568"/>
      <c r="FM54" s="568"/>
      <c r="FN54" s="568"/>
      <c r="FO54" s="568"/>
      <c r="FP54" s="568"/>
      <c r="FQ54" s="568"/>
      <c r="FR54" s="568"/>
      <c r="FS54" s="568"/>
      <c r="FT54" s="568"/>
      <c r="FU54" s="568"/>
      <c r="FV54" s="568"/>
      <c r="FW54" s="568"/>
      <c r="FX54" s="568"/>
      <c r="FY54" s="568"/>
      <c r="FZ54" s="568"/>
      <c r="GA54" s="568"/>
      <c r="GB54" s="568"/>
      <c r="GC54" s="568"/>
      <c r="GD54" s="568"/>
      <c r="GE54" s="568"/>
      <c r="GF54" s="568"/>
      <c r="GG54" s="568"/>
      <c r="GH54" s="568"/>
      <c r="GI54" s="568"/>
      <c r="GJ54" s="568"/>
      <c r="GK54" s="568"/>
      <c r="GL54" s="568"/>
      <c r="GM54" s="568"/>
      <c r="GN54" s="568"/>
      <c r="GO54" s="568"/>
      <c r="GP54" s="568"/>
      <c r="GQ54" s="568"/>
      <c r="GR54" s="568"/>
      <c r="GS54" s="568"/>
      <c r="GT54" s="568"/>
      <c r="GU54" s="568"/>
      <c r="GV54" s="568"/>
      <c r="GW54" s="568"/>
      <c r="GX54" s="568"/>
      <c r="GY54" s="568"/>
      <c r="GZ54" s="568"/>
      <c r="HA54" s="568"/>
      <c r="HB54" s="568"/>
      <c r="HC54" s="568"/>
      <c r="HD54" s="568"/>
      <c r="HE54" s="568"/>
      <c r="HF54" s="568"/>
      <c r="HG54" s="568"/>
      <c r="HH54" s="568"/>
      <c r="HI54" s="568"/>
      <c r="HJ54" s="568"/>
      <c r="HK54" s="568"/>
      <c r="HL54" s="568"/>
      <c r="HM54" s="568"/>
      <c r="HN54" s="568"/>
      <c r="HO54" s="568"/>
      <c r="HP54" s="568"/>
      <c r="HQ54" s="568"/>
      <c r="HR54" s="568"/>
      <c r="HS54" s="568"/>
      <c r="HT54" s="568"/>
      <c r="HU54" s="568"/>
    </row>
    <row r="55" spans="2:229" s="578" customFormat="1">
      <c r="B55" s="591"/>
      <c r="AL55" s="568"/>
      <c r="AM55" s="568"/>
      <c r="AN55" s="568"/>
      <c r="AO55" s="568"/>
      <c r="AP55" s="568"/>
      <c r="AQ55" s="568"/>
      <c r="AR55" s="568"/>
      <c r="AS55" s="568"/>
      <c r="AT55" s="568"/>
      <c r="AU55" s="568"/>
      <c r="AV55" s="568"/>
      <c r="AW55" s="568"/>
      <c r="AX55" s="568"/>
      <c r="AY55" s="568"/>
      <c r="AZ55" s="568"/>
      <c r="BA55" s="568"/>
      <c r="BB55" s="568"/>
      <c r="BC55" s="568"/>
      <c r="BD55" s="568"/>
      <c r="BE55" s="568"/>
      <c r="BF55" s="568"/>
      <c r="BG55" s="568"/>
      <c r="BH55" s="568"/>
      <c r="BI55" s="568"/>
      <c r="BJ55" s="568"/>
      <c r="BK55" s="568"/>
      <c r="BL55" s="568"/>
      <c r="BM55" s="568"/>
      <c r="BN55" s="568"/>
      <c r="BO55" s="568"/>
      <c r="BP55" s="568"/>
      <c r="BQ55" s="568"/>
      <c r="BR55" s="568"/>
      <c r="BS55" s="568"/>
      <c r="BT55" s="568"/>
      <c r="BU55" s="568"/>
      <c r="BV55" s="568"/>
      <c r="BW55" s="568"/>
      <c r="BX55" s="568"/>
      <c r="BY55" s="568"/>
      <c r="BZ55" s="568"/>
      <c r="CA55" s="568"/>
      <c r="CB55" s="568"/>
      <c r="CC55" s="568"/>
      <c r="CD55" s="568"/>
      <c r="CE55" s="568"/>
      <c r="CF55" s="568"/>
      <c r="CG55" s="568"/>
      <c r="CH55" s="568"/>
      <c r="CI55" s="568"/>
      <c r="CJ55" s="568"/>
      <c r="CK55" s="568"/>
      <c r="CL55" s="568"/>
      <c r="CM55" s="568"/>
      <c r="CN55" s="568"/>
      <c r="CO55" s="568"/>
      <c r="CP55" s="568"/>
      <c r="CQ55" s="568"/>
      <c r="CR55" s="568"/>
      <c r="CS55" s="568"/>
      <c r="CT55" s="568"/>
      <c r="CU55" s="568"/>
      <c r="CV55" s="568"/>
      <c r="CW55" s="568"/>
      <c r="CX55" s="568"/>
      <c r="CY55" s="568"/>
      <c r="CZ55" s="568"/>
      <c r="DA55" s="568"/>
      <c r="DB55" s="568"/>
      <c r="DC55" s="568"/>
      <c r="DD55" s="568"/>
      <c r="DE55" s="568"/>
      <c r="DF55" s="568"/>
      <c r="DG55" s="568"/>
      <c r="DH55" s="568"/>
      <c r="DI55" s="568"/>
      <c r="DJ55" s="568"/>
      <c r="DK55" s="568"/>
      <c r="DL55" s="568"/>
      <c r="DM55" s="568"/>
      <c r="DN55" s="568"/>
      <c r="DO55" s="568"/>
      <c r="DP55" s="568"/>
      <c r="DQ55" s="568"/>
      <c r="DR55" s="568"/>
      <c r="DS55" s="568"/>
      <c r="DT55" s="568"/>
      <c r="DU55" s="568"/>
      <c r="DV55" s="568"/>
      <c r="DW55" s="568"/>
      <c r="DX55" s="568"/>
      <c r="DY55" s="568"/>
      <c r="DZ55" s="568"/>
      <c r="EA55" s="568"/>
      <c r="EB55" s="568"/>
      <c r="EC55" s="568"/>
      <c r="ED55" s="568"/>
      <c r="EE55" s="568"/>
      <c r="EF55" s="568"/>
      <c r="EG55" s="568"/>
      <c r="EH55" s="568"/>
      <c r="EI55" s="568"/>
      <c r="EJ55" s="568"/>
      <c r="EK55" s="568"/>
      <c r="EL55" s="568"/>
      <c r="EM55" s="568"/>
      <c r="EN55" s="568"/>
      <c r="EO55" s="568"/>
      <c r="EP55" s="568"/>
      <c r="EQ55" s="568"/>
      <c r="ER55" s="568"/>
      <c r="ES55" s="568"/>
      <c r="ET55" s="568"/>
      <c r="EU55" s="568"/>
      <c r="EV55" s="568"/>
      <c r="EW55" s="568"/>
      <c r="EX55" s="568"/>
      <c r="EY55" s="568"/>
      <c r="EZ55" s="568"/>
      <c r="FA55" s="568"/>
      <c r="FB55" s="568"/>
      <c r="FC55" s="568"/>
      <c r="FD55" s="568"/>
      <c r="FE55" s="568"/>
      <c r="FF55" s="568"/>
      <c r="FG55" s="568"/>
      <c r="FH55" s="568"/>
      <c r="FI55" s="568"/>
      <c r="FJ55" s="568"/>
      <c r="FK55" s="568"/>
      <c r="FL55" s="568"/>
      <c r="FM55" s="568"/>
      <c r="FN55" s="568"/>
      <c r="FO55" s="568"/>
      <c r="FP55" s="568"/>
      <c r="FQ55" s="568"/>
      <c r="FR55" s="568"/>
      <c r="FS55" s="568"/>
      <c r="FT55" s="568"/>
      <c r="FU55" s="568"/>
      <c r="FV55" s="568"/>
      <c r="FW55" s="568"/>
      <c r="FX55" s="568"/>
      <c r="FY55" s="568"/>
      <c r="FZ55" s="568"/>
      <c r="GA55" s="568"/>
      <c r="GB55" s="568"/>
      <c r="GC55" s="568"/>
      <c r="GD55" s="568"/>
      <c r="GE55" s="568"/>
      <c r="GF55" s="568"/>
      <c r="GG55" s="568"/>
      <c r="GH55" s="568"/>
      <c r="GI55" s="568"/>
      <c r="GJ55" s="568"/>
      <c r="GK55" s="568"/>
      <c r="GL55" s="568"/>
      <c r="GM55" s="568"/>
      <c r="GN55" s="568"/>
      <c r="GO55" s="568"/>
      <c r="GP55" s="568"/>
      <c r="GQ55" s="568"/>
      <c r="GR55" s="568"/>
      <c r="GS55" s="568"/>
      <c r="GT55" s="568"/>
      <c r="GU55" s="568"/>
      <c r="GV55" s="568"/>
      <c r="GW55" s="568"/>
      <c r="GX55" s="568"/>
      <c r="GY55" s="568"/>
      <c r="GZ55" s="568"/>
      <c r="HA55" s="568"/>
      <c r="HB55" s="568"/>
      <c r="HC55" s="568"/>
      <c r="HD55" s="568"/>
      <c r="HE55" s="568"/>
      <c r="HF55" s="568"/>
      <c r="HG55" s="568"/>
      <c r="HH55" s="568"/>
      <c r="HI55" s="568"/>
      <c r="HJ55" s="568"/>
      <c r="HK55" s="568"/>
      <c r="HL55" s="568"/>
      <c r="HM55" s="568"/>
      <c r="HN55" s="568"/>
      <c r="HO55" s="568"/>
      <c r="HP55" s="568"/>
      <c r="HQ55" s="568"/>
      <c r="HR55" s="568"/>
      <c r="HS55" s="568"/>
      <c r="HT55" s="568"/>
      <c r="HU55" s="568"/>
    </row>
    <row r="56" spans="2:229" s="578" customFormat="1">
      <c r="B56" s="591"/>
      <c r="AL56" s="568"/>
      <c r="AM56" s="568"/>
      <c r="AN56" s="568"/>
      <c r="AO56" s="568"/>
      <c r="AP56" s="568"/>
      <c r="AQ56" s="568"/>
      <c r="AR56" s="568"/>
      <c r="AS56" s="568"/>
      <c r="AT56" s="568"/>
      <c r="AU56" s="568"/>
      <c r="AV56" s="568"/>
      <c r="AW56" s="568"/>
      <c r="AX56" s="568"/>
      <c r="AY56" s="568"/>
      <c r="AZ56" s="568"/>
      <c r="BA56" s="568"/>
      <c r="BB56" s="568"/>
      <c r="BC56" s="568"/>
      <c r="BD56" s="568"/>
      <c r="BE56" s="568"/>
      <c r="BF56" s="568"/>
      <c r="BG56" s="568"/>
      <c r="BH56" s="568"/>
      <c r="BI56" s="568"/>
      <c r="BJ56" s="568"/>
      <c r="BK56" s="568"/>
      <c r="BL56" s="568"/>
      <c r="BM56" s="568"/>
      <c r="BN56" s="568"/>
      <c r="BO56" s="568"/>
      <c r="BP56" s="568"/>
      <c r="BQ56" s="568"/>
      <c r="BR56" s="568"/>
      <c r="BS56" s="568"/>
      <c r="BT56" s="568"/>
      <c r="BU56" s="568"/>
      <c r="BV56" s="568"/>
      <c r="BW56" s="568"/>
      <c r="BX56" s="568"/>
      <c r="BY56" s="568"/>
      <c r="BZ56" s="568"/>
      <c r="CA56" s="568"/>
      <c r="CB56" s="568"/>
      <c r="CC56" s="568"/>
      <c r="CD56" s="568"/>
      <c r="CE56" s="568"/>
      <c r="CF56" s="568"/>
      <c r="CG56" s="568"/>
      <c r="CH56" s="568"/>
      <c r="CI56" s="568"/>
      <c r="CJ56" s="568"/>
      <c r="CK56" s="568"/>
      <c r="CL56" s="568"/>
      <c r="CM56" s="568"/>
      <c r="CN56" s="568"/>
      <c r="CO56" s="568"/>
      <c r="CP56" s="568"/>
      <c r="CQ56" s="568"/>
      <c r="CR56" s="568"/>
      <c r="CS56" s="568"/>
      <c r="CT56" s="568"/>
      <c r="CU56" s="568"/>
      <c r="CV56" s="568"/>
      <c r="CW56" s="568"/>
      <c r="CX56" s="568"/>
      <c r="CY56" s="568"/>
      <c r="CZ56" s="568"/>
      <c r="DA56" s="568"/>
      <c r="DB56" s="568"/>
      <c r="DC56" s="568"/>
      <c r="DD56" s="568"/>
      <c r="DE56" s="568"/>
      <c r="DF56" s="568"/>
      <c r="DG56" s="568"/>
      <c r="DH56" s="568"/>
      <c r="DI56" s="568"/>
      <c r="DJ56" s="568"/>
      <c r="DK56" s="568"/>
      <c r="DL56" s="568"/>
      <c r="DM56" s="568"/>
      <c r="DN56" s="568"/>
      <c r="DO56" s="568"/>
      <c r="DP56" s="568"/>
      <c r="DQ56" s="568"/>
      <c r="DR56" s="568"/>
      <c r="DS56" s="568"/>
      <c r="DT56" s="568"/>
      <c r="DU56" s="568"/>
      <c r="DV56" s="568"/>
      <c r="DW56" s="568"/>
      <c r="DX56" s="568"/>
      <c r="DY56" s="568"/>
      <c r="DZ56" s="568"/>
      <c r="EA56" s="568"/>
      <c r="EB56" s="568"/>
      <c r="EC56" s="568"/>
      <c r="ED56" s="568"/>
      <c r="EE56" s="568"/>
      <c r="EF56" s="568"/>
      <c r="EG56" s="568"/>
      <c r="EH56" s="568"/>
      <c r="EI56" s="568"/>
      <c r="EJ56" s="568"/>
      <c r="EK56" s="568"/>
      <c r="EL56" s="568"/>
      <c r="EM56" s="568"/>
      <c r="EN56" s="568"/>
      <c r="EO56" s="568"/>
      <c r="EP56" s="568"/>
      <c r="EQ56" s="568"/>
      <c r="ER56" s="568"/>
      <c r="ES56" s="568"/>
      <c r="ET56" s="568"/>
      <c r="EU56" s="568"/>
      <c r="EV56" s="568"/>
      <c r="EW56" s="568"/>
      <c r="EX56" s="568"/>
      <c r="EY56" s="568"/>
      <c r="EZ56" s="568"/>
      <c r="FA56" s="568"/>
      <c r="FB56" s="568"/>
      <c r="FC56" s="568"/>
      <c r="FD56" s="568"/>
      <c r="FE56" s="568"/>
      <c r="FF56" s="568"/>
      <c r="FG56" s="568"/>
      <c r="FH56" s="568"/>
      <c r="FI56" s="568"/>
      <c r="FJ56" s="568"/>
      <c r="FK56" s="568"/>
      <c r="FL56" s="568"/>
      <c r="FM56" s="568"/>
      <c r="FN56" s="568"/>
      <c r="FO56" s="568"/>
      <c r="FP56" s="568"/>
      <c r="FQ56" s="568"/>
      <c r="FR56" s="568"/>
      <c r="FS56" s="568"/>
      <c r="FT56" s="568"/>
      <c r="FU56" s="568"/>
      <c r="FV56" s="568"/>
      <c r="FW56" s="568"/>
      <c r="FX56" s="568"/>
      <c r="FY56" s="568"/>
      <c r="FZ56" s="568"/>
      <c r="GA56" s="568"/>
      <c r="GB56" s="568"/>
      <c r="GC56" s="568"/>
      <c r="GD56" s="568"/>
      <c r="GE56" s="568"/>
      <c r="GF56" s="568"/>
      <c r="GG56" s="568"/>
      <c r="GH56" s="568"/>
      <c r="GI56" s="568"/>
      <c r="GJ56" s="568"/>
      <c r="GK56" s="568"/>
      <c r="GL56" s="568"/>
      <c r="GM56" s="568"/>
      <c r="GN56" s="568"/>
      <c r="GO56" s="568"/>
      <c r="GP56" s="568"/>
      <c r="GQ56" s="568"/>
      <c r="GR56" s="568"/>
      <c r="GS56" s="568"/>
      <c r="GT56" s="568"/>
      <c r="GU56" s="568"/>
      <c r="GV56" s="568"/>
      <c r="GW56" s="568"/>
      <c r="GX56" s="568"/>
      <c r="GY56" s="568"/>
      <c r="GZ56" s="568"/>
      <c r="HA56" s="568"/>
      <c r="HB56" s="568"/>
      <c r="HC56" s="568"/>
      <c r="HD56" s="568"/>
      <c r="HE56" s="568"/>
      <c r="HF56" s="568"/>
      <c r="HG56" s="568"/>
      <c r="HH56" s="568"/>
      <c r="HI56" s="568"/>
      <c r="HJ56" s="568"/>
      <c r="HK56" s="568"/>
      <c r="HL56" s="568"/>
      <c r="HM56" s="568"/>
      <c r="HN56" s="568"/>
      <c r="HO56" s="568"/>
      <c r="HP56" s="568"/>
      <c r="HQ56" s="568"/>
      <c r="HR56" s="568"/>
      <c r="HS56" s="568"/>
      <c r="HT56" s="568"/>
      <c r="HU56" s="568"/>
    </row>
    <row r="57" spans="2:229" s="578" customFormat="1">
      <c r="B57" s="591"/>
      <c r="AL57" s="568"/>
      <c r="AM57" s="568"/>
      <c r="AN57" s="568"/>
      <c r="AO57" s="568"/>
      <c r="AP57" s="568"/>
      <c r="AQ57" s="568"/>
      <c r="AR57" s="568"/>
      <c r="AS57" s="568"/>
      <c r="AT57" s="568"/>
      <c r="AU57" s="568"/>
      <c r="AV57" s="568"/>
      <c r="AW57" s="568"/>
      <c r="AX57" s="568"/>
      <c r="AY57" s="568"/>
      <c r="AZ57" s="568"/>
      <c r="BA57" s="568"/>
      <c r="BB57" s="568"/>
      <c r="BC57" s="568"/>
      <c r="BD57" s="568"/>
      <c r="BE57" s="568"/>
      <c r="BF57" s="568"/>
      <c r="BG57" s="568"/>
      <c r="BH57" s="568"/>
      <c r="BI57" s="568"/>
      <c r="BJ57" s="568"/>
      <c r="BK57" s="568"/>
      <c r="BL57" s="568"/>
      <c r="BM57" s="568"/>
      <c r="BN57" s="568"/>
      <c r="BO57" s="568"/>
      <c r="BP57" s="568"/>
      <c r="BQ57" s="568"/>
      <c r="BR57" s="568"/>
      <c r="BS57" s="568"/>
      <c r="BT57" s="568"/>
      <c r="BU57" s="568"/>
      <c r="BV57" s="568"/>
      <c r="BW57" s="568"/>
      <c r="BX57" s="568"/>
      <c r="BY57" s="568"/>
      <c r="BZ57" s="568"/>
      <c r="CA57" s="568"/>
      <c r="CB57" s="568"/>
      <c r="CC57" s="568"/>
      <c r="CD57" s="568"/>
      <c r="CE57" s="568"/>
      <c r="CF57" s="568"/>
      <c r="CG57" s="568"/>
      <c r="CH57" s="568"/>
      <c r="CI57" s="568"/>
      <c r="CJ57" s="568"/>
      <c r="CK57" s="568"/>
      <c r="CL57" s="568"/>
      <c r="CM57" s="568"/>
      <c r="CN57" s="568"/>
      <c r="CO57" s="568"/>
      <c r="CP57" s="568"/>
      <c r="CQ57" s="568"/>
      <c r="CR57" s="568"/>
      <c r="CS57" s="568"/>
      <c r="CT57" s="568"/>
      <c r="CU57" s="568"/>
      <c r="CV57" s="568"/>
      <c r="CW57" s="568"/>
      <c r="CX57" s="568"/>
      <c r="CY57" s="568"/>
      <c r="CZ57" s="568"/>
      <c r="DA57" s="568"/>
      <c r="DB57" s="568"/>
      <c r="DC57" s="568"/>
      <c r="DD57" s="568"/>
      <c r="DE57" s="568"/>
      <c r="DF57" s="568"/>
      <c r="DG57" s="568"/>
      <c r="DH57" s="568"/>
      <c r="DI57" s="568"/>
      <c r="DJ57" s="568"/>
      <c r="DK57" s="568"/>
      <c r="DL57" s="568"/>
      <c r="DM57" s="568"/>
      <c r="DN57" s="568"/>
      <c r="DO57" s="568"/>
      <c r="DP57" s="568"/>
      <c r="DQ57" s="568"/>
      <c r="DR57" s="568"/>
      <c r="DS57" s="568"/>
      <c r="DT57" s="568"/>
      <c r="DU57" s="568"/>
      <c r="DV57" s="568"/>
      <c r="DW57" s="568"/>
      <c r="DX57" s="568"/>
      <c r="DY57" s="568"/>
      <c r="DZ57" s="568"/>
      <c r="EA57" s="568"/>
      <c r="EB57" s="568"/>
      <c r="EC57" s="568"/>
      <c r="ED57" s="568"/>
      <c r="EE57" s="568"/>
      <c r="EF57" s="568"/>
      <c r="EG57" s="568"/>
      <c r="EH57" s="568"/>
      <c r="EI57" s="568"/>
      <c r="EJ57" s="568"/>
      <c r="EK57" s="568"/>
      <c r="EL57" s="568"/>
      <c r="EM57" s="568"/>
      <c r="EN57" s="568"/>
      <c r="EO57" s="568"/>
      <c r="EP57" s="568"/>
      <c r="EQ57" s="568"/>
      <c r="ER57" s="568"/>
      <c r="ES57" s="568"/>
      <c r="ET57" s="568"/>
      <c r="EU57" s="568"/>
      <c r="EV57" s="568"/>
      <c r="EW57" s="568"/>
      <c r="EX57" s="568"/>
      <c r="EY57" s="568"/>
      <c r="EZ57" s="568"/>
      <c r="FA57" s="568"/>
      <c r="FB57" s="568"/>
      <c r="FC57" s="568"/>
      <c r="FD57" s="568"/>
      <c r="FE57" s="568"/>
      <c r="FF57" s="568"/>
      <c r="FG57" s="568"/>
      <c r="FH57" s="568"/>
      <c r="FI57" s="568"/>
      <c r="FJ57" s="568"/>
      <c r="FK57" s="568"/>
      <c r="FL57" s="568"/>
      <c r="FM57" s="568"/>
      <c r="FN57" s="568"/>
      <c r="FO57" s="568"/>
      <c r="FP57" s="568"/>
      <c r="FQ57" s="568"/>
      <c r="FR57" s="568"/>
      <c r="FS57" s="568"/>
      <c r="FT57" s="568"/>
      <c r="FU57" s="568"/>
      <c r="FV57" s="568"/>
      <c r="FW57" s="568"/>
      <c r="FX57" s="568"/>
      <c r="FY57" s="568"/>
      <c r="FZ57" s="568"/>
      <c r="GA57" s="568"/>
      <c r="GB57" s="568"/>
      <c r="GC57" s="568"/>
      <c r="GD57" s="568"/>
      <c r="GE57" s="568"/>
      <c r="GF57" s="568"/>
      <c r="GG57" s="568"/>
      <c r="GH57" s="568"/>
      <c r="GI57" s="568"/>
      <c r="GJ57" s="568"/>
      <c r="GK57" s="568"/>
      <c r="GL57" s="568"/>
      <c r="GM57" s="568"/>
      <c r="GN57" s="568"/>
      <c r="GO57" s="568"/>
      <c r="GP57" s="568"/>
      <c r="GQ57" s="568"/>
      <c r="GR57" s="568"/>
      <c r="GS57" s="568"/>
      <c r="GT57" s="568"/>
      <c r="GU57" s="568"/>
      <c r="GV57" s="568"/>
      <c r="GW57" s="568"/>
      <c r="GX57" s="568"/>
      <c r="GY57" s="568"/>
      <c r="GZ57" s="568"/>
      <c r="HA57" s="568"/>
      <c r="HB57" s="568"/>
      <c r="HC57" s="568"/>
      <c r="HD57" s="568"/>
      <c r="HE57" s="568"/>
      <c r="HF57" s="568"/>
      <c r="HG57" s="568"/>
      <c r="HH57" s="568"/>
      <c r="HI57" s="568"/>
      <c r="HJ57" s="568"/>
      <c r="HK57" s="568"/>
      <c r="HL57" s="568"/>
      <c r="HM57" s="568"/>
      <c r="HN57" s="568"/>
      <c r="HO57" s="568"/>
      <c r="HP57" s="568"/>
      <c r="HQ57" s="568"/>
      <c r="HR57" s="568"/>
      <c r="HS57" s="568"/>
      <c r="HT57" s="568"/>
      <c r="HU57" s="568"/>
    </row>
    <row r="58" spans="2:229" s="578" customFormat="1">
      <c r="B58" s="591"/>
      <c r="AL58" s="568"/>
      <c r="AM58" s="568"/>
      <c r="AN58" s="568"/>
      <c r="AO58" s="568"/>
      <c r="AP58" s="568"/>
      <c r="AQ58" s="568"/>
      <c r="AR58" s="568"/>
      <c r="AS58" s="568"/>
      <c r="AT58" s="568"/>
      <c r="AU58" s="568"/>
      <c r="AV58" s="568"/>
      <c r="AW58" s="568"/>
      <c r="AX58" s="568"/>
      <c r="AY58" s="568"/>
      <c r="AZ58" s="568"/>
      <c r="BA58" s="568"/>
      <c r="BB58" s="568"/>
      <c r="BC58" s="568"/>
      <c r="BD58" s="568"/>
      <c r="BE58" s="568"/>
      <c r="BF58" s="568"/>
      <c r="BG58" s="568"/>
      <c r="BH58" s="568"/>
      <c r="BI58" s="568"/>
      <c r="BJ58" s="568"/>
      <c r="BK58" s="568"/>
      <c r="BL58" s="568"/>
      <c r="BM58" s="568"/>
      <c r="BN58" s="568"/>
      <c r="BO58" s="568"/>
      <c r="BP58" s="568"/>
      <c r="BQ58" s="568"/>
      <c r="BR58" s="568"/>
      <c r="BS58" s="568"/>
      <c r="BT58" s="568"/>
      <c r="BU58" s="568"/>
      <c r="BV58" s="568"/>
      <c r="BW58" s="568"/>
      <c r="BX58" s="568"/>
      <c r="BY58" s="568"/>
      <c r="BZ58" s="568"/>
      <c r="CA58" s="568"/>
      <c r="CB58" s="568"/>
      <c r="CC58" s="568"/>
      <c r="CD58" s="568"/>
      <c r="CE58" s="568"/>
      <c r="CF58" s="568"/>
      <c r="CG58" s="568"/>
      <c r="CH58" s="568"/>
      <c r="CI58" s="568"/>
      <c r="CJ58" s="568"/>
      <c r="CK58" s="568"/>
      <c r="CL58" s="568"/>
      <c r="CM58" s="568"/>
      <c r="CN58" s="568"/>
      <c r="CO58" s="568"/>
      <c r="CP58" s="568"/>
      <c r="CQ58" s="568"/>
      <c r="CR58" s="568"/>
      <c r="CS58" s="568"/>
      <c r="CT58" s="568"/>
      <c r="CU58" s="568"/>
      <c r="CV58" s="568"/>
      <c r="CW58" s="568"/>
      <c r="CX58" s="568"/>
      <c r="CY58" s="568"/>
      <c r="CZ58" s="568"/>
      <c r="DA58" s="568"/>
      <c r="DB58" s="568"/>
      <c r="DC58" s="568"/>
      <c r="DD58" s="568"/>
      <c r="DE58" s="568"/>
      <c r="DF58" s="568"/>
      <c r="DG58" s="568"/>
      <c r="DH58" s="568"/>
      <c r="DI58" s="568"/>
      <c r="DJ58" s="568"/>
      <c r="DK58" s="568"/>
      <c r="DL58" s="568"/>
      <c r="DM58" s="568"/>
      <c r="DN58" s="568"/>
      <c r="DO58" s="568"/>
      <c r="DP58" s="568"/>
      <c r="DQ58" s="568"/>
      <c r="DR58" s="568"/>
      <c r="DS58" s="568"/>
      <c r="DT58" s="568"/>
      <c r="DU58" s="568"/>
      <c r="DV58" s="568"/>
      <c r="DW58" s="568"/>
      <c r="DX58" s="568"/>
      <c r="DY58" s="568"/>
      <c r="DZ58" s="568"/>
      <c r="EA58" s="568"/>
      <c r="EB58" s="568"/>
      <c r="EC58" s="568"/>
      <c r="ED58" s="568"/>
      <c r="EE58" s="568"/>
      <c r="EF58" s="568"/>
      <c r="EG58" s="568"/>
      <c r="EH58" s="568"/>
      <c r="EI58" s="568"/>
      <c r="EJ58" s="568"/>
      <c r="EK58" s="568"/>
      <c r="EL58" s="568"/>
      <c r="EM58" s="568"/>
      <c r="EN58" s="568"/>
      <c r="EO58" s="568"/>
      <c r="EP58" s="568"/>
      <c r="EQ58" s="568"/>
      <c r="ER58" s="568"/>
      <c r="ES58" s="568"/>
      <c r="ET58" s="568"/>
      <c r="EU58" s="568"/>
      <c r="EV58" s="568"/>
      <c r="EW58" s="568"/>
      <c r="EX58" s="568"/>
      <c r="EY58" s="568"/>
      <c r="EZ58" s="568"/>
      <c r="FA58" s="568"/>
      <c r="FB58" s="568"/>
      <c r="FC58" s="568"/>
      <c r="FD58" s="568"/>
      <c r="FE58" s="568"/>
      <c r="FF58" s="568"/>
      <c r="FG58" s="568"/>
      <c r="FH58" s="568"/>
      <c r="FI58" s="568"/>
      <c r="FJ58" s="568"/>
      <c r="FK58" s="568"/>
      <c r="FL58" s="568"/>
      <c r="FM58" s="568"/>
      <c r="FN58" s="568"/>
      <c r="FO58" s="568"/>
      <c r="FP58" s="568"/>
      <c r="FQ58" s="568"/>
      <c r="FR58" s="568"/>
      <c r="FS58" s="568"/>
      <c r="FT58" s="568"/>
      <c r="FU58" s="568"/>
      <c r="FV58" s="568"/>
      <c r="FW58" s="568"/>
      <c r="FX58" s="568"/>
      <c r="FY58" s="568"/>
      <c r="FZ58" s="568"/>
      <c r="GA58" s="568"/>
      <c r="GB58" s="568"/>
      <c r="GC58" s="568"/>
      <c r="GD58" s="568"/>
      <c r="GE58" s="568"/>
      <c r="GF58" s="568"/>
      <c r="GG58" s="568"/>
      <c r="GH58" s="568"/>
      <c r="GI58" s="568"/>
      <c r="GJ58" s="568"/>
      <c r="GK58" s="568"/>
      <c r="GL58" s="568"/>
      <c r="GM58" s="568"/>
      <c r="GN58" s="568"/>
      <c r="GO58" s="568"/>
      <c r="GP58" s="568"/>
      <c r="GQ58" s="568"/>
      <c r="GR58" s="568"/>
      <c r="GS58" s="568"/>
      <c r="GT58" s="568"/>
      <c r="GU58" s="568"/>
      <c r="GV58" s="568"/>
      <c r="GW58" s="568"/>
      <c r="GX58" s="568"/>
      <c r="GY58" s="568"/>
      <c r="GZ58" s="568"/>
      <c r="HA58" s="568"/>
      <c r="HB58" s="568"/>
      <c r="HC58" s="568"/>
      <c r="HD58" s="568"/>
      <c r="HE58" s="568"/>
      <c r="HF58" s="568"/>
      <c r="HG58" s="568"/>
      <c r="HH58" s="568"/>
      <c r="HI58" s="568"/>
      <c r="HJ58" s="568"/>
      <c r="HK58" s="568"/>
      <c r="HL58" s="568"/>
      <c r="HM58" s="568"/>
      <c r="HN58" s="568"/>
      <c r="HO58" s="568"/>
      <c r="HP58" s="568"/>
      <c r="HQ58" s="568"/>
      <c r="HR58" s="568"/>
      <c r="HS58" s="568"/>
      <c r="HT58" s="568"/>
      <c r="HU58" s="568"/>
    </row>
    <row r="59" spans="2:229" s="578" customFormat="1">
      <c r="B59" s="591"/>
      <c r="AL59" s="568"/>
      <c r="AM59" s="568"/>
      <c r="AN59" s="568"/>
      <c r="AO59" s="568"/>
      <c r="AP59" s="568"/>
      <c r="AQ59" s="568"/>
      <c r="AR59" s="568"/>
      <c r="AS59" s="568"/>
      <c r="AT59" s="568"/>
      <c r="AU59" s="568"/>
      <c r="AV59" s="568"/>
      <c r="AW59" s="568"/>
      <c r="AX59" s="568"/>
      <c r="AY59" s="568"/>
      <c r="AZ59" s="568"/>
      <c r="BA59" s="568"/>
      <c r="BB59" s="568"/>
      <c r="BC59" s="568"/>
      <c r="BD59" s="568"/>
      <c r="BE59" s="568"/>
      <c r="BF59" s="568"/>
      <c r="BG59" s="568"/>
      <c r="BH59" s="568"/>
      <c r="BI59" s="568"/>
      <c r="BJ59" s="568"/>
      <c r="BK59" s="568"/>
      <c r="BL59" s="568"/>
      <c r="BM59" s="568"/>
      <c r="BN59" s="568"/>
      <c r="BO59" s="568"/>
      <c r="BP59" s="568"/>
      <c r="BQ59" s="568"/>
      <c r="BR59" s="568"/>
      <c r="BS59" s="568"/>
      <c r="BT59" s="568"/>
      <c r="BU59" s="568"/>
      <c r="BV59" s="568"/>
      <c r="BW59" s="568"/>
      <c r="BX59" s="568"/>
      <c r="BY59" s="568"/>
      <c r="BZ59" s="568"/>
      <c r="CA59" s="568"/>
      <c r="CB59" s="568"/>
      <c r="CC59" s="568"/>
      <c r="CD59" s="568"/>
      <c r="CE59" s="568"/>
      <c r="CF59" s="568"/>
      <c r="CG59" s="568"/>
      <c r="CH59" s="568"/>
      <c r="CI59" s="568"/>
      <c r="CJ59" s="568"/>
      <c r="CK59" s="568"/>
      <c r="CL59" s="568"/>
      <c r="CM59" s="568"/>
      <c r="CN59" s="568"/>
      <c r="CO59" s="568"/>
      <c r="CP59" s="568"/>
      <c r="CQ59" s="568"/>
      <c r="CR59" s="568"/>
      <c r="CS59" s="568"/>
      <c r="CT59" s="568"/>
      <c r="CU59" s="568"/>
      <c r="CV59" s="568"/>
      <c r="CW59" s="568"/>
      <c r="CX59" s="568"/>
      <c r="CY59" s="568"/>
      <c r="CZ59" s="568"/>
      <c r="DA59" s="568"/>
      <c r="DB59" s="568"/>
      <c r="DC59" s="568"/>
      <c r="DD59" s="568"/>
      <c r="DE59" s="568"/>
      <c r="DF59" s="568"/>
      <c r="DG59" s="568"/>
      <c r="DH59" s="568"/>
      <c r="DI59" s="568"/>
      <c r="DJ59" s="568"/>
      <c r="DK59" s="568"/>
      <c r="DL59" s="568"/>
      <c r="DM59" s="568"/>
      <c r="DN59" s="568"/>
      <c r="DO59" s="568"/>
      <c r="DP59" s="568"/>
      <c r="DQ59" s="568"/>
      <c r="DR59" s="568"/>
      <c r="DS59" s="568"/>
      <c r="DT59" s="568"/>
      <c r="DU59" s="568"/>
      <c r="DV59" s="568"/>
      <c r="DW59" s="568"/>
      <c r="DX59" s="568"/>
      <c r="DY59" s="568"/>
      <c r="DZ59" s="568"/>
      <c r="EA59" s="568"/>
      <c r="EB59" s="568"/>
      <c r="EC59" s="568"/>
      <c r="ED59" s="568"/>
      <c r="EE59" s="568"/>
      <c r="EF59" s="568"/>
      <c r="EG59" s="568"/>
      <c r="EH59" s="568"/>
      <c r="EI59" s="568"/>
      <c r="EJ59" s="568"/>
      <c r="EK59" s="568"/>
      <c r="EL59" s="568"/>
      <c r="EM59" s="568"/>
      <c r="EN59" s="568"/>
      <c r="EO59" s="568"/>
      <c r="EP59" s="568"/>
      <c r="EQ59" s="568"/>
      <c r="ER59" s="568"/>
      <c r="ES59" s="568"/>
      <c r="ET59" s="568"/>
      <c r="EU59" s="568"/>
      <c r="EV59" s="568"/>
      <c r="EW59" s="568"/>
      <c r="EX59" s="568"/>
      <c r="EY59" s="568"/>
      <c r="EZ59" s="568"/>
      <c r="FA59" s="568"/>
      <c r="FB59" s="568"/>
      <c r="FC59" s="568"/>
      <c r="FD59" s="568"/>
      <c r="FE59" s="568"/>
      <c r="FF59" s="568"/>
      <c r="FG59" s="568"/>
      <c r="FH59" s="568"/>
      <c r="FI59" s="568"/>
      <c r="FJ59" s="568"/>
      <c r="FK59" s="568"/>
      <c r="FL59" s="568"/>
      <c r="FM59" s="568"/>
      <c r="FN59" s="568"/>
      <c r="FO59" s="568"/>
      <c r="FP59" s="568"/>
      <c r="FQ59" s="568"/>
      <c r="FR59" s="568"/>
      <c r="FS59" s="568"/>
      <c r="FT59" s="568"/>
      <c r="FU59" s="568"/>
      <c r="FV59" s="568"/>
      <c r="FW59" s="568"/>
      <c r="FX59" s="568"/>
      <c r="FY59" s="568"/>
      <c r="FZ59" s="568"/>
      <c r="GA59" s="568"/>
      <c r="GB59" s="568"/>
      <c r="GC59" s="568"/>
      <c r="GD59" s="568"/>
      <c r="GE59" s="568"/>
      <c r="GF59" s="568"/>
      <c r="GG59" s="568"/>
      <c r="GH59" s="568"/>
      <c r="GI59" s="568"/>
      <c r="GJ59" s="568"/>
      <c r="GK59" s="568"/>
      <c r="GL59" s="568"/>
      <c r="GM59" s="568"/>
      <c r="GN59" s="568"/>
      <c r="GO59" s="568"/>
      <c r="GP59" s="568"/>
      <c r="GQ59" s="568"/>
      <c r="GR59" s="568"/>
      <c r="GS59" s="568"/>
      <c r="GT59" s="568"/>
      <c r="GU59" s="568"/>
      <c r="GV59" s="568"/>
      <c r="GW59" s="568"/>
      <c r="GX59" s="568"/>
      <c r="GY59" s="568"/>
      <c r="GZ59" s="568"/>
      <c r="HA59" s="568"/>
      <c r="HB59" s="568"/>
      <c r="HC59" s="568"/>
      <c r="HD59" s="568"/>
      <c r="HE59" s="568"/>
      <c r="HF59" s="568"/>
      <c r="HG59" s="568"/>
      <c r="HH59" s="568"/>
      <c r="HI59" s="568"/>
      <c r="HJ59" s="568"/>
      <c r="HK59" s="568"/>
      <c r="HL59" s="568"/>
      <c r="HM59" s="568"/>
      <c r="HN59" s="568"/>
      <c r="HO59" s="568"/>
      <c r="HP59" s="568"/>
      <c r="HQ59" s="568"/>
      <c r="HR59" s="568"/>
      <c r="HS59" s="568"/>
      <c r="HT59" s="568"/>
      <c r="HU59" s="568"/>
    </row>
    <row r="60" spans="2:229" s="578" customFormat="1">
      <c r="B60" s="591"/>
      <c r="AL60" s="568"/>
      <c r="AM60" s="568"/>
      <c r="AN60" s="568"/>
      <c r="AO60" s="568"/>
      <c r="AP60" s="568"/>
      <c r="AQ60" s="568"/>
      <c r="AR60" s="568"/>
      <c r="AS60" s="568"/>
      <c r="AT60" s="568"/>
      <c r="AU60" s="568"/>
      <c r="AV60" s="568"/>
      <c r="AW60" s="568"/>
      <c r="AX60" s="568"/>
      <c r="AY60" s="568"/>
      <c r="AZ60" s="568"/>
      <c r="BA60" s="568"/>
      <c r="BB60" s="568"/>
      <c r="BC60" s="568"/>
      <c r="BD60" s="568"/>
      <c r="BE60" s="568"/>
      <c r="BF60" s="568"/>
      <c r="BG60" s="568"/>
      <c r="BH60" s="568"/>
      <c r="BI60" s="568"/>
      <c r="BJ60" s="568"/>
      <c r="BK60" s="568"/>
      <c r="BL60" s="568"/>
      <c r="BM60" s="568"/>
      <c r="BN60" s="568"/>
      <c r="BO60" s="568"/>
      <c r="BP60" s="568"/>
      <c r="BQ60" s="568"/>
      <c r="BR60" s="568"/>
      <c r="BS60" s="568"/>
      <c r="BT60" s="568"/>
      <c r="BU60" s="568"/>
      <c r="BV60" s="568"/>
      <c r="BW60" s="568"/>
      <c r="BX60" s="568"/>
      <c r="BY60" s="568"/>
      <c r="BZ60" s="568"/>
      <c r="CA60" s="568"/>
      <c r="CB60" s="568"/>
      <c r="CC60" s="568"/>
      <c r="CD60" s="568"/>
      <c r="CE60" s="568"/>
      <c r="CF60" s="568"/>
      <c r="CG60" s="568"/>
      <c r="CH60" s="568"/>
      <c r="CI60" s="568"/>
      <c r="CJ60" s="568"/>
      <c r="CK60" s="568"/>
      <c r="CL60" s="568"/>
      <c r="CM60" s="568"/>
      <c r="CN60" s="568"/>
      <c r="CO60" s="568"/>
      <c r="CP60" s="568"/>
      <c r="CQ60" s="568"/>
      <c r="CR60" s="568"/>
      <c r="CS60" s="568"/>
      <c r="CT60" s="568"/>
      <c r="CU60" s="568"/>
      <c r="CV60" s="568"/>
      <c r="CW60" s="568"/>
      <c r="CX60" s="568"/>
      <c r="CY60" s="568"/>
      <c r="CZ60" s="568"/>
      <c r="DA60" s="568"/>
      <c r="DB60" s="568"/>
      <c r="DC60" s="568"/>
      <c r="DD60" s="568"/>
      <c r="DE60" s="568"/>
      <c r="DF60" s="568"/>
      <c r="DG60" s="568"/>
      <c r="DH60" s="568"/>
      <c r="DI60" s="568"/>
      <c r="DJ60" s="568"/>
      <c r="DK60" s="568"/>
      <c r="DL60" s="568"/>
      <c r="DM60" s="568"/>
      <c r="DN60" s="568"/>
      <c r="DO60" s="568"/>
      <c r="DP60" s="568"/>
      <c r="DQ60" s="568"/>
      <c r="DR60" s="568"/>
      <c r="DS60" s="568"/>
      <c r="DT60" s="568"/>
      <c r="DU60" s="568"/>
      <c r="DV60" s="568"/>
      <c r="DW60" s="568"/>
      <c r="DX60" s="568"/>
      <c r="DY60" s="568"/>
      <c r="DZ60" s="568"/>
      <c r="EA60" s="568"/>
      <c r="EB60" s="568"/>
      <c r="EC60" s="568"/>
      <c r="ED60" s="568"/>
      <c r="EE60" s="568"/>
      <c r="EF60" s="568"/>
      <c r="EG60" s="568"/>
      <c r="EH60" s="568"/>
      <c r="EI60" s="568"/>
      <c r="EJ60" s="568"/>
      <c r="EK60" s="568"/>
      <c r="EL60" s="568"/>
      <c r="EM60" s="568"/>
      <c r="EN60" s="568"/>
      <c r="EO60" s="568"/>
      <c r="EP60" s="568"/>
      <c r="EQ60" s="568"/>
      <c r="ER60" s="568"/>
      <c r="ES60" s="568"/>
      <c r="ET60" s="568"/>
      <c r="EU60" s="568"/>
      <c r="EV60" s="568"/>
      <c r="EW60" s="568"/>
      <c r="EX60" s="568"/>
      <c r="EY60" s="568"/>
      <c r="EZ60" s="568"/>
      <c r="FA60" s="568"/>
      <c r="FB60" s="568"/>
      <c r="FC60" s="568"/>
      <c r="FD60" s="568"/>
      <c r="FE60" s="568"/>
      <c r="FF60" s="568"/>
      <c r="FG60" s="568"/>
      <c r="FH60" s="568"/>
      <c r="FI60" s="568"/>
      <c r="FJ60" s="568"/>
      <c r="FK60" s="568"/>
      <c r="FL60" s="568"/>
      <c r="FM60" s="568"/>
      <c r="FN60" s="568"/>
      <c r="FO60" s="568"/>
      <c r="FP60" s="568"/>
      <c r="FQ60" s="568"/>
      <c r="FR60" s="568"/>
      <c r="FS60" s="568"/>
      <c r="FT60" s="568"/>
      <c r="FU60" s="568"/>
      <c r="FV60" s="568"/>
      <c r="FW60" s="568"/>
      <c r="FX60" s="568"/>
      <c r="FY60" s="568"/>
      <c r="FZ60" s="568"/>
      <c r="GA60" s="568"/>
      <c r="GB60" s="568"/>
      <c r="GC60" s="568"/>
      <c r="GD60" s="568"/>
      <c r="GE60" s="568"/>
      <c r="GF60" s="568"/>
      <c r="GG60" s="568"/>
      <c r="GH60" s="568"/>
      <c r="GI60" s="568"/>
      <c r="GJ60" s="568"/>
      <c r="GK60" s="568"/>
      <c r="GL60" s="568"/>
      <c r="GM60" s="568"/>
      <c r="GN60" s="568"/>
      <c r="GO60" s="568"/>
      <c r="GP60" s="568"/>
      <c r="GQ60" s="568"/>
      <c r="GR60" s="568"/>
      <c r="GS60" s="568"/>
      <c r="GT60" s="568"/>
      <c r="GU60" s="568"/>
      <c r="GV60" s="568"/>
      <c r="GW60" s="568"/>
      <c r="GX60" s="568"/>
      <c r="GY60" s="568"/>
      <c r="GZ60" s="568"/>
      <c r="HA60" s="568"/>
      <c r="HB60" s="568"/>
      <c r="HC60" s="568"/>
      <c r="HD60" s="568"/>
      <c r="HE60" s="568"/>
      <c r="HF60" s="568"/>
      <c r="HG60" s="568"/>
      <c r="HH60" s="568"/>
      <c r="HI60" s="568"/>
      <c r="HJ60" s="568"/>
      <c r="HK60" s="568"/>
      <c r="HL60" s="568"/>
      <c r="HM60" s="568"/>
      <c r="HN60" s="568"/>
      <c r="HO60" s="568"/>
      <c r="HP60" s="568"/>
      <c r="HQ60" s="568"/>
      <c r="HR60" s="568"/>
      <c r="HS60" s="568"/>
      <c r="HT60" s="568"/>
      <c r="HU60" s="568"/>
    </row>
    <row r="61" spans="2:229" s="578" customFormat="1">
      <c r="B61" s="591"/>
      <c r="AL61" s="568"/>
      <c r="AM61" s="568"/>
      <c r="AN61" s="568"/>
      <c r="AO61" s="568"/>
      <c r="AP61" s="568"/>
      <c r="AQ61" s="568"/>
      <c r="AR61" s="568"/>
      <c r="AS61" s="568"/>
      <c r="AT61" s="568"/>
      <c r="AU61" s="568"/>
      <c r="AV61" s="568"/>
      <c r="AW61" s="568"/>
      <c r="AX61" s="568"/>
      <c r="AY61" s="568"/>
      <c r="AZ61" s="568"/>
      <c r="BA61" s="568"/>
      <c r="BB61" s="568"/>
      <c r="BC61" s="568"/>
      <c r="BD61" s="568"/>
      <c r="BE61" s="568"/>
      <c r="BF61" s="568"/>
      <c r="BG61" s="568"/>
      <c r="BH61" s="568"/>
      <c r="BI61" s="568"/>
      <c r="BJ61" s="568"/>
      <c r="BK61" s="568"/>
      <c r="BL61" s="568"/>
      <c r="BM61" s="568"/>
      <c r="BN61" s="568"/>
      <c r="BO61" s="568"/>
      <c r="BP61" s="568"/>
      <c r="BQ61" s="568"/>
      <c r="BR61" s="568"/>
      <c r="BS61" s="568"/>
      <c r="BT61" s="568"/>
      <c r="BU61" s="568"/>
      <c r="BV61" s="568"/>
      <c r="BW61" s="568"/>
      <c r="BX61" s="568"/>
      <c r="BY61" s="568"/>
      <c r="BZ61" s="568"/>
      <c r="CA61" s="568"/>
      <c r="CB61" s="568"/>
      <c r="CC61" s="568"/>
      <c r="CD61" s="568"/>
      <c r="CE61" s="568"/>
      <c r="CF61" s="568"/>
      <c r="CG61" s="568"/>
      <c r="CH61" s="568"/>
      <c r="CI61" s="568"/>
      <c r="CJ61" s="568"/>
      <c r="CK61" s="568"/>
      <c r="CL61" s="568"/>
      <c r="CM61" s="568"/>
      <c r="CN61" s="568"/>
      <c r="CO61" s="568"/>
      <c r="CP61" s="568"/>
      <c r="CQ61" s="568"/>
      <c r="CR61" s="568"/>
      <c r="CS61" s="568"/>
      <c r="CT61" s="568"/>
      <c r="CU61" s="568"/>
      <c r="CV61" s="568"/>
      <c r="CW61" s="568"/>
      <c r="CX61" s="568"/>
      <c r="CY61" s="568"/>
      <c r="CZ61" s="568"/>
      <c r="DA61" s="568"/>
      <c r="DB61" s="568"/>
      <c r="DC61" s="568"/>
      <c r="DD61" s="568"/>
      <c r="DE61" s="568"/>
      <c r="DF61" s="568"/>
      <c r="DG61" s="568"/>
      <c r="DH61" s="568"/>
      <c r="DI61" s="568"/>
      <c r="DJ61" s="568"/>
      <c r="DK61" s="568"/>
      <c r="DL61" s="568"/>
      <c r="DM61" s="568"/>
      <c r="DN61" s="568"/>
      <c r="DO61" s="568"/>
      <c r="DP61" s="568"/>
      <c r="DQ61" s="568"/>
      <c r="DR61" s="568"/>
      <c r="DS61" s="568"/>
      <c r="DT61" s="568"/>
      <c r="DU61" s="568"/>
      <c r="DV61" s="568"/>
      <c r="DW61" s="568"/>
      <c r="DX61" s="568"/>
      <c r="DY61" s="568"/>
      <c r="DZ61" s="568"/>
      <c r="EA61" s="568"/>
      <c r="EB61" s="568"/>
      <c r="EC61" s="568"/>
      <c r="ED61" s="568"/>
      <c r="EE61" s="568"/>
      <c r="EF61" s="568"/>
      <c r="EG61" s="568"/>
      <c r="EH61" s="568"/>
      <c r="EI61" s="568"/>
      <c r="EJ61" s="568"/>
      <c r="EK61" s="568"/>
      <c r="EL61" s="568"/>
      <c r="EM61" s="568"/>
      <c r="EN61" s="568"/>
      <c r="EO61" s="568"/>
      <c r="EP61" s="568"/>
      <c r="EQ61" s="568"/>
      <c r="ER61" s="568"/>
      <c r="ES61" s="568"/>
      <c r="ET61" s="568"/>
      <c r="EU61" s="568"/>
      <c r="EV61" s="568"/>
      <c r="EW61" s="568"/>
      <c r="EX61" s="568"/>
      <c r="EY61" s="568"/>
      <c r="EZ61" s="568"/>
      <c r="FA61" s="568"/>
      <c r="FB61" s="568"/>
      <c r="FC61" s="568"/>
      <c r="FD61" s="568"/>
      <c r="FE61" s="568"/>
      <c r="FF61" s="568"/>
      <c r="FG61" s="568"/>
      <c r="FH61" s="568"/>
      <c r="FI61" s="568"/>
      <c r="FJ61" s="568"/>
      <c r="FK61" s="568"/>
      <c r="FL61" s="568"/>
      <c r="FM61" s="568"/>
      <c r="FN61" s="568"/>
      <c r="FO61" s="568"/>
      <c r="FP61" s="568"/>
      <c r="FQ61" s="568"/>
      <c r="FR61" s="568"/>
      <c r="FS61" s="568"/>
      <c r="FT61" s="568"/>
      <c r="FU61" s="568"/>
      <c r="FV61" s="568"/>
      <c r="FW61" s="568"/>
      <c r="FX61" s="568"/>
      <c r="FY61" s="568"/>
      <c r="FZ61" s="568"/>
      <c r="GA61" s="568"/>
      <c r="GB61" s="568"/>
      <c r="GC61" s="568"/>
      <c r="GD61" s="568"/>
      <c r="GE61" s="568"/>
      <c r="GF61" s="568"/>
      <c r="GG61" s="568"/>
      <c r="GH61" s="568"/>
      <c r="GI61" s="568"/>
      <c r="GJ61" s="568"/>
      <c r="GK61" s="568"/>
      <c r="GL61" s="568"/>
      <c r="GM61" s="568"/>
      <c r="GN61" s="568"/>
      <c r="GO61" s="568"/>
      <c r="GP61" s="568"/>
      <c r="GQ61" s="568"/>
      <c r="GR61" s="568"/>
      <c r="GS61" s="568"/>
      <c r="GT61" s="568"/>
      <c r="GU61" s="568"/>
      <c r="GV61" s="568"/>
      <c r="GW61" s="568"/>
      <c r="GX61" s="568"/>
      <c r="GY61" s="568"/>
      <c r="GZ61" s="568"/>
      <c r="HA61" s="568"/>
      <c r="HB61" s="568"/>
      <c r="HC61" s="568"/>
      <c r="HD61" s="568"/>
      <c r="HE61" s="568"/>
      <c r="HF61" s="568"/>
      <c r="HG61" s="568"/>
      <c r="HH61" s="568"/>
      <c r="HI61" s="568"/>
      <c r="HJ61" s="568"/>
      <c r="HK61" s="568"/>
      <c r="HL61" s="568"/>
      <c r="HM61" s="568"/>
      <c r="HN61" s="568"/>
      <c r="HO61" s="568"/>
      <c r="HP61" s="568"/>
      <c r="HQ61" s="568"/>
      <c r="HR61" s="568"/>
      <c r="HS61" s="568"/>
      <c r="HT61" s="568"/>
      <c r="HU61" s="568"/>
    </row>
    <row r="62" spans="2:229" s="578" customFormat="1">
      <c r="B62" s="591"/>
      <c r="AL62" s="568"/>
      <c r="AM62" s="568"/>
      <c r="AN62" s="568"/>
      <c r="AO62" s="568"/>
      <c r="AP62" s="568"/>
      <c r="AQ62" s="568"/>
      <c r="AR62" s="568"/>
      <c r="AS62" s="568"/>
      <c r="AT62" s="568"/>
      <c r="AU62" s="568"/>
      <c r="AV62" s="568"/>
      <c r="AW62" s="568"/>
      <c r="AX62" s="568"/>
      <c r="AY62" s="568"/>
      <c r="AZ62" s="568"/>
      <c r="BA62" s="568"/>
      <c r="BB62" s="568"/>
      <c r="BC62" s="568"/>
      <c r="BD62" s="568"/>
      <c r="BE62" s="568"/>
      <c r="BF62" s="568"/>
      <c r="BG62" s="568"/>
      <c r="BH62" s="568"/>
      <c r="BI62" s="568"/>
      <c r="BJ62" s="568"/>
      <c r="BK62" s="568"/>
      <c r="BL62" s="568"/>
      <c r="BM62" s="568"/>
      <c r="BN62" s="568"/>
      <c r="BO62" s="568"/>
      <c r="BP62" s="568"/>
      <c r="BQ62" s="568"/>
      <c r="BR62" s="568"/>
      <c r="BS62" s="568"/>
      <c r="BT62" s="568"/>
      <c r="BU62" s="568"/>
      <c r="BV62" s="568"/>
      <c r="BW62" s="568"/>
      <c r="BX62" s="568"/>
      <c r="BY62" s="568"/>
      <c r="BZ62" s="568"/>
      <c r="CA62" s="568"/>
      <c r="CB62" s="568"/>
      <c r="CC62" s="568"/>
      <c r="CD62" s="568"/>
      <c r="CE62" s="568"/>
      <c r="CF62" s="568"/>
      <c r="CG62" s="568"/>
      <c r="CH62" s="568"/>
      <c r="CI62" s="568"/>
      <c r="CJ62" s="568"/>
      <c r="CK62" s="568"/>
      <c r="CL62" s="568"/>
      <c r="CM62" s="568"/>
      <c r="CN62" s="568"/>
      <c r="CO62" s="568"/>
      <c r="CP62" s="568"/>
      <c r="CQ62" s="568"/>
      <c r="CR62" s="568"/>
      <c r="CS62" s="568"/>
      <c r="CT62" s="568"/>
      <c r="CU62" s="568"/>
      <c r="CV62" s="568"/>
      <c r="CW62" s="568"/>
      <c r="CX62" s="568"/>
      <c r="CY62" s="568"/>
      <c r="CZ62" s="568"/>
      <c r="DA62" s="568"/>
      <c r="DB62" s="568"/>
      <c r="DC62" s="568"/>
      <c r="DD62" s="568"/>
      <c r="DE62" s="568"/>
      <c r="DF62" s="568"/>
      <c r="DG62" s="568"/>
      <c r="DH62" s="568"/>
      <c r="DI62" s="568"/>
      <c r="DJ62" s="568"/>
      <c r="DK62" s="568"/>
      <c r="DL62" s="568"/>
      <c r="DM62" s="568"/>
      <c r="DN62" s="568"/>
      <c r="DO62" s="568"/>
      <c r="DP62" s="568"/>
      <c r="DQ62" s="568"/>
      <c r="DR62" s="568"/>
      <c r="DS62" s="568"/>
      <c r="DT62" s="568"/>
      <c r="DU62" s="568"/>
      <c r="DV62" s="568"/>
      <c r="DW62" s="568"/>
      <c r="DX62" s="568"/>
      <c r="DY62" s="568"/>
      <c r="DZ62" s="568"/>
      <c r="EA62" s="568"/>
      <c r="EB62" s="568"/>
      <c r="EC62" s="568"/>
      <c r="ED62" s="568"/>
      <c r="EE62" s="568"/>
      <c r="EF62" s="568"/>
      <c r="EG62" s="568"/>
      <c r="EH62" s="568"/>
      <c r="EI62" s="568"/>
      <c r="EJ62" s="568"/>
      <c r="EK62" s="568"/>
      <c r="EL62" s="568"/>
      <c r="EM62" s="568"/>
      <c r="EN62" s="568"/>
      <c r="EO62" s="568"/>
      <c r="EP62" s="568"/>
      <c r="EQ62" s="568"/>
      <c r="ER62" s="568"/>
      <c r="ES62" s="568"/>
      <c r="ET62" s="568"/>
      <c r="EU62" s="568"/>
      <c r="EV62" s="568"/>
      <c r="EW62" s="568"/>
      <c r="EX62" s="568"/>
      <c r="EY62" s="568"/>
      <c r="EZ62" s="568"/>
      <c r="FA62" s="568"/>
      <c r="FB62" s="568"/>
      <c r="FC62" s="568"/>
      <c r="FD62" s="568"/>
      <c r="FE62" s="568"/>
      <c r="FF62" s="568"/>
      <c r="FG62" s="568"/>
      <c r="FH62" s="568"/>
      <c r="FI62" s="568"/>
      <c r="FJ62" s="568"/>
      <c r="FK62" s="568"/>
      <c r="FL62" s="568"/>
      <c r="FM62" s="568"/>
      <c r="FN62" s="568"/>
      <c r="FO62" s="568"/>
      <c r="FP62" s="568"/>
      <c r="FQ62" s="568"/>
      <c r="FR62" s="568"/>
      <c r="FS62" s="568"/>
      <c r="FT62" s="568"/>
      <c r="FU62" s="568"/>
      <c r="FV62" s="568"/>
      <c r="FW62" s="568"/>
      <c r="FX62" s="568"/>
      <c r="FY62" s="568"/>
      <c r="FZ62" s="568"/>
      <c r="GA62" s="568"/>
      <c r="GB62" s="568"/>
      <c r="GC62" s="568"/>
      <c r="GD62" s="568"/>
      <c r="GE62" s="568"/>
      <c r="GF62" s="568"/>
      <c r="GG62" s="568"/>
      <c r="GH62" s="568"/>
      <c r="GI62" s="568"/>
      <c r="GJ62" s="568"/>
      <c r="GK62" s="568"/>
      <c r="GL62" s="568"/>
      <c r="GM62" s="568"/>
      <c r="GN62" s="568"/>
      <c r="GO62" s="568"/>
      <c r="GP62" s="568"/>
      <c r="GQ62" s="568"/>
      <c r="GR62" s="568"/>
      <c r="GS62" s="568"/>
      <c r="GT62" s="568"/>
      <c r="GU62" s="568"/>
      <c r="GV62" s="568"/>
      <c r="GW62" s="568"/>
      <c r="GX62" s="568"/>
      <c r="GY62" s="568"/>
      <c r="GZ62" s="568"/>
      <c r="HA62" s="568"/>
      <c r="HB62" s="568"/>
      <c r="HC62" s="568"/>
      <c r="HD62" s="568"/>
      <c r="HE62" s="568"/>
      <c r="HF62" s="568"/>
      <c r="HG62" s="568"/>
      <c r="HH62" s="568"/>
      <c r="HI62" s="568"/>
      <c r="HJ62" s="568"/>
      <c r="HK62" s="568"/>
      <c r="HL62" s="568"/>
      <c r="HM62" s="568"/>
      <c r="HN62" s="568"/>
      <c r="HO62" s="568"/>
      <c r="HP62" s="568"/>
      <c r="HQ62" s="568"/>
      <c r="HR62" s="568"/>
      <c r="HS62" s="568"/>
      <c r="HT62" s="568"/>
      <c r="HU62" s="568"/>
    </row>
    <row r="63" spans="2:229" s="578" customFormat="1">
      <c r="B63" s="591"/>
      <c r="AL63" s="568"/>
      <c r="AM63" s="568"/>
      <c r="AN63" s="568"/>
      <c r="AO63" s="568"/>
      <c r="AP63" s="568"/>
      <c r="AQ63" s="568"/>
      <c r="AR63" s="568"/>
      <c r="AS63" s="568"/>
      <c r="AT63" s="568"/>
      <c r="AU63" s="568"/>
      <c r="AV63" s="568"/>
      <c r="AW63" s="568"/>
      <c r="AX63" s="568"/>
      <c r="AY63" s="568"/>
      <c r="AZ63" s="568"/>
      <c r="BA63" s="568"/>
      <c r="BB63" s="568"/>
      <c r="BC63" s="568"/>
      <c r="BD63" s="568"/>
      <c r="BE63" s="568"/>
      <c r="BF63" s="568"/>
      <c r="BG63" s="568"/>
      <c r="BH63" s="568"/>
      <c r="BI63" s="568"/>
      <c r="BJ63" s="568"/>
      <c r="BK63" s="568"/>
      <c r="BL63" s="568"/>
      <c r="BM63" s="568"/>
      <c r="BN63" s="568"/>
      <c r="BO63" s="568"/>
      <c r="BP63" s="568"/>
      <c r="BQ63" s="568"/>
      <c r="BR63" s="568"/>
      <c r="BS63" s="568"/>
      <c r="BT63" s="568"/>
      <c r="BU63" s="568"/>
      <c r="BV63" s="568"/>
      <c r="BW63" s="568"/>
      <c r="BX63" s="568"/>
      <c r="BY63" s="568"/>
      <c r="BZ63" s="568"/>
      <c r="CA63" s="568"/>
      <c r="CB63" s="568"/>
      <c r="CC63" s="568"/>
      <c r="CD63" s="568"/>
      <c r="CE63" s="568"/>
      <c r="CF63" s="568"/>
      <c r="CG63" s="568"/>
      <c r="CH63" s="568"/>
      <c r="CI63" s="568"/>
      <c r="CJ63" s="568"/>
      <c r="CK63" s="568"/>
      <c r="CL63" s="568"/>
      <c r="CM63" s="568"/>
      <c r="CN63" s="568"/>
      <c r="CO63" s="568"/>
      <c r="CP63" s="568"/>
      <c r="CQ63" s="568"/>
      <c r="CR63" s="568"/>
      <c r="CS63" s="568"/>
      <c r="CT63" s="568"/>
      <c r="CU63" s="568"/>
      <c r="CV63" s="568"/>
      <c r="CW63" s="568"/>
      <c r="CX63" s="568"/>
      <c r="CY63" s="568"/>
      <c r="CZ63" s="568"/>
      <c r="DA63" s="568"/>
      <c r="DB63" s="568"/>
      <c r="DC63" s="568"/>
      <c r="DD63" s="568"/>
      <c r="DE63" s="568"/>
      <c r="DF63" s="568"/>
      <c r="DG63" s="568"/>
      <c r="DH63" s="568"/>
      <c r="DI63" s="568"/>
      <c r="DJ63" s="568"/>
      <c r="DK63" s="568"/>
      <c r="DL63" s="568"/>
      <c r="DM63" s="568"/>
      <c r="DN63" s="568"/>
      <c r="DO63" s="568"/>
      <c r="DP63" s="568"/>
      <c r="DQ63" s="568"/>
      <c r="DR63" s="568"/>
      <c r="DS63" s="568"/>
      <c r="DT63" s="568"/>
      <c r="DU63" s="568"/>
      <c r="DV63" s="568"/>
      <c r="DW63" s="568"/>
      <c r="DX63" s="568"/>
      <c r="DY63" s="568"/>
      <c r="DZ63" s="568"/>
      <c r="EA63" s="568"/>
      <c r="EB63" s="568"/>
      <c r="EC63" s="568"/>
      <c r="ED63" s="568"/>
      <c r="EE63" s="568"/>
      <c r="EF63" s="568"/>
      <c r="EG63" s="568"/>
      <c r="EH63" s="568"/>
      <c r="EI63" s="568"/>
      <c r="EJ63" s="568"/>
      <c r="EK63" s="568"/>
      <c r="EL63" s="568"/>
      <c r="EM63" s="568"/>
      <c r="EN63" s="568"/>
      <c r="EO63" s="568"/>
      <c r="EP63" s="568"/>
      <c r="EQ63" s="568"/>
      <c r="ER63" s="568"/>
      <c r="ES63" s="568"/>
      <c r="ET63" s="568"/>
      <c r="EU63" s="568"/>
      <c r="EV63" s="568"/>
      <c r="EW63" s="568"/>
      <c r="EX63" s="568"/>
      <c r="EY63" s="568"/>
      <c r="EZ63" s="568"/>
      <c r="FA63" s="568"/>
      <c r="FB63" s="568"/>
      <c r="FC63" s="568"/>
      <c r="FD63" s="568"/>
      <c r="FE63" s="568"/>
      <c r="FF63" s="568"/>
      <c r="FG63" s="568"/>
      <c r="FH63" s="568"/>
      <c r="FI63" s="568"/>
      <c r="FJ63" s="568"/>
      <c r="FK63" s="568"/>
      <c r="FL63" s="568"/>
      <c r="FM63" s="568"/>
      <c r="FN63" s="568"/>
      <c r="FO63" s="568"/>
      <c r="FP63" s="568"/>
      <c r="FQ63" s="568"/>
      <c r="FR63" s="568"/>
      <c r="FS63" s="568"/>
      <c r="FT63" s="568"/>
      <c r="FU63" s="568"/>
      <c r="FV63" s="568"/>
      <c r="FW63" s="568"/>
      <c r="FX63" s="568"/>
      <c r="FY63" s="568"/>
      <c r="FZ63" s="568"/>
      <c r="GA63" s="568"/>
      <c r="GB63" s="568"/>
      <c r="GC63" s="568"/>
      <c r="GD63" s="568"/>
      <c r="GE63" s="568"/>
      <c r="GF63" s="568"/>
      <c r="GG63" s="568"/>
      <c r="GH63" s="568"/>
      <c r="GI63" s="568"/>
      <c r="GJ63" s="568"/>
      <c r="GK63" s="568"/>
      <c r="GL63" s="568"/>
      <c r="GM63" s="568"/>
      <c r="GN63" s="568"/>
      <c r="GO63" s="568"/>
      <c r="GP63" s="568"/>
      <c r="GQ63" s="568"/>
      <c r="GR63" s="568"/>
      <c r="GS63" s="568"/>
      <c r="GT63" s="568"/>
      <c r="GU63" s="568"/>
      <c r="GV63" s="568"/>
      <c r="GW63" s="568"/>
      <c r="GX63" s="568"/>
      <c r="GY63" s="568"/>
      <c r="GZ63" s="568"/>
      <c r="HA63" s="568"/>
      <c r="HB63" s="568"/>
      <c r="HC63" s="568"/>
      <c r="HD63" s="568"/>
      <c r="HE63" s="568"/>
      <c r="HF63" s="568"/>
      <c r="HG63" s="568"/>
      <c r="HH63" s="568"/>
      <c r="HI63" s="568"/>
      <c r="HJ63" s="568"/>
      <c r="HK63" s="568"/>
      <c r="HL63" s="568"/>
      <c r="HM63" s="568"/>
      <c r="HN63" s="568"/>
      <c r="HO63" s="568"/>
      <c r="HP63" s="568"/>
      <c r="HQ63" s="568"/>
      <c r="HR63" s="568"/>
      <c r="HS63" s="568"/>
      <c r="HT63" s="568"/>
      <c r="HU63" s="568"/>
    </row>
    <row r="64" spans="2:229" s="578" customFormat="1">
      <c r="B64" s="591"/>
      <c r="AL64" s="568"/>
      <c r="AM64" s="568"/>
      <c r="AN64" s="568"/>
      <c r="AO64" s="568"/>
      <c r="AP64" s="568"/>
      <c r="AQ64" s="568"/>
      <c r="AR64" s="568"/>
      <c r="AS64" s="568"/>
      <c r="AT64" s="568"/>
      <c r="AU64" s="568"/>
      <c r="AV64" s="568"/>
      <c r="AW64" s="568"/>
      <c r="AX64" s="568"/>
      <c r="AY64" s="568"/>
      <c r="AZ64" s="568"/>
      <c r="BA64" s="568"/>
      <c r="BB64" s="568"/>
      <c r="BC64" s="568"/>
      <c r="BD64" s="568"/>
      <c r="BE64" s="568"/>
      <c r="BF64" s="568"/>
      <c r="BG64" s="568"/>
      <c r="BH64" s="568"/>
      <c r="BI64" s="568"/>
      <c r="BJ64" s="568"/>
      <c r="BK64" s="568"/>
      <c r="BL64" s="568"/>
      <c r="BM64" s="568"/>
      <c r="BN64" s="568"/>
      <c r="BO64" s="568"/>
      <c r="BP64" s="568"/>
      <c r="BQ64" s="568"/>
      <c r="BR64" s="568"/>
      <c r="BS64" s="568"/>
      <c r="BT64" s="568"/>
      <c r="BU64" s="568"/>
      <c r="BV64" s="568"/>
      <c r="BW64" s="568"/>
      <c r="BX64" s="568"/>
      <c r="BY64" s="568"/>
      <c r="BZ64" s="568"/>
      <c r="CA64" s="568"/>
      <c r="CB64" s="568"/>
      <c r="CC64" s="568"/>
      <c r="CD64" s="568"/>
      <c r="CE64" s="568"/>
      <c r="CF64" s="568"/>
      <c r="CG64" s="568"/>
      <c r="CH64" s="568"/>
      <c r="CI64" s="568"/>
      <c r="CJ64" s="568"/>
      <c r="CK64" s="568"/>
      <c r="CL64" s="568"/>
      <c r="CM64" s="568"/>
      <c r="CN64" s="568"/>
      <c r="CO64" s="568"/>
      <c r="CP64" s="568"/>
      <c r="CQ64" s="568"/>
      <c r="CR64" s="568"/>
      <c r="CS64" s="568"/>
      <c r="CT64" s="568"/>
      <c r="CU64" s="568"/>
      <c r="CV64" s="568"/>
      <c r="CW64" s="568"/>
      <c r="CX64" s="568"/>
      <c r="CY64" s="568"/>
      <c r="CZ64" s="568"/>
      <c r="DA64" s="568"/>
      <c r="DB64" s="568"/>
      <c r="DC64" s="568"/>
      <c r="DD64" s="568"/>
      <c r="DE64" s="568"/>
      <c r="DF64" s="568"/>
      <c r="DG64" s="568"/>
      <c r="DH64" s="568"/>
      <c r="DI64" s="568"/>
      <c r="DJ64" s="568"/>
      <c r="DK64" s="568"/>
      <c r="DL64" s="568"/>
      <c r="DM64" s="568"/>
      <c r="DN64" s="568"/>
      <c r="DO64" s="568"/>
      <c r="DP64" s="568"/>
      <c r="DQ64" s="568"/>
      <c r="DR64" s="568"/>
      <c r="DS64" s="568"/>
      <c r="DT64" s="568"/>
      <c r="DU64" s="568"/>
      <c r="DV64" s="568"/>
      <c r="DW64" s="568"/>
      <c r="DX64" s="568"/>
      <c r="DY64" s="568"/>
      <c r="DZ64" s="568"/>
      <c r="EA64" s="568"/>
      <c r="EB64" s="568"/>
      <c r="EC64" s="568"/>
      <c r="ED64" s="568"/>
      <c r="EE64" s="568"/>
      <c r="EF64" s="568"/>
      <c r="EG64" s="568"/>
      <c r="EH64" s="568"/>
      <c r="EI64" s="568"/>
      <c r="EJ64" s="568"/>
      <c r="EK64" s="568"/>
      <c r="EL64" s="568"/>
      <c r="EM64" s="568"/>
      <c r="EN64" s="568"/>
      <c r="EO64" s="568"/>
      <c r="EP64" s="568"/>
      <c r="EQ64" s="568"/>
      <c r="ER64" s="568"/>
      <c r="ES64" s="568"/>
      <c r="ET64" s="568"/>
      <c r="EU64" s="568"/>
      <c r="EV64" s="568"/>
      <c r="EW64" s="568"/>
      <c r="EX64" s="568"/>
      <c r="EY64" s="568"/>
      <c r="EZ64" s="568"/>
      <c r="FA64" s="568"/>
      <c r="FB64" s="568"/>
      <c r="FC64" s="568"/>
      <c r="FD64" s="568"/>
      <c r="FE64" s="568"/>
      <c r="FF64" s="568"/>
      <c r="FG64" s="568"/>
      <c r="FH64" s="568"/>
      <c r="FI64" s="568"/>
      <c r="FJ64" s="568"/>
      <c r="FK64" s="568"/>
      <c r="FL64" s="568"/>
      <c r="FM64" s="568"/>
      <c r="FN64" s="568"/>
      <c r="FO64" s="568"/>
      <c r="FP64" s="568"/>
      <c r="FQ64" s="568"/>
      <c r="FR64" s="568"/>
      <c r="FS64" s="568"/>
      <c r="FT64" s="568"/>
      <c r="FU64" s="568"/>
      <c r="FV64" s="568"/>
      <c r="FW64" s="568"/>
      <c r="FX64" s="568"/>
      <c r="FY64" s="568"/>
      <c r="FZ64" s="568"/>
      <c r="GA64" s="568"/>
      <c r="GB64" s="568"/>
      <c r="GC64" s="568"/>
      <c r="GD64" s="568"/>
      <c r="GE64" s="568"/>
      <c r="GF64" s="568"/>
      <c r="GG64" s="568"/>
      <c r="GH64" s="568"/>
      <c r="GI64" s="568"/>
      <c r="GJ64" s="568"/>
      <c r="GK64" s="568"/>
      <c r="GL64" s="568"/>
      <c r="GM64" s="568"/>
      <c r="GN64" s="568"/>
      <c r="GO64" s="568"/>
      <c r="GP64" s="568"/>
      <c r="GQ64" s="568"/>
      <c r="GR64" s="568"/>
      <c r="GS64" s="568"/>
      <c r="GT64" s="568"/>
      <c r="GU64" s="568"/>
      <c r="GV64" s="568"/>
      <c r="GW64" s="568"/>
      <c r="GX64" s="568"/>
      <c r="GY64" s="568"/>
      <c r="GZ64" s="568"/>
      <c r="HA64" s="568"/>
      <c r="HB64" s="568"/>
      <c r="HC64" s="568"/>
      <c r="HD64" s="568"/>
      <c r="HE64" s="568"/>
      <c r="HF64" s="568"/>
      <c r="HG64" s="568"/>
      <c r="HH64" s="568"/>
      <c r="HI64" s="568"/>
      <c r="HJ64" s="568"/>
      <c r="HK64" s="568"/>
      <c r="HL64" s="568"/>
      <c r="HM64" s="568"/>
      <c r="HN64" s="568"/>
      <c r="HO64" s="568"/>
      <c r="HP64" s="568"/>
      <c r="HQ64" s="568"/>
      <c r="HR64" s="568"/>
      <c r="HS64" s="568"/>
      <c r="HT64" s="568"/>
      <c r="HU64" s="568"/>
    </row>
    <row r="65" spans="2:229" s="578" customFormat="1">
      <c r="B65" s="591"/>
      <c r="AL65" s="568"/>
      <c r="AM65" s="568"/>
      <c r="AN65" s="568"/>
      <c r="AO65" s="568"/>
      <c r="AP65" s="568"/>
      <c r="AQ65" s="568"/>
      <c r="AR65" s="568"/>
      <c r="AS65" s="568"/>
      <c r="AT65" s="568"/>
      <c r="AU65" s="568"/>
      <c r="AV65" s="568"/>
      <c r="AW65" s="568"/>
      <c r="AX65" s="568"/>
      <c r="AY65" s="568"/>
      <c r="AZ65" s="568"/>
      <c r="BA65" s="568"/>
      <c r="BB65" s="568"/>
      <c r="BC65" s="568"/>
      <c r="BD65" s="568"/>
      <c r="BE65" s="568"/>
      <c r="BF65" s="568"/>
      <c r="BG65" s="568"/>
      <c r="BH65" s="568"/>
      <c r="BI65" s="568"/>
      <c r="BJ65" s="568"/>
      <c r="BK65" s="568"/>
      <c r="BL65" s="568"/>
      <c r="BM65" s="568"/>
      <c r="BN65" s="568"/>
      <c r="BO65" s="568"/>
      <c r="BP65" s="568"/>
      <c r="BQ65" s="568"/>
      <c r="BR65" s="568"/>
      <c r="BS65" s="568"/>
      <c r="BT65" s="568"/>
      <c r="BU65" s="568"/>
      <c r="BV65" s="568"/>
      <c r="BW65" s="568"/>
      <c r="BX65" s="568"/>
      <c r="BY65" s="568"/>
      <c r="BZ65" s="568"/>
      <c r="CA65" s="568"/>
      <c r="CB65" s="568"/>
      <c r="CC65" s="568"/>
      <c r="CD65" s="568"/>
      <c r="CE65" s="568"/>
      <c r="CF65" s="568"/>
      <c r="CG65" s="568"/>
      <c r="CH65" s="568"/>
      <c r="CI65" s="568"/>
      <c r="CJ65" s="568"/>
      <c r="CK65" s="568"/>
      <c r="CL65" s="568"/>
      <c r="CM65" s="568"/>
      <c r="CN65" s="568"/>
      <c r="CO65" s="568"/>
      <c r="CP65" s="568"/>
      <c r="CQ65" s="568"/>
      <c r="CR65" s="568"/>
      <c r="CS65" s="568"/>
      <c r="CT65" s="568"/>
      <c r="CU65" s="568"/>
      <c r="CV65" s="568"/>
      <c r="CW65" s="568"/>
      <c r="CX65" s="568"/>
      <c r="CY65" s="568"/>
      <c r="CZ65" s="568"/>
      <c r="DA65" s="568"/>
      <c r="DB65" s="568"/>
      <c r="DC65" s="568"/>
      <c r="DD65" s="568"/>
      <c r="DE65" s="568"/>
      <c r="DF65" s="568"/>
      <c r="DG65" s="568"/>
      <c r="DH65" s="568"/>
      <c r="DI65" s="568"/>
      <c r="DJ65" s="568"/>
      <c r="DK65" s="568"/>
      <c r="DL65" s="568"/>
      <c r="DM65" s="568"/>
      <c r="DN65" s="568"/>
      <c r="DO65" s="568"/>
      <c r="DP65" s="568"/>
      <c r="DQ65" s="568"/>
      <c r="DR65" s="568"/>
      <c r="DS65" s="568"/>
      <c r="DT65" s="568"/>
      <c r="DU65" s="568"/>
      <c r="DV65" s="568"/>
      <c r="DW65" s="568"/>
      <c r="DX65" s="568"/>
      <c r="DY65" s="568"/>
      <c r="DZ65" s="568"/>
      <c r="EA65" s="568"/>
      <c r="EB65" s="568"/>
      <c r="EC65" s="568"/>
      <c r="ED65" s="568"/>
      <c r="EE65" s="568"/>
      <c r="EF65" s="568"/>
      <c r="EG65" s="568"/>
      <c r="EH65" s="568"/>
      <c r="EI65" s="568"/>
      <c r="EJ65" s="568"/>
      <c r="EK65" s="568"/>
      <c r="EL65" s="568"/>
      <c r="EM65" s="568"/>
      <c r="EN65" s="568"/>
      <c r="EO65" s="568"/>
      <c r="EP65" s="568"/>
      <c r="EQ65" s="568"/>
      <c r="ER65" s="568"/>
      <c r="ES65" s="568"/>
      <c r="ET65" s="568"/>
      <c r="EU65" s="568"/>
      <c r="EV65" s="568"/>
      <c r="EW65" s="568"/>
      <c r="EX65" s="568"/>
      <c r="EY65" s="568"/>
      <c r="EZ65" s="568"/>
      <c r="FA65" s="568"/>
      <c r="FB65" s="568"/>
      <c r="FC65" s="568"/>
      <c r="FD65" s="568"/>
      <c r="FE65" s="568"/>
      <c r="FF65" s="568"/>
      <c r="FG65" s="568"/>
      <c r="FH65" s="568"/>
      <c r="FI65" s="568"/>
      <c r="FJ65" s="568"/>
      <c r="FK65" s="568"/>
      <c r="FL65" s="568"/>
      <c r="FM65" s="568"/>
      <c r="FN65" s="568"/>
      <c r="FO65" s="568"/>
      <c r="FP65" s="568"/>
      <c r="FQ65" s="568"/>
      <c r="FR65" s="568"/>
      <c r="FS65" s="568"/>
      <c r="FT65" s="568"/>
      <c r="FU65" s="568"/>
      <c r="FV65" s="568"/>
      <c r="FW65" s="568"/>
      <c r="FX65" s="568"/>
      <c r="FY65" s="568"/>
      <c r="FZ65" s="568"/>
      <c r="GA65" s="568"/>
      <c r="GB65" s="568"/>
      <c r="GC65" s="568"/>
      <c r="GD65" s="568"/>
      <c r="GE65" s="568"/>
      <c r="GF65" s="568"/>
      <c r="GG65" s="568"/>
      <c r="GH65" s="568"/>
      <c r="GI65" s="568"/>
      <c r="GJ65" s="568"/>
      <c r="GK65" s="568"/>
      <c r="GL65" s="568"/>
      <c r="GM65" s="568"/>
      <c r="GN65" s="568"/>
      <c r="GO65" s="568"/>
      <c r="GP65" s="568"/>
      <c r="GQ65" s="568"/>
      <c r="GR65" s="568"/>
      <c r="GS65" s="568"/>
      <c r="GT65" s="568"/>
      <c r="GU65" s="568"/>
      <c r="GV65" s="568"/>
      <c r="GW65" s="568"/>
      <c r="GX65" s="568"/>
      <c r="GY65" s="568"/>
      <c r="GZ65" s="568"/>
      <c r="HA65" s="568"/>
      <c r="HB65" s="568"/>
      <c r="HC65" s="568"/>
      <c r="HD65" s="568"/>
      <c r="HE65" s="568"/>
      <c r="HF65" s="568"/>
      <c r="HG65" s="568"/>
      <c r="HH65" s="568"/>
      <c r="HI65" s="568"/>
      <c r="HJ65" s="568"/>
      <c r="HK65" s="568"/>
      <c r="HL65" s="568"/>
      <c r="HM65" s="568"/>
      <c r="HN65" s="568"/>
      <c r="HO65" s="568"/>
      <c r="HP65" s="568"/>
      <c r="HQ65" s="568"/>
      <c r="HR65" s="568"/>
      <c r="HS65" s="568"/>
      <c r="HT65" s="568"/>
      <c r="HU65" s="568"/>
    </row>
    <row r="66" spans="2:229" s="578" customFormat="1">
      <c r="B66" s="591"/>
      <c r="AL66" s="568"/>
      <c r="AM66" s="568"/>
      <c r="AN66" s="568"/>
      <c r="AO66" s="568"/>
      <c r="AP66" s="568"/>
      <c r="AQ66" s="568"/>
      <c r="AR66" s="568"/>
      <c r="AS66" s="568"/>
      <c r="AT66" s="568"/>
      <c r="AU66" s="568"/>
      <c r="AV66" s="568"/>
      <c r="AW66" s="568"/>
      <c r="AX66" s="568"/>
      <c r="AY66" s="568"/>
      <c r="AZ66" s="568"/>
      <c r="BA66" s="568"/>
      <c r="BB66" s="568"/>
      <c r="BC66" s="568"/>
      <c r="BD66" s="568"/>
      <c r="BE66" s="568"/>
      <c r="BF66" s="568"/>
      <c r="BG66" s="568"/>
      <c r="BH66" s="568"/>
      <c r="BI66" s="568"/>
      <c r="BJ66" s="568"/>
      <c r="BK66" s="568"/>
      <c r="BL66" s="568"/>
      <c r="BM66" s="568"/>
      <c r="BN66" s="568"/>
      <c r="BO66" s="568"/>
      <c r="BP66" s="568"/>
      <c r="BQ66" s="568"/>
      <c r="BR66" s="568"/>
      <c r="BS66" s="568"/>
      <c r="BT66" s="568"/>
      <c r="BU66" s="568"/>
      <c r="BV66" s="568"/>
      <c r="BW66" s="568"/>
      <c r="BX66" s="568"/>
      <c r="BY66" s="568"/>
      <c r="BZ66" s="568"/>
      <c r="CA66" s="568"/>
      <c r="CB66" s="568"/>
      <c r="CC66" s="568"/>
      <c r="CD66" s="568"/>
      <c r="CE66" s="568"/>
      <c r="CF66" s="568"/>
      <c r="CG66" s="568"/>
      <c r="CH66" s="568"/>
      <c r="CI66" s="568"/>
      <c r="CJ66" s="568"/>
      <c r="CK66" s="568"/>
      <c r="CL66" s="568"/>
      <c r="CM66" s="568"/>
      <c r="CN66" s="568"/>
      <c r="CO66" s="568"/>
      <c r="CP66" s="568"/>
      <c r="CQ66" s="568"/>
      <c r="CR66" s="568"/>
      <c r="CS66" s="568"/>
      <c r="CT66" s="568"/>
      <c r="CU66" s="568"/>
      <c r="CV66" s="568"/>
      <c r="CW66" s="568"/>
      <c r="CX66" s="568"/>
      <c r="CY66" s="568"/>
      <c r="CZ66" s="568"/>
      <c r="DA66" s="568"/>
      <c r="DB66" s="568"/>
      <c r="DC66" s="568"/>
      <c r="DD66" s="568"/>
      <c r="DE66" s="568"/>
      <c r="DF66" s="568"/>
      <c r="DG66" s="568"/>
      <c r="DH66" s="568"/>
      <c r="DI66" s="568"/>
      <c r="DJ66" s="568"/>
      <c r="DK66" s="568"/>
      <c r="DL66" s="568"/>
      <c r="DM66" s="568"/>
      <c r="DN66" s="568"/>
      <c r="DO66" s="568"/>
      <c r="DP66" s="568"/>
      <c r="DQ66" s="568"/>
      <c r="DR66" s="568"/>
      <c r="DS66" s="568"/>
      <c r="DT66" s="568"/>
      <c r="DU66" s="568"/>
      <c r="DV66" s="568"/>
      <c r="DW66" s="568"/>
      <c r="DX66" s="568"/>
      <c r="DY66" s="568"/>
      <c r="DZ66" s="568"/>
      <c r="EA66" s="568"/>
      <c r="EB66" s="568"/>
      <c r="EC66" s="568"/>
      <c r="ED66" s="568"/>
      <c r="EE66" s="568"/>
      <c r="EF66" s="568"/>
      <c r="EG66" s="568"/>
      <c r="EH66" s="568"/>
      <c r="EI66" s="568"/>
      <c r="EJ66" s="568"/>
      <c r="EK66" s="568"/>
      <c r="EL66" s="568"/>
      <c r="EM66" s="568"/>
      <c r="EN66" s="568"/>
      <c r="EO66" s="568"/>
      <c r="EP66" s="568"/>
      <c r="EQ66" s="568"/>
      <c r="ER66" s="568"/>
      <c r="ES66" s="568"/>
      <c r="ET66" s="568"/>
      <c r="EU66" s="568"/>
      <c r="EV66" s="568"/>
      <c r="EW66" s="568"/>
      <c r="EX66" s="568"/>
      <c r="EY66" s="568"/>
      <c r="EZ66" s="568"/>
      <c r="FA66" s="568"/>
      <c r="FB66" s="568"/>
      <c r="FC66" s="568"/>
      <c r="FD66" s="568"/>
      <c r="FE66" s="568"/>
      <c r="FF66" s="568"/>
      <c r="FG66" s="568"/>
      <c r="FH66" s="568"/>
      <c r="FI66" s="568"/>
      <c r="FJ66" s="568"/>
      <c r="FK66" s="568"/>
      <c r="FL66" s="568"/>
      <c r="FM66" s="568"/>
      <c r="FN66" s="568"/>
      <c r="FO66" s="568"/>
      <c r="FP66" s="568"/>
      <c r="FQ66" s="568"/>
      <c r="FR66" s="568"/>
      <c r="FS66" s="568"/>
      <c r="FT66" s="568"/>
      <c r="FU66" s="568"/>
      <c r="FV66" s="568"/>
      <c r="FW66" s="568"/>
      <c r="FX66" s="568"/>
      <c r="FY66" s="568"/>
      <c r="FZ66" s="568"/>
      <c r="GA66" s="568"/>
      <c r="GB66" s="568"/>
      <c r="GC66" s="568"/>
      <c r="GD66" s="568"/>
      <c r="GE66" s="568"/>
      <c r="GF66" s="568"/>
      <c r="GG66" s="568"/>
      <c r="GH66" s="568"/>
      <c r="GI66" s="568"/>
      <c r="GJ66" s="568"/>
      <c r="GK66" s="568"/>
      <c r="GL66" s="568"/>
      <c r="GM66" s="568"/>
      <c r="GN66" s="568"/>
      <c r="GO66" s="568"/>
      <c r="GP66" s="568"/>
      <c r="GQ66" s="568"/>
      <c r="GR66" s="568"/>
      <c r="GS66" s="568"/>
      <c r="GT66" s="568"/>
      <c r="GU66" s="568"/>
      <c r="GV66" s="568"/>
      <c r="GW66" s="568"/>
      <c r="GX66" s="568"/>
      <c r="GY66" s="568"/>
      <c r="GZ66" s="568"/>
      <c r="HA66" s="568"/>
      <c r="HB66" s="568"/>
      <c r="HC66" s="568"/>
      <c r="HD66" s="568"/>
      <c r="HE66" s="568"/>
      <c r="HF66" s="568"/>
      <c r="HG66" s="568"/>
      <c r="HH66" s="568"/>
      <c r="HI66" s="568"/>
      <c r="HJ66" s="568"/>
      <c r="HK66" s="568"/>
      <c r="HL66" s="568"/>
      <c r="HM66" s="568"/>
      <c r="HN66" s="568"/>
      <c r="HO66" s="568"/>
      <c r="HP66" s="568"/>
      <c r="HQ66" s="568"/>
      <c r="HR66" s="568"/>
      <c r="HS66" s="568"/>
      <c r="HT66" s="568"/>
      <c r="HU66" s="568"/>
    </row>
    <row r="67" spans="2:229" s="578" customFormat="1">
      <c r="B67" s="591"/>
      <c r="AL67" s="568"/>
      <c r="AM67" s="568"/>
      <c r="AN67" s="568"/>
      <c r="AO67" s="568"/>
      <c r="AP67" s="568"/>
      <c r="AQ67" s="568"/>
      <c r="AR67" s="568"/>
      <c r="AS67" s="568"/>
      <c r="AT67" s="568"/>
      <c r="AU67" s="568"/>
      <c r="AV67" s="568"/>
      <c r="AW67" s="568"/>
      <c r="AX67" s="568"/>
      <c r="AY67" s="568"/>
      <c r="AZ67" s="568"/>
      <c r="BA67" s="568"/>
      <c r="BB67" s="568"/>
      <c r="BC67" s="568"/>
      <c r="BD67" s="568"/>
      <c r="BE67" s="568"/>
      <c r="BF67" s="568"/>
      <c r="BG67" s="568"/>
      <c r="BH67" s="568"/>
      <c r="BI67" s="568"/>
      <c r="BJ67" s="568"/>
      <c r="BK67" s="568"/>
      <c r="BL67" s="568"/>
      <c r="BM67" s="568"/>
      <c r="BN67" s="568"/>
      <c r="BO67" s="568"/>
      <c r="BP67" s="568"/>
      <c r="BQ67" s="568"/>
      <c r="BR67" s="568"/>
      <c r="BS67" s="568"/>
      <c r="BT67" s="568"/>
      <c r="BU67" s="568"/>
      <c r="BV67" s="568"/>
      <c r="BW67" s="568"/>
      <c r="BX67" s="568"/>
      <c r="BY67" s="568"/>
      <c r="BZ67" s="568"/>
      <c r="CA67" s="568"/>
      <c r="CB67" s="568"/>
      <c r="CC67" s="568"/>
      <c r="CD67" s="568"/>
      <c r="CE67" s="568"/>
      <c r="CF67" s="568"/>
      <c r="CG67" s="568"/>
      <c r="CH67" s="568"/>
      <c r="CI67" s="568"/>
      <c r="CJ67" s="568"/>
      <c r="CK67" s="568"/>
      <c r="CL67" s="568"/>
      <c r="CM67" s="568"/>
      <c r="CN67" s="568"/>
      <c r="CO67" s="568"/>
      <c r="CP67" s="568"/>
      <c r="CQ67" s="568"/>
      <c r="CR67" s="568"/>
      <c r="CS67" s="568"/>
      <c r="CT67" s="568"/>
      <c r="CU67" s="568"/>
      <c r="CV67" s="568"/>
      <c r="CW67" s="568"/>
      <c r="CX67" s="568"/>
      <c r="CY67" s="568"/>
      <c r="CZ67" s="568"/>
      <c r="DA67" s="568"/>
      <c r="DB67" s="568"/>
      <c r="DC67" s="568"/>
      <c r="DD67" s="568"/>
      <c r="DE67" s="568"/>
      <c r="DF67" s="568"/>
      <c r="DG67" s="568"/>
      <c r="DH67" s="568"/>
      <c r="DI67" s="568"/>
      <c r="DJ67" s="568"/>
      <c r="DK67" s="568"/>
      <c r="DL67" s="568"/>
      <c r="DM67" s="568"/>
      <c r="DN67" s="568"/>
      <c r="DO67" s="568"/>
      <c r="DP67" s="568"/>
      <c r="DQ67" s="568"/>
      <c r="DR67" s="568"/>
      <c r="DS67" s="568"/>
      <c r="DT67" s="568"/>
      <c r="DU67" s="568"/>
      <c r="DV67" s="568"/>
      <c r="DW67" s="568"/>
      <c r="DX67" s="568"/>
      <c r="DY67" s="568"/>
      <c r="DZ67" s="568"/>
      <c r="EA67" s="568"/>
      <c r="EB67" s="568"/>
      <c r="EC67" s="568"/>
      <c r="ED67" s="568"/>
      <c r="EE67" s="568"/>
      <c r="EF67" s="568"/>
      <c r="EG67" s="568"/>
      <c r="EH67" s="568"/>
      <c r="EI67" s="568"/>
      <c r="EJ67" s="568"/>
      <c r="EK67" s="568"/>
      <c r="EL67" s="568"/>
      <c r="EM67" s="568"/>
      <c r="EN67" s="568"/>
      <c r="EO67" s="568"/>
      <c r="EP67" s="568"/>
      <c r="EQ67" s="568"/>
      <c r="ER67" s="568"/>
      <c r="ES67" s="568"/>
      <c r="ET67" s="568"/>
      <c r="EU67" s="568"/>
      <c r="EV67" s="568"/>
      <c r="EW67" s="568"/>
      <c r="EX67" s="568"/>
      <c r="EY67" s="568"/>
      <c r="EZ67" s="568"/>
      <c r="FA67" s="568"/>
      <c r="FB67" s="568"/>
      <c r="FC67" s="568"/>
      <c r="FD67" s="568"/>
      <c r="FE67" s="568"/>
      <c r="FF67" s="568"/>
      <c r="FG67" s="568"/>
      <c r="FH67" s="568"/>
      <c r="FI67" s="568"/>
      <c r="FJ67" s="568"/>
      <c r="FK67" s="568"/>
      <c r="FL67" s="568"/>
      <c r="FM67" s="568"/>
      <c r="FN67" s="568"/>
      <c r="FO67" s="568"/>
      <c r="FP67" s="568"/>
      <c r="FQ67" s="568"/>
      <c r="FR67" s="568"/>
      <c r="FS67" s="568"/>
      <c r="FT67" s="568"/>
      <c r="FU67" s="568"/>
      <c r="FV67" s="568"/>
      <c r="FW67" s="568"/>
      <c r="FX67" s="568"/>
      <c r="FY67" s="568"/>
      <c r="FZ67" s="568"/>
      <c r="GA67" s="568"/>
      <c r="GB67" s="568"/>
      <c r="GC67" s="568"/>
      <c r="GD67" s="568"/>
      <c r="GE67" s="568"/>
      <c r="GF67" s="568"/>
      <c r="GG67" s="568"/>
      <c r="GH67" s="568"/>
      <c r="GI67" s="568"/>
      <c r="GJ67" s="568"/>
      <c r="GK67" s="568"/>
      <c r="GL67" s="568"/>
      <c r="GM67" s="568"/>
      <c r="GN67" s="568"/>
      <c r="GO67" s="568"/>
      <c r="GP67" s="568"/>
      <c r="GQ67" s="568"/>
      <c r="GR67" s="568"/>
      <c r="GS67" s="568"/>
      <c r="GT67" s="568"/>
      <c r="GU67" s="568"/>
      <c r="GV67" s="568"/>
      <c r="GW67" s="568"/>
      <c r="GX67" s="568"/>
      <c r="GY67" s="568"/>
      <c r="GZ67" s="568"/>
      <c r="HA67" s="568"/>
      <c r="HB67" s="568"/>
      <c r="HC67" s="568"/>
      <c r="HD67" s="568"/>
      <c r="HE67" s="568"/>
      <c r="HF67" s="568"/>
      <c r="HG67" s="568"/>
      <c r="HH67" s="568"/>
      <c r="HI67" s="568"/>
      <c r="HJ67" s="568"/>
      <c r="HK67" s="568"/>
      <c r="HL67" s="568"/>
      <c r="HM67" s="568"/>
      <c r="HN67" s="568"/>
      <c r="HO67" s="568"/>
      <c r="HP67" s="568"/>
      <c r="HQ67" s="568"/>
      <c r="HR67" s="568"/>
      <c r="HS67" s="568"/>
      <c r="HT67" s="568"/>
      <c r="HU67" s="568"/>
    </row>
    <row r="68" spans="2:229" s="578" customFormat="1">
      <c r="B68" s="591"/>
      <c r="AL68" s="568"/>
      <c r="AM68" s="568"/>
      <c r="AN68" s="568"/>
      <c r="AO68" s="568"/>
      <c r="AP68" s="568"/>
      <c r="AQ68" s="568"/>
      <c r="AR68" s="568"/>
      <c r="AS68" s="568"/>
      <c r="AT68" s="568"/>
      <c r="AU68" s="568"/>
      <c r="AV68" s="568"/>
      <c r="AW68" s="568"/>
      <c r="AX68" s="568"/>
      <c r="AY68" s="568"/>
      <c r="AZ68" s="568"/>
      <c r="BA68" s="568"/>
      <c r="BB68" s="568"/>
      <c r="BC68" s="568"/>
      <c r="BD68" s="568"/>
      <c r="BE68" s="568"/>
      <c r="BF68" s="568"/>
      <c r="BG68" s="568"/>
      <c r="BH68" s="568"/>
      <c r="BI68" s="568"/>
      <c r="BJ68" s="568"/>
      <c r="BK68" s="568"/>
      <c r="BL68" s="568"/>
      <c r="BM68" s="568"/>
      <c r="BN68" s="568"/>
      <c r="BO68" s="568"/>
      <c r="BP68" s="568"/>
      <c r="BQ68" s="568"/>
      <c r="BR68" s="568"/>
      <c r="BS68" s="568"/>
      <c r="BT68" s="568"/>
      <c r="BU68" s="568"/>
      <c r="BV68" s="568"/>
      <c r="BW68" s="568"/>
      <c r="BX68" s="568"/>
      <c r="BY68" s="568"/>
      <c r="BZ68" s="568"/>
      <c r="CA68" s="568"/>
      <c r="CB68" s="568"/>
      <c r="CC68" s="568"/>
      <c r="CD68" s="568"/>
      <c r="CE68" s="568"/>
      <c r="CF68" s="568"/>
      <c r="CG68" s="568"/>
      <c r="CH68" s="568"/>
      <c r="CI68" s="568"/>
      <c r="CJ68" s="568"/>
      <c r="CK68" s="568"/>
      <c r="CL68" s="568"/>
      <c r="CM68" s="568"/>
      <c r="CN68" s="568"/>
      <c r="CO68" s="568"/>
      <c r="CP68" s="568"/>
      <c r="CQ68" s="568"/>
      <c r="CR68" s="568"/>
      <c r="CS68" s="568"/>
      <c r="CT68" s="568"/>
      <c r="CU68" s="568"/>
      <c r="CV68" s="568"/>
      <c r="CW68" s="568"/>
      <c r="CX68" s="568"/>
      <c r="CY68" s="568"/>
      <c r="CZ68" s="568"/>
      <c r="DA68" s="568"/>
      <c r="DB68" s="568"/>
      <c r="DC68" s="568"/>
      <c r="DD68" s="568"/>
      <c r="DE68" s="568"/>
      <c r="DF68" s="568"/>
      <c r="DG68" s="568"/>
      <c r="DH68" s="568"/>
      <c r="DI68" s="568"/>
      <c r="DJ68" s="568"/>
      <c r="DK68" s="568"/>
      <c r="DL68" s="568"/>
      <c r="DM68" s="568"/>
      <c r="DN68" s="568"/>
      <c r="DO68" s="568"/>
      <c r="DP68" s="568"/>
      <c r="DQ68" s="568"/>
      <c r="DR68" s="568"/>
      <c r="DS68" s="568"/>
      <c r="DT68" s="568"/>
      <c r="DU68" s="568"/>
      <c r="DV68" s="568"/>
      <c r="DW68" s="568"/>
      <c r="DX68" s="568"/>
      <c r="DY68" s="568"/>
      <c r="DZ68" s="568"/>
      <c r="EA68" s="568"/>
      <c r="EB68" s="568"/>
      <c r="EC68" s="568"/>
      <c r="ED68" s="568"/>
      <c r="EE68" s="568"/>
      <c r="EF68" s="568"/>
      <c r="EG68" s="568"/>
      <c r="EH68" s="568"/>
      <c r="EI68" s="568"/>
      <c r="EJ68" s="568"/>
      <c r="EK68" s="568"/>
      <c r="EL68" s="568"/>
      <c r="EM68" s="568"/>
      <c r="EN68" s="568"/>
      <c r="EO68" s="568"/>
      <c r="EP68" s="568"/>
      <c r="EQ68" s="568"/>
      <c r="ER68" s="568"/>
      <c r="ES68" s="568"/>
      <c r="ET68" s="568"/>
      <c r="EU68" s="568"/>
      <c r="EV68" s="568"/>
      <c r="EW68" s="568"/>
      <c r="EX68" s="568"/>
      <c r="EY68" s="568"/>
      <c r="EZ68" s="568"/>
      <c r="FA68" s="568"/>
      <c r="FB68" s="568"/>
      <c r="FC68" s="568"/>
      <c r="FD68" s="568"/>
      <c r="FE68" s="568"/>
      <c r="FF68" s="568"/>
      <c r="FG68" s="568"/>
      <c r="FH68" s="568"/>
      <c r="FI68" s="568"/>
      <c r="FJ68" s="568"/>
      <c r="FK68" s="568"/>
      <c r="FL68" s="568"/>
      <c r="FM68" s="568"/>
      <c r="FN68" s="568"/>
      <c r="FO68" s="568"/>
      <c r="FP68" s="568"/>
      <c r="FQ68" s="568"/>
      <c r="FR68" s="568"/>
      <c r="FS68" s="568"/>
      <c r="FT68" s="568"/>
      <c r="FU68" s="568"/>
      <c r="FV68" s="568"/>
      <c r="FW68" s="568"/>
      <c r="FX68" s="568"/>
      <c r="FY68" s="568"/>
      <c r="FZ68" s="568"/>
      <c r="GA68" s="568"/>
      <c r="GB68" s="568"/>
      <c r="GC68" s="568"/>
      <c r="GD68" s="568"/>
      <c r="GE68" s="568"/>
      <c r="GF68" s="568"/>
      <c r="GG68" s="568"/>
      <c r="GH68" s="568"/>
      <c r="GI68" s="568"/>
      <c r="GJ68" s="568"/>
      <c r="GK68" s="568"/>
      <c r="GL68" s="568"/>
      <c r="GM68" s="568"/>
      <c r="GN68" s="568"/>
      <c r="GO68" s="568"/>
      <c r="GP68" s="568"/>
      <c r="GQ68" s="568"/>
      <c r="GR68" s="568"/>
      <c r="GS68" s="568"/>
      <c r="GT68" s="568"/>
      <c r="GU68" s="568"/>
      <c r="GV68" s="568"/>
      <c r="GW68" s="568"/>
      <c r="GX68" s="568"/>
      <c r="GY68" s="568"/>
      <c r="GZ68" s="568"/>
      <c r="HA68" s="568"/>
      <c r="HB68" s="568"/>
      <c r="HC68" s="568"/>
      <c r="HD68" s="568"/>
      <c r="HE68" s="568"/>
      <c r="HF68" s="568"/>
      <c r="HG68" s="568"/>
      <c r="HH68" s="568"/>
      <c r="HI68" s="568"/>
      <c r="HJ68" s="568"/>
      <c r="HK68" s="568"/>
      <c r="HL68" s="568"/>
      <c r="HM68" s="568"/>
      <c r="HN68" s="568"/>
      <c r="HO68" s="568"/>
      <c r="HP68" s="568"/>
      <c r="HQ68" s="568"/>
      <c r="HR68" s="568"/>
      <c r="HS68" s="568"/>
      <c r="HT68" s="568"/>
      <c r="HU68" s="568"/>
    </row>
    <row r="69" spans="2:229" s="578" customFormat="1">
      <c r="B69" s="591"/>
      <c r="AL69" s="568"/>
      <c r="AM69" s="568"/>
      <c r="AN69" s="568"/>
      <c r="AO69" s="568"/>
      <c r="AP69" s="568"/>
      <c r="AQ69" s="568"/>
      <c r="AR69" s="568"/>
      <c r="AS69" s="568"/>
      <c r="AT69" s="568"/>
      <c r="AU69" s="568"/>
      <c r="AV69" s="568"/>
      <c r="AW69" s="568"/>
      <c r="AX69" s="568"/>
      <c r="AY69" s="568"/>
      <c r="AZ69" s="568"/>
      <c r="BA69" s="568"/>
      <c r="BB69" s="568"/>
      <c r="BC69" s="568"/>
      <c r="BD69" s="568"/>
      <c r="BE69" s="568"/>
      <c r="BF69" s="568"/>
      <c r="BG69" s="568"/>
      <c r="BH69" s="568"/>
      <c r="BI69" s="568"/>
      <c r="BJ69" s="568"/>
      <c r="BK69" s="568"/>
      <c r="BL69" s="568"/>
      <c r="BM69" s="568"/>
      <c r="BN69" s="568"/>
      <c r="BO69" s="568"/>
      <c r="BP69" s="568"/>
      <c r="BQ69" s="568"/>
      <c r="BR69" s="568"/>
      <c r="BS69" s="568"/>
      <c r="BT69" s="568"/>
      <c r="BU69" s="568"/>
      <c r="BV69" s="568"/>
      <c r="BW69" s="568"/>
      <c r="BX69" s="568"/>
      <c r="BY69" s="568"/>
      <c r="BZ69" s="568"/>
      <c r="CA69" s="568"/>
      <c r="CB69" s="568"/>
      <c r="CC69" s="568"/>
      <c r="CD69" s="568"/>
      <c r="CE69" s="568"/>
      <c r="CF69" s="568"/>
      <c r="CG69" s="568"/>
      <c r="CH69" s="568"/>
      <c r="CI69" s="568"/>
      <c r="CJ69" s="568"/>
      <c r="CK69" s="568"/>
      <c r="CL69" s="568"/>
      <c r="CM69" s="568"/>
      <c r="CN69" s="568"/>
      <c r="CO69" s="568"/>
      <c r="CP69" s="568"/>
      <c r="CQ69" s="568"/>
      <c r="CR69" s="568"/>
      <c r="CS69" s="568"/>
      <c r="CT69" s="568"/>
      <c r="CU69" s="568"/>
      <c r="CV69" s="568"/>
      <c r="CW69" s="568"/>
      <c r="CX69" s="568"/>
      <c r="CY69" s="568"/>
      <c r="CZ69" s="568"/>
      <c r="DA69" s="568"/>
      <c r="DB69" s="568"/>
      <c r="DC69" s="568"/>
      <c r="DD69" s="568"/>
      <c r="DE69" s="568"/>
      <c r="DF69" s="568"/>
      <c r="DG69" s="568"/>
      <c r="DH69" s="568"/>
      <c r="DI69" s="568"/>
      <c r="DJ69" s="568"/>
      <c r="DK69" s="568"/>
      <c r="DL69" s="568"/>
      <c r="DM69" s="568"/>
      <c r="DN69" s="568"/>
      <c r="DO69" s="568"/>
      <c r="DP69" s="568"/>
      <c r="DQ69" s="568"/>
      <c r="DR69" s="568"/>
      <c r="DS69" s="568"/>
      <c r="DT69" s="568"/>
      <c r="DU69" s="568"/>
      <c r="DV69" s="568"/>
      <c r="DW69" s="568"/>
      <c r="DX69" s="568"/>
      <c r="DY69" s="568"/>
      <c r="DZ69" s="568"/>
      <c r="EA69" s="568"/>
      <c r="EB69" s="568"/>
      <c r="EC69" s="568"/>
      <c r="ED69" s="568"/>
      <c r="EE69" s="568"/>
      <c r="EF69" s="568"/>
      <c r="EG69" s="568"/>
      <c r="EH69" s="568"/>
      <c r="EI69" s="568"/>
      <c r="EJ69" s="568"/>
      <c r="EK69" s="568"/>
      <c r="EL69" s="568"/>
      <c r="EM69" s="568"/>
      <c r="EN69" s="568"/>
      <c r="EO69" s="568"/>
      <c r="EP69" s="568"/>
      <c r="EQ69" s="568"/>
      <c r="ER69" s="568"/>
      <c r="ES69" s="568"/>
      <c r="ET69" s="568"/>
      <c r="EU69" s="568"/>
      <c r="EV69" s="568"/>
      <c r="EW69" s="568"/>
      <c r="EX69" s="568"/>
      <c r="EY69" s="568"/>
      <c r="EZ69" s="568"/>
      <c r="FA69" s="568"/>
      <c r="FB69" s="568"/>
      <c r="FC69" s="568"/>
      <c r="FD69" s="568"/>
      <c r="FE69" s="568"/>
      <c r="FF69" s="568"/>
      <c r="FG69" s="568"/>
      <c r="FH69" s="568"/>
      <c r="FI69" s="568"/>
      <c r="FJ69" s="568"/>
      <c r="FK69" s="568"/>
      <c r="FL69" s="568"/>
      <c r="FM69" s="568"/>
      <c r="FN69" s="568"/>
      <c r="FO69" s="568"/>
      <c r="FP69" s="568"/>
      <c r="FQ69" s="568"/>
      <c r="FR69" s="568"/>
      <c r="FS69" s="568"/>
      <c r="FT69" s="568"/>
      <c r="FU69" s="568"/>
      <c r="FV69" s="568"/>
      <c r="FW69" s="568"/>
      <c r="FX69" s="568"/>
      <c r="FY69" s="568"/>
      <c r="FZ69" s="568"/>
      <c r="GA69" s="568"/>
      <c r="GB69" s="568"/>
      <c r="GC69" s="568"/>
      <c r="GD69" s="568"/>
      <c r="GE69" s="568"/>
      <c r="GF69" s="568"/>
      <c r="GG69" s="568"/>
      <c r="GH69" s="568"/>
      <c r="GI69" s="568"/>
      <c r="GJ69" s="568"/>
      <c r="GK69" s="568"/>
      <c r="GL69" s="568"/>
      <c r="GM69" s="568"/>
      <c r="GN69" s="568"/>
      <c r="GO69" s="568"/>
      <c r="GP69" s="568"/>
      <c r="GQ69" s="568"/>
      <c r="GR69" s="568"/>
      <c r="GS69" s="568"/>
      <c r="GT69" s="568"/>
      <c r="GU69" s="568"/>
      <c r="GV69" s="568"/>
      <c r="GW69" s="568"/>
      <c r="GX69" s="568"/>
      <c r="GY69" s="568"/>
      <c r="GZ69" s="568"/>
      <c r="HA69" s="568"/>
      <c r="HB69" s="568"/>
      <c r="HC69" s="568"/>
      <c r="HD69" s="568"/>
      <c r="HE69" s="568"/>
      <c r="HF69" s="568"/>
      <c r="HG69" s="568"/>
      <c r="HH69" s="568"/>
      <c r="HI69" s="568"/>
      <c r="HJ69" s="568"/>
      <c r="HK69" s="568"/>
      <c r="HL69" s="568"/>
      <c r="HM69" s="568"/>
      <c r="HN69" s="568"/>
      <c r="HO69" s="568"/>
      <c r="HP69" s="568"/>
      <c r="HQ69" s="568"/>
      <c r="HR69" s="568"/>
      <c r="HS69" s="568"/>
      <c r="HT69" s="568"/>
      <c r="HU69" s="568"/>
    </row>
    <row r="70" spans="2:229" s="578" customFormat="1">
      <c r="B70" s="591"/>
      <c r="AL70" s="568"/>
      <c r="AM70" s="568"/>
      <c r="AN70" s="568"/>
      <c r="AO70" s="568"/>
      <c r="AP70" s="568"/>
      <c r="AQ70" s="568"/>
      <c r="AR70" s="568"/>
      <c r="AS70" s="568"/>
      <c r="AT70" s="568"/>
      <c r="AU70" s="568"/>
      <c r="AV70" s="568"/>
      <c r="AW70" s="568"/>
      <c r="AX70" s="568"/>
      <c r="AY70" s="568"/>
      <c r="AZ70" s="568"/>
      <c r="BA70" s="568"/>
      <c r="BB70" s="568"/>
      <c r="BC70" s="568"/>
      <c r="BD70" s="568"/>
      <c r="BE70" s="568"/>
      <c r="BF70" s="568"/>
      <c r="BG70" s="568"/>
      <c r="BH70" s="568"/>
      <c r="BI70" s="568"/>
      <c r="BJ70" s="568"/>
      <c r="BK70" s="568"/>
      <c r="BL70" s="568"/>
      <c r="BM70" s="568"/>
      <c r="BN70" s="568"/>
      <c r="BO70" s="568"/>
      <c r="BP70" s="568"/>
      <c r="BQ70" s="568"/>
      <c r="BR70" s="568"/>
      <c r="BS70" s="568"/>
      <c r="BT70" s="568"/>
      <c r="BU70" s="568"/>
      <c r="BV70" s="568"/>
      <c r="BW70" s="568"/>
      <c r="BX70" s="568"/>
      <c r="BY70" s="568"/>
      <c r="BZ70" s="568"/>
      <c r="CA70" s="568"/>
      <c r="CB70" s="568"/>
      <c r="CC70" s="568"/>
      <c r="CD70" s="568"/>
      <c r="CE70" s="568"/>
      <c r="CF70" s="568"/>
      <c r="CG70" s="568"/>
      <c r="CH70" s="568"/>
      <c r="CI70" s="568"/>
      <c r="CJ70" s="568"/>
      <c r="CK70" s="568"/>
      <c r="CL70" s="568"/>
      <c r="CM70" s="568"/>
      <c r="CN70" s="568"/>
      <c r="CO70" s="568"/>
      <c r="CP70" s="568"/>
      <c r="CQ70" s="568"/>
      <c r="CR70" s="568"/>
      <c r="CS70" s="568"/>
      <c r="CT70" s="568"/>
      <c r="CU70" s="568"/>
      <c r="CV70" s="568"/>
      <c r="CW70" s="568"/>
      <c r="CX70" s="568"/>
      <c r="CY70" s="568"/>
      <c r="CZ70" s="568"/>
      <c r="DA70" s="568"/>
      <c r="DB70" s="568"/>
      <c r="DC70" s="568"/>
      <c r="DD70" s="568"/>
      <c r="DE70" s="568"/>
      <c r="DF70" s="568"/>
      <c r="DG70" s="568"/>
      <c r="DH70" s="568"/>
      <c r="DI70" s="568"/>
      <c r="DJ70" s="568"/>
      <c r="DK70" s="568"/>
      <c r="DL70" s="568"/>
      <c r="DM70" s="568"/>
      <c r="DN70" s="568"/>
      <c r="DO70" s="568"/>
      <c r="DP70" s="568"/>
      <c r="DQ70" s="568"/>
      <c r="DR70" s="568"/>
      <c r="DS70" s="568"/>
      <c r="DT70" s="568"/>
      <c r="DU70" s="568"/>
      <c r="DV70" s="568"/>
      <c r="DW70" s="568"/>
      <c r="DX70" s="568"/>
      <c r="DY70" s="568"/>
      <c r="DZ70" s="568"/>
      <c r="EA70" s="568"/>
      <c r="EB70" s="568"/>
      <c r="EC70" s="568"/>
      <c r="ED70" s="568"/>
      <c r="EE70" s="568"/>
      <c r="EF70" s="568"/>
      <c r="EG70" s="568"/>
      <c r="EH70" s="568"/>
      <c r="EI70" s="568"/>
      <c r="EJ70" s="568"/>
      <c r="EK70" s="568"/>
      <c r="EL70" s="568"/>
      <c r="EM70" s="568"/>
      <c r="EN70" s="568"/>
      <c r="EO70" s="568"/>
      <c r="EP70" s="568"/>
      <c r="EQ70" s="568"/>
      <c r="ER70" s="568"/>
      <c r="ES70" s="568"/>
      <c r="ET70" s="568"/>
      <c r="EU70" s="568"/>
      <c r="EV70" s="568"/>
      <c r="EW70" s="568"/>
      <c r="EX70" s="568"/>
      <c r="EY70" s="568"/>
      <c r="EZ70" s="568"/>
      <c r="FA70" s="568"/>
      <c r="FB70" s="568"/>
      <c r="FC70" s="568"/>
      <c r="FD70" s="568"/>
      <c r="FE70" s="568"/>
      <c r="FF70" s="568"/>
      <c r="FG70" s="568"/>
      <c r="FH70" s="568"/>
      <c r="FI70" s="568"/>
      <c r="FJ70" s="568"/>
      <c r="FK70" s="568"/>
      <c r="FL70" s="568"/>
      <c r="FM70" s="568"/>
      <c r="FN70" s="568"/>
      <c r="FO70" s="568"/>
      <c r="FP70" s="568"/>
      <c r="FQ70" s="568"/>
      <c r="FR70" s="568"/>
      <c r="FS70" s="568"/>
      <c r="FT70" s="568"/>
      <c r="FU70" s="568"/>
      <c r="FV70" s="568"/>
      <c r="FW70" s="568"/>
      <c r="FX70" s="568"/>
      <c r="FY70" s="568"/>
      <c r="FZ70" s="568"/>
      <c r="GA70" s="568"/>
      <c r="GB70" s="568"/>
      <c r="GC70" s="568"/>
      <c r="GD70" s="568"/>
      <c r="GE70" s="568"/>
      <c r="GF70" s="568"/>
      <c r="GG70" s="568"/>
      <c r="GH70" s="568"/>
      <c r="GI70" s="568"/>
      <c r="GJ70" s="568"/>
      <c r="GK70" s="568"/>
      <c r="GL70" s="568"/>
      <c r="GM70" s="568"/>
      <c r="GN70" s="568"/>
      <c r="GO70" s="568"/>
      <c r="GP70" s="568"/>
      <c r="GQ70" s="568"/>
      <c r="GR70" s="568"/>
      <c r="GS70" s="568"/>
      <c r="GT70" s="568"/>
      <c r="GU70" s="568"/>
      <c r="GV70" s="568"/>
      <c r="GW70" s="568"/>
      <c r="GX70" s="568"/>
      <c r="GY70" s="568"/>
      <c r="GZ70" s="568"/>
      <c r="HA70" s="568"/>
      <c r="HB70" s="568"/>
      <c r="HC70" s="568"/>
      <c r="HD70" s="568"/>
      <c r="HE70" s="568"/>
      <c r="HF70" s="568"/>
      <c r="HG70" s="568"/>
      <c r="HH70" s="568"/>
      <c r="HI70" s="568"/>
      <c r="HJ70" s="568"/>
      <c r="HK70" s="568"/>
      <c r="HL70" s="568"/>
      <c r="HM70" s="568"/>
      <c r="HN70" s="568"/>
      <c r="HO70" s="568"/>
      <c r="HP70" s="568"/>
      <c r="HQ70" s="568"/>
      <c r="HR70" s="568"/>
      <c r="HS70" s="568"/>
      <c r="HT70" s="568"/>
      <c r="HU70" s="568"/>
    </row>
    <row r="71" spans="2:229" s="578" customFormat="1">
      <c r="B71" s="591"/>
      <c r="AL71" s="568"/>
      <c r="AM71" s="568"/>
      <c r="AN71" s="568"/>
      <c r="AO71" s="568"/>
      <c r="AP71" s="568"/>
      <c r="AQ71" s="568"/>
      <c r="AR71" s="568"/>
      <c r="AS71" s="568"/>
      <c r="AT71" s="568"/>
      <c r="AU71" s="568"/>
      <c r="AV71" s="568"/>
      <c r="AW71" s="568"/>
      <c r="AX71" s="568"/>
      <c r="AY71" s="568"/>
      <c r="AZ71" s="568"/>
      <c r="BA71" s="568"/>
      <c r="BB71" s="568"/>
      <c r="BC71" s="568"/>
      <c r="BD71" s="568"/>
      <c r="BE71" s="568"/>
      <c r="BF71" s="568"/>
      <c r="BG71" s="568"/>
      <c r="BH71" s="568"/>
      <c r="BI71" s="568"/>
      <c r="BJ71" s="568"/>
      <c r="BK71" s="568"/>
      <c r="BL71" s="568"/>
      <c r="BM71" s="568"/>
      <c r="BN71" s="568"/>
      <c r="BO71" s="568"/>
      <c r="BP71" s="568"/>
      <c r="BQ71" s="568"/>
      <c r="BR71" s="568"/>
      <c r="BS71" s="568"/>
      <c r="BT71" s="568"/>
      <c r="BU71" s="568"/>
      <c r="BV71" s="568"/>
      <c r="BW71" s="568"/>
      <c r="BX71" s="568"/>
      <c r="BY71" s="568"/>
      <c r="BZ71" s="568"/>
      <c r="CA71" s="568"/>
      <c r="CB71" s="568"/>
      <c r="CC71" s="568"/>
      <c r="CD71" s="568"/>
      <c r="CE71" s="568"/>
      <c r="CF71" s="568"/>
      <c r="CG71" s="568"/>
      <c r="CH71" s="568"/>
      <c r="CI71" s="568"/>
      <c r="CJ71" s="568"/>
      <c r="CK71" s="568"/>
      <c r="CL71" s="568"/>
      <c r="CM71" s="568"/>
      <c r="CN71" s="568"/>
      <c r="CO71" s="568"/>
      <c r="CP71" s="568"/>
      <c r="CQ71" s="568"/>
      <c r="CR71" s="568"/>
      <c r="CS71" s="568"/>
      <c r="CT71" s="568"/>
      <c r="CU71" s="568"/>
      <c r="CV71" s="568"/>
      <c r="CW71" s="568"/>
      <c r="CX71" s="568"/>
      <c r="CY71" s="568"/>
      <c r="CZ71" s="568"/>
      <c r="DA71" s="568"/>
      <c r="DB71" s="568"/>
      <c r="DC71" s="568"/>
      <c r="DD71" s="568"/>
      <c r="DE71" s="568"/>
      <c r="DF71" s="568"/>
      <c r="DG71" s="568"/>
      <c r="DH71" s="568"/>
      <c r="DI71" s="568"/>
      <c r="DJ71" s="568"/>
      <c r="DK71" s="568"/>
      <c r="DL71" s="568"/>
      <c r="DM71" s="568"/>
      <c r="DN71" s="568"/>
      <c r="DO71" s="568"/>
      <c r="DP71" s="568"/>
      <c r="DQ71" s="568"/>
      <c r="DR71" s="568"/>
      <c r="DS71" s="568"/>
      <c r="DT71" s="568"/>
      <c r="DU71" s="568"/>
      <c r="DV71" s="568"/>
      <c r="DW71" s="568"/>
      <c r="DX71" s="568"/>
      <c r="DY71" s="568"/>
      <c r="DZ71" s="568"/>
      <c r="EA71" s="568"/>
      <c r="EB71" s="568"/>
      <c r="EC71" s="568"/>
      <c r="ED71" s="568"/>
      <c r="EE71" s="568"/>
      <c r="EF71" s="568"/>
      <c r="EG71" s="568"/>
      <c r="EH71" s="568"/>
      <c r="EI71" s="568"/>
      <c r="EJ71" s="568"/>
      <c r="EK71" s="568"/>
      <c r="EL71" s="568"/>
      <c r="EM71" s="568"/>
      <c r="EN71" s="568"/>
      <c r="EO71" s="568"/>
      <c r="EP71" s="568"/>
      <c r="EQ71" s="568"/>
      <c r="ER71" s="568"/>
      <c r="ES71" s="568"/>
      <c r="ET71" s="568"/>
      <c r="EU71" s="568"/>
      <c r="EV71" s="568"/>
      <c r="EW71" s="568"/>
      <c r="EX71" s="568"/>
      <c r="EY71" s="568"/>
      <c r="EZ71" s="568"/>
      <c r="FA71" s="568"/>
      <c r="FB71" s="568"/>
      <c r="FC71" s="568"/>
      <c r="FD71" s="568"/>
      <c r="FE71" s="568"/>
      <c r="FF71" s="568"/>
      <c r="FG71" s="568"/>
      <c r="FH71" s="568"/>
      <c r="FI71" s="568"/>
      <c r="FJ71" s="568"/>
      <c r="FK71" s="568"/>
      <c r="FL71" s="568"/>
      <c r="FM71" s="568"/>
      <c r="FN71" s="568"/>
      <c r="FO71" s="568"/>
      <c r="FP71" s="568"/>
      <c r="FQ71" s="568"/>
      <c r="FR71" s="568"/>
      <c r="FS71" s="568"/>
      <c r="FT71" s="568"/>
      <c r="FU71" s="568"/>
      <c r="FV71" s="568"/>
      <c r="FW71" s="568"/>
      <c r="FX71" s="568"/>
      <c r="FY71" s="568"/>
      <c r="FZ71" s="568"/>
      <c r="GA71" s="568"/>
      <c r="GB71" s="568"/>
      <c r="GC71" s="568"/>
      <c r="GD71" s="568"/>
      <c r="GE71" s="568"/>
      <c r="GF71" s="568"/>
      <c r="GG71" s="568"/>
      <c r="GH71" s="568"/>
      <c r="GI71" s="568"/>
      <c r="GJ71" s="568"/>
      <c r="GK71" s="568"/>
      <c r="GL71" s="568"/>
      <c r="GM71" s="568"/>
      <c r="GN71" s="568"/>
      <c r="GO71" s="568"/>
      <c r="GP71" s="568"/>
      <c r="GQ71" s="568"/>
      <c r="GR71" s="568"/>
      <c r="GS71" s="568"/>
      <c r="GT71" s="568"/>
      <c r="GU71" s="568"/>
      <c r="GV71" s="568"/>
      <c r="GW71" s="568"/>
      <c r="GX71" s="568"/>
      <c r="GY71" s="568"/>
      <c r="GZ71" s="568"/>
      <c r="HA71" s="568"/>
      <c r="HB71" s="568"/>
      <c r="HC71" s="568"/>
      <c r="HD71" s="568"/>
      <c r="HE71" s="568"/>
      <c r="HF71" s="568"/>
      <c r="HG71" s="568"/>
      <c r="HH71" s="568"/>
      <c r="HI71" s="568"/>
      <c r="HJ71" s="568"/>
      <c r="HK71" s="568"/>
      <c r="HL71" s="568"/>
      <c r="HM71" s="568"/>
      <c r="HN71" s="568"/>
      <c r="HO71" s="568"/>
      <c r="HP71" s="568"/>
      <c r="HQ71" s="568"/>
      <c r="HR71" s="568"/>
      <c r="HS71" s="568"/>
      <c r="HT71" s="568"/>
      <c r="HU71" s="568"/>
    </row>
    <row r="72" spans="2:229" s="578" customFormat="1">
      <c r="B72" s="591"/>
      <c r="AL72" s="568"/>
      <c r="AM72" s="568"/>
      <c r="AN72" s="568"/>
      <c r="AO72" s="568"/>
      <c r="AP72" s="568"/>
      <c r="AQ72" s="568"/>
      <c r="AR72" s="568"/>
      <c r="AS72" s="568"/>
      <c r="AT72" s="568"/>
      <c r="AU72" s="568"/>
      <c r="AV72" s="568"/>
      <c r="AW72" s="568"/>
      <c r="AX72" s="568"/>
      <c r="AY72" s="568"/>
      <c r="AZ72" s="568"/>
      <c r="BA72" s="568"/>
      <c r="BB72" s="568"/>
      <c r="BC72" s="568"/>
      <c r="BD72" s="568"/>
      <c r="BE72" s="568"/>
      <c r="BF72" s="568"/>
      <c r="BG72" s="568"/>
      <c r="BH72" s="568"/>
      <c r="BI72" s="568"/>
      <c r="BJ72" s="568"/>
      <c r="BK72" s="568"/>
      <c r="BL72" s="568"/>
      <c r="BM72" s="568"/>
      <c r="BN72" s="568"/>
      <c r="BO72" s="568"/>
      <c r="BP72" s="568"/>
      <c r="BQ72" s="568"/>
      <c r="BR72" s="568"/>
      <c r="BS72" s="568"/>
      <c r="BT72" s="568"/>
      <c r="BU72" s="568"/>
      <c r="BV72" s="568"/>
      <c r="BW72" s="568"/>
      <c r="BX72" s="568"/>
      <c r="BY72" s="568"/>
      <c r="BZ72" s="568"/>
      <c r="CA72" s="568"/>
      <c r="CB72" s="568"/>
      <c r="CC72" s="568"/>
      <c r="CD72" s="568"/>
      <c r="CE72" s="568"/>
      <c r="CF72" s="568"/>
      <c r="CG72" s="568"/>
      <c r="CH72" s="568"/>
      <c r="CI72" s="568"/>
      <c r="CJ72" s="568"/>
      <c r="CK72" s="568"/>
      <c r="CL72" s="568"/>
      <c r="CM72" s="568"/>
      <c r="CN72" s="568"/>
      <c r="CO72" s="568"/>
      <c r="CP72" s="568"/>
      <c r="CQ72" s="568"/>
      <c r="CR72" s="568"/>
      <c r="CS72" s="568"/>
      <c r="CT72" s="568"/>
      <c r="CU72" s="568"/>
      <c r="CV72" s="568"/>
      <c r="CW72" s="568"/>
      <c r="CX72" s="568"/>
      <c r="CY72" s="568"/>
      <c r="CZ72" s="568"/>
      <c r="DA72" s="568"/>
      <c r="DB72" s="568"/>
      <c r="DC72" s="568"/>
      <c r="DD72" s="568"/>
      <c r="DE72" s="568"/>
      <c r="DF72" s="568"/>
      <c r="DG72" s="568"/>
      <c r="DH72" s="568"/>
      <c r="DI72" s="568"/>
      <c r="DJ72" s="568"/>
      <c r="DK72" s="568"/>
      <c r="DL72" s="568"/>
      <c r="DM72" s="568"/>
      <c r="DN72" s="568"/>
      <c r="DO72" s="568"/>
      <c r="DP72" s="568"/>
      <c r="DQ72" s="568"/>
      <c r="DR72" s="568"/>
      <c r="DS72" s="568"/>
      <c r="DT72" s="568"/>
      <c r="DU72" s="568"/>
      <c r="DV72" s="568"/>
      <c r="DW72" s="568"/>
      <c r="DX72" s="568"/>
      <c r="DY72" s="568"/>
      <c r="DZ72" s="568"/>
      <c r="EA72" s="568"/>
      <c r="EB72" s="568"/>
      <c r="EC72" s="568"/>
      <c r="ED72" s="568"/>
      <c r="EE72" s="568"/>
      <c r="EF72" s="568"/>
      <c r="EG72" s="568"/>
      <c r="EH72" s="568"/>
      <c r="EI72" s="568"/>
      <c r="EJ72" s="568"/>
      <c r="EK72" s="568"/>
      <c r="EL72" s="568"/>
      <c r="EM72" s="568"/>
      <c r="EN72" s="568"/>
      <c r="EO72" s="568"/>
      <c r="EP72" s="568"/>
      <c r="EQ72" s="568"/>
      <c r="ER72" s="568"/>
      <c r="ES72" s="568"/>
      <c r="ET72" s="568"/>
      <c r="EU72" s="568"/>
      <c r="EV72" s="568"/>
      <c r="EW72" s="568"/>
      <c r="EX72" s="568"/>
      <c r="EY72" s="568"/>
      <c r="EZ72" s="568"/>
      <c r="FA72" s="568"/>
      <c r="FB72" s="568"/>
      <c r="FC72" s="568"/>
      <c r="FD72" s="568"/>
      <c r="FE72" s="568"/>
      <c r="FF72" s="568"/>
      <c r="FG72" s="568"/>
      <c r="FH72" s="568"/>
      <c r="FI72" s="568"/>
      <c r="FJ72" s="568"/>
      <c r="FK72" s="568"/>
      <c r="FL72" s="568"/>
      <c r="FM72" s="568"/>
      <c r="FN72" s="568"/>
      <c r="FO72" s="568"/>
      <c r="FP72" s="568"/>
      <c r="FQ72" s="568"/>
      <c r="FR72" s="568"/>
      <c r="FS72" s="568"/>
      <c r="FT72" s="568"/>
      <c r="FU72" s="568"/>
      <c r="FV72" s="568"/>
      <c r="FW72" s="568"/>
      <c r="FX72" s="568"/>
      <c r="FY72" s="568"/>
      <c r="FZ72" s="568"/>
      <c r="GA72" s="568"/>
      <c r="GB72" s="568"/>
      <c r="GC72" s="568"/>
      <c r="GD72" s="568"/>
      <c r="GE72" s="568"/>
      <c r="GF72" s="568"/>
      <c r="GG72" s="568"/>
      <c r="GH72" s="568"/>
      <c r="GI72" s="568"/>
      <c r="GJ72" s="568"/>
      <c r="GK72" s="568"/>
      <c r="GL72" s="568"/>
      <c r="GM72" s="568"/>
      <c r="GN72" s="568"/>
      <c r="GO72" s="568"/>
      <c r="GP72" s="568"/>
      <c r="GQ72" s="568"/>
      <c r="GR72" s="568"/>
      <c r="GS72" s="568"/>
      <c r="GT72" s="568"/>
      <c r="GU72" s="568"/>
      <c r="GV72" s="568"/>
      <c r="GW72" s="568"/>
      <c r="GX72" s="568"/>
      <c r="GY72" s="568"/>
      <c r="GZ72" s="568"/>
      <c r="HA72" s="568"/>
      <c r="HB72" s="568"/>
      <c r="HC72" s="568"/>
      <c r="HD72" s="568"/>
      <c r="HE72" s="568"/>
      <c r="HF72" s="568"/>
      <c r="HG72" s="568"/>
      <c r="HH72" s="568"/>
      <c r="HI72" s="568"/>
      <c r="HJ72" s="568"/>
      <c r="HK72" s="568"/>
      <c r="HL72" s="568"/>
      <c r="HM72" s="568"/>
      <c r="HN72" s="568"/>
      <c r="HO72" s="568"/>
      <c r="HP72" s="568"/>
      <c r="HQ72" s="568"/>
      <c r="HR72" s="568"/>
      <c r="HS72" s="568"/>
      <c r="HT72" s="568"/>
      <c r="HU72" s="568"/>
    </row>
    <row r="73" spans="2:229" s="578" customFormat="1">
      <c r="B73" s="591"/>
      <c r="AL73" s="568"/>
      <c r="AM73" s="568"/>
      <c r="AN73" s="568"/>
      <c r="AO73" s="568"/>
      <c r="AP73" s="568"/>
      <c r="AQ73" s="568"/>
      <c r="AR73" s="568"/>
      <c r="AS73" s="568"/>
      <c r="AT73" s="568"/>
      <c r="AU73" s="568"/>
      <c r="AV73" s="568"/>
      <c r="AW73" s="568"/>
      <c r="AX73" s="568"/>
      <c r="AY73" s="568"/>
      <c r="AZ73" s="568"/>
      <c r="BA73" s="568"/>
      <c r="BB73" s="568"/>
      <c r="BC73" s="568"/>
      <c r="BD73" s="568"/>
      <c r="BE73" s="568"/>
      <c r="BF73" s="568"/>
      <c r="BG73" s="568"/>
      <c r="BH73" s="568"/>
      <c r="BI73" s="568"/>
      <c r="BJ73" s="568"/>
      <c r="BK73" s="568"/>
      <c r="BL73" s="568"/>
      <c r="BM73" s="568"/>
      <c r="BN73" s="568"/>
      <c r="BO73" s="568"/>
      <c r="BP73" s="568"/>
      <c r="BQ73" s="568"/>
      <c r="BR73" s="568"/>
      <c r="BS73" s="568"/>
      <c r="BT73" s="568"/>
      <c r="BU73" s="568"/>
      <c r="BV73" s="568"/>
      <c r="BW73" s="568"/>
      <c r="BX73" s="568"/>
      <c r="BY73" s="568"/>
      <c r="BZ73" s="568"/>
      <c r="CA73" s="568"/>
      <c r="CB73" s="568"/>
      <c r="CC73" s="568"/>
      <c r="CD73" s="568"/>
      <c r="CE73" s="568"/>
      <c r="CF73" s="568"/>
      <c r="CG73" s="568"/>
      <c r="CH73" s="568"/>
      <c r="CI73" s="568"/>
      <c r="CJ73" s="568"/>
      <c r="CK73" s="568"/>
      <c r="CL73" s="568"/>
      <c r="CM73" s="568"/>
      <c r="CN73" s="568"/>
      <c r="CO73" s="568"/>
      <c r="CP73" s="568"/>
      <c r="CQ73" s="568"/>
      <c r="CR73" s="568"/>
      <c r="CS73" s="568"/>
      <c r="CT73" s="568"/>
      <c r="CU73" s="568"/>
      <c r="CV73" s="568"/>
      <c r="CW73" s="568"/>
      <c r="CX73" s="568"/>
      <c r="CY73" s="568"/>
      <c r="CZ73" s="568"/>
      <c r="DA73" s="568"/>
      <c r="DB73" s="568"/>
      <c r="DC73" s="568"/>
      <c r="DD73" s="568"/>
      <c r="DE73" s="568"/>
      <c r="DF73" s="568"/>
      <c r="DG73" s="568"/>
      <c r="DH73" s="568"/>
      <c r="DI73" s="568"/>
      <c r="DJ73" s="568"/>
      <c r="DK73" s="568"/>
      <c r="DL73" s="568"/>
      <c r="DM73" s="568"/>
      <c r="DN73" s="568"/>
      <c r="DO73" s="568"/>
      <c r="DP73" s="568"/>
      <c r="DQ73" s="568"/>
      <c r="DR73" s="568"/>
      <c r="DS73" s="568"/>
      <c r="DT73" s="568"/>
      <c r="DU73" s="568"/>
      <c r="DV73" s="568"/>
      <c r="DW73" s="568"/>
      <c r="DX73" s="568"/>
      <c r="DY73" s="568"/>
      <c r="DZ73" s="568"/>
      <c r="EA73" s="568"/>
      <c r="EB73" s="568"/>
      <c r="EC73" s="568"/>
      <c r="ED73" s="568"/>
      <c r="EE73" s="568"/>
      <c r="EF73" s="568"/>
      <c r="EG73" s="568"/>
      <c r="EH73" s="568"/>
      <c r="EI73" s="568"/>
      <c r="EJ73" s="568"/>
      <c r="EK73" s="568"/>
      <c r="EL73" s="568"/>
      <c r="EM73" s="568"/>
      <c r="EN73" s="568"/>
      <c r="EO73" s="568"/>
      <c r="EP73" s="568"/>
      <c r="EQ73" s="568"/>
      <c r="ER73" s="568"/>
      <c r="ES73" s="568"/>
      <c r="ET73" s="568"/>
      <c r="EU73" s="568"/>
      <c r="EV73" s="568"/>
      <c r="EW73" s="568"/>
      <c r="EX73" s="568"/>
      <c r="EY73" s="568"/>
      <c r="EZ73" s="568"/>
      <c r="FA73" s="568"/>
      <c r="FB73" s="568"/>
      <c r="FC73" s="568"/>
      <c r="FD73" s="568"/>
      <c r="FE73" s="568"/>
      <c r="FF73" s="568"/>
      <c r="FG73" s="568"/>
      <c r="FH73" s="568"/>
      <c r="FI73" s="568"/>
      <c r="FJ73" s="568"/>
      <c r="FK73" s="568"/>
      <c r="FL73" s="568"/>
      <c r="FM73" s="568"/>
      <c r="FN73" s="568"/>
      <c r="FO73" s="568"/>
      <c r="FP73" s="568"/>
      <c r="FQ73" s="568"/>
      <c r="FR73" s="568"/>
      <c r="FS73" s="568"/>
      <c r="FT73" s="568"/>
      <c r="FU73" s="568"/>
      <c r="FV73" s="568"/>
      <c r="FW73" s="568"/>
      <c r="FX73" s="568"/>
      <c r="FY73" s="568"/>
      <c r="FZ73" s="568"/>
      <c r="GA73" s="568"/>
      <c r="GB73" s="568"/>
      <c r="GC73" s="568"/>
      <c r="GD73" s="568"/>
      <c r="GE73" s="568"/>
      <c r="GF73" s="568"/>
      <c r="GG73" s="568"/>
      <c r="GH73" s="568"/>
      <c r="GI73" s="568"/>
      <c r="GJ73" s="568"/>
      <c r="GK73" s="568"/>
      <c r="GL73" s="568"/>
      <c r="GM73" s="568"/>
      <c r="GN73" s="568"/>
      <c r="GO73" s="568"/>
      <c r="GP73" s="568"/>
      <c r="GQ73" s="568"/>
      <c r="GR73" s="568"/>
      <c r="GS73" s="568"/>
      <c r="GT73" s="568"/>
      <c r="GU73" s="568"/>
      <c r="GV73" s="568"/>
      <c r="GW73" s="568"/>
      <c r="GX73" s="568"/>
      <c r="GY73" s="568"/>
      <c r="GZ73" s="568"/>
      <c r="HA73" s="568"/>
      <c r="HB73" s="568"/>
      <c r="HC73" s="568"/>
      <c r="HD73" s="568"/>
      <c r="HE73" s="568"/>
      <c r="HF73" s="568"/>
      <c r="HG73" s="568"/>
      <c r="HH73" s="568"/>
      <c r="HI73" s="568"/>
      <c r="HJ73" s="568"/>
      <c r="HK73" s="568"/>
      <c r="HL73" s="568"/>
      <c r="HM73" s="568"/>
      <c r="HN73" s="568"/>
      <c r="HO73" s="568"/>
      <c r="HP73" s="568"/>
      <c r="HQ73" s="568"/>
      <c r="HR73" s="568"/>
      <c r="HS73" s="568"/>
      <c r="HT73" s="568"/>
      <c r="HU73" s="568"/>
    </row>
    <row r="74" spans="2:229" s="578" customFormat="1">
      <c r="B74" s="591"/>
      <c r="AL74" s="568"/>
      <c r="AM74" s="568"/>
      <c r="AN74" s="568"/>
      <c r="AO74" s="568"/>
      <c r="AP74" s="568"/>
      <c r="AQ74" s="568"/>
      <c r="AR74" s="568"/>
      <c r="AS74" s="568"/>
      <c r="AT74" s="568"/>
      <c r="AU74" s="568"/>
      <c r="AV74" s="568"/>
      <c r="AW74" s="568"/>
      <c r="AX74" s="568"/>
      <c r="AY74" s="568"/>
      <c r="AZ74" s="568"/>
      <c r="BA74" s="568"/>
      <c r="BB74" s="568"/>
      <c r="BC74" s="568"/>
      <c r="BD74" s="568"/>
      <c r="BE74" s="568"/>
      <c r="BF74" s="568"/>
      <c r="BG74" s="568"/>
      <c r="BH74" s="568"/>
      <c r="BI74" s="568"/>
      <c r="BJ74" s="568"/>
      <c r="BK74" s="568"/>
      <c r="BL74" s="568"/>
      <c r="BM74" s="568"/>
      <c r="BN74" s="568"/>
      <c r="BO74" s="568"/>
      <c r="BP74" s="568"/>
      <c r="BQ74" s="568"/>
      <c r="BR74" s="568"/>
      <c r="BS74" s="568"/>
      <c r="BT74" s="568"/>
      <c r="BU74" s="568"/>
      <c r="BV74" s="568"/>
      <c r="BW74" s="568"/>
      <c r="BX74" s="568"/>
      <c r="BY74" s="568"/>
      <c r="BZ74" s="568"/>
      <c r="CA74" s="568"/>
      <c r="CB74" s="568"/>
      <c r="CC74" s="568"/>
      <c r="CD74" s="568"/>
      <c r="CE74" s="568"/>
      <c r="CF74" s="568"/>
      <c r="CG74" s="568"/>
      <c r="CH74" s="568"/>
      <c r="CI74" s="568"/>
      <c r="CJ74" s="568"/>
      <c r="CK74" s="568"/>
      <c r="CL74" s="568"/>
      <c r="CM74" s="568"/>
      <c r="CN74" s="568"/>
      <c r="CO74" s="568"/>
      <c r="CP74" s="568"/>
      <c r="CQ74" s="568"/>
      <c r="CR74" s="568"/>
      <c r="CS74" s="568"/>
      <c r="CT74" s="568"/>
      <c r="CU74" s="568"/>
      <c r="CV74" s="568"/>
      <c r="CW74" s="568"/>
      <c r="CX74" s="568"/>
      <c r="CY74" s="568"/>
      <c r="CZ74" s="568"/>
      <c r="DA74" s="568"/>
      <c r="DB74" s="568"/>
      <c r="DC74" s="568"/>
      <c r="DD74" s="568"/>
      <c r="DE74" s="568"/>
      <c r="DF74" s="568"/>
      <c r="DG74" s="568"/>
      <c r="DH74" s="568"/>
      <c r="DI74" s="568"/>
      <c r="DJ74" s="568"/>
      <c r="DK74" s="568"/>
      <c r="DL74" s="568"/>
      <c r="DM74" s="568"/>
      <c r="DN74" s="568"/>
      <c r="DO74" s="568"/>
      <c r="DP74" s="568"/>
      <c r="DQ74" s="568"/>
      <c r="DR74" s="568"/>
      <c r="DS74" s="568"/>
      <c r="DT74" s="568"/>
      <c r="DU74" s="568"/>
      <c r="DV74" s="568"/>
      <c r="DW74" s="568"/>
      <c r="DX74" s="568"/>
      <c r="DY74" s="568"/>
      <c r="DZ74" s="568"/>
      <c r="EA74" s="568"/>
      <c r="EB74" s="568"/>
      <c r="EC74" s="568"/>
      <c r="ED74" s="568"/>
      <c r="EE74" s="568"/>
      <c r="EF74" s="568"/>
      <c r="EG74" s="568"/>
      <c r="EH74" s="568"/>
      <c r="EI74" s="568"/>
      <c r="EJ74" s="568"/>
      <c r="EK74" s="568"/>
      <c r="EL74" s="568"/>
      <c r="EM74" s="568"/>
      <c r="EN74" s="568"/>
      <c r="EO74" s="568"/>
      <c r="EP74" s="568"/>
      <c r="EQ74" s="568"/>
      <c r="ER74" s="568"/>
      <c r="ES74" s="568"/>
      <c r="ET74" s="568"/>
      <c r="EU74" s="568"/>
      <c r="EV74" s="568"/>
      <c r="EW74" s="568"/>
      <c r="EX74" s="568"/>
      <c r="EY74" s="568"/>
      <c r="EZ74" s="568"/>
      <c r="FA74" s="568"/>
      <c r="FB74" s="568"/>
      <c r="FC74" s="568"/>
      <c r="FD74" s="568"/>
      <c r="FE74" s="568"/>
      <c r="FF74" s="568"/>
      <c r="FG74" s="568"/>
      <c r="FH74" s="568"/>
      <c r="FI74" s="568"/>
      <c r="FJ74" s="568"/>
      <c r="FK74" s="568"/>
      <c r="FL74" s="568"/>
      <c r="FM74" s="568"/>
      <c r="FN74" s="568"/>
      <c r="FO74" s="568"/>
      <c r="FP74" s="568"/>
      <c r="FQ74" s="568"/>
      <c r="FR74" s="568"/>
      <c r="FS74" s="568"/>
      <c r="FT74" s="568"/>
      <c r="FU74" s="568"/>
      <c r="FV74" s="568"/>
      <c r="FW74" s="568"/>
      <c r="FX74" s="568"/>
      <c r="FY74" s="568"/>
      <c r="FZ74" s="568"/>
      <c r="GA74" s="568"/>
      <c r="GB74" s="568"/>
      <c r="GC74" s="568"/>
      <c r="GD74" s="568"/>
      <c r="GE74" s="568"/>
      <c r="GF74" s="568"/>
      <c r="GG74" s="568"/>
      <c r="GH74" s="568"/>
      <c r="GI74" s="568"/>
      <c r="GJ74" s="568"/>
      <c r="GK74" s="568"/>
      <c r="GL74" s="568"/>
      <c r="GM74" s="568"/>
      <c r="GN74" s="568"/>
      <c r="GO74" s="568"/>
      <c r="GP74" s="568"/>
      <c r="GQ74" s="568"/>
      <c r="GR74" s="568"/>
      <c r="GS74" s="568"/>
      <c r="GT74" s="568"/>
      <c r="GU74" s="568"/>
      <c r="GV74" s="568"/>
      <c r="GW74" s="568"/>
      <c r="GX74" s="568"/>
      <c r="GY74" s="568"/>
      <c r="GZ74" s="568"/>
      <c r="HA74" s="568"/>
      <c r="HB74" s="568"/>
      <c r="HC74" s="568"/>
      <c r="HD74" s="568"/>
      <c r="HE74" s="568"/>
      <c r="HF74" s="568"/>
      <c r="HG74" s="568"/>
      <c r="HH74" s="568"/>
      <c r="HI74" s="568"/>
      <c r="HJ74" s="568"/>
      <c r="HK74" s="568"/>
      <c r="HL74" s="568"/>
      <c r="HM74" s="568"/>
      <c r="HN74" s="568"/>
      <c r="HO74" s="568"/>
      <c r="HP74" s="568"/>
      <c r="HQ74" s="568"/>
      <c r="HR74" s="568"/>
      <c r="HS74" s="568"/>
      <c r="HT74" s="568"/>
      <c r="HU74" s="568"/>
    </row>
    <row r="75" spans="2:229" s="578" customFormat="1">
      <c r="B75" s="591"/>
      <c r="AL75" s="568"/>
      <c r="AM75" s="568"/>
      <c r="AN75" s="568"/>
      <c r="AO75" s="568"/>
      <c r="AP75" s="568"/>
      <c r="AQ75" s="568"/>
      <c r="AR75" s="568"/>
      <c r="AS75" s="568"/>
      <c r="AT75" s="568"/>
      <c r="AU75" s="568"/>
      <c r="AV75" s="568"/>
      <c r="AW75" s="568"/>
      <c r="AX75" s="568"/>
      <c r="AY75" s="568"/>
      <c r="AZ75" s="568"/>
      <c r="BA75" s="568"/>
      <c r="BB75" s="568"/>
      <c r="BC75" s="568"/>
      <c r="BD75" s="568"/>
      <c r="BE75" s="568"/>
      <c r="BF75" s="568"/>
      <c r="BG75" s="568"/>
      <c r="BH75" s="568"/>
      <c r="BI75" s="568"/>
      <c r="BJ75" s="568"/>
      <c r="BK75" s="568"/>
      <c r="BL75" s="568"/>
      <c r="BM75" s="568"/>
      <c r="BN75" s="568"/>
      <c r="BO75" s="568"/>
      <c r="BP75" s="568"/>
      <c r="BQ75" s="568"/>
      <c r="BR75" s="568"/>
      <c r="BS75" s="568"/>
      <c r="BT75" s="568"/>
      <c r="BU75" s="568"/>
      <c r="BV75" s="568"/>
      <c r="BW75" s="568"/>
      <c r="BX75" s="568"/>
      <c r="BY75" s="568"/>
      <c r="BZ75" s="568"/>
      <c r="CA75" s="568"/>
      <c r="CB75" s="568"/>
      <c r="CC75" s="568"/>
      <c r="CD75" s="568"/>
      <c r="CE75" s="568"/>
      <c r="CF75" s="568"/>
      <c r="CG75" s="568"/>
      <c r="CH75" s="568"/>
      <c r="CI75" s="568"/>
      <c r="CJ75" s="568"/>
      <c r="CK75" s="568"/>
      <c r="CL75" s="568"/>
      <c r="CM75" s="568"/>
      <c r="CN75" s="568"/>
      <c r="CO75" s="568"/>
      <c r="CP75" s="568"/>
      <c r="CQ75" s="568"/>
      <c r="CR75" s="568"/>
      <c r="CS75" s="568"/>
      <c r="CT75" s="568"/>
      <c r="CU75" s="568"/>
      <c r="CV75" s="568"/>
      <c r="CW75" s="568"/>
      <c r="CX75" s="568"/>
      <c r="CY75" s="568"/>
      <c r="CZ75" s="568"/>
      <c r="DA75" s="568"/>
      <c r="DB75" s="568"/>
      <c r="DC75" s="568"/>
      <c r="DD75" s="568"/>
      <c r="DE75" s="568"/>
      <c r="DF75" s="568"/>
      <c r="DG75" s="568"/>
      <c r="DH75" s="568"/>
      <c r="DI75" s="568"/>
      <c r="DJ75" s="568"/>
      <c r="DK75" s="568"/>
      <c r="DL75" s="568"/>
      <c r="DM75" s="568"/>
      <c r="DN75" s="568"/>
      <c r="DO75" s="568"/>
      <c r="DP75" s="568"/>
      <c r="DQ75" s="568"/>
      <c r="DR75" s="568"/>
      <c r="DS75" s="568"/>
      <c r="DT75" s="568"/>
      <c r="DU75" s="568"/>
      <c r="DV75" s="568"/>
      <c r="DW75" s="568"/>
      <c r="DX75" s="568"/>
      <c r="DY75" s="568"/>
      <c r="DZ75" s="568"/>
      <c r="EA75" s="568"/>
      <c r="EB75" s="568"/>
      <c r="EC75" s="568"/>
      <c r="ED75" s="568"/>
      <c r="EE75" s="568"/>
      <c r="EF75" s="568"/>
      <c r="EG75" s="568"/>
      <c r="EH75" s="568"/>
      <c r="EI75" s="568"/>
      <c r="EJ75" s="568"/>
      <c r="EK75" s="568"/>
      <c r="EL75" s="568"/>
      <c r="EM75" s="568"/>
      <c r="EN75" s="568"/>
      <c r="EO75" s="568"/>
      <c r="EP75" s="568"/>
      <c r="EQ75" s="568"/>
      <c r="ER75" s="568"/>
      <c r="ES75" s="568"/>
      <c r="ET75" s="568"/>
      <c r="EU75" s="568"/>
      <c r="EV75" s="568"/>
      <c r="EW75" s="568"/>
      <c r="EX75" s="568"/>
      <c r="EY75" s="568"/>
      <c r="EZ75" s="568"/>
      <c r="FA75" s="568"/>
      <c r="FB75" s="568"/>
      <c r="FC75" s="568"/>
      <c r="FD75" s="568"/>
      <c r="FE75" s="568"/>
      <c r="FF75" s="568"/>
      <c r="FG75" s="568"/>
      <c r="FH75" s="568"/>
      <c r="FI75" s="568"/>
      <c r="FJ75" s="568"/>
      <c r="FK75" s="568"/>
      <c r="FL75" s="568"/>
      <c r="FM75" s="568"/>
      <c r="FN75" s="568"/>
      <c r="FO75" s="568"/>
      <c r="FP75" s="568"/>
      <c r="FQ75" s="568"/>
      <c r="FR75" s="568"/>
      <c r="FS75" s="568"/>
      <c r="FT75" s="568"/>
      <c r="FU75" s="568"/>
      <c r="FV75" s="568"/>
      <c r="FW75" s="568"/>
      <c r="FX75" s="568"/>
      <c r="FY75" s="568"/>
      <c r="FZ75" s="568"/>
      <c r="GA75" s="568"/>
      <c r="GB75" s="568"/>
      <c r="GC75" s="568"/>
      <c r="GD75" s="568"/>
      <c r="GE75" s="568"/>
      <c r="GF75" s="568"/>
      <c r="GG75" s="568"/>
      <c r="GH75" s="568"/>
      <c r="GI75" s="568"/>
      <c r="GJ75" s="568"/>
      <c r="GK75" s="568"/>
      <c r="GL75" s="568"/>
      <c r="GM75" s="568"/>
      <c r="GN75" s="568"/>
      <c r="GO75" s="568"/>
      <c r="GP75" s="568"/>
      <c r="GQ75" s="568"/>
      <c r="GR75" s="568"/>
      <c r="GS75" s="568"/>
      <c r="GT75" s="568"/>
      <c r="GU75" s="568"/>
      <c r="GV75" s="568"/>
      <c r="GW75" s="568"/>
      <c r="GX75" s="568"/>
      <c r="GY75" s="568"/>
      <c r="GZ75" s="568"/>
      <c r="HA75" s="568"/>
      <c r="HB75" s="568"/>
      <c r="HC75" s="568"/>
      <c r="HD75" s="568"/>
      <c r="HE75" s="568"/>
      <c r="HF75" s="568"/>
      <c r="HG75" s="568"/>
      <c r="HH75" s="568"/>
      <c r="HI75" s="568"/>
      <c r="HJ75" s="568"/>
      <c r="HK75" s="568"/>
      <c r="HL75" s="568"/>
      <c r="HM75" s="568"/>
      <c r="HN75" s="568"/>
      <c r="HO75" s="568"/>
      <c r="HP75" s="568"/>
      <c r="HQ75" s="568"/>
      <c r="HR75" s="568"/>
      <c r="HS75" s="568"/>
      <c r="HT75" s="568"/>
      <c r="HU75" s="568"/>
    </row>
    <row r="76" spans="2:229" s="578" customFormat="1">
      <c r="B76" s="591"/>
      <c r="AL76" s="568"/>
      <c r="AM76" s="568"/>
      <c r="AN76" s="568"/>
      <c r="AO76" s="568"/>
      <c r="AP76" s="568"/>
      <c r="AQ76" s="568"/>
      <c r="AR76" s="568"/>
      <c r="AS76" s="568"/>
      <c r="AT76" s="568"/>
      <c r="AU76" s="568"/>
      <c r="AV76" s="568"/>
      <c r="AW76" s="568"/>
      <c r="AX76" s="568"/>
      <c r="AY76" s="568"/>
      <c r="AZ76" s="568"/>
      <c r="BA76" s="568"/>
      <c r="BB76" s="568"/>
      <c r="BC76" s="568"/>
      <c r="BD76" s="568"/>
      <c r="BE76" s="568"/>
      <c r="BF76" s="568"/>
      <c r="BG76" s="568"/>
      <c r="BH76" s="568"/>
      <c r="BI76" s="568"/>
      <c r="BJ76" s="568"/>
      <c r="BK76" s="568"/>
      <c r="BL76" s="568"/>
      <c r="BM76" s="568"/>
      <c r="BN76" s="568"/>
      <c r="BO76" s="568"/>
      <c r="BP76" s="568"/>
      <c r="BQ76" s="568"/>
      <c r="BR76" s="568"/>
      <c r="BS76" s="568"/>
      <c r="BT76" s="568"/>
      <c r="BU76" s="568"/>
      <c r="BV76" s="568"/>
      <c r="BW76" s="568"/>
      <c r="BX76" s="568"/>
      <c r="BY76" s="568"/>
      <c r="BZ76" s="568"/>
      <c r="CA76" s="568"/>
      <c r="CB76" s="568"/>
      <c r="CC76" s="568"/>
      <c r="CD76" s="568"/>
      <c r="CE76" s="568"/>
      <c r="CF76" s="568"/>
      <c r="CG76" s="568"/>
      <c r="CH76" s="568"/>
      <c r="CI76" s="568"/>
      <c r="CJ76" s="568"/>
      <c r="CK76" s="568"/>
      <c r="CL76" s="568"/>
      <c r="CM76" s="568"/>
      <c r="CN76" s="568"/>
      <c r="CO76" s="568"/>
      <c r="CP76" s="568"/>
      <c r="CQ76" s="568"/>
      <c r="CR76" s="568"/>
      <c r="CS76" s="568"/>
      <c r="CT76" s="568"/>
      <c r="CU76" s="568"/>
      <c r="CV76" s="568"/>
      <c r="CW76" s="568"/>
      <c r="CX76" s="568"/>
      <c r="CY76" s="568"/>
      <c r="CZ76" s="568"/>
      <c r="DA76" s="568"/>
      <c r="DB76" s="568"/>
      <c r="DC76" s="568"/>
      <c r="DD76" s="568"/>
      <c r="DE76" s="568"/>
      <c r="DF76" s="568"/>
      <c r="DG76" s="568"/>
      <c r="DH76" s="568"/>
      <c r="DI76" s="568"/>
      <c r="DJ76" s="568"/>
      <c r="DK76" s="568"/>
      <c r="DL76" s="568"/>
      <c r="DM76" s="568"/>
      <c r="DN76" s="568"/>
      <c r="DO76" s="568"/>
      <c r="DP76" s="568"/>
      <c r="DQ76" s="568"/>
      <c r="DR76" s="568"/>
      <c r="DS76" s="568"/>
      <c r="DT76" s="568"/>
      <c r="DU76" s="568"/>
      <c r="DV76" s="568"/>
      <c r="DW76" s="568"/>
      <c r="DX76" s="568"/>
      <c r="DY76" s="568"/>
      <c r="DZ76" s="568"/>
      <c r="EA76" s="568"/>
      <c r="EB76" s="568"/>
      <c r="EC76" s="568"/>
      <c r="ED76" s="568"/>
      <c r="EE76" s="568"/>
      <c r="EF76" s="568"/>
      <c r="EG76" s="568"/>
      <c r="EH76" s="568"/>
      <c r="EI76" s="568"/>
      <c r="EJ76" s="568"/>
      <c r="EK76" s="568"/>
      <c r="EL76" s="568"/>
      <c r="EM76" s="568"/>
      <c r="EN76" s="568"/>
      <c r="EO76" s="568"/>
      <c r="EP76" s="568"/>
      <c r="EQ76" s="568"/>
      <c r="ER76" s="568"/>
      <c r="ES76" s="568"/>
      <c r="ET76" s="568"/>
      <c r="EU76" s="568"/>
      <c r="EV76" s="568"/>
      <c r="EW76" s="568"/>
      <c r="EX76" s="568"/>
      <c r="EY76" s="568"/>
      <c r="EZ76" s="568"/>
      <c r="FA76" s="568"/>
      <c r="FB76" s="568"/>
      <c r="FC76" s="568"/>
      <c r="FD76" s="568"/>
      <c r="FE76" s="568"/>
      <c r="FF76" s="568"/>
      <c r="FG76" s="568"/>
      <c r="FH76" s="568"/>
      <c r="FI76" s="568"/>
      <c r="FJ76" s="568"/>
      <c r="FK76" s="568"/>
      <c r="FL76" s="568"/>
      <c r="FM76" s="568"/>
      <c r="FN76" s="568"/>
      <c r="FO76" s="568"/>
      <c r="FP76" s="568"/>
      <c r="FQ76" s="568"/>
      <c r="FR76" s="568"/>
      <c r="FS76" s="568"/>
      <c r="FT76" s="568"/>
      <c r="FU76" s="568"/>
      <c r="FV76" s="568"/>
      <c r="FW76" s="568"/>
      <c r="FX76" s="568"/>
      <c r="FY76" s="568"/>
      <c r="FZ76" s="568"/>
      <c r="GA76" s="568"/>
      <c r="GB76" s="568"/>
      <c r="GC76" s="568"/>
      <c r="GD76" s="568"/>
      <c r="GE76" s="568"/>
      <c r="GF76" s="568"/>
      <c r="GG76" s="568"/>
      <c r="GH76" s="568"/>
      <c r="GI76" s="568"/>
      <c r="GJ76" s="568"/>
      <c r="GK76" s="568"/>
      <c r="GL76" s="568"/>
      <c r="GM76" s="568"/>
      <c r="GN76" s="568"/>
      <c r="GO76" s="568"/>
      <c r="GP76" s="568"/>
      <c r="GQ76" s="568"/>
      <c r="GR76" s="568"/>
      <c r="GS76" s="568"/>
      <c r="GT76" s="568"/>
      <c r="GU76" s="568"/>
      <c r="GV76" s="568"/>
      <c r="GW76" s="568"/>
      <c r="GX76" s="568"/>
      <c r="GY76" s="568"/>
      <c r="GZ76" s="568"/>
      <c r="HA76" s="568"/>
      <c r="HB76" s="568"/>
      <c r="HC76" s="568"/>
      <c r="HD76" s="568"/>
      <c r="HE76" s="568"/>
      <c r="HF76" s="568"/>
      <c r="HG76" s="568"/>
      <c r="HH76" s="568"/>
      <c r="HI76" s="568"/>
      <c r="HJ76" s="568"/>
      <c r="HK76" s="568"/>
      <c r="HL76" s="568"/>
      <c r="HM76" s="568"/>
      <c r="HN76" s="568"/>
      <c r="HO76" s="568"/>
      <c r="HP76" s="568"/>
      <c r="HQ76" s="568"/>
      <c r="HR76" s="568"/>
      <c r="HS76" s="568"/>
      <c r="HT76" s="568"/>
      <c r="HU76" s="568"/>
    </row>
    <row r="77" spans="2:229" s="578" customFormat="1">
      <c r="B77" s="591"/>
      <c r="AL77" s="568"/>
      <c r="AM77" s="568"/>
      <c r="AN77" s="568"/>
      <c r="AO77" s="568"/>
      <c r="AP77" s="568"/>
      <c r="AQ77" s="568"/>
      <c r="AR77" s="568"/>
      <c r="AS77" s="568"/>
      <c r="AT77" s="568"/>
      <c r="AU77" s="568"/>
      <c r="AV77" s="568"/>
      <c r="AW77" s="568"/>
      <c r="AX77" s="568"/>
      <c r="AY77" s="568"/>
      <c r="AZ77" s="568"/>
      <c r="BA77" s="568"/>
      <c r="BB77" s="568"/>
      <c r="BC77" s="568"/>
      <c r="BD77" s="568"/>
      <c r="BE77" s="568"/>
      <c r="BF77" s="568"/>
      <c r="BG77" s="568"/>
      <c r="BH77" s="568"/>
      <c r="BI77" s="568"/>
      <c r="BJ77" s="568"/>
      <c r="BK77" s="568"/>
      <c r="BL77" s="568"/>
      <c r="BM77" s="568"/>
      <c r="BN77" s="568"/>
      <c r="BO77" s="568"/>
      <c r="BP77" s="568"/>
      <c r="BQ77" s="568"/>
      <c r="BR77" s="568"/>
      <c r="BS77" s="568"/>
      <c r="BT77" s="568"/>
      <c r="BU77" s="568"/>
      <c r="BV77" s="568"/>
      <c r="BW77" s="568"/>
      <c r="BX77" s="568"/>
      <c r="BY77" s="568"/>
      <c r="BZ77" s="568"/>
      <c r="CA77" s="568"/>
      <c r="CB77" s="568"/>
      <c r="CC77" s="568"/>
      <c r="CD77" s="568"/>
      <c r="CE77" s="568"/>
      <c r="CF77" s="568"/>
      <c r="CG77" s="568"/>
      <c r="CH77" s="568"/>
      <c r="CI77" s="568"/>
      <c r="CJ77" s="568"/>
      <c r="CK77" s="568"/>
      <c r="CL77" s="568"/>
      <c r="CM77" s="568"/>
      <c r="CN77" s="568"/>
      <c r="CO77" s="568"/>
      <c r="CP77" s="568"/>
      <c r="CQ77" s="568"/>
      <c r="CR77" s="568"/>
      <c r="CS77" s="568"/>
      <c r="CT77" s="568"/>
      <c r="CU77" s="568"/>
      <c r="CV77" s="568"/>
      <c r="CW77" s="568"/>
      <c r="CX77" s="568"/>
      <c r="CY77" s="568"/>
      <c r="CZ77" s="568"/>
      <c r="DA77" s="568"/>
      <c r="DB77" s="568"/>
      <c r="DC77" s="568"/>
      <c r="DD77" s="568"/>
      <c r="DE77" s="568"/>
      <c r="DF77" s="568"/>
      <c r="DG77" s="568"/>
      <c r="DH77" s="568"/>
      <c r="DI77" s="568"/>
      <c r="DJ77" s="568"/>
      <c r="DK77" s="568"/>
      <c r="DL77" s="568"/>
      <c r="DM77" s="568"/>
      <c r="DN77" s="568"/>
      <c r="DO77" s="568"/>
      <c r="DP77" s="568"/>
      <c r="DQ77" s="568"/>
      <c r="DR77" s="568"/>
      <c r="DS77" s="568"/>
      <c r="DT77" s="568"/>
      <c r="DU77" s="568"/>
      <c r="DV77" s="568"/>
      <c r="DW77" s="568"/>
      <c r="DX77" s="568"/>
      <c r="DY77" s="568"/>
      <c r="DZ77" s="568"/>
      <c r="EA77" s="568"/>
      <c r="EB77" s="568"/>
      <c r="EC77" s="568"/>
      <c r="ED77" s="568"/>
      <c r="EE77" s="568"/>
      <c r="EF77" s="568"/>
      <c r="EG77" s="568"/>
      <c r="EH77" s="568"/>
      <c r="EI77" s="568"/>
      <c r="EJ77" s="568"/>
      <c r="EK77" s="568"/>
      <c r="EL77" s="568"/>
      <c r="EM77" s="568"/>
      <c r="EN77" s="568"/>
      <c r="EO77" s="568"/>
      <c r="EP77" s="568"/>
      <c r="EQ77" s="568"/>
      <c r="ER77" s="568"/>
      <c r="ES77" s="568"/>
      <c r="ET77" s="568"/>
      <c r="EU77" s="568"/>
      <c r="EV77" s="568"/>
      <c r="EW77" s="568"/>
      <c r="EX77" s="568"/>
      <c r="EY77" s="568"/>
      <c r="EZ77" s="568"/>
      <c r="FA77" s="568"/>
      <c r="FB77" s="568"/>
      <c r="FC77" s="568"/>
      <c r="FD77" s="568"/>
      <c r="FE77" s="568"/>
      <c r="FF77" s="568"/>
      <c r="FG77" s="568"/>
      <c r="FH77" s="568"/>
      <c r="FI77" s="568"/>
      <c r="FJ77" s="568"/>
      <c r="FK77" s="568"/>
      <c r="FL77" s="568"/>
      <c r="FM77" s="568"/>
      <c r="FN77" s="568"/>
      <c r="FO77" s="568"/>
      <c r="FP77" s="568"/>
      <c r="FQ77" s="568"/>
      <c r="FR77" s="568"/>
      <c r="FS77" s="568"/>
      <c r="FT77" s="568"/>
      <c r="FU77" s="568"/>
      <c r="FV77" s="568"/>
      <c r="FW77" s="568"/>
      <c r="FX77" s="568"/>
      <c r="FY77" s="568"/>
      <c r="FZ77" s="568"/>
      <c r="GA77" s="568"/>
      <c r="GB77" s="568"/>
      <c r="GC77" s="568"/>
      <c r="GD77" s="568"/>
      <c r="GE77" s="568"/>
      <c r="GF77" s="568"/>
      <c r="GG77" s="568"/>
      <c r="GH77" s="568"/>
      <c r="GI77" s="568"/>
      <c r="GJ77" s="568"/>
      <c r="GK77" s="568"/>
      <c r="GL77" s="568"/>
      <c r="GM77" s="568"/>
      <c r="GN77" s="568"/>
      <c r="GO77" s="568"/>
      <c r="GP77" s="568"/>
      <c r="GQ77" s="568"/>
      <c r="GR77" s="568"/>
      <c r="GS77" s="568"/>
      <c r="GT77" s="568"/>
      <c r="GU77" s="568"/>
      <c r="GV77" s="568"/>
      <c r="GW77" s="568"/>
      <c r="GX77" s="568"/>
      <c r="GY77" s="568"/>
      <c r="GZ77" s="568"/>
      <c r="HA77" s="568"/>
      <c r="HB77" s="568"/>
      <c r="HC77" s="568"/>
      <c r="HD77" s="568"/>
      <c r="HE77" s="568"/>
      <c r="HF77" s="568"/>
      <c r="HG77" s="568"/>
      <c r="HH77" s="568"/>
      <c r="HI77" s="568"/>
      <c r="HJ77" s="568"/>
      <c r="HK77" s="568"/>
      <c r="HL77" s="568"/>
      <c r="HM77" s="568"/>
      <c r="HN77" s="568"/>
      <c r="HO77" s="568"/>
      <c r="HP77" s="568"/>
      <c r="HQ77" s="568"/>
      <c r="HR77" s="568"/>
      <c r="HS77" s="568"/>
      <c r="HT77" s="568"/>
      <c r="HU77" s="568"/>
    </row>
    <row r="78" spans="2:229" s="578" customFormat="1">
      <c r="B78" s="591"/>
      <c r="AL78" s="568"/>
      <c r="AM78" s="568"/>
      <c r="AN78" s="568"/>
      <c r="AO78" s="568"/>
      <c r="AP78" s="568"/>
      <c r="AQ78" s="568"/>
      <c r="AR78" s="568"/>
      <c r="AS78" s="568"/>
      <c r="AT78" s="568"/>
      <c r="AU78" s="568"/>
      <c r="AV78" s="568"/>
      <c r="AW78" s="568"/>
      <c r="AX78" s="568"/>
      <c r="AY78" s="568"/>
      <c r="AZ78" s="568"/>
      <c r="BA78" s="568"/>
      <c r="BB78" s="568"/>
      <c r="BC78" s="568"/>
      <c r="BD78" s="568"/>
      <c r="BE78" s="568"/>
      <c r="BF78" s="568"/>
      <c r="BG78" s="568"/>
      <c r="BH78" s="568"/>
      <c r="BI78" s="568"/>
      <c r="BJ78" s="568"/>
      <c r="BK78" s="568"/>
      <c r="BL78" s="568"/>
      <c r="BM78" s="568"/>
      <c r="BN78" s="568"/>
      <c r="BO78" s="568"/>
      <c r="BP78" s="568"/>
      <c r="BQ78" s="568"/>
      <c r="BR78" s="568"/>
      <c r="BS78" s="568"/>
      <c r="BT78" s="568"/>
      <c r="BU78" s="568"/>
      <c r="BV78" s="568"/>
      <c r="BW78" s="568"/>
      <c r="BX78" s="568"/>
      <c r="BY78" s="568"/>
      <c r="BZ78" s="568"/>
      <c r="CA78" s="568"/>
      <c r="CB78" s="568"/>
      <c r="CC78" s="568"/>
      <c r="CD78" s="568"/>
      <c r="CE78" s="568"/>
      <c r="CF78" s="568"/>
      <c r="CG78" s="568"/>
      <c r="CH78" s="568"/>
      <c r="CI78" s="568"/>
      <c r="CJ78" s="568"/>
      <c r="CK78" s="568"/>
      <c r="CL78" s="568"/>
      <c r="CM78" s="568"/>
      <c r="CN78" s="568"/>
      <c r="CO78" s="568"/>
      <c r="CP78" s="568"/>
      <c r="CQ78" s="568"/>
      <c r="CR78" s="568"/>
      <c r="CS78" s="568"/>
      <c r="CT78" s="568"/>
      <c r="CU78" s="568"/>
      <c r="CV78" s="568"/>
      <c r="CW78" s="568"/>
      <c r="CX78" s="568"/>
      <c r="CY78" s="568"/>
      <c r="CZ78" s="568"/>
      <c r="DA78" s="568"/>
      <c r="DB78" s="568"/>
      <c r="DC78" s="568"/>
      <c r="DD78" s="568"/>
      <c r="DE78" s="568"/>
      <c r="DF78" s="568"/>
      <c r="DG78" s="568"/>
      <c r="DH78" s="568"/>
      <c r="DI78" s="568"/>
      <c r="DJ78" s="568"/>
      <c r="DK78" s="568"/>
      <c r="DL78" s="568"/>
      <c r="DM78" s="568"/>
      <c r="DN78" s="568"/>
      <c r="DO78" s="568"/>
      <c r="DP78" s="568"/>
      <c r="DQ78" s="568"/>
      <c r="DR78" s="568"/>
      <c r="DS78" s="568"/>
      <c r="DT78" s="568"/>
      <c r="DU78" s="568"/>
      <c r="DV78" s="568"/>
      <c r="DW78" s="568"/>
      <c r="DX78" s="568"/>
      <c r="DY78" s="568"/>
      <c r="DZ78" s="568"/>
      <c r="EA78" s="568"/>
      <c r="EB78" s="568"/>
      <c r="EC78" s="568"/>
      <c r="ED78" s="568"/>
      <c r="EE78" s="568"/>
      <c r="EF78" s="568"/>
      <c r="EG78" s="568"/>
      <c r="EH78" s="568"/>
      <c r="EI78" s="568"/>
      <c r="EJ78" s="568"/>
      <c r="EK78" s="568"/>
      <c r="EL78" s="568"/>
      <c r="EM78" s="568"/>
      <c r="EN78" s="568"/>
      <c r="EO78" s="568"/>
      <c r="EP78" s="568"/>
      <c r="EQ78" s="568"/>
      <c r="ER78" s="568"/>
      <c r="ES78" s="568"/>
      <c r="ET78" s="568"/>
      <c r="EU78" s="568"/>
      <c r="EV78" s="568"/>
      <c r="EW78" s="568"/>
      <c r="EX78" s="568"/>
      <c r="EY78" s="568"/>
      <c r="EZ78" s="568"/>
      <c r="FA78" s="568"/>
      <c r="FB78" s="568"/>
      <c r="FC78" s="568"/>
      <c r="FD78" s="568"/>
      <c r="FE78" s="568"/>
      <c r="FF78" s="568"/>
      <c r="FG78" s="568"/>
      <c r="FH78" s="568"/>
      <c r="FI78" s="568"/>
      <c r="FJ78" s="568"/>
      <c r="FK78" s="568"/>
      <c r="FL78" s="568"/>
      <c r="FM78" s="568"/>
      <c r="FN78" s="568"/>
      <c r="FO78" s="568"/>
      <c r="FP78" s="568"/>
      <c r="FQ78" s="568"/>
      <c r="FR78" s="568"/>
      <c r="FS78" s="568"/>
      <c r="FT78" s="568"/>
      <c r="FU78" s="568"/>
      <c r="FV78" s="568"/>
      <c r="FW78" s="568"/>
      <c r="FX78" s="568"/>
      <c r="FY78" s="568"/>
      <c r="FZ78" s="568"/>
      <c r="GA78" s="568"/>
      <c r="GB78" s="568"/>
      <c r="GC78" s="568"/>
      <c r="GD78" s="568"/>
      <c r="GE78" s="568"/>
      <c r="GF78" s="568"/>
      <c r="GG78" s="568"/>
      <c r="GH78" s="568"/>
      <c r="GI78" s="568"/>
      <c r="GJ78" s="568"/>
      <c r="GK78" s="568"/>
      <c r="GL78" s="568"/>
      <c r="GM78" s="568"/>
      <c r="GN78" s="568"/>
      <c r="GO78" s="568"/>
      <c r="GP78" s="568"/>
      <c r="GQ78" s="568"/>
      <c r="GR78" s="568"/>
      <c r="GS78" s="568"/>
      <c r="GT78" s="568"/>
      <c r="GU78" s="568"/>
      <c r="GV78" s="568"/>
      <c r="GW78" s="568"/>
      <c r="GX78" s="568"/>
      <c r="GY78" s="568"/>
      <c r="GZ78" s="568"/>
      <c r="HA78" s="568"/>
      <c r="HB78" s="568"/>
      <c r="HC78" s="568"/>
      <c r="HD78" s="568"/>
      <c r="HE78" s="568"/>
      <c r="HF78" s="568"/>
      <c r="HG78" s="568"/>
      <c r="HH78" s="568"/>
      <c r="HI78" s="568"/>
      <c r="HJ78" s="568"/>
      <c r="HK78" s="568"/>
      <c r="HL78" s="568"/>
      <c r="HM78" s="568"/>
      <c r="HN78" s="568"/>
      <c r="HO78" s="568"/>
      <c r="HP78" s="568"/>
      <c r="HQ78" s="568"/>
      <c r="HR78" s="568"/>
      <c r="HS78" s="568"/>
      <c r="HT78" s="568"/>
      <c r="HU78" s="568"/>
    </row>
    <row r="79" spans="2:229" s="578" customFormat="1">
      <c r="B79" s="591"/>
      <c r="AL79" s="568"/>
      <c r="AM79" s="568"/>
      <c r="AN79" s="568"/>
      <c r="AO79" s="568"/>
      <c r="AP79" s="568"/>
      <c r="AQ79" s="568"/>
      <c r="AR79" s="568"/>
      <c r="AS79" s="568"/>
      <c r="AT79" s="568"/>
      <c r="AU79" s="568"/>
      <c r="AV79" s="568"/>
      <c r="AW79" s="568"/>
      <c r="AX79" s="568"/>
      <c r="AY79" s="568"/>
      <c r="AZ79" s="568"/>
      <c r="BA79" s="568"/>
      <c r="BB79" s="568"/>
      <c r="BC79" s="568"/>
      <c r="BD79" s="568"/>
      <c r="BE79" s="568"/>
      <c r="BF79" s="568"/>
      <c r="BG79" s="568"/>
      <c r="BH79" s="568"/>
      <c r="BI79" s="568"/>
      <c r="BJ79" s="568"/>
      <c r="BK79" s="568"/>
      <c r="BL79" s="568"/>
      <c r="BM79" s="568"/>
      <c r="BN79" s="568"/>
      <c r="BO79" s="568"/>
      <c r="BP79" s="568"/>
      <c r="BQ79" s="568"/>
      <c r="BR79" s="568"/>
      <c r="BS79" s="568"/>
      <c r="BT79" s="568"/>
      <c r="BU79" s="568"/>
      <c r="BV79" s="568"/>
      <c r="BW79" s="568"/>
      <c r="BX79" s="568"/>
      <c r="BY79" s="568"/>
      <c r="BZ79" s="568"/>
      <c r="CA79" s="568"/>
      <c r="CB79" s="568"/>
      <c r="CC79" s="568"/>
      <c r="CD79" s="568"/>
      <c r="CE79" s="568"/>
      <c r="CF79" s="568"/>
      <c r="CG79" s="568"/>
      <c r="CH79" s="568"/>
      <c r="CI79" s="568"/>
      <c r="CJ79" s="568"/>
      <c r="CK79" s="568"/>
      <c r="CL79" s="568"/>
      <c r="CM79" s="568"/>
      <c r="CN79" s="568"/>
      <c r="CO79" s="568"/>
      <c r="CP79" s="568"/>
      <c r="CQ79" s="568"/>
      <c r="CR79" s="568"/>
      <c r="CS79" s="568"/>
      <c r="CT79" s="568"/>
      <c r="CU79" s="568"/>
      <c r="CV79" s="568"/>
      <c r="CW79" s="568"/>
      <c r="CX79" s="568"/>
      <c r="CY79" s="568"/>
      <c r="CZ79" s="568"/>
      <c r="DA79" s="568"/>
      <c r="DB79" s="568"/>
      <c r="DC79" s="568"/>
      <c r="DD79" s="568"/>
      <c r="DE79" s="568"/>
      <c r="DF79" s="568"/>
      <c r="DG79" s="568"/>
      <c r="DH79" s="568"/>
      <c r="DI79" s="568"/>
      <c r="DJ79" s="568"/>
      <c r="DK79" s="568"/>
      <c r="DL79" s="568"/>
      <c r="DM79" s="568"/>
      <c r="DN79" s="568"/>
      <c r="DO79" s="568"/>
      <c r="DP79" s="568"/>
      <c r="DQ79" s="568"/>
      <c r="DR79" s="568"/>
      <c r="DS79" s="568"/>
      <c r="DT79" s="568"/>
      <c r="DU79" s="568"/>
      <c r="DV79" s="568"/>
      <c r="DW79" s="568"/>
      <c r="DX79" s="568"/>
      <c r="DY79" s="568"/>
      <c r="DZ79" s="568"/>
      <c r="EA79" s="568"/>
      <c r="EB79" s="568"/>
      <c r="EC79" s="568"/>
      <c r="ED79" s="568"/>
      <c r="EE79" s="568"/>
      <c r="EF79" s="568"/>
      <c r="EG79" s="568"/>
      <c r="EH79" s="568"/>
      <c r="EI79" s="568"/>
      <c r="EJ79" s="568"/>
      <c r="EK79" s="568"/>
      <c r="EL79" s="568"/>
      <c r="EM79" s="568"/>
      <c r="EN79" s="568"/>
      <c r="EO79" s="568"/>
      <c r="EP79" s="568"/>
      <c r="EQ79" s="568"/>
      <c r="ER79" s="568"/>
      <c r="ES79" s="568"/>
      <c r="ET79" s="568"/>
      <c r="EU79" s="568"/>
      <c r="EV79" s="568"/>
      <c r="EW79" s="568"/>
      <c r="EX79" s="568"/>
      <c r="EY79" s="568"/>
      <c r="EZ79" s="568"/>
      <c r="FA79" s="568"/>
      <c r="FB79" s="568"/>
      <c r="FC79" s="568"/>
      <c r="FD79" s="568"/>
      <c r="FE79" s="568"/>
      <c r="FF79" s="568"/>
      <c r="FG79" s="568"/>
      <c r="FH79" s="568"/>
      <c r="FI79" s="568"/>
      <c r="FJ79" s="568"/>
      <c r="FK79" s="568"/>
      <c r="FL79" s="568"/>
      <c r="FM79" s="568"/>
      <c r="FN79" s="568"/>
      <c r="FO79" s="568"/>
      <c r="FP79" s="568"/>
      <c r="FQ79" s="568"/>
      <c r="FR79" s="568"/>
      <c r="FS79" s="568"/>
      <c r="FT79" s="568"/>
      <c r="FU79" s="568"/>
      <c r="FV79" s="568"/>
      <c r="FW79" s="568"/>
      <c r="FX79" s="568"/>
      <c r="FY79" s="568"/>
      <c r="FZ79" s="568"/>
      <c r="GA79" s="568"/>
      <c r="GB79" s="568"/>
      <c r="GC79" s="568"/>
      <c r="GD79" s="568"/>
      <c r="GE79" s="568"/>
      <c r="GF79" s="568"/>
      <c r="GG79" s="568"/>
      <c r="GH79" s="568"/>
      <c r="GI79" s="568"/>
      <c r="GJ79" s="568"/>
      <c r="GK79" s="568"/>
      <c r="GL79" s="568"/>
      <c r="GM79" s="568"/>
      <c r="GN79" s="568"/>
      <c r="GO79" s="568"/>
      <c r="GP79" s="568"/>
      <c r="GQ79" s="568"/>
      <c r="GR79" s="568"/>
      <c r="GS79" s="568"/>
      <c r="GT79" s="568"/>
      <c r="GU79" s="568"/>
      <c r="GV79" s="568"/>
      <c r="GW79" s="568"/>
      <c r="GX79" s="568"/>
      <c r="GY79" s="568"/>
      <c r="GZ79" s="568"/>
      <c r="HA79" s="568"/>
      <c r="HB79" s="568"/>
      <c r="HC79" s="568"/>
      <c r="HD79" s="568"/>
      <c r="HE79" s="568"/>
      <c r="HF79" s="568"/>
      <c r="HG79" s="568"/>
      <c r="HH79" s="568"/>
      <c r="HI79" s="568"/>
      <c r="HJ79" s="568"/>
      <c r="HK79" s="568"/>
      <c r="HL79" s="568"/>
      <c r="HM79" s="568"/>
      <c r="HN79" s="568"/>
      <c r="HO79" s="568"/>
      <c r="HP79" s="568"/>
      <c r="HQ79" s="568"/>
      <c r="HR79" s="568"/>
      <c r="HS79" s="568"/>
      <c r="HT79" s="568"/>
      <c r="HU79" s="568"/>
    </row>
    <row r="80" spans="2:229" s="578" customFormat="1">
      <c r="B80" s="591"/>
      <c r="AL80" s="568"/>
      <c r="AM80" s="568"/>
      <c r="AN80" s="568"/>
      <c r="AO80" s="568"/>
      <c r="AP80" s="568"/>
      <c r="AQ80" s="568"/>
      <c r="AR80" s="568"/>
      <c r="AS80" s="568"/>
      <c r="AT80" s="568"/>
      <c r="AU80" s="568"/>
      <c r="AV80" s="568"/>
      <c r="AW80" s="568"/>
      <c r="AX80" s="568"/>
      <c r="AY80" s="568"/>
      <c r="AZ80" s="568"/>
      <c r="BA80" s="568"/>
      <c r="BB80" s="568"/>
      <c r="BC80" s="568"/>
      <c r="BD80" s="568"/>
      <c r="BE80" s="568"/>
      <c r="BF80" s="568"/>
      <c r="BG80" s="568"/>
      <c r="BH80" s="568"/>
      <c r="BI80" s="568"/>
      <c r="BJ80" s="568"/>
      <c r="BK80" s="568"/>
      <c r="BL80" s="568"/>
      <c r="BM80" s="568"/>
      <c r="BN80" s="568"/>
      <c r="BO80" s="568"/>
      <c r="BP80" s="568"/>
      <c r="BQ80" s="568"/>
      <c r="BR80" s="568"/>
      <c r="BS80" s="568"/>
      <c r="BT80" s="568"/>
      <c r="BU80" s="568"/>
      <c r="BV80" s="568"/>
      <c r="BW80" s="568"/>
      <c r="BX80" s="568"/>
      <c r="BY80" s="568"/>
      <c r="BZ80" s="568"/>
      <c r="CA80" s="568"/>
      <c r="CB80" s="568"/>
      <c r="CC80" s="568"/>
      <c r="CD80" s="568"/>
      <c r="CE80" s="568"/>
      <c r="CF80" s="568"/>
      <c r="CG80" s="568"/>
      <c r="CH80" s="568"/>
      <c r="CI80" s="568"/>
      <c r="CJ80" s="568"/>
      <c r="CK80" s="568"/>
      <c r="CL80" s="568"/>
      <c r="CM80" s="568"/>
      <c r="CN80" s="568"/>
      <c r="CO80" s="568"/>
      <c r="CP80" s="568"/>
      <c r="CQ80" s="568"/>
      <c r="CR80" s="568"/>
      <c r="CS80" s="568"/>
      <c r="CT80" s="568"/>
      <c r="CU80" s="568"/>
      <c r="CV80" s="568"/>
      <c r="CW80" s="568"/>
      <c r="CX80" s="568"/>
      <c r="CY80" s="568"/>
      <c r="CZ80" s="568"/>
      <c r="DA80" s="568"/>
      <c r="DB80" s="568"/>
      <c r="DC80" s="568"/>
      <c r="DD80" s="568"/>
      <c r="DE80" s="568"/>
      <c r="DF80" s="568"/>
      <c r="DG80" s="568"/>
      <c r="DH80" s="568"/>
      <c r="DI80" s="568"/>
      <c r="DJ80" s="568"/>
      <c r="DK80" s="568"/>
      <c r="DL80" s="568"/>
      <c r="DM80" s="568"/>
      <c r="DN80" s="568"/>
      <c r="DO80" s="568"/>
      <c r="DP80" s="568"/>
      <c r="DQ80" s="568"/>
      <c r="DR80" s="568"/>
      <c r="DS80" s="568"/>
      <c r="DT80" s="568"/>
      <c r="DU80" s="568"/>
      <c r="DV80" s="568"/>
      <c r="DW80" s="568"/>
      <c r="DX80" s="568"/>
      <c r="DY80" s="568"/>
      <c r="DZ80" s="568"/>
      <c r="EA80" s="568"/>
      <c r="EB80" s="568"/>
      <c r="EC80" s="568"/>
      <c r="ED80" s="568"/>
      <c r="EE80" s="568"/>
      <c r="EF80" s="568"/>
      <c r="EG80" s="568"/>
      <c r="EH80" s="568"/>
      <c r="EI80" s="568"/>
      <c r="EJ80" s="568"/>
      <c r="EK80" s="568"/>
      <c r="EL80" s="568"/>
      <c r="EM80" s="568"/>
      <c r="EN80" s="568"/>
      <c r="EO80" s="568"/>
      <c r="EP80" s="568"/>
      <c r="EQ80" s="568"/>
      <c r="ER80" s="568"/>
      <c r="ES80" s="568"/>
      <c r="ET80" s="568"/>
      <c r="EU80" s="568"/>
      <c r="EV80" s="568"/>
      <c r="EW80" s="568"/>
      <c r="EX80" s="568"/>
      <c r="EY80" s="568"/>
      <c r="EZ80" s="568"/>
      <c r="FA80" s="568"/>
      <c r="FB80" s="568"/>
      <c r="FC80" s="568"/>
      <c r="FD80" s="568"/>
      <c r="FE80" s="568"/>
      <c r="FF80" s="568"/>
      <c r="FG80" s="568"/>
      <c r="FH80" s="568"/>
      <c r="FI80" s="568"/>
      <c r="FJ80" s="568"/>
      <c r="FK80" s="568"/>
      <c r="FL80" s="568"/>
      <c r="FM80" s="568"/>
      <c r="FN80" s="568"/>
      <c r="FO80" s="568"/>
      <c r="FP80" s="568"/>
      <c r="FQ80" s="568"/>
      <c r="FR80" s="568"/>
      <c r="FS80" s="568"/>
      <c r="FT80" s="568"/>
      <c r="FU80" s="568"/>
      <c r="FV80" s="568"/>
      <c r="FW80" s="568"/>
      <c r="FX80" s="568"/>
      <c r="FY80" s="568"/>
      <c r="FZ80" s="568"/>
      <c r="GA80" s="568"/>
      <c r="GB80" s="568"/>
      <c r="GC80" s="568"/>
      <c r="GD80" s="568"/>
      <c r="GE80" s="568"/>
      <c r="GF80" s="568"/>
      <c r="GG80" s="568"/>
      <c r="GH80" s="568"/>
      <c r="GI80" s="568"/>
      <c r="GJ80" s="568"/>
      <c r="GK80" s="568"/>
      <c r="GL80" s="568"/>
      <c r="GM80" s="568"/>
      <c r="GN80" s="568"/>
      <c r="GO80" s="568"/>
      <c r="GP80" s="568"/>
      <c r="GQ80" s="568"/>
      <c r="GR80" s="568"/>
      <c r="GS80" s="568"/>
      <c r="GT80" s="568"/>
      <c r="GU80" s="568"/>
      <c r="GV80" s="568"/>
      <c r="GW80" s="568"/>
      <c r="GX80" s="568"/>
      <c r="GY80" s="568"/>
      <c r="GZ80" s="568"/>
      <c r="HA80" s="568"/>
      <c r="HB80" s="568"/>
      <c r="HC80" s="568"/>
      <c r="HD80" s="568"/>
      <c r="HE80" s="568"/>
      <c r="HF80" s="568"/>
      <c r="HG80" s="568"/>
      <c r="HH80" s="568"/>
      <c r="HI80" s="568"/>
      <c r="HJ80" s="568"/>
      <c r="HK80" s="568"/>
      <c r="HL80" s="568"/>
      <c r="HM80" s="568"/>
      <c r="HN80" s="568"/>
      <c r="HO80" s="568"/>
      <c r="HP80" s="568"/>
      <c r="HQ80" s="568"/>
      <c r="HR80" s="568"/>
      <c r="HS80" s="568"/>
      <c r="HT80" s="568"/>
      <c r="HU80" s="568"/>
    </row>
    <row r="81" spans="2:229" s="578" customFormat="1">
      <c r="B81" s="591"/>
      <c r="AL81" s="568"/>
      <c r="AM81" s="568"/>
      <c r="AN81" s="568"/>
      <c r="AO81" s="568"/>
      <c r="AP81" s="568"/>
      <c r="AQ81" s="568"/>
      <c r="AR81" s="568"/>
      <c r="AS81" s="568"/>
      <c r="AT81" s="568"/>
      <c r="AU81" s="568"/>
      <c r="AV81" s="568"/>
      <c r="AW81" s="568"/>
      <c r="AX81" s="568"/>
      <c r="AY81" s="568"/>
      <c r="AZ81" s="568"/>
      <c r="BA81" s="568"/>
      <c r="BB81" s="568"/>
      <c r="BC81" s="568"/>
      <c r="BD81" s="568"/>
      <c r="BE81" s="568"/>
      <c r="BF81" s="568"/>
      <c r="BG81" s="568"/>
      <c r="BH81" s="568"/>
      <c r="BI81" s="568"/>
      <c r="BJ81" s="568"/>
      <c r="BK81" s="568"/>
      <c r="BL81" s="568"/>
      <c r="BM81" s="568"/>
      <c r="BN81" s="568"/>
      <c r="BO81" s="568"/>
      <c r="BP81" s="568"/>
      <c r="BQ81" s="568"/>
      <c r="BR81" s="568"/>
      <c r="BS81" s="568"/>
      <c r="BT81" s="568"/>
      <c r="BU81" s="568"/>
      <c r="BV81" s="568"/>
      <c r="BW81" s="568"/>
      <c r="BX81" s="568"/>
      <c r="BY81" s="568"/>
      <c r="BZ81" s="568"/>
      <c r="CA81" s="568"/>
      <c r="CB81" s="568"/>
      <c r="CC81" s="568"/>
      <c r="CD81" s="568"/>
      <c r="CE81" s="568"/>
      <c r="CF81" s="568"/>
      <c r="CG81" s="568"/>
      <c r="CH81" s="568"/>
      <c r="CI81" s="568"/>
      <c r="CJ81" s="568"/>
      <c r="CK81" s="568"/>
      <c r="CL81" s="568"/>
      <c r="CM81" s="568"/>
      <c r="CN81" s="568"/>
      <c r="CO81" s="568"/>
      <c r="CP81" s="568"/>
      <c r="CQ81" s="568"/>
      <c r="CR81" s="568"/>
      <c r="CS81" s="568"/>
      <c r="CT81" s="568"/>
      <c r="CU81" s="568"/>
      <c r="CV81" s="568"/>
      <c r="CW81" s="568"/>
      <c r="CX81" s="568"/>
      <c r="CY81" s="568"/>
      <c r="CZ81" s="568"/>
      <c r="DA81" s="568"/>
      <c r="DB81" s="568"/>
      <c r="DC81" s="568"/>
      <c r="DD81" s="568"/>
      <c r="DE81" s="568"/>
      <c r="DF81" s="568"/>
      <c r="DG81" s="568"/>
      <c r="DH81" s="568"/>
      <c r="DI81" s="568"/>
      <c r="DJ81" s="568"/>
      <c r="DK81" s="568"/>
      <c r="DL81" s="568"/>
      <c r="DM81" s="568"/>
      <c r="DN81" s="568"/>
      <c r="DO81" s="568"/>
      <c r="DP81" s="568"/>
      <c r="DQ81" s="568"/>
      <c r="DR81" s="568"/>
      <c r="DS81" s="568"/>
      <c r="DT81" s="568"/>
      <c r="DU81" s="568"/>
      <c r="DV81" s="568"/>
      <c r="DW81" s="568"/>
      <c r="DX81" s="568"/>
      <c r="DY81" s="568"/>
      <c r="DZ81" s="568"/>
      <c r="EA81" s="568"/>
      <c r="EB81" s="568"/>
      <c r="EC81" s="568"/>
      <c r="ED81" s="568"/>
      <c r="EE81" s="568"/>
      <c r="EF81" s="568"/>
      <c r="EG81" s="568"/>
      <c r="EH81" s="568"/>
      <c r="EI81" s="568"/>
      <c r="EJ81" s="568"/>
      <c r="EK81" s="568"/>
      <c r="EL81" s="568"/>
      <c r="EM81" s="568"/>
      <c r="EN81" s="568"/>
      <c r="EO81" s="568"/>
      <c r="EP81" s="568"/>
      <c r="EQ81" s="568"/>
      <c r="ER81" s="568"/>
      <c r="ES81" s="568"/>
      <c r="ET81" s="568"/>
      <c r="EU81" s="568"/>
      <c r="EV81" s="568"/>
      <c r="EW81" s="568"/>
      <c r="EX81" s="568"/>
      <c r="EY81" s="568"/>
      <c r="EZ81" s="568"/>
      <c r="FA81" s="568"/>
      <c r="FB81" s="568"/>
      <c r="FC81" s="568"/>
      <c r="FD81" s="568"/>
      <c r="FE81" s="568"/>
      <c r="FF81" s="568"/>
      <c r="FG81" s="568"/>
      <c r="FH81" s="568"/>
      <c r="FI81" s="568"/>
      <c r="FJ81" s="568"/>
      <c r="FK81" s="568"/>
      <c r="FL81" s="568"/>
      <c r="FM81" s="568"/>
      <c r="FN81" s="568"/>
      <c r="FO81" s="568"/>
      <c r="FP81" s="568"/>
      <c r="FQ81" s="568"/>
      <c r="FR81" s="568"/>
      <c r="FS81" s="568"/>
      <c r="FT81" s="568"/>
      <c r="FU81" s="568"/>
      <c r="FV81" s="568"/>
      <c r="FW81" s="568"/>
      <c r="FX81" s="568"/>
      <c r="FY81" s="568"/>
      <c r="FZ81" s="568"/>
      <c r="GA81" s="568"/>
      <c r="GB81" s="568"/>
      <c r="GC81" s="568"/>
      <c r="GD81" s="568"/>
      <c r="GE81" s="568"/>
      <c r="GF81" s="568"/>
      <c r="GG81" s="568"/>
      <c r="GH81" s="568"/>
      <c r="GI81" s="568"/>
      <c r="GJ81" s="568"/>
      <c r="GK81" s="568"/>
      <c r="GL81" s="568"/>
      <c r="GM81" s="568"/>
      <c r="GN81" s="568"/>
      <c r="GO81" s="568"/>
      <c r="GP81" s="568"/>
      <c r="GQ81" s="568"/>
      <c r="GR81" s="568"/>
      <c r="GS81" s="568"/>
      <c r="GT81" s="568"/>
      <c r="GU81" s="568"/>
      <c r="GV81" s="568"/>
      <c r="GW81" s="568"/>
      <c r="GX81" s="568"/>
      <c r="GY81" s="568"/>
      <c r="GZ81" s="568"/>
      <c r="HA81" s="568"/>
      <c r="HB81" s="568"/>
      <c r="HC81" s="568"/>
      <c r="HD81" s="568"/>
      <c r="HE81" s="568"/>
      <c r="HF81" s="568"/>
      <c r="HG81" s="568"/>
      <c r="HH81" s="568"/>
      <c r="HI81" s="568"/>
      <c r="HJ81" s="568"/>
      <c r="HK81" s="568"/>
      <c r="HL81" s="568"/>
      <c r="HM81" s="568"/>
      <c r="HN81" s="568"/>
      <c r="HO81" s="568"/>
      <c r="HP81" s="568"/>
      <c r="HQ81" s="568"/>
      <c r="HR81" s="568"/>
      <c r="HS81" s="568"/>
      <c r="HT81" s="568"/>
      <c r="HU81" s="568"/>
    </row>
    <row r="82" spans="2:229" s="578" customFormat="1">
      <c r="B82" s="591"/>
      <c r="AL82" s="568"/>
      <c r="AM82" s="568"/>
      <c r="AN82" s="568"/>
      <c r="AO82" s="568"/>
      <c r="AP82" s="568"/>
      <c r="AQ82" s="568"/>
      <c r="AR82" s="568"/>
      <c r="AS82" s="568"/>
      <c r="AT82" s="568"/>
      <c r="AU82" s="568"/>
      <c r="AV82" s="568"/>
      <c r="AW82" s="568"/>
      <c r="AX82" s="568"/>
      <c r="AY82" s="568"/>
      <c r="AZ82" s="568"/>
      <c r="BA82" s="568"/>
      <c r="BB82" s="568"/>
      <c r="BC82" s="568"/>
      <c r="BD82" s="568"/>
      <c r="BE82" s="568"/>
      <c r="BF82" s="568"/>
      <c r="BG82" s="568"/>
      <c r="BH82" s="568"/>
      <c r="BI82" s="568"/>
      <c r="BJ82" s="568"/>
      <c r="BK82" s="568"/>
      <c r="BL82" s="568"/>
      <c r="BM82" s="568"/>
      <c r="BN82" s="568"/>
      <c r="BO82" s="568"/>
      <c r="BP82" s="568"/>
      <c r="BQ82" s="568"/>
      <c r="BR82" s="568"/>
      <c r="BS82" s="568"/>
      <c r="BT82" s="568"/>
      <c r="BU82" s="568"/>
      <c r="BV82" s="568"/>
      <c r="BW82" s="568"/>
      <c r="BX82" s="568"/>
      <c r="BY82" s="568"/>
      <c r="BZ82" s="568"/>
      <c r="CA82" s="568"/>
      <c r="CB82" s="568"/>
      <c r="CC82" s="568"/>
      <c r="CD82" s="568"/>
      <c r="CE82" s="568"/>
      <c r="CF82" s="568"/>
      <c r="CG82" s="568"/>
      <c r="CH82" s="568"/>
      <c r="CI82" s="568"/>
      <c r="CJ82" s="568"/>
      <c r="CK82" s="568"/>
      <c r="CL82" s="568"/>
      <c r="CM82" s="568"/>
      <c r="CN82" s="568"/>
      <c r="CO82" s="568"/>
      <c r="CP82" s="568"/>
      <c r="CQ82" s="568"/>
      <c r="CR82" s="568"/>
      <c r="CS82" s="568"/>
      <c r="CT82" s="568"/>
      <c r="CU82" s="568"/>
      <c r="CV82" s="568"/>
      <c r="CW82" s="568"/>
      <c r="CX82" s="568"/>
      <c r="CY82" s="568"/>
      <c r="CZ82" s="568"/>
      <c r="DA82" s="568"/>
      <c r="DB82" s="568"/>
      <c r="DC82" s="568"/>
      <c r="DD82" s="568"/>
      <c r="DE82" s="568"/>
      <c r="DF82" s="568"/>
      <c r="DG82" s="568"/>
      <c r="DH82" s="568"/>
      <c r="DI82" s="568"/>
      <c r="DJ82" s="568"/>
      <c r="DK82" s="568"/>
      <c r="DL82" s="568"/>
      <c r="DM82" s="568"/>
      <c r="DN82" s="568"/>
      <c r="DO82" s="568"/>
      <c r="DP82" s="568"/>
      <c r="DQ82" s="568"/>
      <c r="DR82" s="568"/>
      <c r="DS82" s="568"/>
      <c r="DT82" s="568"/>
      <c r="DU82" s="568"/>
      <c r="DV82" s="568"/>
      <c r="DW82" s="568"/>
      <c r="DX82" s="568"/>
      <c r="DY82" s="568"/>
      <c r="DZ82" s="568"/>
      <c r="EA82" s="568"/>
      <c r="EB82" s="568"/>
      <c r="EC82" s="568"/>
      <c r="ED82" s="568"/>
      <c r="EE82" s="568"/>
      <c r="EF82" s="568"/>
      <c r="EG82" s="568"/>
      <c r="EH82" s="568"/>
      <c r="EI82" s="568"/>
      <c r="EJ82" s="568"/>
      <c r="EK82" s="568"/>
      <c r="EL82" s="568"/>
      <c r="EM82" s="568"/>
      <c r="EN82" s="568"/>
      <c r="EO82" s="568"/>
      <c r="EP82" s="568"/>
      <c r="EQ82" s="568"/>
      <c r="ER82" s="568"/>
      <c r="ES82" s="568"/>
      <c r="ET82" s="568"/>
      <c r="EU82" s="568"/>
      <c r="EV82" s="568"/>
      <c r="EW82" s="568"/>
      <c r="EX82" s="568"/>
      <c r="EY82" s="568"/>
      <c r="EZ82" s="568"/>
      <c r="FA82" s="568"/>
      <c r="FB82" s="568"/>
      <c r="FC82" s="568"/>
      <c r="FD82" s="568"/>
      <c r="FE82" s="568"/>
      <c r="FF82" s="568"/>
      <c r="FG82" s="568"/>
      <c r="FH82" s="568"/>
      <c r="FI82" s="568"/>
      <c r="FJ82" s="568"/>
      <c r="FK82" s="568"/>
      <c r="FL82" s="568"/>
      <c r="FM82" s="568"/>
      <c r="FN82" s="568"/>
      <c r="FO82" s="568"/>
      <c r="FP82" s="568"/>
      <c r="FQ82" s="568"/>
      <c r="FR82" s="568"/>
      <c r="FS82" s="568"/>
      <c r="FT82" s="568"/>
      <c r="FU82" s="568"/>
      <c r="FV82" s="568"/>
      <c r="FW82" s="568"/>
      <c r="FX82" s="568"/>
      <c r="FY82" s="568"/>
      <c r="FZ82" s="568"/>
      <c r="GA82" s="568"/>
      <c r="GB82" s="568"/>
      <c r="GC82" s="568"/>
      <c r="GD82" s="568"/>
      <c r="GE82" s="568"/>
      <c r="GF82" s="568"/>
      <c r="GG82" s="568"/>
      <c r="GH82" s="568"/>
      <c r="GI82" s="568"/>
      <c r="GJ82" s="568"/>
      <c r="GK82" s="568"/>
      <c r="GL82" s="568"/>
      <c r="GM82" s="568"/>
      <c r="GN82" s="568"/>
      <c r="GO82" s="568"/>
      <c r="GP82" s="568"/>
      <c r="GQ82" s="568"/>
      <c r="GR82" s="568"/>
      <c r="GS82" s="568"/>
      <c r="GT82" s="568"/>
      <c r="GU82" s="568"/>
      <c r="GV82" s="568"/>
      <c r="GW82" s="568"/>
      <c r="GX82" s="568"/>
      <c r="GY82" s="568"/>
      <c r="GZ82" s="568"/>
      <c r="HA82" s="568"/>
      <c r="HB82" s="568"/>
      <c r="HC82" s="568"/>
      <c r="HD82" s="568"/>
      <c r="HE82" s="568"/>
      <c r="HF82" s="568"/>
      <c r="HG82" s="568"/>
      <c r="HH82" s="568"/>
      <c r="HI82" s="568"/>
      <c r="HJ82" s="568"/>
      <c r="HK82" s="568"/>
      <c r="HL82" s="568"/>
      <c r="HM82" s="568"/>
      <c r="HN82" s="568"/>
      <c r="HO82" s="568"/>
      <c r="HP82" s="568"/>
      <c r="HQ82" s="568"/>
      <c r="HR82" s="568"/>
      <c r="HS82" s="568"/>
      <c r="HT82" s="568"/>
      <c r="HU82" s="568"/>
    </row>
    <row r="83" spans="2:229" s="578" customFormat="1">
      <c r="B83" s="591"/>
      <c r="AL83" s="568"/>
      <c r="AM83" s="568"/>
      <c r="AN83" s="568"/>
      <c r="AO83" s="568"/>
      <c r="AP83" s="568"/>
      <c r="AQ83" s="568"/>
      <c r="AR83" s="568"/>
      <c r="AS83" s="568"/>
      <c r="AT83" s="568"/>
      <c r="AU83" s="568"/>
      <c r="AV83" s="568"/>
      <c r="AW83" s="568"/>
      <c r="AX83" s="568"/>
      <c r="AY83" s="568"/>
      <c r="AZ83" s="568"/>
      <c r="BA83" s="568"/>
      <c r="BB83" s="568"/>
      <c r="BC83" s="568"/>
      <c r="BD83" s="568"/>
      <c r="BE83" s="568"/>
      <c r="BF83" s="568"/>
      <c r="BG83" s="568"/>
      <c r="BH83" s="568"/>
      <c r="BI83" s="568"/>
      <c r="BJ83" s="568"/>
      <c r="BK83" s="568"/>
      <c r="BL83" s="568"/>
      <c r="BM83" s="568"/>
      <c r="BN83" s="568"/>
      <c r="BO83" s="568"/>
      <c r="BP83" s="568"/>
      <c r="BQ83" s="568"/>
      <c r="BR83" s="568"/>
      <c r="BS83" s="568"/>
      <c r="BT83" s="568"/>
      <c r="BU83" s="568"/>
      <c r="BV83" s="568"/>
      <c r="BW83" s="568"/>
      <c r="BX83" s="568"/>
      <c r="BY83" s="568"/>
      <c r="BZ83" s="568"/>
      <c r="CA83" s="568"/>
      <c r="CB83" s="568"/>
      <c r="CC83" s="568"/>
      <c r="CD83" s="568"/>
      <c r="CE83" s="568"/>
      <c r="CF83" s="568"/>
      <c r="CG83" s="568"/>
      <c r="CH83" s="568"/>
      <c r="CI83" s="568"/>
      <c r="CJ83" s="568"/>
      <c r="CK83" s="568"/>
      <c r="CL83" s="568"/>
      <c r="CM83" s="568"/>
      <c r="CN83" s="568"/>
      <c r="CO83" s="568"/>
      <c r="CP83" s="568"/>
      <c r="CQ83" s="568"/>
      <c r="CR83" s="568"/>
      <c r="CS83" s="568"/>
      <c r="CT83" s="568"/>
      <c r="CU83" s="568"/>
      <c r="CV83" s="568"/>
      <c r="CW83" s="568"/>
      <c r="CX83" s="568"/>
      <c r="CY83" s="568"/>
      <c r="CZ83" s="568"/>
      <c r="DA83" s="568"/>
      <c r="DB83" s="568"/>
      <c r="DC83" s="568"/>
      <c r="DD83" s="568"/>
      <c r="DE83" s="568"/>
      <c r="DF83" s="568"/>
      <c r="DG83" s="568"/>
      <c r="DH83" s="568"/>
      <c r="DI83" s="568"/>
      <c r="DJ83" s="568"/>
      <c r="DK83" s="568"/>
      <c r="DL83" s="568"/>
      <c r="DM83" s="568"/>
      <c r="DN83" s="568"/>
      <c r="DO83" s="568"/>
      <c r="DP83" s="568"/>
      <c r="DQ83" s="568"/>
      <c r="DR83" s="568"/>
      <c r="DS83" s="568"/>
      <c r="DT83" s="568"/>
      <c r="DU83" s="568"/>
      <c r="DV83" s="568"/>
      <c r="DW83" s="568"/>
      <c r="DX83" s="568"/>
      <c r="DY83" s="568"/>
      <c r="DZ83" s="568"/>
      <c r="EA83" s="568"/>
      <c r="EB83" s="568"/>
      <c r="EC83" s="568"/>
      <c r="ED83" s="568"/>
      <c r="EE83" s="568"/>
      <c r="EF83" s="568"/>
      <c r="EG83" s="568"/>
      <c r="EH83" s="568"/>
      <c r="EI83" s="568"/>
      <c r="EJ83" s="568"/>
      <c r="EK83" s="568"/>
      <c r="EL83" s="568"/>
      <c r="EM83" s="568"/>
      <c r="EN83" s="568"/>
      <c r="EO83" s="568"/>
      <c r="EP83" s="568"/>
      <c r="EQ83" s="568"/>
      <c r="ER83" s="568"/>
      <c r="ES83" s="568"/>
      <c r="ET83" s="568"/>
      <c r="EU83" s="568"/>
      <c r="EV83" s="568"/>
      <c r="EW83" s="568"/>
      <c r="EX83" s="568"/>
      <c r="EY83" s="568"/>
      <c r="EZ83" s="568"/>
      <c r="FA83" s="568"/>
      <c r="FB83" s="568"/>
      <c r="FC83" s="568"/>
      <c r="FD83" s="568"/>
      <c r="FE83" s="568"/>
      <c r="FF83" s="568"/>
      <c r="FG83" s="568"/>
      <c r="FH83" s="568"/>
      <c r="FI83" s="568"/>
      <c r="FJ83" s="568"/>
      <c r="FK83" s="568"/>
      <c r="FL83" s="568"/>
      <c r="FM83" s="568"/>
      <c r="FN83" s="568"/>
      <c r="FO83" s="568"/>
      <c r="FP83" s="568"/>
      <c r="FQ83" s="568"/>
      <c r="FR83" s="568"/>
      <c r="FS83" s="568"/>
      <c r="FT83" s="568"/>
      <c r="FU83" s="568"/>
      <c r="FV83" s="568"/>
      <c r="FW83" s="568"/>
      <c r="FX83" s="568"/>
      <c r="FY83" s="568"/>
      <c r="FZ83" s="568"/>
      <c r="GA83" s="568"/>
      <c r="GB83" s="568"/>
      <c r="GC83" s="568"/>
      <c r="GD83" s="568"/>
      <c r="GE83" s="568"/>
      <c r="GF83" s="568"/>
      <c r="GG83" s="568"/>
      <c r="GH83" s="568"/>
      <c r="GI83" s="568"/>
      <c r="GJ83" s="568"/>
      <c r="GK83" s="568"/>
      <c r="GL83" s="568"/>
      <c r="GM83" s="568"/>
      <c r="GN83" s="568"/>
      <c r="GO83" s="568"/>
      <c r="GP83" s="568"/>
      <c r="GQ83" s="568"/>
      <c r="GR83" s="568"/>
      <c r="GS83" s="568"/>
      <c r="GT83" s="568"/>
      <c r="GU83" s="568"/>
      <c r="GV83" s="568"/>
      <c r="GW83" s="568"/>
      <c r="GX83" s="568"/>
      <c r="GY83" s="568"/>
      <c r="GZ83" s="568"/>
      <c r="HA83" s="568"/>
      <c r="HB83" s="568"/>
      <c r="HC83" s="568"/>
      <c r="HD83" s="568"/>
      <c r="HE83" s="568"/>
      <c r="HF83" s="568"/>
      <c r="HG83" s="568"/>
      <c r="HH83" s="568"/>
      <c r="HI83" s="568"/>
      <c r="HJ83" s="568"/>
      <c r="HK83" s="568"/>
      <c r="HL83" s="568"/>
      <c r="HM83" s="568"/>
      <c r="HN83" s="568"/>
      <c r="HO83" s="568"/>
      <c r="HP83" s="568"/>
      <c r="HQ83" s="568"/>
      <c r="HR83" s="568"/>
      <c r="HS83" s="568"/>
      <c r="HT83" s="568"/>
      <c r="HU83" s="568"/>
    </row>
    <row r="84" spans="2:229" s="578" customFormat="1">
      <c r="B84" s="591"/>
      <c r="AL84" s="568"/>
      <c r="AM84" s="568"/>
      <c r="AN84" s="568"/>
      <c r="AO84" s="568"/>
      <c r="AP84" s="568"/>
      <c r="AQ84" s="568"/>
      <c r="AR84" s="568"/>
      <c r="AS84" s="568"/>
      <c r="AT84" s="568"/>
      <c r="AU84" s="568"/>
      <c r="AV84" s="568"/>
      <c r="AW84" s="568"/>
      <c r="AX84" s="568"/>
      <c r="AY84" s="568"/>
      <c r="AZ84" s="568"/>
      <c r="BA84" s="568"/>
      <c r="BB84" s="568"/>
      <c r="BC84" s="568"/>
      <c r="BD84" s="568"/>
      <c r="BE84" s="568"/>
      <c r="BF84" s="568"/>
      <c r="BG84" s="568"/>
      <c r="BH84" s="568"/>
      <c r="BI84" s="568"/>
      <c r="BJ84" s="568"/>
      <c r="BK84" s="568"/>
      <c r="BL84" s="568"/>
      <c r="BM84" s="568"/>
      <c r="BN84" s="568"/>
      <c r="BO84" s="568"/>
      <c r="BP84" s="568"/>
      <c r="BQ84" s="568"/>
      <c r="BR84" s="568"/>
      <c r="BS84" s="568"/>
      <c r="BT84" s="568"/>
      <c r="BU84" s="568"/>
      <c r="BV84" s="568"/>
      <c r="BW84" s="568"/>
      <c r="BX84" s="568"/>
      <c r="BY84" s="568"/>
      <c r="BZ84" s="568"/>
      <c r="CA84" s="568"/>
      <c r="CB84" s="568"/>
      <c r="CC84" s="568"/>
      <c r="CD84" s="568"/>
      <c r="CE84" s="568"/>
      <c r="CF84" s="568"/>
      <c r="CG84" s="568"/>
      <c r="CH84" s="568"/>
      <c r="CI84" s="568"/>
      <c r="CJ84" s="568"/>
      <c r="CK84" s="568"/>
      <c r="CL84" s="568"/>
      <c r="CM84" s="568"/>
      <c r="CN84" s="568"/>
      <c r="CO84" s="568"/>
      <c r="CP84" s="568"/>
      <c r="CQ84" s="568"/>
      <c r="CR84" s="568"/>
      <c r="CS84" s="568"/>
      <c r="CT84" s="568"/>
      <c r="CU84" s="568"/>
      <c r="CV84" s="568"/>
      <c r="CW84" s="568"/>
      <c r="CX84" s="568"/>
      <c r="CY84" s="568"/>
      <c r="CZ84" s="568"/>
      <c r="DA84" s="568"/>
      <c r="DB84" s="568"/>
      <c r="DC84" s="568"/>
      <c r="DD84" s="568"/>
      <c r="DE84" s="568"/>
      <c r="DF84" s="568"/>
      <c r="DG84" s="568"/>
      <c r="DH84" s="568"/>
      <c r="DI84" s="568"/>
      <c r="DJ84" s="568"/>
      <c r="DK84" s="568"/>
      <c r="DL84" s="568"/>
      <c r="DM84" s="568"/>
      <c r="DN84" s="568"/>
      <c r="DO84" s="568"/>
      <c r="DP84" s="568"/>
      <c r="DQ84" s="568"/>
      <c r="DR84" s="568"/>
      <c r="DS84" s="568"/>
      <c r="DT84" s="568"/>
      <c r="DU84" s="568"/>
      <c r="DV84" s="568"/>
      <c r="DW84" s="568"/>
      <c r="DX84" s="568"/>
      <c r="DY84" s="568"/>
      <c r="DZ84" s="568"/>
      <c r="EA84" s="568"/>
      <c r="EB84" s="568"/>
      <c r="EC84" s="568"/>
      <c r="ED84" s="568"/>
      <c r="EE84" s="568"/>
      <c r="EF84" s="568"/>
      <c r="EG84" s="568"/>
      <c r="EH84" s="568"/>
      <c r="EI84" s="568"/>
      <c r="EJ84" s="568"/>
      <c r="EK84" s="568"/>
      <c r="EL84" s="568"/>
      <c r="EM84" s="568"/>
      <c r="EN84" s="568"/>
      <c r="EO84" s="568"/>
      <c r="EP84" s="568"/>
      <c r="EQ84" s="568"/>
      <c r="ER84" s="568"/>
      <c r="ES84" s="568"/>
      <c r="ET84" s="568"/>
      <c r="EU84" s="568"/>
      <c r="EV84" s="568"/>
      <c r="EW84" s="568"/>
      <c r="EX84" s="568"/>
      <c r="EY84" s="568"/>
      <c r="EZ84" s="568"/>
      <c r="FA84" s="568"/>
      <c r="FB84" s="568"/>
      <c r="FC84" s="568"/>
      <c r="FD84" s="568"/>
      <c r="FE84" s="568"/>
      <c r="FF84" s="568"/>
      <c r="FG84" s="568"/>
      <c r="FH84" s="568"/>
      <c r="FI84" s="568"/>
      <c r="FJ84" s="568"/>
      <c r="FK84" s="568"/>
      <c r="FL84" s="568"/>
      <c r="FM84" s="568"/>
      <c r="FN84" s="568"/>
      <c r="FO84" s="568"/>
      <c r="FP84" s="568"/>
      <c r="FQ84" s="568"/>
      <c r="FR84" s="568"/>
      <c r="FS84" s="568"/>
      <c r="FT84" s="568"/>
      <c r="FU84" s="568"/>
      <c r="FV84" s="568"/>
      <c r="FW84" s="568"/>
      <c r="FX84" s="568"/>
      <c r="FY84" s="568"/>
      <c r="FZ84" s="568"/>
      <c r="GA84" s="568"/>
      <c r="GB84" s="568"/>
      <c r="GC84" s="568"/>
      <c r="GD84" s="568"/>
      <c r="GE84" s="568"/>
      <c r="GF84" s="568"/>
      <c r="GG84" s="568"/>
      <c r="GH84" s="568"/>
      <c r="GI84" s="568"/>
      <c r="GJ84" s="568"/>
      <c r="GK84" s="568"/>
      <c r="GL84" s="568"/>
      <c r="GM84" s="568"/>
      <c r="GN84" s="568"/>
      <c r="GO84" s="568"/>
      <c r="GP84" s="568"/>
      <c r="GQ84" s="568"/>
      <c r="GR84" s="568"/>
      <c r="GS84" s="568"/>
      <c r="GT84" s="568"/>
      <c r="GU84" s="568"/>
      <c r="GV84" s="568"/>
      <c r="GW84" s="568"/>
      <c r="GX84" s="568"/>
      <c r="GY84" s="568"/>
      <c r="GZ84" s="568"/>
      <c r="HA84" s="568"/>
      <c r="HB84" s="568"/>
      <c r="HC84" s="568"/>
      <c r="HD84" s="568"/>
      <c r="HE84" s="568"/>
      <c r="HF84" s="568"/>
      <c r="HG84" s="568"/>
      <c r="HH84" s="568"/>
      <c r="HI84" s="568"/>
      <c r="HJ84" s="568"/>
      <c r="HK84" s="568"/>
      <c r="HL84" s="568"/>
      <c r="HM84" s="568"/>
      <c r="HN84" s="568"/>
      <c r="HO84" s="568"/>
      <c r="HP84" s="568"/>
      <c r="HQ84" s="568"/>
      <c r="HR84" s="568"/>
      <c r="HS84" s="568"/>
      <c r="HT84" s="568"/>
      <c r="HU84" s="568"/>
    </row>
    <row r="85" spans="2:229" s="578" customFormat="1">
      <c r="B85" s="591"/>
      <c r="AL85" s="568"/>
      <c r="AM85" s="568"/>
      <c r="AN85" s="568"/>
      <c r="AO85" s="568"/>
      <c r="AP85" s="568"/>
      <c r="AQ85" s="568"/>
      <c r="AR85" s="568"/>
      <c r="AS85" s="568"/>
      <c r="AT85" s="568"/>
      <c r="AU85" s="568"/>
      <c r="AV85" s="568"/>
      <c r="AW85" s="568"/>
      <c r="AX85" s="568"/>
      <c r="AY85" s="568"/>
      <c r="AZ85" s="568"/>
      <c r="BA85" s="568"/>
      <c r="BB85" s="568"/>
      <c r="BC85" s="568"/>
      <c r="BD85" s="568"/>
      <c r="BE85" s="568"/>
      <c r="BF85" s="568"/>
      <c r="BG85" s="568"/>
      <c r="BH85" s="568"/>
      <c r="BI85" s="568"/>
      <c r="BJ85" s="568"/>
      <c r="BK85" s="568"/>
      <c r="BL85" s="568"/>
      <c r="BM85" s="568"/>
      <c r="BN85" s="568"/>
      <c r="BO85" s="568"/>
      <c r="BP85" s="568"/>
      <c r="BQ85" s="568"/>
      <c r="BR85" s="568"/>
      <c r="BS85" s="568"/>
      <c r="BT85" s="568"/>
      <c r="BU85" s="568"/>
      <c r="BV85" s="568"/>
      <c r="BW85" s="568"/>
      <c r="BX85" s="568"/>
      <c r="BY85" s="568"/>
      <c r="BZ85" s="568"/>
      <c r="CA85" s="568"/>
      <c r="CB85" s="568"/>
      <c r="CC85" s="568"/>
      <c r="CD85" s="568"/>
      <c r="CE85" s="568"/>
      <c r="CF85" s="568"/>
      <c r="CG85" s="568"/>
      <c r="CH85" s="568"/>
      <c r="CI85" s="568"/>
      <c r="CJ85" s="568"/>
      <c r="CK85" s="568"/>
      <c r="CL85" s="568"/>
      <c r="CM85" s="568"/>
      <c r="CN85" s="568"/>
      <c r="CO85" s="568"/>
      <c r="CP85" s="568"/>
      <c r="CQ85" s="568"/>
      <c r="CR85" s="568"/>
      <c r="CS85" s="568"/>
      <c r="CT85" s="568"/>
      <c r="CU85" s="568"/>
      <c r="CV85" s="568"/>
      <c r="CW85" s="568"/>
      <c r="CX85" s="568"/>
      <c r="CY85" s="568"/>
      <c r="CZ85" s="568"/>
      <c r="DA85" s="568"/>
      <c r="DB85" s="568"/>
      <c r="DC85" s="568"/>
      <c r="DD85" s="568"/>
      <c r="DE85" s="568"/>
      <c r="DF85" s="568"/>
      <c r="DG85" s="568"/>
      <c r="DH85" s="568"/>
      <c r="DI85" s="568"/>
      <c r="DJ85" s="568"/>
      <c r="DK85" s="568"/>
      <c r="DL85" s="568"/>
      <c r="DM85" s="568"/>
      <c r="DN85" s="568"/>
      <c r="DO85" s="568"/>
      <c r="DP85" s="568"/>
      <c r="DQ85" s="568"/>
      <c r="DR85" s="568"/>
      <c r="DS85" s="568"/>
      <c r="DT85" s="568"/>
      <c r="DU85" s="568"/>
      <c r="DV85" s="568"/>
      <c r="DW85" s="568"/>
      <c r="DX85" s="568"/>
      <c r="DY85" s="568"/>
      <c r="DZ85" s="568"/>
      <c r="EA85" s="568"/>
      <c r="EB85" s="568"/>
      <c r="EC85" s="568"/>
      <c r="ED85" s="568"/>
      <c r="EE85" s="568"/>
      <c r="EF85" s="568"/>
      <c r="EG85" s="568"/>
      <c r="EH85" s="568"/>
      <c r="EI85" s="568"/>
      <c r="EJ85" s="568"/>
      <c r="EK85" s="568"/>
      <c r="EL85" s="568"/>
      <c r="EM85" s="568"/>
      <c r="EN85" s="568"/>
      <c r="EO85" s="568"/>
      <c r="EP85" s="568"/>
      <c r="EQ85" s="568"/>
      <c r="ER85" s="568"/>
      <c r="ES85" s="568"/>
      <c r="ET85" s="568"/>
      <c r="EU85" s="568"/>
      <c r="EV85" s="568"/>
      <c r="EW85" s="568"/>
      <c r="EX85" s="568"/>
      <c r="EY85" s="568"/>
      <c r="EZ85" s="568"/>
      <c r="FA85" s="568"/>
      <c r="FB85" s="568"/>
      <c r="FC85" s="568"/>
      <c r="FD85" s="568"/>
      <c r="FE85" s="568"/>
      <c r="FF85" s="568"/>
      <c r="FG85" s="568"/>
      <c r="FH85" s="568"/>
      <c r="FI85" s="568"/>
      <c r="FJ85" s="568"/>
      <c r="FK85" s="568"/>
      <c r="FL85" s="568"/>
      <c r="FM85" s="568"/>
      <c r="FN85" s="568"/>
      <c r="FO85" s="568"/>
      <c r="FP85" s="568"/>
      <c r="FQ85" s="568"/>
      <c r="FR85" s="568"/>
      <c r="FS85" s="568"/>
      <c r="FT85" s="568"/>
      <c r="FU85" s="568"/>
      <c r="FV85" s="568"/>
      <c r="FW85" s="568"/>
      <c r="FX85" s="568"/>
      <c r="FY85" s="568"/>
      <c r="FZ85" s="568"/>
      <c r="GA85" s="568"/>
      <c r="GB85" s="568"/>
      <c r="GC85" s="568"/>
      <c r="GD85" s="568"/>
      <c r="GE85" s="568"/>
      <c r="GF85" s="568"/>
      <c r="GG85" s="568"/>
      <c r="GH85" s="568"/>
      <c r="GI85" s="568"/>
      <c r="GJ85" s="568"/>
      <c r="GK85" s="568"/>
      <c r="GL85" s="568"/>
      <c r="GM85" s="568"/>
      <c r="GN85" s="568"/>
      <c r="GO85" s="568"/>
      <c r="GP85" s="568"/>
      <c r="GQ85" s="568"/>
      <c r="GR85" s="568"/>
      <c r="GS85" s="568"/>
      <c r="GT85" s="568"/>
      <c r="GU85" s="568"/>
      <c r="GV85" s="568"/>
      <c r="GW85" s="568"/>
      <c r="GX85" s="568"/>
      <c r="GY85" s="568"/>
      <c r="GZ85" s="568"/>
      <c r="HA85" s="568"/>
      <c r="HB85" s="568"/>
      <c r="HC85" s="568"/>
      <c r="HD85" s="568"/>
      <c r="HE85" s="568"/>
      <c r="HF85" s="568"/>
      <c r="HG85" s="568"/>
      <c r="HH85" s="568"/>
      <c r="HI85" s="568"/>
      <c r="HJ85" s="568"/>
      <c r="HK85" s="568"/>
      <c r="HL85" s="568"/>
      <c r="HM85" s="568"/>
      <c r="HN85" s="568"/>
      <c r="HO85" s="568"/>
      <c r="HP85" s="568"/>
      <c r="HQ85" s="568"/>
      <c r="HR85" s="568"/>
      <c r="HS85" s="568"/>
      <c r="HT85" s="568"/>
      <c r="HU85" s="568"/>
    </row>
    <row r="86" spans="2:229" s="578" customFormat="1">
      <c r="B86" s="591"/>
      <c r="AL86" s="568"/>
      <c r="AM86" s="568"/>
      <c r="AN86" s="568"/>
      <c r="AO86" s="568"/>
      <c r="AP86" s="568"/>
      <c r="AQ86" s="568"/>
      <c r="AR86" s="568"/>
      <c r="AS86" s="568"/>
      <c r="AT86" s="568"/>
      <c r="AU86" s="568"/>
      <c r="AV86" s="568"/>
      <c r="AW86" s="568"/>
      <c r="AX86" s="568"/>
      <c r="AY86" s="568"/>
      <c r="AZ86" s="568"/>
      <c r="BA86" s="568"/>
      <c r="BB86" s="568"/>
      <c r="BC86" s="568"/>
      <c r="BD86" s="568"/>
      <c r="BE86" s="568"/>
      <c r="BF86" s="568"/>
      <c r="BG86" s="568"/>
      <c r="BH86" s="568"/>
      <c r="BI86" s="568"/>
      <c r="BJ86" s="568"/>
      <c r="BK86" s="568"/>
      <c r="BL86" s="568"/>
      <c r="BM86" s="568"/>
      <c r="BN86" s="568"/>
      <c r="BO86" s="568"/>
      <c r="BP86" s="568"/>
      <c r="BQ86" s="568"/>
      <c r="BR86" s="568"/>
      <c r="BS86" s="568"/>
      <c r="BT86" s="568"/>
      <c r="BU86" s="568"/>
      <c r="BV86" s="568"/>
      <c r="BW86" s="568"/>
      <c r="BX86" s="568"/>
      <c r="BY86" s="568"/>
      <c r="BZ86" s="568"/>
      <c r="CA86" s="568"/>
      <c r="CB86" s="568"/>
      <c r="CC86" s="568"/>
      <c r="CD86" s="568"/>
      <c r="CE86" s="568"/>
      <c r="CF86" s="568"/>
      <c r="CG86" s="568"/>
      <c r="CH86" s="568"/>
      <c r="CI86" s="568"/>
      <c r="CJ86" s="568"/>
      <c r="CK86" s="568"/>
      <c r="CL86" s="568"/>
      <c r="CM86" s="568"/>
      <c r="CN86" s="568"/>
      <c r="CO86" s="568"/>
      <c r="CP86" s="568"/>
      <c r="CQ86" s="568"/>
      <c r="CR86" s="568"/>
      <c r="CS86" s="568"/>
      <c r="CT86" s="568"/>
      <c r="CU86" s="568"/>
      <c r="CV86" s="568"/>
      <c r="CW86" s="568"/>
      <c r="CX86" s="568"/>
      <c r="CY86" s="568"/>
      <c r="CZ86" s="568"/>
      <c r="DA86" s="568"/>
      <c r="DB86" s="568"/>
      <c r="DC86" s="568"/>
      <c r="DD86" s="568"/>
      <c r="DE86" s="568"/>
      <c r="DF86" s="568"/>
      <c r="DG86" s="568"/>
      <c r="DH86" s="568"/>
      <c r="DI86" s="568"/>
      <c r="DJ86" s="568"/>
      <c r="DK86" s="568"/>
      <c r="DL86" s="568"/>
      <c r="DM86" s="568"/>
      <c r="DN86" s="568"/>
      <c r="DO86" s="568"/>
      <c r="DP86" s="568"/>
      <c r="DQ86" s="568"/>
      <c r="DR86" s="568"/>
      <c r="DS86" s="568"/>
      <c r="DT86" s="568"/>
      <c r="DU86" s="568"/>
      <c r="DV86" s="568"/>
      <c r="DW86" s="568"/>
      <c r="DX86" s="568"/>
      <c r="DY86" s="568"/>
      <c r="DZ86" s="568"/>
      <c r="EA86" s="568"/>
      <c r="EB86" s="568"/>
      <c r="EC86" s="568"/>
      <c r="ED86" s="568"/>
      <c r="EE86" s="568"/>
      <c r="EF86" s="568"/>
      <c r="EG86" s="568"/>
      <c r="EH86" s="568"/>
      <c r="EI86" s="568"/>
      <c r="EJ86" s="568"/>
      <c r="EK86" s="568"/>
      <c r="EL86" s="568"/>
      <c r="EM86" s="568"/>
      <c r="EN86" s="568"/>
      <c r="EO86" s="568"/>
      <c r="EP86" s="568"/>
      <c r="EQ86" s="568"/>
      <c r="ER86" s="568"/>
      <c r="ES86" s="568"/>
      <c r="ET86" s="568"/>
      <c r="EU86" s="568"/>
      <c r="EV86" s="568"/>
      <c r="EW86" s="568"/>
      <c r="EX86" s="568"/>
      <c r="EY86" s="568"/>
      <c r="EZ86" s="568"/>
      <c r="FA86" s="568"/>
      <c r="FB86" s="568"/>
      <c r="FC86" s="568"/>
      <c r="FD86" s="568"/>
      <c r="FE86" s="568"/>
      <c r="FF86" s="568"/>
      <c r="FG86" s="568"/>
      <c r="FH86" s="568"/>
      <c r="FI86" s="568"/>
      <c r="FJ86" s="568"/>
      <c r="FK86" s="568"/>
      <c r="FL86" s="568"/>
      <c r="FM86" s="568"/>
      <c r="FN86" s="568"/>
      <c r="FO86" s="568"/>
      <c r="FP86" s="568"/>
      <c r="FQ86" s="568"/>
      <c r="FR86" s="568"/>
      <c r="FS86" s="568"/>
      <c r="FT86" s="568"/>
      <c r="FU86" s="568"/>
      <c r="FV86" s="568"/>
      <c r="FW86" s="568"/>
      <c r="FX86" s="568"/>
      <c r="FY86" s="568"/>
      <c r="FZ86" s="568"/>
      <c r="GA86" s="568"/>
      <c r="GB86" s="568"/>
      <c r="GC86" s="568"/>
      <c r="GD86" s="568"/>
      <c r="GE86" s="568"/>
      <c r="GF86" s="568"/>
      <c r="GG86" s="568"/>
      <c r="GH86" s="568"/>
      <c r="GI86" s="568"/>
      <c r="GJ86" s="568"/>
      <c r="GK86" s="568"/>
      <c r="GL86" s="568"/>
      <c r="GM86" s="568"/>
      <c r="GN86" s="568"/>
      <c r="GO86" s="568"/>
      <c r="GP86" s="568"/>
      <c r="GQ86" s="568"/>
      <c r="GR86" s="568"/>
      <c r="GS86" s="568"/>
      <c r="GT86" s="568"/>
      <c r="GU86" s="568"/>
      <c r="GV86" s="568"/>
      <c r="GW86" s="568"/>
      <c r="GX86" s="568"/>
      <c r="GY86" s="568"/>
      <c r="GZ86" s="568"/>
      <c r="HA86" s="568"/>
      <c r="HB86" s="568"/>
      <c r="HC86" s="568"/>
      <c r="HD86" s="568"/>
      <c r="HE86" s="568"/>
      <c r="HF86" s="568"/>
      <c r="HG86" s="568"/>
      <c r="HH86" s="568"/>
      <c r="HI86" s="568"/>
      <c r="HJ86" s="568"/>
      <c r="HK86" s="568"/>
      <c r="HL86" s="568"/>
      <c r="HM86" s="568"/>
      <c r="HN86" s="568"/>
      <c r="HO86" s="568"/>
      <c r="HP86" s="568"/>
      <c r="HQ86" s="568"/>
      <c r="HR86" s="568"/>
      <c r="HS86" s="568"/>
      <c r="HT86" s="568"/>
      <c r="HU86" s="568"/>
    </row>
    <row r="87" spans="2:229" s="578" customFormat="1">
      <c r="B87" s="591"/>
      <c r="AL87" s="568"/>
      <c r="AM87" s="568"/>
      <c r="AN87" s="568"/>
      <c r="AO87" s="568"/>
      <c r="AP87" s="568"/>
      <c r="AQ87" s="568"/>
      <c r="AR87" s="568"/>
      <c r="AS87" s="568"/>
      <c r="AT87" s="568"/>
      <c r="AU87" s="568"/>
      <c r="AV87" s="568"/>
      <c r="AW87" s="568"/>
      <c r="AX87" s="568"/>
      <c r="AY87" s="568"/>
      <c r="AZ87" s="568"/>
      <c r="BA87" s="568"/>
      <c r="BB87" s="568"/>
      <c r="BC87" s="568"/>
      <c r="BD87" s="568"/>
      <c r="BE87" s="568"/>
      <c r="BF87" s="568"/>
      <c r="BG87" s="568"/>
      <c r="BH87" s="568"/>
      <c r="BI87" s="568"/>
      <c r="BJ87" s="568"/>
      <c r="BK87" s="568"/>
      <c r="BL87" s="568"/>
      <c r="BM87" s="568"/>
      <c r="BN87" s="568"/>
      <c r="BO87" s="568"/>
      <c r="BP87" s="568"/>
      <c r="BQ87" s="568"/>
      <c r="BR87" s="568"/>
      <c r="BS87" s="568"/>
      <c r="BT87" s="568"/>
      <c r="BU87" s="568"/>
      <c r="BV87" s="568"/>
      <c r="BW87" s="568"/>
      <c r="BX87" s="568"/>
      <c r="BY87" s="568"/>
      <c r="BZ87" s="568"/>
      <c r="CA87" s="568"/>
      <c r="CB87" s="568"/>
      <c r="CC87" s="568"/>
      <c r="CD87" s="568"/>
      <c r="CE87" s="568"/>
      <c r="CF87" s="568"/>
      <c r="CG87" s="568"/>
      <c r="CH87" s="568"/>
      <c r="CI87" s="568"/>
      <c r="CJ87" s="568"/>
      <c r="CK87" s="568"/>
      <c r="CL87" s="568"/>
      <c r="CM87" s="568"/>
      <c r="CN87" s="568"/>
      <c r="CO87" s="568"/>
      <c r="CP87" s="568"/>
      <c r="CQ87" s="568"/>
      <c r="CR87" s="568"/>
      <c r="CS87" s="568"/>
      <c r="CT87" s="568"/>
      <c r="CU87" s="568"/>
      <c r="CV87" s="568"/>
      <c r="CW87" s="568"/>
      <c r="CX87" s="568"/>
      <c r="CY87" s="568"/>
      <c r="CZ87" s="568"/>
      <c r="DA87" s="568"/>
      <c r="DB87" s="568"/>
      <c r="DC87" s="568"/>
      <c r="DD87" s="568"/>
      <c r="DE87" s="568"/>
      <c r="DF87" s="568"/>
      <c r="DG87" s="568"/>
      <c r="DH87" s="568"/>
      <c r="DI87" s="568"/>
      <c r="DJ87" s="568"/>
      <c r="DK87" s="568"/>
      <c r="DL87" s="568"/>
      <c r="DM87" s="568"/>
      <c r="DN87" s="568"/>
      <c r="DO87" s="568"/>
      <c r="DP87" s="568"/>
      <c r="DQ87" s="568"/>
      <c r="DR87" s="568"/>
      <c r="DS87" s="568"/>
      <c r="DT87" s="568"/>
      <c r="DU87" s="568"/>
      <c r="DV87" s="568"/>
      <c r="DW87" s="568"/>
      <c r="DX87" s="568"/>
      <c r="DY87" s="568"/>
      <c r="DZ87" s="568"/>
      <c r="EA87" s="568"/>
      <c r="EB87" s="568"/>
      <c r="EC87" s="568"/>
      <c r="ED87" s="568"/>
      <c r="EE87" s="568"/>
      <c r="EF87" s="568"/>
      <c r="EG87" s="568"/>
      <c r="EH87" s="568"/>
      <c r="EI87" s="568"/>
      <c r="EJ87" s="568"/>
      <c r="EK87" s="568"/>
      <c r="EL87" s="568"/>
      <c r="EM87" s="568"/>
      <c r="EN87" s="568"/>
      <c r="EO87" s="568"/>
      <c r="EP87" s="568"/>
      <c r="EQ87" s="568"/>
      <c r="ER87" s="568"/>
      <c r="ES87" s="568"/>
      <c r="ET87" s="568"/>
      <c r="EU87" s="568"/>
      <c r="EV87" s="568"/>
      <c r="EW87" s="568"/>
      <c r="EX87" s="568"/>
      <c r="EY87" s="568"/>
      <c r="EZ87" s="568"/>
      <c r="FA87" s="568"/>
      <c r="FB87" s="568"/>
      <c r="FC87" s="568"/>
      <c r="FD87" s="568"/>
      <c r="FE87" s="568"/>
      <c r="FF87" s="568"/>
      <c r="FG87" s="568"/>
      <c r="FH87" s="568"/>
      <c r="FI87" s="568"/>
      <c r="FJ87" s="568"/>
      <c r="FK87" s="568"/>
      <c r="FL87" s="568"/>
      <c r="FM87" s="568"/>
      <c r="FN87" s="568"/>
      <c r="FO87" s="568"/>
      <c r="FP87" s="568"/>
      <c r="FQ87" s="568"/>
      <c r="FR87" s="568"/>
      <c r="FS87" s="568"/>
      <c r="FT87" s="568"/>
      <c r="FU87" s="568"/>
      <c r="FV87" s="568"/>
      <c r="FW87" s="568"/>
      <c r="FX87" s="568"/>
      <c r="FY87" s="568"/>
      <c r="FZ87" s="568"/>
      <c r="GA87" s="568"/>
      <c r="GB87" s="568"/>
      <c r="GC87" s="568"/>
      <c r="GD87" s="568"/>
      <c r="GE87" s="568"/>
      <c r="GF87" s="568"/>
      <c r="GG87" s="568"/>
      <c r="GH87" s="568"/>
      <c r="GI87" s="568"/>
      <c r="GJ87" s="568"/>
      <c r="GK87" s="568"/>
      <c r="GL87" s="568"/>
      <c r="GM87" s="568"/>
      <c r="GN87" s="568"/>
      <c r="GO87" s="568"/>
      <c r="GP87" s="568"/>
      <c r="GQ87" s="568"/>
      <c r="GR87" s="568"/>
      <c r="GS87" s="568"/>
      <c r="GT87" s="568"/>
      <c r="GU87" s="568"/>
      <c r="GV87" s="568"/>
      <c r="GW87" s="568"/>
      <c r="GX87" s="568"/>
      <c r="GY87" s="568"/>
      <c r="GZ87" s="568"/>
      <c r="HA87" s="568"/>
      <c r="HB87" s="568"/>
      <c r="HC87" s="568"/>
      <c r="HD87" s="568"/>
      <c r="HE87" s="568"/>
      <c r="HF87" s="568"/>
      <c r="HG87" s="568"/>
      <c r="HH87" s="568"/>
      <c r="HI87" s="568"/>
      <c r="HJ87" s="568"/>
      <c r="HK87" s="568"/>
      <c r="HL87" s="568"/>
      <c r="HM87" s="568"/>
      <c r="HN87" s="568"/>
      <c r="HO87" s="568"/>
      <c r="HP87" s="568"/>
      <c r="HQ87" s="568"/>
      <c r="HR87" s="568"/>
      <c r="HS87" s="568"/>
      <c r="HT87" s="568"/>
      <c r="HU87" s="568"/>
    </row>
    <row r="88" spans="2:229" s="578" customFormat="1">
      <c r="B88" s="591"/>
      <c r="AL88" s="568"/>
      <c r="AM88" s="568"/>
      <c r="AN88" s="568"/>
      <c r="AO88" s="568"/>
      <c r="AP88" s="568"/>
      <c r="AQ88" s="568"/>
      <c r="AR88" s="568"/>
      <c r="AS88" s="568"/>
      <c r="AT88" s="568"/>
      <c r="AU88" s="568"/>
      <c r="AV88" s="568"/>
      <c r="AW88" s="568"/>
      <c r="AX88" s="568"/>
      <c r="AY88" s="568"/>
      <c r="AZ88" s="568"/>
      <c r="BA88" s="568"/>
      <c r="BB88" s="568"/>
      <c r="BC88" s="568"/>
      <c r="BD88" s="568"/>
      <c r="BE88" s="568"/>
      <c r="BF88" s="568"/>
      <c r="BG88" s="568"/>
      <c r="BH88" s="568"/>
      <c r="BI88" s="568"/>
      <c r="BJ88" s="568"/>
      <c r="BK88" s="568"/>
      <c r="BL88" s="568"/>
      <c r="BM88" s="568"/>
      <c r="BN88" s="568"/>
      <c r="BO88" s="568"/>
      <c r="BP88" s="568"/>
      <c r="BQ88" s="568"/>
      <c r="BR88" s="568"/>
      <c r="BS88" s="568"/>
      <c r="BT88" s="568"/>
      <c r="BU88" s="568"/>
      <c r="BV88" s="568"/>
      <c r="BW88" s="568"/>
      <c r="BX88" s="568"/>
      <c r="BY88" s="568"/>
      <c r="BZ88" s="568"/>
      <c r="CA88" s="568"/>
      <c r="CB88" s="568"/>
      <c r="CC88" s="568"/>
      <c r="CD88" s="568"/>
      <c r="CE88" s="568"/>
      <c r="CF88" s="568"/>
      <c r="CG88" s="568"/>
      <c r="CH88" s="568"/>
      <c r="CI88" s="568"/>
      <c r="CJ88" s="568"/>
      <c r="CK88" s="568"/>
      <c r="CL88" s="568"/>
      <c r="CM88" s="568"/>
      <c r="CN88" s="568"/>
      <c r="CO88" s="568"/>
      <c r="CP88" s="568"/>
      <c r="CQ88" s="568"/>
      <c r="CR88" s="568"/>
      <c r="CS88" s="568"/>
      <c r="CT88" s="568"/>
      <c r="CU88" s="568"/>
      <c r="CV88" s="568"/>
      <c r="CW88" s="568"/>
      <c r="CX88" s="568"/>
      <c r="CY88" s="568"/>
      <c r="CZ88" s="568"/>
      <c r="DA88" s="568"/>
      <c r="DB88" s="568"/>
      <c r="DC88" s="568"/>
      <c r="DD88" s="568"/>
      <c r="DE88" s="568"/>
      <c r="DF88" s="568"/>
      <c r="DG88" s="568"/>
      <c r="DH88" s="568"/>
      <c r="DI88" s="568"/>
      <c r="DJ88" s="568"/>
      <c r="DK88" s="568"/>
      <c r="DL88" s="568"/>
      <c r="DM88" s="568"/>
      <c r="DN88" s="568"/>
      <c r="DO88" s="568"/>
      <c r="DP88" s="568"/>
      <c r="DQ88" s="568"/>
      <c r="DR88" s="568"/>
      <c r="DS88" s="568"/>
      <c r="DT88" s="568"/>
      <c r="DU88" s="568"/>
      <c r="DV88" s="568"/>
      <c r="DW88" s="568"/>
      <c r="DX88" s="568"/>
      <c r="DY88" s="568"/>
      <c r="DZ88" s="568"/>
      <c r="EA88" s="568"/>
      <c r="EB88" s="568"/>
      <c r="EC88" s="568"/>
      <c r="ED88" s="568"/>
      <c r="EE88" s="568"/>
      <c r="EF88" s="568"/>
      <c r="EG88" s="568"/>
      <c r="EH88" s="568"/>
      <c r="EI88" s="568"/>
      <c r="EJ88" s="568"/>
      <c r="EK88" s="568"/>
      <c r="EL88" s="568"/>
      <c r="EM88" s="568"/>
      <c r="EN88" s="568"/>
      <c r="EO88" s="568"/>
      <c r="EP88" s="568"/>
      <c r="EQ88" s="568"/>
      <c r="ER88" s="568"/>
      <c r="ES88" s="568"/>
      <c r="ET88" s="568"/>
      <c r="EU88" s="568"/>
      <c r="EV88" s="568"/>
      <c r="EW88" s="568"/>
      <c r="EX88" s="568"/>
      <c r="EY88" s="568"/>
      <c r="EZ88" s="568"/>
      <c r="FA88" s="568"/>
      <c r="FB88" s="568"/>
      <c r="FC88" s="568"/>
      <c r="FD88" s="568"/>
      <c r="FE88" s="568"/>
      <c r="FF88" s="568"/>
      <c r="FG88" s="568"/>
      <c r="FH88" s="568"/>
      <c r="FI88" s="568"/>
      <c r="FJ88" s="568"/>
      <c r="FK88" s="568"/>
      <c r="FL88" s="568"/>
      <c r="FM88" s="568"/>
      <c r="FN88" s="568"/>
      <c r="FO88" s="568"/>
      <c r="FP88" s="568"/>
      <c r="FQ88" s="568"/>
      <c r="FR88" s="568"/>
      <c r="FS88" s="568"/>
      <c r="FT88" s="568"/>
      <c r="FU88" s="568"/>
      <c r="FV88" s="568"/>
      <c r="FW88" s="568"/>
      <c r="FX88" s="568"/>
      <c r="FY88" s="568"/>
      <c r="FZ88" s="568"/>
      <c r="GA88" s="568"/>
      <c r="GB88" s="568"/>
      <c r="GC88" s="568"/>
      <c r="GD88" s="568"/>
      <c r="GE88" s="568"/>
      <c r="GF88" s="568"/>
      <c r="GG88" s="568"/>
      <c r="GH88" s="568"/>
      <c r="GI88" s="568"/>
      <c r="GJ88" s="568"/>
      <c r="GK88" s="568"/>
      <c r="GL88" s="568"/>
      <c r="GM88" s="568"/>
      <c r="GN88" s="568"/>
      <c r="GO88" s="568"/>
      <c r="GP88" s="568"/>
      <c r="GQ88" s="568"/>
      <c r="GR88" s="568"/>
      <c r="GS88" s="568"/>
      <c r="GT88" s="568"/>
      <c r="GU88" s="568"/>
      <c r="GV88" s="568"/>
      <c r="GW88" s="568"/>
      <c r="GX88" s="568"/>
      <c r="GY88" s="568"/>
      <c r="GZ88" s="568"/>
      <c r="HA88" s="568"/>
      <c r="HB88" s="568"/>
      <c r="HC88" s="568"/>
      <c r="HD88" s="568"/>
      <c r="HE88" s="568"/>
      <c r="HF88" s="568"/>
      <c r="HG88" s="568"/>
      <c r="HH88" s="568"/>
      <c r="HI88" s="568"/>
      <c r="HJ88" s="568"/>
      <c r="HK88" s="568"/>
      <c r="HL88" s="568"/>
      <c r="HM88" s="568"/>
      <c r="HN88" s="568"/>
      <c r="HO88" s="568"/>
      <c r="HP88" s="568"/>
      <c r="HQ88" s="568"/>
      <c r="HR88" s="568"/>
      <c r="HS88" s="568"/>
      <c r="HT88" s="568"/>
      <c r="HU88" s="568"/>
    </row>
    <row r="89" spans="2:229" s="578" customFormat="1">
      <c r="B89" s="591"/>
      <c r="AL89" s="568"/>
      <c r="AM89" s="568"/>
      <c r="AN89" s="568"/>
      <c r="AO89" s="568"/>
      <c r="AP89" s="568"/>
      <c r="AQ89" s="568"/>
      <c r="AR89" s="568"/>
      <c r="AS89" s="568"/>
      <c r="AT89" s="568"/>
      <c r="AU89" s="568"/>
      <c r="AV89" s="568"/>
      <c r="AW89" s="568"/>
      <c r="AX89" s="568"/>
      <c r="AY89" s="568"/>
      <c r="AZ89" s="568"/>
      <c r="BA89" s="568"/>
      <c r="BB89" s="568"/>
      <c r="BC89" s="568"/>
      <c r="BD89" s="568"/>
      <c r="BE89" s="568"/>
      <c r="BF89" s="568"/>
      <c r="BG89" s="568"/>
      <c r="BH89" s="568"/>
      <c r="BI89" s="568"/>
      <c r="BJ89" s="568"/>
      <c r="BK89" s="568"/>
      <c r="BL89" s="568"/>
      <c r="BM89" s="568"/>
      <c r="BN89" s="568"/>
      <c r="BO89" s="568"/>
      <c r="BP89" s="568"/>
      <c r="BQ89" s="568"/>
      <c r="BR89" s="568"/>
      <c r="BS89" s="568"/>
      <c r="BT89" s="568"/>
      <c r="BU89" s="568"/>
      <c r="BV89" s="568"/>
      <c r="BW89" s="568"/>
      <c r="BX89" s="568"/>
      <c r="BY89" s="568"/>
      <c r="BZ89" s="568"/>
      <c r="CA89" s="568"/>
      <c r="CB89" s="568"/>
      <c r="CC89" s="568"/>
      <c r="CD89" s="568"/>
      <c r="CE89" s="568"/>
      <c r="CF89" s="568"/>
      <c r="CG89" s="568"/>
      <c r="CH89" s="568"/>
      <c r="CI89" s="568"/>
      <c r="CJ89" s="568"/>
      <c r="CK89" s="568"/>
      <c r="CL89" s="568"/>
      <c r="CM89" s="568"/>
      <c r="CN89" s="568"/>
      <c r="CO89" s="568"/>
      <c r="CP89" s="568"/>
      <c r="CQ89" s="568"/>
      <c r="CR89" s="568"/>
      <c r="CS89" s="568"/>
      <c r="CT89" s="568"/>
      <c r="CU89" s="568"/>
      <c r="CV89" s="568"/>
      <c r="CW89" s="568"/>
      <c r="CX89" s="568"/>
      <c r="CY89" s="568"/>
      <c r="CZ89" s="568"/>
      <c r="DA89" s="568"/>
      <c r="DB89" s="568"/>
      <c r="DC89" s="568"/>
      <c r="DD89" s="568"/>
      <c r="DE89" s="568"/>
      <c r="DF89" s="568"/>
      <c r="DG89" s="568"/>
      <c r="DH89" s="568"/>
      <c r="DI89" s="568"/>
      <c r="DJ89" s="568"/>
      <c r="DK89" s="568"/>
      <c r="DL89" s="568"/>
      <c r="DM89" s="568"/>
      <c r="DN89" s="568"/>
      <c r="DO89" s="568"/>
      <c r="DP89" s="568"/>
      <c r="DQ89" s="568"/>
      <c r="DR89" s="568"/>
      <c r="DS89" s="568"/>
      <c r="DT89" s="568"/>
      <c r="DU89" s="568"/>
      <c r="DV89" s="568"/>
      <c r="DW89" s="568"/>
      <c r="DX89" s="568"/>
      <c r="DY89" s="568"/>
      <c r="DZ89" s="568"/>
      <c r="EA89" s="568"/>
      <c r="EB89" s="568"/>
      <c r="EC89" s="568"/>
      <c r="ED89" s="568"/>
      <c r="EE89" s="568"/>
      <c r="EF89" s="568"/>
      <c r="EG89" s="568"/>
      <c r="EH89" s="568"/>
      <c r="EI89" s="568"/>
      <c r="EJ89" s="568"/>
      <c r="EK89" s="568"/>
      <c r="EL89" s="568"/>
      <c r="EM89" s="568"/>
      <c r="EN89" s="568"/>
      <c r="EO89" s="568"/>
      <c r="EP89" s="568"/>
      <c r="EQ89" s="568"/>
      <c r="ER89" s="568"/>
      <c r="ES89" s="568"/>
      <c r="ET89" s="568"/>
      <c r="EU89" s="568"/>
      <c r="EV89" s="568"/>
      <c r="EW89" s="568"/>
      <c r="EX89" s="568"/>
      <c r="EY89" s="568"/>
      <c r="EZ89" s="568"/>
      <c r="FA89" s="568"/>
      <c r="FB89" s="568"/>
      <c r="FC89" s="568"/>
      <c r="FD89" s="568"/>
      <c r="FE89" s="568"/>
      <c r="FF89" s="568"/>
      <c r="FG89" s="568"/>
      <c r="FH89" s="568"/>
      <c r="FI89" s="568"/>
      <c r="FJ89" s="568"/>
      <c r="FK89" s="568"/>
      <c r="FL89" s="568"/>
      <c r="FM89" s="568"/>
      <c r="FN89" s="568"/>
      <c r="FO89" s="568"/>
      <c r="FP89" s="568"/>
      <c r="FQ89" s="568"/>
      <c r="FR89" s="568"/>
      <c r="FS89" s="568"/>
      <c r="FT89" s="568"/>
      <c r="FU89" s="568"/>
      <c r="FV89" s="568"/>
      <c r="FW89" s="568"/>
      <c r="FX89" s="568"/>
      <c r="FY89" s="568"/>
      <c r="FZ89" s="568"/>
      <c r="GA89" s="568"/>
      <c r="GB89" s="568"/>
      <c r="GC89" s="568"/>
      <c r="GD89" s="568"/>
      <c r="GE89" s="568"/>
      <c r="GF89" s="568"/>
      <c r="GG89" s="568"/>
      <c r="GH89" s="568"/>
      <c r="GI89" s="568"/>
      <c r="GJ89" s="568"/>
      <c r="GK89" s="568"/>
      <c r="GL89" s="568"/>
      <c r="GM89" s="568"/>
      <c r="GN89" s="568"/>
      <c r="GO89" s="568"/>
      <c r="GP89" s="568"/>
      <c r="GQ89" s="568"/>
      <c r="GR89" s="568"/>
      <c r="GS89" s="568"/>
      <c r="GT89" s="568"/>
      <c r="GU89" s="568"/>
      <c r="GV89" s="568"/>
      <c r="GW89" s="568"/>
      <c r="GX89" s="568"/>
      <c r="GY89" s="568"/>
      <c r="GZ89" s="568"/>
      <c r="HA89" s="568"/>
      <c r="HB89" s="568"/>
      <c r="HC89" s="568"/>
      <c r="HD89" s="568"/>
      <c r="HE89" s="568"/>
      <c r="HF89" s="568"/>
      <c r="HG89" s="568"/>
      <c r="HH89" s="568"/>
      <c r="HI89" s="568"/>
      <c r="HJ89" s="568"/>
      <c r="HK89" s="568"/>
      <c r="HL89" s="568"/>
      <c r="HM89" s="568"/>
      <c r="HN89" s="568"/>
      <c r="HO89" s="568"/>
      <c r="HP89" s="568"/>
      <c r="HQ89" s="568"/>
      <c r="HR89" s="568"/>
      <c r="HS89" s="568"/>
      <c r="HT89" s="568"/>
      <c r="HU89" s="568"/>
    </row>
    <row r="90" spans="2:229" s="578" customFormat="1">
      <c r="B90" s="591"/>
      <c r="AL90" s="568"/>
      <c r="AM90" s="568"/>
      <c r="AN90" s="568"/>
      <c r="AO90" s="568"/>
      <c r="AP90" s="568"/>
      <c r="AQ90" s="568"/>
      <c r="AR90" s="568"/>
      <c r="AS90" s="568"/>
      <c r="AT90" s="568"/>
      <c r="AU90" s="568"/>
      <c r="AV90" s="568"/>
      <c r="AW90" s="568"/>
      <c r="AX90" s="568"/>
      <c r="AY90" s="568"/>
      <c r="AZ90" s="568"/>
      <c r="BA90" s="568"/>
      <c r="BB90" s="568"/>
      <c r="BC90" s="568"/>
      <c r="BD90" s="568"/>
      <c r="BE90" s="568"/>
      <c r="BF90" s="568"/>
      <c r="BG90" s="568"/>
      <c r="BH90" s="568"/>
      <c r="BI90" s="568"/>
      <c r="BJ90" s="568"/>
      <c r="BK90" s="568"/>
      <c r="BL90" s="568"/>
      <c r="BM90" s="568"/>
      <c r="BN90" s="568"/>
      <c r="BO90" s="568"/>
      <c r="BP90" s="568"/>
      <c r="BQ90" s="568"/>
      <c r="BR90" s="568"/>
      <c r="BS90" s="568"/>
      <c r="BT90" s="568"/>
      <c r="BU90" s="568"/>
      <c r="BV90" s="568"/>
      <c r="BW90" s="568"/>
      <c r="BX90" s="568"/>
      <c r="BY90" s="568"/>
      <c r="BZ90" s="568"/>
      <c r="CA90" s="568"/>
      <c r="CB90" s="568"/>
      <c r="CC90" s="568"/>
      <c r="CD90" s="568"/>
      <c r="CE90" s="568"/>
      <c r="CF90" s="568"/>
      <c r="CG90" s="568"/>
      <c r="CH90" s="568"/>
      <c r="CI90" s="568"/>
      <c r="CJ90" s="568"/>
      <c r="CK90" s="568"/>
      <c r="CL90" s="568"/>
      <c r="CM90" s="568"/>
      <c r="CN90" s="568"/>
      <c r="CO90" s="568"/>
      <c r="CP90" s="568"/>
      <c r="CQ90" s="568"/>
      <c r="CR90" s="568"/>
      <c r="CS90" s="568"/>
      <c r="CT90" s="568"/>
      <c r="CU90" s="568"/>
      <c r="CV90" s="568"/>
      <c r="CW90" s="568"/>
      <c r="CX90" s="568"/>
      <c r="CY90" s="568"/>
      <c r="CZ90" s="568"/>
      <c r="DA90" s="568"/>
      <c r="DB90" s="568"/>
      <c r="DC90" s="568"/>
      <c r="DD90" s="568"/>
      <c r="DE90" s="568"/>
      <c r="DF90" s="568"/>
      <c r="DG90" s="568"/>
      <c r="DH90" s="568"/>
      <c r="DI90" s="568"/>
      <c r="DJ90" s="568"/>
      <c r="DK90" s="568"/>
      <c r="DL90" s="568"/>
      <c r="DM90" s="568"/>
      <c r="DN90" s="568"/>
      <c r="DO90" s="568"/>
      <c r="DP90" s="568"/>
      <c r="DQ90" s="568"/>
      <c r="DR90" s="568"/>
      <c r="DS90" s="568"/>
      <c r="DT90" s="568"/>
      <c r="DU90" s="568"/>
      <c r="DV90" s="568"/>
      <c r="DW90" s="568"/>
      <c r="DX90" s="568"/>
      <c r="DY90" s="568"/>
      <c r="DZ90" s="568"/>
      <c r="EA90" s="568"/>
      <c r="EB90" s="568"/>
      <c r="EC90" s="568"/>
      <c r="ED90" s="568"/>
      <c r="EE90" s="568"/>
      <c r="EF90" s="568"/>
      <c r="EG90" s="568"/>
      <c r="EH90" s="568"/>
      <c r="EI90" s="568"/>
      <c r="EJ90" s="568"/>
      <c r="EK90" s="568"/>
      <c r="EL90" s="568"/>
      <c r="EM90" s="568"/>
      <c r="EN90" s="568"/>
      <c r="EO90" s="568"/>
      <c r="EP90" s="568"/>
      <c r="EQ90" s="568"/>
      <c r="ER90" s="568"/>
      <c r="ES90" s="568"/>
      <c r="ET90" s="568"/>
      <c r="EU90" s="568"/>
      <c r="EV90" s="568"/>
      <c r="EW90" s="568"/>
      <c r="EX90" s="568"/>
      <c r="EY90" s="568"/>
      <c r="EZ90" s="568"/>
      <c r="FA90" s="568"/>
      <c r="FB90" s="568"/>
      <c r="FC90" s="568"/>
      <c r="FD90" s="568"/>
      <c r="FE90" s="568"/>
      <c r="FF90" s="568"/>
      <c r="FG90" s="568"/>
      <c r="FH90" s="568"/>
      <c r="FI90" s="568"/>
      <c r="FJ90" s="568"/>
      <c r="FK90" s="568"/>
      <c r="FL90" s="568"/>
      <c r="FM90" s="568"/>
      <c r="FN90" s="568"/>
      <c r="FO90" s="568"/>
      <c r="FP90" s="568"/>
      <c r="FQ90" s="568"/>
      <c r="FR90" s="568"/>
      <c r="FS90" s="568"/>
      <c r="FT90" s="568"/>
      <c r="FU90" s="568"/>
      <c r="FV90" s="568"/>
      <c r="FW90" s="568"/>
      <c r="FX90" s="568"/>
      <c r="FY90" s="568"/>
      <c r="FZ90" s="568"/>
      <c r="GA90" s="568"/>
      <c r="GB90" s="568"/>
      <c r="GC90" s="568"/>
      <c r="GD90" s="568"/>
      <c r="GE90" s="568"/>
      <c r="GF90" s="568"/>
      <c r="GG90" s="568"/>
      <c r="GH90" s="568"/>
      <c r="GI90" s="568"/>
      <c r="GJ90" s="568"/>
      <c r="GK90" s="568"/>
      <c r="GL90" s="568"/>
      <c r="GM90" s="568"/>
      <c r="GN90" s="568"/>
      <c r="GO90" s="568"/>
      <c r="GP90" s="568"/>
      <c r="GQ90" s="568"/>
      <c r="GR90" s="568"/>
      <c r="GS90" s="568"/>
      <c r="GT90" s="568"/>
      <c r="GU90" s="568"/>
      <c r="GV90" s="568"/>
      <c r="GW90" s="568"/>
      <c r="GX90" s="568"/>
      <c r="GY90" s="568"/>
      <c r="GZ90" s="568"/>
      <c r="HA90" s="568"/>
      <c r="HB90" s="568"/>
      <c r="HC90" s="568"/>
      <c r="HD90" s="568"/>
      <c r="HE90" s="568"/>
      <c r="HF90" s="568"/>
      <c r="HG90" s="568"/>
      <c r="HH90" s="568"/>
      <c r="HI90" s="568"/>
      <c r="HJ90" s="568"/>
      <c r="HK90" s="568"/>
      <c r="HL90" s="568"/>
      <c r="HM90" s="568"/>
      <c r="HN90" s="568"/>
      <c r="HO90" s="568"/>
      <c r="HP90" s="568"/>
      <c r="HQ90" s="568"/>
      <c r="HR90" s="568"/>
      <c r="HS90" s="568"/>
      <c r="HT90" s="568"/>
      <c r="HU90" s="568"/>
    </row>
    <row r="91" spans="2:229" s="578" customFormat="1">
      <c r="B91" s="591"/>
      <c r="AL91" s="568"/>
      <c r="AM91" s="568"/>
      <c r="AN91" s="568"/>
      <c r="AO91" s="568"/>
      <c r="AP91" s="568"/>
      <c r="AQ91" s="568"/>
      <c r="AR91" s="568"/>
      <c r="AS91" s="568"/>
      <c r="AT91" s="568"/>
      <c r="AU91" s="568"/>
      <c r="AV91" s="568"/>
      <c r="AW91" s="568"/>
      <c r="AX91" s="568"/>
      <c r="AY91" s="568"/>
      <c r="AZ91" s="568"/>
      <c r="BA91" s="568"/>
      <c r="BB91" s="568"/>
      <c r="BC91" s="568"/>
      <c r="BD91" s="568"/>
      <c r="BE91" s="568"/>
      <c r="BF91" s="568"/>
      <c r="BG91" s="568"/>
      <c r="BH91" s="568"/>
      <c r="BI91" s="568"/>
      <c r="BJ91" s="568"/>
      <c r="BK91" s="568"/>
      <c r="BL91" s="568"/>
      <c r="BM91" s="568"/>
      <c r="BN91" s="568"/>
      <c r="BO91" s="568"/>
      <c r="BP91" s="568"/>
      <c r="BQ91" s="568"/>
      <c r="BR91" s="568"/>
      <c r="BS91" s="568"/>
      <c r="BT91" s="568"/>
      <c r="BU91" s="568"/>
      <c r="BV91" s="568"/>
      <c r="BW91" s="568"/>
      <c r="BX91" s="568"/>
      <c r="BY91" s="568"/>
      <c r="BZ91" s="568"/>
      <c r="CA91" s="568"/>
      <c r="CB91" s="568"/>
      <c r="CC91" s="568"/>
      <c r="CD91" s="568"/>
      <c r="CE91" s="568"/>
      <c r="CF91" s="568"/>
      <c r="CG91" s="568"/>
      <c r="CH91" s="568"/>
      <c r="CI91" s="568"/>
      <c r="CJ91" s="568"/>
      <c r="CK91" s="568"/>
      <c r="CL91" s="568"/>
      <c r="CM91" s="568"/>
      <c r="CN91" s="568"/>
      <c r="CO91" s="568"/>
      <c r="CP91" s="568"/>
      <c r="CQ91" s="568"/>
      <c r="CR91" s="568"/>
      <c r="CS91" s="568"/>
      <c r="CT91" s="568"/>
      <c r="CU91" s="568"/>
      <c r="CV91" s="568"/>
      <c r="CW91" s="568"/>
      <c r="CX91" s="568"/>
      <c r="CY91" s="568"/>
      <c r="CZ91" s="568"/>
      <c r="DA91" s="568"/>
      <c r="DB91" s="568"/>
      <c r="DC91" s="568"/>
      <c r="DD91" s="568"/>
      <c r="DE91" s="568"/>
      <c r="DF91" s="568"/>
      <c r="DG91" s="568"/>
      <c r="DH91" s="568"/>
      <c r="DI91" s="568"/>
      <c r="DJ91" s="568"/>
      <c r="DK91" s="568"/>
      <c r="DL91" s="568"/>
      <c r="DM91" s="568"/>
      <c r="DN91" s="568"/>
      <c r="DO91" s="568"/>
      <c r="DP91" s="568"/>
      <c r="DQ91" s="568"/>
      <c r="DR91" s="568"/>
      <c r="DS91" s="568"/>
      <c r="DT91" s="568"/>
      <c r="DU91" s="568"/>
      <c r="DV91" s="568"/>
      <c r="DW91" s="568"/>
      <c r="DX91" s="568"/>
      <c r="DY91" s="568"/>
      <c r="DZ91" s="568"/>
      <c r="EA91" s="568"/>
      <c r="EB91" s="568"/>
      <c r="EC91" s="568"/>
      <c r="ED91" s="568"/>
      <c r="EE91" s="568"/>
      <c r="EF91" s="568"/>
      <c r="EG91" s="568"/>
      <c r="EH91" s="568"/>
      <c r="EI91" s="568"/>
      <c r="EJ91" s="568"/>
      <c r="EK91" s="568"/>
      <c r="EL91" s="568"/>
      <c r="EM91" s="568"/>
      <c r="EN91" s="568"/>
      <c r="EO91" s="568"/>
      <c r="EP91" s="568"/>
      <c r="EQ91" s="568"/>
      <c r="ER91" s="568"/>
      <c r="ES91" s="568"/>
      <c r="ET91" s="568"/>
      <c r="EU91" s="568"/>
      <c r="EV91" s="568"/>
      <c r="EW91" s="568"/>
      <c r="EX91" s="568"/>
      <c r="EY91" s="568"/>
      <c r="EZ91" s="568"/>
      <c r="FA91" s="568"/>
      <c r="FB91" s="568"/>
      <c r="FC91" s="568"/>
      <c r="FD91" s="568"/>
      <c r="FE91" s="568"/>
      <c r="FF91" s="568"/>
      <c r="FG91" s="568"/>
      <c r="FH91" s="568"/>
      <c r="FI91" s="568"/>
      <c r="FJ91" s="568"/>
      <c r="FK91" s="568"/>
      <c r="FL91" s="568"/>
      <c r="FM91" s="568"/>
      <c r="FN91" s="568"/>
      <c r="FO91" s="568"/>
      <c r="FP91" s="568"/>
      <c r="FQ91" s="568"/>
      <c r="FR91" s="568"/>
      <c r="FS91" s="568"/>
      <c r="FT91" s="568"/>
      <c r="FU91" s="568"/>
      <c r="FV91" s="568"/>
      <c r="FW91" s="568"/>
      <c r="FX91" s="568"/>
      <c r="FY91" s="568"/>
      <c r="FZ91" s="568"/>
      <c r="GA91" s="568"/>
      <c r="GB91" s="568"/>
      <c r="GC91" s="568"/>
      <c r="GD91" s="568"/>
      <c r="GE91" s="568"/>
      <c r="GF91" s="568"/>
      <c r="GG91" s="568"/>
      <c r="GH91" s="568"/>
      <c r="GI91" s="568"/>
      <c r="GJ91" s="568"/>
      <c r="GK91" s="568"/>
      <c r="GL91" s="568"/>
      <c r="GM91" s="568"/>
      <c r="GN91" s="568"/>
      <c r="GO91" s="568"/>
      <c r="GP91" s="568"/>
      <c r="GQ91" s="568"/>
      <c r="GR91" s="568"/>
      <c r="GS91" s="568"/>
      <c r="GT91" s="568"/>
      <c r="GU91" s="568"/>
      <c r="GV91" s="568"/>
      <c r="GW91" s="568"/>
      <c r="GX91" s="568"/>
      <c r="GY91" s="568"/>
      <c r="GZ91" s="568"/>
      <c r="HA91" s="568"/>
      <c r="HB91" s="568"/>
      <c r="HC91" s="568"/>
      <c r="HD91" s="568"/>
      <c r="HE91" s="568"/>
      <c r="HF91" s="568"/>
      <c r="HG91" s="568"/>
      <c r="HH91" s="568"/>
      <c r="HI91" s="568"/>
      <c r="HJ91" s="568"/>
      <c r="HK91" s="568"/>
      <c r="HL91" s="568"/>
      <c r="HM91" s="568"/>
      <c r="HN91" s="568"/>
      <c r="HO91" s="568"/>
      <c r="HP91" s="568"/>
      <c r="HQ91" s="568"/>
      <c r="HR91" s="568"/>
      <c r="HS91" s="568"/>
      <c r="HT91" s="568"/>
      <c r="HU91" s="568"/>
    </row>
    <row r="92" spans="2:229" s="578" customFormat="1">
      <c r="B92" s="591"/>
      <c r="AL92" s="568"/>
      <c r="AM92" s="568"/>
      <c r="AN92" s="568"/>
      <c r="AO92" s="568"/>
      <c r="AP92" s="568"/>
      <c r="AQ92" s="568"/>
      <c r="AR92" s="568"/>
      <c r="AS92" s="568"/>
      <c r="AT92" s="568"/>
      <c r="AU92" s="568"/>
      <c r="AV92" s="568"/>
      <c r="AW92" s="568"/>
      <c r="AX92" s="568"/>
      <c r="AY92" s="568"/>
      <c r="AZ92" s="568"/>
      <c r="BA92" s="568"/>
      <c r="BB92" s="568"/>
      <c r="BC92" s="568"/>
      <c r="BD92" s="568"/>
      <c r="BE92" s="568"/>
      <c r="BF92" s="568"/>
      <c r="BG92" s="568"/>
      <c r="BH92" s="568"/>
      <c r="BI92" s="568"/>
      <c r="BJ92" s="568"/>
      <c r="BK92" s="568"/>
      <c r="BL92" s="568"/>
      <c r="BM92" s="568"/>
      <c r="BN92" s="568"/>
      <c r="BO92" s="568"/>
      <c r="BP92" s="568"/>
      <c r="BQ92" s="568"/>
      <c r="BR92" s="568"/>
      <c r="BS92" s="568"/>
      <c r="BT92" s="568"/>
      <c r="BU92" s="568"/>
      <c r="BV92" s="568"/>
      <c r="BW92" s="568"/>
      <c r="BX92" s="568"/>
      <c r="BY92" s="568"/>
      <c r="BZ92" s="568"/>
      <c r="CA92" s="568"/>
      <c r="CB92" s="568"/>
      <c r="CC92" s="568"/>
      <c r="CD92" s="568"/>
      <c r="CE92" s="568"/>
      <c r="CF92" s="568"/>
      <c r="CG92" s="568"/>
      <c r="CH92" s="568"/>
      <c r="CI92" s="568"/>
      <c r="CJ92" s="568"/>
      <c r="CK92" s="568"/>
      <c r="CL92" s="568"/>
      <c r="CM92" s="568"/>
      <c r="CN92" s="568"/>
      <c r="CO92" s="568"/>
      <c r="CP92" s="568"/>
      <c r="CQ92" s="568"/>
      <c r="CR92" s="568"/>
      <c r="CS92" s="568"/>
      <c r="CT92" s="568"/>
      <c r="CU92" s="568"/>
      <c r="CV92" s="568"/>
      <c r="CW92" s="568"/>
      <c r="CX92" s="568"/>
      <c r="CY92" s="568"/>
      <c r="CZ92" s="568"/>
      <c r="DA92" s="568"/>
      <c r="DB92" s="568"/>
      <c r="DC92" s="568"/>
      <c r="DD92" s="568"/>
      <c r="DE92" s="568"/>
      <c r="DF92" s="568"/>
      <c r="DG92" s="568"/>
      <c r="DH92" s="568"/>
      <c r="DI92" s="568"/>
      <c r="DJ92" s="568"/>
      <c r="DK92" s="568"/>
      <c r="DL92" s="568"/>
      <c r="DM92" s="568"/>
      <c r="DN92" s="568"/>
      <c r="DO92" s="568"/>
      <c r="DP92" s="568"/>
      <c r="DQ92" s="568"/>
      <c r="DR92" s="568"/>
      <c r="DS92" s="568"/>
      <c r="DT92" s="568"/>
      <c r="DU92" s="568"/>
      <c r="DV92" s="568"/>
      <c r="DW92" s="568"/>
      <c r="DX92" s="568"/>
      <c r="DY92" s="568"/>
      <c r="DZ92" s="568"/>
      <c r="EA92" s="568"/>
      <c r="EB92" s="568"/>
      <c r="EC92" s="568"/>
      <c r="ED92" s="568"/>
      <c r="EE92" s="568"/>
      <c r="EF92" s="568"/>
      <c r="EG92" s="568"/>
      <c r="EH92" s="568"/>
      <c r="EI92" s="568"/>
      <c r="EJ92" s="568"/>
      <c r="EK92" s="568"/>
      <c r="EL92" s="568"/>
      <c r="EM92" s="568"/>
      <c r="EN92" s="568"/>
      <c r="EO92" s="568"/>
      <c r="EP92" s="568"/>
      <c r="EQ92" s="568"/>
      <c r="ER92" s="568"/>
      <c r="ES92" s="568"/>
      <c r="ET92" s="568"/>
      <c r="EU92" s="568"/>
      <c r="EV92" s="568"/>
      <c r="EW92" s="568"/>
      <c r="EX92" s="568"/>
      <c r="EY92" s="568"/>
      <c r="EZ92" s="568"/>
      <c r="FA92" s="568"/>
      <c r="FB92" s="568"/>
      <c r="FC92" s="568"/>
      <c r="FD92" s="568"/>
      <c r="FE92" s="568"/>
      <c r="FF92" s="568"/>
      <c r="FG92" s="568"/>
      <c r="FH92" s="568"/>
      <c r="FI92" s="568"/>
      <c r="FJ92" s="568"/>
      <c r="FK92" s="568"/>
      <c r="FL92" s="568"/>
      <c r="FM92" s="568"/>
      <c r="FN92" s="568"/>
      <c r="FO92" s="568"/>
      <c r="FP92" s="568"/>
      <c r="FQ92" s="568"/>
      <c r="FR92" s="568"/>
      <c r="FS92" s="568"/>
      <c r="FT92" s="568"/>
      <c r="FU92" s="568"/>
      <c r="FV92" s="568"/>
      <c r="FW92" s="568"/>
      <c r="FX92" s="568"/>
      <c r="FY92" s="568"/>
      <c r="FZ92" s="568"/>
      <c r="GA92" s="568"/>
      <c r="GB92" s="568"/>
      <c r="GC92" s="568"/>
      <c r="GD92" s="568"/>
      <c r="GE92" s="568"/>
      <c r="GF92" s="568"/>
      <c r="GG92" s="568"/>
      <c r="GH92" s="568"/>
      <c r="GI92" s="568"/>
      <c r="GJ92" s="568"/>
      <c r="GK92" s="568"/>
      <c r="GL92" s="568"/>
      <c r="GM92" s="568"/>
      <c r="GN92" s="568"/>
      <c r="GO92" s="568"/>
      <c r="GP92" s="568"/>
      <c r="GQ92" s="568"/>
      <c r="GR92" s="568"/>
      <c r="GS92" s="568"/>
      <c r="GT92" s="568"/>
      <c r="GU92" s="568"/>
      <c r="GV92" s="568"/>
      <c r="GW92" s="568"/>
      <c r="GX92" s="568"/>
      <c r="GY92" s="568"/>
      <c r="GZ92" s="568"/>
      <c r="HA92" s="568"/>
      <c r="HB92" s="568"/>
      <c r="HC92" s="568"/>
      <c r="HD92" s="568"/>
      <c r="HE92" s="568"/>
      <c r="HF92" s="568"/>
      <c r="HG92" s="568"/>
      <c r="HH92" s="568"/>
      <c r="HI92" s="568"/>
      <c r="HJ92" s="568"/>
      <c r="HK92" s="568"/>
      <c r="HL92" s="568"/>
      <c r="HM92" s="568"/>
      <c r="HN92" s="568"/>
      <c r="HO92" s="568"/>
      <c r="HP92" s="568"/>
      <c r="HQ92" s="568"/>
      <c r="HR92" s="568"/>
      <c r="HS92" s="568"/>
      <c r="HT92" s="568"/>
      <c r="HU92" s="568"/>
    </row>
    <row r="93" spans="2:229" s="578" customFormat="1">
      <c r="B93" s="591"/>
      <c r="AL93" s="568"/>
      <c r="AM93" s="568"/>
      <c r="AN93" s="568"/>
      <c r="AO93" s="568"/>
      <c r="AP93" s="568"/>
      <c r="AQ93" s="568"/>
      <c r="AR93" s="568"/>
      <c r="AS93" s="568"/>
      <c r="AT93" s="568"/>
      <c r="AU93" s="568"/>
      <c r="AV93" s="568"/>
      <c r="AW93" s="568"/>
      <c r="AX93" s="568"/>
      <c r="AY93" s="568"/>
      <c r="AZ93" s="568"/>
      <c r="BA93" s="568"/>
      <c r="BB93" s="568"/>
      <c r="BC93" s="568"/>
      <c r="BD93" s="568"/>
      <c r="BE93" s="568"/>
      <c r="BF93" s="568"/>
      <c r="BG93" s="568"/>
      <c r="BH93" s="568"/>
      <c r="BI93" s="568"/>
      <c r="BJ93" s="568"/>
      <c r="BK93" s="568"/>
      <c r="BL93" s="568"/>
      <c r="BM93" s="568"/>
      <c r="BN93" s="568"/>
      <c r="BO93" s="568"/>
      <c r="BP93" s="568"/>
      <c r="BQ93" s="568"/>
      <c r="BR93" s="568"/>
      <c r="BS93" s="568"/>
      <c r="BT93" s="568"/>
      <c r="BU93" s="568"/>
      <c r="BV93" s="568"/>
      <c r="BW93" s="568"/>
      <c r="BX93" s="568"/>
      <c r="BY93" s="568"/>
      <c r="BZ93" s="568"/>
      <c r="CA93" s="568"/>
      <c r="CB93" s="568"/>
      <c r="CC93" s="568"/>
      <c r="CD93" s="568"/>
      <c r="CE93" s="568"/>
      <c r="CF93" s="568"/>
      <c r="CG93" s="568"/>
      <c r="CH93" s="568"/>
      <c r="CI93" s="568"/>
      <c r="CJ93" s="568"/>
      <c r="CK93" s="568"/>
      <c r="CL93" s="568"/>
      <c r="CM93" s="568"/>
      <c r="CN93" s="568"/>
      <c r="CO93" s="568"/>
      <c r="CP93" s="568"/>
      <c r="CQ93" s="568"/>
      <c r="CR93" s="568"/>
      <c r="CS93" s="568"/>
      <c r="CT93" s="568"/>
      <c r="CU93" s="568"/>
      <c r="CV93" s="568"/>
      <c r="CW93" s="568"/>
      <c r="CX93" s="568"/>
      <c r="CY93" s="568"/>
      <c r="CZ93" s="568"/>
      <c r="DA93" s="568"/>
      <c r="DB93" s="568"/>
      <c r="DC93" s="568"/>
      <c r="DD93" s="568"/>
      <c r="DE93" s="568"/>
      <c r="DF93" s="568"/>
      <c r="DG93" s="568"/>
      <c r="DH93" s="568"/>
      <c r="DI93" s="568"/>
      <c r="DJ93" s="568"/>
      <c r="DK93" s="568"/>
      <c r="DL93" s="568"/>
      <c r="DM93" s="568"/>
      <c r="DN93" s="568"/>
      <c r="DO93" s="568"/>
      <c r="DP93" s="568"/>
      <c r="DQ93" s="568"/>
      <c r="DR93" s="568"/>
      <c r="DS93" s="568"/>
      <c r="DT93" s="568"/>
      <c r="DU93" s="568"/>
      <c r="DV93" s="568"/>
      <c r="DW93" s="568"/>
      <c r="DX93" s="568"/>
      <c r="DY93" s="568"/>
      <c r="DZ93" s="568"/>
      <c r="EA93" s="568"/>
      <c r="EB93" s="568"/>
      <c r="EC93" s="568"/>
      <c r="ED93" s="568"/>
      <c r="EE93" s="568"/>
      <c r="EF93" s="568"/>
      <c r="EG93" s="568"/>
      <c r="EH93" s="568"/>
      <c r="EI93" s="568"/>
      <c r="EJ93" s="568"/>
      <c r="EK93" s="568"/>
      <c r="EL93" s="568"/>
      <c r="EM93" s="568"/>
      <c r="EN93" s="568"/>
      <c r="EO93" s="568"/>
      <c r="EP93" s="568"/>
      <c r="EQ93" s="568"/>
      <c r="ER93" s="568"/>
      <c r="ES93" s="568"/>
      <c r="ET93" s="568"/>
      <c r="EU93" s="568"/>
      <c r="EV93" s="568"/>
      <c r="EW93" s="568"/>
      <c r="EX93" s="568"/>
      <c r="EY93" s="568"/>
      <c r="EZ93" s="568"/>
      <c r="FA93" s="568"/>
      <c r="FB93" s="568"/>
      <c r="FC93" s="568"/>
      <c r="FD93" s="568"/>
      <c r="FE93" s="568"/>
      <c r="FF93" s="568"/>
      <c r="FG93" s="568"/>
      <c r="FH93" s="568"/>
      <c r="FI93" s="568"/>
      <c r="FJ93" s="568"/>
      <c r="FK93" s="568"/>
      <c r="FL93" s="568"/>
      <c r="FM93" s="568"/>
      <c r="FN93" s="568"/>
      <c r="FO93" s="568"/>
      <c r="FP93" s="568"/>
      <c r="FQ93" s="568"/>
      <c r="FR93" s="568"/>
      <c r="FS93" s="568"/>
      <c r="FT93" s="568"/>
      <c r="FU93" s="568"/>
      <c r="FV93" s="568"/>
      <c r="FW93" s="568"/>
      <c r="FX93" s="568"/>
      <c r="FY93" s="568"/>
      <c r="FZ93" s="568"/>
      <c r="GA93" s="568"/>
      <c r="GB93" s="568"/>
      <c r="GC93" s="568"/>
      <c r="GD93" s="568"/>
      <c r="GE93" s="568"/>
      <c r="GF93" s="568"/>
      <c r="GG93" s="568"/>
      <c r="GH93" s="568"/>
      <c r="GI93" s="568"/>
      <c r="GJ93" s="568"/>
      <c r="GK93" s="568"/>
      <c r="GL93" s="568"/>
      <c r="GM93" s="568"/>
      <c r="GN93" s="568"/>
      <c r="GO93" s="568"/>
      <c r="GP93" s="568"/>
      <c r="GQ93" s="568"/>
      <c r="GR93" s="568"/>
      <c r="GS93" s="568"/>
      <c r="GT93" s="568"/>
      <c r="GU93" s="568"/>
      <c r="GV93" s="568"/>
      <c r="GW93" s="568"/>
      <c r="GX93" s="568"/>
      <c r="GY93" s="568"/>
      <c r="GZ93" s="568"/>
      <c r="HA93" s="568"/>
      <c r="HB93" s="568"/>
      <c r="HC93" s="568"/>
      <c r="HD93" s="568"/>
      <c r="HE93" s="568"/>
      <c r="HF93" s="568"/>
      <c r="HG93" s="568"/>
      <c r="HH93" s="568"/>
      <c r="HI93" s="568"/>
      <c r="HJ93" s="568"/>
      <c r="HK93" s="568"/>
      <c r="HL93" s="568"/>
      <c r="HM93" s="568"/>
      <c r="HN93" s="568"/>
      <c r="HO93" s="568"/>
      <c r="HP93" s="568"/>
      <c r="HQ93" s="568"/>
      <c r="HR93" s="568"/>
      <c r="HS93" s="568"/>
      <c r="HT93" s="568"/>
      <c r="HU93" s="568"/>
    </row>
    <row r="94" spans="2:229" s="578" customFormat="1">
      <c r="B94" s="591"/>
      <c r="AL94" s="568"/>
      <c r="AM94" s="568"/>
      <c r="AN94" s="568"/>
      <c r="AO94" s="568"/>
      <c r="AP94" s="568"/>
      <c r="AQ94" s="568"/>
      <c r="AR94" s="568"/>
      <c r="AS94" s="568"/>
      <c r="AT94" s="568"/>
      <c r="AU94" s="568"/>
      <c r="AV94" s="568"/>
      <c r="AW94" s="568"/>
      <c r="AX94" s="568"/>
      <c r="AY94" s="568"/>
      <c r="AZ94" s="568"/>
      <c r="BA94" s="568"/>
      <c r="BB94" s="568"/>
      <c r="BC94" s="568"/>
      <c r="BD94" s="568"/>
      <c r="BE94" s="568"/>
      <c r="BF94" s="568"/>
      <c r="BG94" s="568"/>
      <c r="BH94" s="568"/>
      <c r="BI94" s="568"/>
      <c r="BJ94" s="568"/>
      <c r="BK94" s="568"/>
      <c r="BL94" s="568"/>
      <c r="BM94" s="568"/>
      <c r="BN94" s="568"/>
      <c r="BO94" s="568"/>
      <c r="BP94" s="568"/>
      <c r="BQ94" s="568"/>
      <c r="BR94" s="568"/>
      <c r="BS94" s="568"/>
      <c r="BT94" s="568"/>
      <c r="BU94" s="568"/>
      <c r="BV94" s="568"/>
      <c r="BW94" s="568"/>
      <c r="BX94" s="568"/>
      <c r="BY94" s="568"/>
      <c r="BZ94" s="568"/>
      <c r="CA94" s="568"/>
      <c r="CB94" s="568"/>
      <c r="CC94" s="568"/>
      <c r="CD94" s="568"/>
      <c r="CE94" s="568"/>
      <c r="CF94" s="568"/>
      <c r="CG94" s="568"/>
      <c r="CH94" s="568"/>
      <c r="CI94" s="568"/>
      <c r="CJ94" s="568"/>
      <c r="CK94" s="568"/>
      <c r="CL94" s="568"/>
      <c r="CM94" s="568"/>
      <c r="CN94" s="568"/>
      <c r="CO94" s="568"/>
      <c r="CP94" s="568"/>
      <c r="CQ94" s="568"/>
      <c r="CR94" s="568"/>
      <c r="CS94" s="568"/>
      <c r="CT94" s="568"/>
      <c r="CU94" s="568"/>
      <c r="CV94" s="568"/>
      <c r="CW94" s="568"/>
      <c r="CX94" s="568"/>
      <c r="CY94" s="568"/>
      <c r="CZ94" s="568"/>
      <c r="DA94" s="568"/>
      <c r="DB94" s="568"/>
      <c r="DC94" s="568"/>
      <c r="DD94" s="568"/>
      <c r="DE94" s="568"/>
      <c r="DF94" s="568"/>
      <c r="DG94" s="568"/>
      <c r="DH94" s="568"/>
      <c r="DI94" s="568"/>
      <c r="DJ94" s="568"/>
      <c r="DK94" s="568"/>
      <c r="DL94" s="568"/>
      <c r="DM94" s="568"/>
      <c r="DN94" s="568"/>
      <c r="DO94" s="568"/>
      <c r="DP94" s="568"/>
      <c r="DQ94" s="568"/>
      <c r="DR94" s="568"/>
      <c r="DS94" s="568"/>
      <c r="DT94" s="568"/>
      <c r="DU94" s="568"/>
      <c r="DV94" s="568"/>
      <c r="DW94" s="568"/>
      <c r="DX94" s="568"/>
      <c r="DY94" s="568"/>
      <c r="DZ94" s="568"/>
      <c r="EA94" s="568"/>
      <c r="EB94" s="568"/>
      <c r="EC94" s="568"/>
      <c r="ED94" s="568"/>
      <c r="EE94" s="568"/>
      <c r="EF94" s="568"/>
      <c r="EG94" s="568"/>
      <c r="EH94" s="568"/>
      <c r="EI94" s="568"/>
      <c r="EJ94" s="568"/>
      <c r="EK94" s="568"/>
      <c r="EL94" s="568"/>
      <c r="EM94" s="568"/>
      <c r="EN94" s="568"/>
      <c r="EO94" s="568"/>
      <c r="EP94" s="568"/>
      <c r="EQ94" s="568"/>
      <c r="ER94" s="568"/>
      <c r="ES94" s="568"/>
      <c r="ET94" s="568"/>
      <c r="EU94" s="568"/>
      <c r="EV94" s="568"/>
      <c r="EW94" s="568"/>
      <c r="EX94" s="568"/>
      <c r="EY94" s="568"/>
      <c r="EZ94" s="568"/>
      <c r="FA94" s="568"/>
      <c r="FB94" s="568"/>
      <c r="FC94" s="568"/>
      <c r="FD94" s="568"/>
      <c r="FE94" s="568"/>
      <c r="FF94" s="568"/>
      <c r="FG94" s="568"/>
      <c r="FH94" s="568"/>
      <c r="FI94" s="568"/>
      <c r="FJ94" s="568"/>
      <c r="FK94" s="568"/>
      <c r="FL94" s="568"/>
      <c r="FM94" s="568"/>
      <c r="FN94" s="568"/>
      <c r="FO94" s="568"/>
      <c r="FP94" s="568"/>
      <c r="FQ94" s="568"/>
      <c r="FR94" s="568"/>
      <c r="FS94" s="568"/>
      <c r="FT94" s="568"/>
      <c r="FU94" s="568"/>
      <c r="FV94" s="568"/>
      <c r="FW94" s="568"/>
      <c r="FX94" s="568"/>
      <c r="FY94" s="568"/>
      <c r="FZ94" s="568"/>
      <c r="GA94" s="568"/>
      <c r="GB94" s="568"/>
      <c r="GC94" s="568"/>
      <c r="GD94" s="568"/>
      <c r="GE94" s="568"/>
      <c r="GF94" s="568"/>
      <c r="GG94" s="568"/>
      <c r="GH94" s="568"/>
      <c r="GI94" s="568"/>
      <c r="GJ94" s="568"/>
      <c r="GK94" s="568"/>
      <c r="GL94" s="568"/>
      <c r="GM94" s="568"/>
      <c r="GN94" s="568"/>
      <c r="GO94" s="568"/>
      <c r="GP94" s="568"/>
      <c r="GQ94" s="568"/>
      <c r="GR94" s="568"/>
      <c r="GS94" s="568"/>
      <c r="GT94" s="568"/>
      <c r="GU94" s="568"/>
      <c r="GV94" s="568"/>
      <c r="GW94" s="568"/>
      <c r="GX94" s="568"/>
      <c r="GY94" s="568"/>
      <c r="GZ94" s="568"/>
      <c r="HA94" s="568"/>
      <c r="HB94" s="568"/>
      <c r="HC94" s="568"/>
      <c r="HD94" s="568"/>
      <c r="HE94" s="568"/>
      <c r="HF94" s="568"/>
      <c r="HG94" s="568"/>
      <c r="HH94" s="568"/>
      <c r="HI94" s="568"/>
      <c r="HJ94" s="568"/>
      <c r="HK94" s="568"/>
      <c r="HL94" s="568"/>
      <c r="HM94" s="568"/>
      <c r="HN94" s="568"/>
      <c r="HO94" s="568"/>
      <c r="HP94" s="568"/>
      <c r="HQ94" s="568"/>
      <c r="HR94" s="568"/>
      <c r="HS94" s="568"/>
      <c r="HT94" s="568"/>
      <c r="HU94" s="568"/>
    </row>
    <row r="95" spans="2:229" s="578" customFormat="1">
      <c r="B95" s="591"/>
      <c r="AL95" s="568"/>
      <c r="AM95" s="568"/>
      <c r="AN95" s="568"/>
      <c r="AO95" s="568"/>
      <c r="AP95" s="568"/>
      <c r="AQ95" s="568"/>
      <c r="AR95" s="568"/>
      <c r="AS95" s="568"/>
      <c r="AT95" s="568"/>
      <c r="AU95" s="568"/>
      <c r="AV95" s="568"/>
      <c r="AW95" s="568"/>
      <c r="AX95" s="568"/>
      <c r="AY95" s="568"/>
      <c r="AZ95" s="568"/>
      <c r="BA95" s="568"/>
      <c r="BB95" s="568"/>
      <c r="BC95" s="568"/>
      <c r="BD95" s="568"/>
      <c r="BE95" s="568"/>
      <c r="BF95" s="568"/>
      <c r="BG95" s="568"/>
      <c r="BH95" s="568"/>
      <c r="BI95" s="568"/>
      <c r="BJ95" s="568"/>
      <c r="BK95" s="568"/>
      <c r="BL95" s="568"/>
      <c r="BM95" s="568"/>
      <c r="BN95" s="568"/>
      <c r="BO95" s="568"/>
      <c r="BP95" s="568"/>
      <c r="BQ95" s="568"/>
      <c r="BR95" s="568"/>
      <c r="BS95" s="568"/>
      <c r="BT95" s="568"/>
      <c r="BU95" s="568"/>
      <c r="BV95" s="568"/>
      <c r="BW95" s="568"/>
      <c r="BX95" s="568"/>
      <c r="BY95" s="568"/>
      <c r="BZ95" s="568"/>
      <c r="CA95" s="568"/>
      <c r="CB95" s="568"/>
      <c r="CC95" s="568"/>
      <c r="CD95" s="568"/>
      <c r="CE95" s="568"/>
      <c r="CF95" s="568"/>
      <c r="CG95" s="568"/>
      <c r="CH95" s="568"/>
      <c r="CI95" s="568"/>
      <c r="CJ95" s="568"/>
      <c r="CK95" s="568"/>
      <c r="CL95" s="568"/>
      <c r="CM95" s="568"/>
      <c r="CN95" s="568"/>
      <c r="CO95" s="568"/>
      <c r="CP95" s="568"/>
      <c r="CQ95" s="568"/>
      <c r="CR95" s="568"/>
      <c r="CS95" s="568"/>
      <c r="CT95" s="568"/>
      <c r="CU95" s="568"/>
      <c r="CV95" s="568"/>
      <c r="CW95" s="568"/>
      <c r="CX95" s="568"/>
      <c r="CY95" s="568"/>
      <c r="CZ95" s="568"/>
      <c r="DA95" s="568"/>
      <c r="DB95" s="568"/>
      <c r="DC95" s="568"/>
      <c r="DD95" s="568"/>
      <c r="DE95" s="568"/>
      <c r="DF95" s="568"/>
      <c r="DG95" s="568"/>
      <c r="DH95" s="568"/>
      <c r="DI95" s="568"/>
      <c r="DJ95" s="568"/>
      <c r="DK95" s="568"/>
      <c r="DL95" s="568"/>
      <c r="DM95" s="568"/>
      <c r="DN95" s="568"/>
      <c r="DO95" s="568"/>
      <c r="DP95" s="568"/>
      <c r="DQ95" s="568"/>
      <c r="DR95" s="568"/>
      <c r="DS95" s="568"/>
      <c r="DT95" s="568"/>
      <c r="DU95" s="568"/>
      <c r="DV95" s="568"/>
      <c r="DW95" s="568"/>
      <c r="DX95" s="568"/>
      <c r="DY95" s="568"/>
      <c r="DZ95" s="568"/>
      <c r="EA95" s="568"/>
      <c r="EB95" s="568"/>
      <c r="EC95" s="568"/>
      <c r="ED95" s="568"/>
      <c r="EE95" s="568"/>
      <c r="EF95" s="568"/>
      <c r="EG95" s="568"/>
      <c r="EH95" s="568"/>
      <c r="EI95" s="568"/>
      <c r="EJ95" s="568"/>
      <c r="EK95" s="568"/>
      <c r="EL95" s="568"/>
      <c r="EM95" s="568"/>
      <c r="EN95" s="568"/>
      <c r="EO95" s="568"/>
      <c r="EP95" s="568"/>
      <c r="EQ95" s="568"/>
      <c r="ER95" s="568"/>
      <c r="ES95" s="568"/>
      <c r="ET95" s="568"/>
      <c r="EU95" s="568"/>
      <c r="EV95" s="568"/>
      <c r="EW95" s="568"/>
      <c r="EX95" s="568"/>
      <c r="EY95" s="568"/>
      <c r="EZ95" s="568"/>
      <c r="FA95" s="568"/>
      <c r="FB95" s="568"/>
      <c r="FC95" s="568"/>
      <c r="FD95" s="568"/>
      <c r="FE95" s="568"/>
      <c r="FF95" s="568"/>
      <c r="FG95" s="568"/>
      <c r="FH95" s="568"/>
      <c r="FI95" s="568"/>
      <c r="FJ95" s="568"/>
      <c r="FK95" s="568"/>
      <c r="FL95" s="568"/>
      <c r="FM95" s="568"/>
      <c r="FN95" s="568"/>
      <c r="FO95" s="568"/>
      <c r="FP95" s="568"/>
      <c r="FQ95" s="568"/>
      <c r="FR95" s="568"/>
      <c r="FS95" s="568"/>
      <c r="FT95" s="568"/>
      <c r="FU95" s="568"/>
      <c r="FV95" s="568"/>
      <c r="FW95" s="568"/>
      <c r="FX95" s="568"/>
      <c r="FY95" s="568"/>
      <c r="FZ95" s="568"/>
      <c r="GA95" s="568"/>
      <c r="GB95" s="568"/>
      <c r="GC95" s="568"/>
      <c r="GD95" s="568"/>
      <c r="GE95" s="568"/>
      <c r="GF95" s="568"/>
      <c r="GG95" s="568"/>
      <c r="GH95" s="568"/>
      <c r="GI95" s="568"/>
      <c r="GJ95" s="568"/>
      <c r="GK95" s="568"/>
      <c r="GL95" s="568"/>
      <c r="GM95" s="568"/>
      <c r="GN95" s="568"/>
      <c r="GO95" s="568"/>
      <c r="GP95" s="568"/>
      <c r="GQ95" s="568"/>
      <c r="GR95" s="568"/>
      <c r="GS95" s="568"/>
      <c r="GT95" s="568"/>
      <c r="GU95" s="568"/>
      <c r="GV95" s="568"/>
      <c r="GW95" s="568"/>
      <c r="GX95" s="568"/>
      <c r="GY95" s="568"/>
      <c r="GZ95" s="568"/>
      <c r="HA95" s="568"/>
      <c r="HB95" s="568"/>
      <c r="HC95" s="568"/>
      <c r="HD95" s="568"/>
      <c r="HE95" s="568"/>
      <c r="HF95" s="568"/>
      <c r="HG95" s="568"/>
      <c r="HH95" s="568"/>
      <c r="HI95" s="568"/>
      <c r="HJ95" s="568"/>
      <c r="HK95" s="568"/>
      <c r="HL95" s="568"/>
      <c r="HM95" s="568"/>
      <c r="HN95" s="568"/>
      <c r="HO95" s="568"/>
      <c r="HP95" s="568"/>
      <c r="HQ95" s="568"/>
      <c r="HR95" s="568"/>
      <c r="HS95" s="568"/>
      <c r="HT95" s="568"/>
      <c r="HU95" s="568"/>
    </row>
    <row r="96" spans="2:229" s="578" customFormat="1">
      <c r="B96" s="591"/>
      <c r="AL96" s="568"/>
      <c r="AM96" s="568"/>
      <c r="AN96" s="568"/>
      <c r="AO96" s="568"/>
      <c r="AP96" s="568"/>
      <c r="AQ96" s="568"/>
      <c r="AR96" s="568"/>
      <c r="AS96" s="568"/>
      <c r="AT96" s="568"/>
      <c r="AU96" s="568"/>
      <c r="AV96" s="568"/>
      <c r="AW96" s="568"/>
      <c r="AX96" s="568"/>
      <c r="AY96" s="568"/>
      <c r="AZ96" s="568"/>
      <c r="BA96" s="568"/>
      <c r="BB96" s="568"/>
      <c r="BC96" s="568"/>
      <c r="BD96" s="568"/>
      <c r="BE96" s="568"/>
      <c r="BF96" s="568"/>
      <c r="BG96" s="568"/>
      <c r="BH96" s="568"/>
      <c r="BI96" s="568"/>
      <c r="BJ96" s="568"/>
      <c r="BK96" s="568"/>
      <c r="BL96" s="568"/>
      <c r="BM96" s="568"/>
      <c r="BN96" s="568"/>
      <c r="BO96" s="568"/>
      <c r="BP96" s="568"/>
      <c r="BQ96" s="568"/>
      <c r="BR96" s="568"/>
      <c r="BS96" s="568"/>
      <c r="BT96" s="568"/>
      <c r="BU96" s="568"/>
      <c r="BV96" s="568"/>
      <c r="BW96" s="568"/>
      <c r="BX96" s="568"/>
      <c r="BY96" s="568"/>
      <c r="BZ96" s="568"/>
      <c r="CA96" s="568"/>
      <c r="CB96" s="568"/>
      <c r="CC96" s="568"/>
      <c r="CD96" s="568"/>
      <c r="CE96" s="568"/>
      <c r="CF96" s="568"/>
      <c r="CG96" s="568"/>
      <c r="CH96" s="568"/>
      <c r="CI96" s="568"/>
      <c r="CJ96" s="568"/>
      <c r="CK96" s="568"/>
      <c r="CL96" s="568"/>
      <c r="CM96" s="568"/>
      <c r="CN96" s="568"/>
      <c r="CO96" s="568"/>
      <c r="CP96" s="568"/>
      <c r="CQ96" s="568"/>
      <c r="CR96" s="568"/>
      <c r="CS96" s="568"/>
      <c r="CT96" s="568"/>
      <c r="CU96" s="568"/>
      <c r="CV96" s="568"/>
      <c r="CW96" s="568"/>
      <c r="CX96" s="568"/>
      <c r="CY96" s="568"/>
      <c r="CZ96" s="568"/>
      <c r="DA96" s="568"/>
      <c r="DB96" s="568"/>
      <c r="DC96" s="568"/>
      <c r="DD96" s="568"/>
      <c r="DE96" s="568"/>
      <c r="DF96" s="568"/>
      <c r="DG96" s="568"/>
      <c r="DH96" s="568"/>
      <c r="DI96" s="568"/>
      <c r="DJ96" s="568"/>
      <c r="DK96" s="568"/>
      <c r="DL96" s="568"/>
      <c r="DM96" s="568"/>
      <c r="DN96" s="568"/>
      <c r="DO96" s="568"/>
      <c r="DP96" s="568"/>
      <c r="DQ96" s="568"/>
      <c r="DR96" s="568"/>
      <c r="DS96" s="568"/>
      <c r="DT96" s="568"/>
      <c r="DU96" s="568"/>
      <c r="DV96" s="568"/>
      <c r="DW96" s="568"/>
      <c r="DX96" s="568"/>
      <c r="DY96" s="568"/>
      <c r="DZ96" s="568"/>
      <c r="EA96" s="568"/>
      <c r="EB96" s="568"/>
      <c r="EC96" s="568"/>
      <c r="ED96" s="568"/>
      <c r="EE96" s="568"/>
      <c r="EF96" s="568"/>
      <c r="EG96" s="568"/>
      <c r="EH96" s="568"/>
      <c r="EI96" s="568"/>
      <c r="EJ96" s="568"/>
      <c r="EK96" s="568"/>
      <c r="EL96" s="568"/>
      <c r="EM96" s="568"/>
      <c r="EN96" s="568"/>
      <c r="EO96" s="568"/>
      <c r="EP96" s="568"/>
      <c r="EQ96" s="568"/>
      <c r="ER96" s="568"/>
      <c r="ES96" s="568"/>
      <c r="ET96" s="568"/>
      <c r="EU96" s="568"/>
      <c r="EV96" s="568"/>
      <c r="EW96" s="568"/>
      <c r="EX96" s="568"/>
      <c r="EY96" s="568"/>
      <c r="EZ96" s="568"/>
      <c r="FA96" s="568"/>
      <c r="FB96" s="568"/>
      <c r="FC96" s="568"/>
      <c r="FD96" s="568"/>
      <c r="FE96" s="568"/>
      <c r="FF96" s="568"/>
      <c r="FG96" s="568"/>
      <c r="FH96" s="568"/>
      <c r="FI96" s="568"/>
      <c r="FJ96" s="568"/>
      <c r="FK96" s="568"/>
      <c r="FL96" s="568"/>
      <c r="FM96" s="568"/>
      <c r="FN96" s="568"/>
      <c r="FO96" s="568"/>
      <c r="FP96" s="568"/>
      <c r="FQ96" s="568"/>
      <c r="FR96" s="568"/>
      <c r="FS96" s="568"/>
      <c r="FT96" s="568"/>
      <c r="FU96" s="568"/>
      <c r="FV96" s="568"/>
      <c r="FW96" s="568"/>
      <c r="FX96" s="568"/>
      <c r="FY96" s="568"/>
      <c r="FZ96" s="568"/>
      <c r="GA96" s="568"/>
      <c r="GB96" s="568"/>
      <c r="GC96" s="568"/>
      <c r="GD96" s="568"/>
      <c r="GE96" s="568"/>
      <c r="GF96" s="568"/>
      <c r="GG96" s="568"/>
      <c r="GH96" s="568"/>
      <c r="GI96" s="568"/>
      <c r="GJ96" s="568"/>
      <c r="GK96" s="568"/>
      <c r="GL96" s="568"/>
      <c r="GM96" s="568"/>
      <c r="GN96" s="568"/>
      <c r="GO96" s="568"/>
      <c r="GP96" s="568"/>
      <c r="GQ96" s="568"/>
      <c r="GR96" s="568"/>
      <c r="GS96" s="568"/>
      <c r="GT96" s="568"/>
      <c r="GU96" s="568"/>
      <c r="GV96" s="568"/>
      <c r="GW96" s="568"/>
      <c r="GX96" s="568"/>
      <c r="GY96" s="568"/>
      <c r="GZ96" s="568"/>
      <c r="HA96" s="568"/>
      <c r="HB96" s="568"/>
      <c r="HC96" s="568"/>
      <c r="HD96" s="568"/>
      <c r="HE96" s="568"/>
      <c r="HF96" s="568"/>
      <c r="HG96" s="568"/>
      <c r="HH96" s="568"/>
      <c r="HI96" s="568"/>
      <c r="HJ96" s="568"/>
      <c r="HK96" s="568"/>
      <c r="HL96" s="568"/>
      <c r="HM96" s="568"/>
      <c r="HN96" s="568"/>
      <c r="HO96" s="568"/>
      <c r="HP96" s="568"/>
      <c r="HQ96" s="568"/>
      <c r="HR96" s="568"/>
      <c r="HS96" s="568"/>
      <c r="HT96" s="568"/>
      <c r="HU96" s="568"/>
    </row>
    <row r="97" spans="2:229" s="578" customFormat="1">
      <c r="B97" s="591"/>
      <c r="AL97" s="568"/>
      <c r="AM97" s="568"/>
      <c r="AN97" s="568"/>
      <c r="AO97" s="568"/>
      <c r="AP97" s="568"/>
      <c r="AQ97" s="568"/>
      <c r="AR97" s="568"/>
      <c r="AS97" s="568"/>
      <c r="AT97" s="568"/>
      <c r="AU97" s="568"/>
      <c r="AV97" s="568"/>
      <c r="AW97" s="568"/>
      <c r="AX97" s="568"/>
      <c r="AY97" s="568"/>
      <c r="AZ97" s="568"/>
      <c r="BA97" s="568"/>
      <c r="BB97" s="568"/>
      <c r="BC97" s="568"/>
      <c r="BD97" s="568"/>
      <c r="BE97" s="568"/>
      <c r="BF97" s="568"/>
      <c r="BG97" s="568"/>
      <c r="BH97" s="568"/>
      <c r="BI97" s="568"/>
      <c r="BJ97" s="568"/>
      <c r="BK97" s="568"/>
      <c r="BL97" s="568"/>
      <c r="BM97" s="568"/>
      <c r="BN97" s="568"/>
      <c r="BO97" s="568"/>
      <c r="BP97" s="568"/>
      <c r="BQ97" s="568"/>
      <c r="BR97" s="568"/>
      <c r="BS97" s="568"/>
      <c r="BT97" s="568"/>
      <c r="BU97" s="568"/>
      <c r="BV97" s="568"/>
      <c r="BW97" s="568"/>
      <c r="BX97" s="568"/>
      <c r="BY97" s="568"/>
      <c r="BZ97" s="568"/>
      <c r="CA97" s="568"/>
      <c r="CB97" s="568"/>
      <c r="CC97" s="568"/>
      <c r="CD97" s="568"/>
      <c r="CE97" s="568"/>
      <c r="CF97" s="568"/>
      <c r="CG97" s="568"/>
      <c r="CH97" s="568"/>
      <c r="CI97" s="568"/>
      <c r="CJ97" s="568"/>
      <c r="CK97" s="568"/>
      <c r="CL97" s="568"/>
      <c r="CM97" s="568"/>
      <c r="CN97" s="568"/>
      <c r="CO97" s="568"/>
      <c r="CP97" s="568"/>
      <c r="CQ97" s="568"/>
      <c r="CR97" s="568"/>
      <c r="CS97" s="568"/>
      <c r="CT97" s="568"/>
      <c r="CU97" s="568"/>
      <c r="CV97" s="568"/>
      <c r="CW97" s="568"/>
      <c r="CX97" s="568"/>
      <c r="CY97" s="568"/>
      <c r="CZ97" s="568"/>
      <c r="DA97" s="568"/>
      <c r="DB97" s="568"/>
      <c r="DC97" s="568"/>
      <c r="DD97" s="568"/>
      <c r="DE97" s="568"/>
      <c r="DF97" s="568"/>
      <c r="DG97" s="568"/>
      <c r="DH97" s="568"/>
      <c r="DI97" s="568"/>
      <c r="DJ97" s="568"/>
      <c r="DK97" s="568"/>
      <c r="DL97" s="568"/>
      <c r="DM97" s="568"/>
      <c r="DN97" s="568"/>
      <c r="DO97" s="568"/>
      <c r="DP97" s="568"/>
      <c r="DQ97" s="568"/>
      <c r="DR97" s="568"/>
      <c r="DS97" s="568"/>
      <c r="DT97" s="568"/>
      <c r="DU97" s="568"/>
      <c r="DV97" s="568"/>
      <c r="DW97" s="568"/>
      <c r="DX97" s="568"/>
      <c r="DY97" s="568"/>
      <c r="DZ97" s="568"/>
      <c r="EA97" s="568"/>
      <c r="EB97" s="568"/>
      <c r="EC97" s="568"/>
      <c r="ED97" s="568"/>
      <c r="EE97" s="568"/>
      <c r="EF97" s="568"/>
      <c r="EG97" s="568"/>
      <c r="EH97" s="568"/>
      <c r="EI97" s="568"/>
      <c r="EJ97" s="568"/>
      <c r="EK97" s="568"/>
      <c r="EL97" s="568"/>
      <c r="EM97" s="568"/>
      <c r="EN97" s="568"/>
      <c r="EO97" s="568"/>
      <c r="EP97" s="568"/>
      <c r="EQ97" s="568"/>
      <c r="ER97" s="568"/>
      <c r="ES97" s="568"/>
      <c r="ET97" s="568"/>
      <c r="EU97" s="568"/>
      <c r="EV97" s="568"/>
      <c r="EW97" s="568"/>
      <c r="EX97" s="568"/>
      <c r="EY97" s="568"/>
      <c r="EZ97" s="568"/>
      <c r="FA97" s="568"/>
      <c r="FB97" s="568"/>
      <c r="FC97" s="568"/>
      <c r="FD97" s="568"/>
      <c r="FE97" s="568"/>
      <c r="FF97" s="568"/>
      <c r="FG97" s="568"/>
      <c r="FH97" s="568"/>
      <c r="FI97" s="568"/>
      <c r="FJ97" s="568"/>
      <c r="FK97" s="568"/>
      <c r="FL97" s="568"/>
      <c r="FM97" s="568"/>
      <c r="FN97" s="568"/>
      <c r="FO97" s="568"/>
      <c r="FP97" s="568"/>
      <c r="FQ97" s="568"/>
      <c r="FR97" s="568"/>
      <c r="FS97" s="568"/>
      <c r="FT97" s="568"/>
      <c r="FU97" s="568"/>
      <c r="FV97" s="568"/>
      <c r="FW97" s="568"/>
      <c r="FX97" s="568"/>
      <c r="FY97" s="568"/>
      <c r="FZ97" s="568"/>
      <c r="GA97" s="568"/>
      <c r="GB97" s="568"/>
      <c r="GC97" s="568"/>
      <c r="GD97" s="568"/>
      <c r="GE97" s="568"/>
      <c r="GF97" s="568"/>
      <c r="GG97" s="568"/>
      <c r="GH97" s="568"/>
      <c r="GI97" s="568"/>
      <c r="GJ97" s="568"/>
      <c r="GK97" s="568"/>
      <c r="GL97" s="568"/>
      <c r="GM97" s="568"/>
      <c r="GN97" s="568"/>
      <c r="GO97" s="568"/>
      <c r="GP97" s="568"/>
      <c r="GQ97" s="568"/>
      <c r="GR97" s="568"/>
      <c r="GS97" s="568"/>
      <c r="GT97" s="568"/>
      <c r="GU97" s="568"/>
      <c r="GV97" s="568"/>
      <c r="GW97" s="568"/>
      <c r="GX97" s="568"/>
      <c r="GY97" s="568"/>
      <c r="GZ97" s="568"/>
      <c r="HA97" s="568"/>
      <c r="HB97" s="568"/>
      <c r="HC97" s="568"/>
      <c r="HD97" s="568"/>
      <c r="HE97" s="568"/>
      <c r="HF97" s="568"/>
      <c r="HG97" s="568"/>
      <c r="HH97" s="568"/>
      <c r="HI97" s="568"/>
      <c r="HJ97" s="568"/>
      <c r="HK97" s="568"/>
      <c r="HL97" s="568"/>
      <c r="HM97" s="568"/>
      <c r="HN97" s="568"/>
      <c r="HO97" s="568"/>
      <c r="HP97" s="568"/>
      <c r="HQ97" s="568"/>
      <c r="HR97" s="568"/>
      <c r="HS97" s="568"/>
      <c r="HT97" s="568"/>
      <c r="HU97" s="568"/>
    </row>
    <row r="98" spans="2:229" s="578" customFormat="1">
      <c r="B98" s="591"/>
      <c r="AL98" s="568"/>
      <c r="AM98" s="568"/>
      <c r="AN98" s="568"/>
      <c r="AO98" s="568"/>
      <c r="AP98" s="568"/>
      <c r="AQ98" s="568"/>
      <c r="AR98" s="568"/>
      <c r="AS98" s="568"/>
      <c r="AT98" s="568"/>
      <c r="AU98" s="568"/>
      <c r="AV98" s="568"/>
      <c r="AW98" s="568"/>
      <c r="AX98" s="568"/>
      <c r="AY98" s="568"/>
      <c r="AZ98" s="568"/>
      <c r="BA98" s="568"/>
      <c r="BB98" s="568"/>
      <c r="BC98" s="568"/>
      <c r="BD98" s="568"/>
      <c r="BE98" s="568"/>
      <c r="BF98" s="568"/>
      <c r="BG98" s="568"/>
      <c r="BH98" s="568"/>
      <c r="BI98" s="568"/>
      <c r="BJ98" s="568"/>
      <c r="BK98" s="568"/>
      <c r="BL98" s="568"/>
      <c r="BM98" s="568"/>
      <c r="BN98" s="568"/>
      <c r="BO98" s="568"/>
      <c r="BP98" s="568"/>
      <c r="BQ98" s="568"/>
      <c r="BR98" s="568"/>
      <c r="BS98" s="568"/>
      <c r="BT98" s="568"/>
      <c r="BU98" s="568"/>
      <c r="BV98" s="568"/>
      <c r="BW98" s="568"/>
      <c r="BX98" s="568"/>
      <c r="BY98" s="568"/>
      <c r="BZ98" s="568"/>
      <c r="CA98" s="568"/>
      <c r="CB98" s="568"/>
      <c r="CC98" s="568"/>
      <c r="CD98" s="568"/>
      <c r="CE98" s="568"/>
      <c r="CF98" s="568"/>
      <c r="CG98" s="568"/>
      <c r="CH98" s="568"/>
      <c r="CI98" s="568"/>
      <c r="CJ98" s="568"/>
      <c r="CK98" s="568"/>
      <c r="CL98" s="568"/>
      <c r="CM98" s="568"/>
      <c r="CN98" s="568"/>
      <c r="CO98" s="568"/>
      <c r="CP98" s="568"/>
      <c r="CQ98" s="568"/>
      <c r="CR98" s="568"/>
      <c r="CS98" s="568"/>
      <c r="CT98" s="568"/>
      <c r="CU98" s="568"/>
      <c r="CV98" s="568"/>
      <c r="CW98" s="568"/>
      <c r="CX98" s="568"/>
      <c r="CY98" s="568"/>
      <c r="CZ98" s="568"/>
      <c r="DA98" s="568"/>
      <c r="DB98" s="568"/>
      <c r="DC98" s="568"/>
      <c r="DD98" s="568"/>
      <c r="DE98" s="568"/>
      <c r="DF98" s="568"/>
      <c r="DG98" s="568"/>
      <c r="DH98" s="568"/>
      <c r="DI98" s="568"/>
      <c r="DJ98" s="568"/>
      <c r="DK98" s="568"/>
      <c r="DL98" s="568"/>
      <c r="DM98" s="568"/>
      <c r="DN98" s="568"/>
      <c r="DO98" s="568"/>
      <c r="DP98" s="568"/>
      <c r="DQ98" s="568"/>
      <c r="DR98" s="568"/>
      <c r="DS98" s="568"/>
      <c r="DT98" s="568"/>
      <c r="DU98" s="568"/>
      <c r="DV98" s="568"/>
      <c r="DW98" s="568"/>
      <c r="DX98" s="568"/>
      <c r="DY98" s="568"/>
      <c r="DZ98" s="568"/>
      <c r="EA98" s="568"/>
      <c r="EB98" s="568"/>
      <c r="EC98" s="568"/>
      <c r="ED98" s="568"/>
      <c r="EE98" s="568"/>
      <c r="EF98" s="568"/>
      <c r="EG98" s="568"/>
      <c r="EH98" s="568"/>
      <c r="EI98" s="568"/>
      <c r="EJ98" s="568"/>
      <c r="EK98" s="568"/>
      <c r="EL98" s="568"/>
      <c r="EM98" s="568"/>
      <c r="EN98" s="568"/>
      <c r="EO98" s="568"/>
      <c r="EP98" s="568"/>
      <c r="EQ98" s="568"/>
      <c r="ER98" s="568"/>
      <c r="ES98" s="568"/>
      <c r="ET98" s="568"/>
      <c r="EU98" s="568"/>
      <c r="EV98" s="568"/>
      <c r="EW98" s="568"/>
      <c r="EX98" s="568"/>
      <c r="EY98" s="568"/>
      <c r="EZ98" s="568"/>
      <c r="FA98" s="568"/>
      <c r="FB98" s="568"/>
      <c r="FC98" s="568"/>
      <c r="FD98" s="568"/>
      <c r="FE98" s="568"/>
      <c r="FF98" s="568"/>
      <c r="FG98" s="568"/>
      <c r="FH98" s="568"/>
      <c r="FI98" s="568"/>
      <c r="FJ98" s="568"/>
      <c r="FK98" s="568"/>
      <c r="FL98" s="568"/>
      <c r="FM98" s="568"/>
      <c r="FN98" s="568"/>
      <c r="FO98" s="568"/>
      <c r="FP98" s="568"/>
      <c r="FQ98" s="568"/>
      <c r="FR98" s="568"/>
      <c r="FS98" s="568"/>
      <c r="FT98" s="568"/>
      <c r="FU98" s="568"/>
      <c r="FV98" s="568"/>
      <c r="FW98" s="568"/>
      <c r="FX98" s="568"/>
      <c r="FY98" s="568"/>
      <c r="FZ98" s="568"/>
      <c r="GA98" s="568"/>
      <c r="GB98" s="568"/>
      <c r="GC98" s="568"/>
      <c r="GD98" s="568"/>
      <c r="GE98" s="568"/>
      <c r="GF98" s="568"/>
      <c r="GG98" s="568"/>
      <c r="GH98" s="568"/>
      <c r="GI98" s="568"/>
      <c r="GJ98" s="568"/>
      <c r="GK98" s="568"/>
      <c r="GL98" s="568"/>
      <c r="GM98" s="568"/>
      <c r="GN98" s="568"/>
      <c r="GO98" s="568"/>
      <c r="GP98" s="568"/>
      <c r="GQ98" s="568"/>
      <c r="GR98" s="568"/>
      <c r="GS98" s="568"/>
      <c r="GT98" s="568"/>
      <c r="GU98" s="568"/>
      <c r="GV98" s="568"/>
      <c r="GW98" s="568"/>
      <c r="GX98" s="568"/>
      <c r="GY98" s="568"/>
      <c r="GZ98" s="568"/>
      <c r="HA98" s="568"/>
      <c r="HB98" s="568"/>
      <c r="HC98" s="568"/>
      <c r="HD98" s="568"/>
      <c r="HE98" s="568"/>
      <c r="HF98" s="568"/>
      <c r="HG98" s="568"/>
      <c r="HH98" s="568"/>
      <c r="HI98" s="568"/>
      <c r="HJ98" s="568"/>
      <c r="HK98" s="568"/>
      <c r="HL98" s="568"/>
      <c r="HM98" s="568"/>
      <c r="HN98" s="568"/>
      <c r="HO98" s="568"/>
      <c r="HP98" s="568"/>
      <c r="HQ98" s="568"/>
      <c r="HR98" s="568"/>
      <c r="HS98" s="568"/>
      <c r="HT98" s="568"/>
      <c r="HU98" s="568"/>
    </row>
    <row r="99" spans="2:229" s="578" customFormat="1">
      <c r="B99" s="591"/>
      <c r="AL99" s="568"/>
      <c r="AM99" s="568"/>
      <c r="AN99" s="568"/>
      <c r="AO99" s="568"/>
      <c r="AP99" s="568"/>
      <c r="AQ99" s="568"/>
      <c r="AR99" s="568"/>
      <c r="AS99" s="568"/>
      <c r="AT99" s="568"/>
      <c r="AU99" s="568"/>
      <c r="AV99" s="568"/>
      <c r="AW99" s="568"/>
      <c r="AX99" s="568"/>
      <c r="AY99" s="568"/>
      <c r="AZ99" s="568"/>
      <c r="BA99" s="568"/>
      <c r="BB99" s="568"/>
      <c r="BC99" s="568"/>
      <c r="BD99" s="568"/>
      <c r="BE99" s="568"/>
      <c r="BF99" s="568"/>
      <c r="BG99" s="568"/>
      <c r="BH99" s="568"/>
      <c r="BI99" s="568"/>
      <c r="BJ99" s="568"/>
      <c r="BK99" s="568"/>
      <c r="BL99" s="568"/>
      <c r="BM99" s="568"/>
      <c r="BN99" s="568"/>
      <c r="BO99" s="568"/>
      <c r="BP99" s="568"/>
      <c r="BQ99" s="568"/>
      <c r="BR99" s="568"/>
      <c r="BS99" s="568"/>
      <c r="BT99" s="568"/>
      <c r="BU99" s="568"/>
      <c r="BV99" s="568"/>
      <c r="BW99" s="568"/>
      <c r="BX99" s="568"/>
      <c r="BY99" s="568"/>
      <c r="BZ99" s="568"/>
      <c r="CA99" s="568"/>
      <c r="CB99" s="568"/>
      <c r="CC99" s="568"/>
      <c r="CD99" s="568"/>
      <c r="CE99" s="568"/>
      <c r="CF99" s="568"/>
      <c r="CG99" s="568"/>
      <c r="CH99" s="568"/>
      <c r="CI99" s="568"/>
      <c r="CJ99" s="568"/>
      <c r="CK99" s="568"/>
      <c r="CL99" s="568"/>
      <c r="CM99" s="568"/>
      <c r="CN99" s="568"/>
      <c r="CO99" s="568"/>
      <c r="CP99" s="568"/>
      <c r="CQ99" s="568"/>
      <c r="CR99" s="568"/>
      <c r="CS99" s="568"/>
      <c r="CT99" s="568"/>
      <c r="CU99" s="568"/>
      <c r="CV99" s="568"/>
      <c r="CW99" s="568"/>
      <c r="CX99" s="568"/>
      <c r="CY99" s="568"/>
      <c r="CZ99" s="568"/>
      <c r="DA99" s="568"/>
      <c r="DB99" s="568"/>
      <c r="DC99" s="568"/>
      <c r="DD99" s="568"/>
      <c r="DE99" s="568"/>
      <c r="DF99" s="568"/>
      <c r="DG99" s="568"/>
      <c r="DH99" s="568"/>
      <c r="DI99" s="568"/>
      <c r="DJ99" s="568"/>
      <c r="DK99" s="568"/>
      <c r="DL99" s="568"/>
      <c r="DM99" s="568"/>
      <c r="DN99" s="568"/>
      <c r="DO99" s="568"/>
      <c r="DP99" s="568"/>
      <c r="DQ99" s="568"/>
      <c r="DR99" s="568"/>
      <c r="DS99" s="568"/>
      <c r="DT99" s="568"/>
      <c r="DU99" s="568"/>
      <c r="DV99" s="568"/>
      <c r="DW99" s="568"/>
      <c r="DX99" s="568"/>
      <c r="DY99" s="568"/>
      <c r="DZ99" s="568"/>
      <c r="EA99" s="568"/>
      <c r="EB99" s="568"/>
      <c r="EC99" s="568"/>
      <c r="ED99" s="568"/>
      <c r="EE99" s="568"/>
      <c r="EF99" s="568"/>
      <c r="EG99" s="568"/>
      <c r="EH99" s="568"/>
      <c r="EI99" s="568"/>
      <c r="EJ99" s="568"/>
      <c r="EK99" s="568"/>
      <c r="EL99" s="568"/>
      <c r="EM99" s="568"/>
      <c r="EN99" s="568"/>
      <c r="EO99" s="568"/>
      <c r="EP99" s="568"/>
      <c r="EQ99" s="568"/>
      <c r="ER99" s="568"/>
      <c r="ES99" s="568"/>
      <c r="ET99" s="568"/>
      <c r="EU99" s="568"/>
      <c r="EV99" s="568"/>
      <c r="EW99" s="568"/>
      <c r="EX99" s="568"/>
      <c r="EY99" s="568"/>
      <c r="EZ99" s="568"/>
      <c r="FA99" s="568"/>
      <c r="FB99" s="568"/>
      <c r="FC99" s="568"/>
      <c r="FD99" s="568"/>
      <c r="FE99" s="568"/>
      <c r="FF99" s="568"/>
      <c r="FG99" s="568"/>
      <c r="FH99" s="568"/>
      <c r="FI99" s="568"/>
      <c r="FJ99" s="568"/>
      <c r="FK99" s="568"/>
      <c r="FL99" s="568"/>
      <c r="FM99" s="568"/>
      <c r="FN99" s="568"/>
      <c r="FO99" s="568"/>
      <c r="FP99" s="568"/>
      <c r="FQ99" s="568"/>
      <c r="FR99" s="568"/>
      <c r="FS99" s="568"/>
      <c r="FT99" s="568"/>
      <c r="FU99" s="568"/>
      <c r="FV99" s="568"/>
      <c r="FW99" s="568"/>
      <c r="FX99" s="568"/>
      <c r="FY99" s="568"/>
      <c r="FZ99" s="568"/>
      <c r="GA99" s="568"/>
      <c r="GB99" s="568"/>
      <c r="GC99" s="568"/>
      <c r="GD99" s="568"/>
      <c r="GE99" s="568"/>
      <c r="GF99" s="568"/>
      <c r="GG99" s="568"/>
      <c r="GH99" s="568"/>
      <c r="GI99" s="568"/>
      <c r="GJ99" s="568"/>
      <c r="GK99" s="568"/>
      <c r="GL99" s="568"/>
      <c r="GM99" s="568"/>
      <c r="GN99" s="568"/>
      <c r="GO99" s="568"/>
      <c r="GP99" s="568"/>
      <c r="GQ99" s="568"/>
      <c r="GR99" s="568"/>
      <c r="GS99" s="568"/>
      <c r="GT99" s="568"/>
      <c r="GU99" s="568"/>
      <c r="GV99" s="568"/>
      <c r="GW99" s="568"/>
      <c r="GX99" s="568"/>
      <c r="GY99" s="568"/>
      <c r="GZ99" s="568"/>
      <c r="HA99" s="568"/>
      <c r="HB99" s="568"/>
      <c r="HC99" s="568"/>
      <c r="HD99" s="568"/>
      <c r="HE99" s="568"/>
      <c r="HF99" s="568"/>
      <c r="HG99" s="568"/>
      <c r="HH99" s="568"/>
      <c r="HI99" s="568"/>
      <c r="HJ99" s="568"/>
      <c r="HK99" s="568"/>
      <c r="HL99" s="568"/>
      <c r="HM99" s="568"/>
      <c r="HN99" s="568"/>
      <c r="HO99" s="568"/>
      <c r="HP99" s="568"/>
      <c r="HQ99" s="568"/>
      <c r="HR99" s="568"/>
      <c r="HS99" s="568"/>
      <c r="HT99" s="568"/>
      <c r="HU99" s="568"/>
    </row>
    <row r="100" spans="2:229" s="578" customFormat="1">
      <c r="B100" s="591"/>
      <c r="AL100" s="568"/>
      <c r="AM100" s="568"/>
      <c r="AN100" s="568"/>
      <c r="AO100" s="568"/>
      <c r="AP100" s="568"/>
      <c r="AQ100" s="568"/>
      <c r="AR100" s="568"/>
      <c r="AS100" s="568"/>
      <c r="AT100" s="568"/>
      <c r="AU100" s="568"/>
      <c r="AV100" s="568"/>
      <c r="AW100" s="568"/>
      <c r="AX100" s="568"/>
      <c r="AY100" s="568"/>
      <c r="AZ100" s="568"/>
      <c r="BA100" s="568"/>
      <c r="BB100" s="568"/>
      <c r="BC100" s="568"/>
      <c r="BD100" s="568"/>
      <c r="BE100" s="568"/>
      <c r="BF100" s="568"/>
      <c r="BG100" s="568"/>
      <c r="BH100" s="568"/>
      <c r="BI100" s="568"/>
      <c r="BJ100" s="568"/>
      <c r="BK100" s="568"/>
      <c r="BL100" s="568"/>
      <c r="BM100" s="568"/>
      <c r="BN100" s="568"/>
      <c r="BO100" s="568"/>
      <c r="BP100" s="568"/>
      <c r="BQ100" s="568"/>
      <c r="BR100" s="568"/>
      <c r="BS100" s="568"/>
      <c r="BT100" s="568"/>
      <c r="BU100" s="568"/>
      <c r="BV100" s="568"/>
      <c r="BW100" s="568"/>
      <c r="BX100" s="568"/>
      <c r="BY100" s="568"/>
      <c r="BZ100" s="568"/>
      <c r="CA100" s="568"/>
      <c r="CB100" s="568"/>
      <c r="CC100" s="568"/>
      <c r="CD100" s="568"/>
      <c r="CE100" s="568"/>
      <c r="CF100" s="568"/>
      <c r="CG100" s="568"/>
      <c r="CH100" s="568"/>
      <c r="CI100" s="568"/>
      <c r="CJ100" s="568"/>
      <c r="CK100" s="568"/>
      <c r="CL100" s="568"/>
      <c r="CM100" s="568"/>
      <c r="CN100" s="568"/>
      <c r="CO100" s="568"/>
      <c r="CP100" s="568"/>
      <c r="CQ100" s="568"/>
      <c r="CR100" s="568"/>
      <c r="CS100" s="568"/>
      <c r="CT100" s="568"/>
      <c r="CU100" s="568"/>
      <c r="CV100" s="568"/>
      <c r="CW100" s="568"/>
      <c r="CX100" s="568"/>
      <c r="CY100" s="568"/>
      <c r="CZ100" s="568"/>
      <c r="DA100" s="568"/>
      <c r="DB100" s="568"/>
      <c r="DC100" s="568"/>
      <c r="DD100" s="568"/>
      <c r="DE100" s="568"/>
      <c r="DF100" s="568"/>
      <c r="DG100" s="568"/>
      <c r="DH100" s="568"/>
      <c r="DI100" s="568"/>
      <c r="DJ100" s="568"/>
      <c r="DK100" s="568"/>
      <c r="DL100" s="568"/>
      <c r="DM100" s="568"/>
      <c r="DN100" s="568"/>
      <c r="DO100" s="568"/>
      <c r="DP100" s="568"/>
      <c r="DQ100" s="568"/>
      <c r="DR100" s="568"/>
      <c r="DS100" s="568"/>
      <c r="DT100" s="568"/>
      <c r="DU100" s="568"/>
      <c r="DV100" s="568"/>
      <c r="DW100" s="568"/>
      <c r="DX100" s="568"/>
      <c r="DY100" s="568"/>
      <c r="DZ100" s="568"/>
      <c r="EA100" s="568"/>
      <c r="EB100" s="568"/>
      <c r="EC100" s="568"/>
      <c r="ED100" s="568"/>
      <c r="EE100" s="568"/>
      <c r="EF100" s="568"/>
      <c r="EG100" s="568"/>
      <c r="EH100" s="568"/>
      <c r="EI100" s="568"/>
      <c r="EJ100" s="568"/>
      <c r="EK100" s="568"/>
      <c r="EL100" s="568"/>
      <c r="EM100" s="568"/>
      <c r="EN100" s="568"/>
      <c r="EO100" s="568"/>
      <c r="EP100" s="568"/>
      <c r="EQ100" s="568"/>
      <c r="ER100" s="568"/>
      <c r="ES100" s="568"/>
      <c r="ET100" s="568"/>
      <c r="EU100" s="568"/>
      <c r="EV100" s="568"/>
      <c r="EW100" s="568"/>
      <c r="EX100" s="568"/>
      <c r="EY100" s="568"/>
      <c r="EZ100" s="568"/>
      <c r="FA100" s="568"/>
      <c r="FB100" s="568"/>
      <c r="FC100" s="568"/>
      <c r="FD100" s="568"/>
      <c r="FE100" s="568"/>
      <c r="FF100" s="568"/>
      <c r="FG100" s="568"/>
      <c r="FH100" s="568"/>
      <c r="FI100" s="568"/>
      <c r="FJ100" s="568"/>
      <c r="FK100" s="568"/>
      <c r="FL100" s="568"/>
      <c r="FM100" s="568"/>
      <c r="FN100" s="568"/>
      <c r="FO100" s="568"/>
      <c r="FP100" s="568"/>
      <c r="FQ100" s="568"/>
      <c r="FR100" s="568"/>
      <c r="FS100" s="568"/>
      <c r="FT100" s="568"/>
      <c r="FU100" s="568"/>
      <c r="FV100" s="568"/>
      <c r="FW100" s="568"/>
      <c r="FX100" s="568"/>
      <c r="FY100" s="568"/>
      <c r="FZ100" s="568"/>
      <c r="GA100" s="568"/>
      <c r="GB100" s="568"/>
      <c r="GC100" s="568"/>
      <c r="GD100" s="568"/>
      <c r="GE100" s="568"/>
      <c r="GF100" s="568"/>
      <c r="GG100" s="568"/>
      <c r="GH100" s="568"/>
      <c r="GI100" s="568"/>
      <c r="GJ100" s="568"/>
      <c r="GK100" s="568"/>
      <c r="GL100" s="568"/>
      <c r="GM100" s="568"/>
      <c r="GN100" s="568"/>
      <c r="GO100" s="568"/>
      <c r="GP100" s="568"/>
      <c r="GQ100" s="568"/>
      <c r="GR100" s="568"/>
      <c r="GS100" s="568"/>
      <c r="GT100" s="568"/>
      <c r="GU100" s="568"/>
      <c r="GV100" s="568"/>
      <c r="GW100" s="568"/>
      <c r="GX100" s="568"/>
      <c r="GY100" s="568"/>
      <c r="GZ100" s="568"/>
      <c r="HA100" s="568"/>
      <c r="HB100" s="568"/>
      <c r="HC100" s="568"/>
      <c r="HD100" s="568"/>
      <c r="HE100" s="568"/>
      <c r="HF100" s="568"/>
      <c r="HG100" s="568"/>
      <c r="HH100" s="568"/>
      <c r="HI100" s="568"/>
      <c r="HJ100" s="568"/>
      <c r="HK100" s="568"/>
      <c r="HL100" s="568"/>
      <c r="HM100" s="568"/>
      <c r="HN100" s="568"/>
      <c r="HO100" s="568"/>
      <c r="HP100" s="568"/>
      <c r="HQ100" s="568"/>
      <c r="HR100" s="568"/>
      <c r="HS100" s="568"/>
      <c r="HT100" s="568"/>
      <c r="HU100" s="568"/>
    </row>
    <row r="101" spans="2:229" s="578" customFormat="1">
      <c r="B101" s="591"/>
      <c r="AL101" s="568"/>
      <c r="AM101" s="568"/>
      <c r="AN101" s="568"/>
      <c r="AO101" s="568"/>
      <c r="AP101" s="568"/>
      <c r="AQ101" s="568"/>
      <c r="AR101" s="568"/>
      <c r="AS101" s="568"/>
      <c r="AT101" s="568"/>
      <c r="AU101" s="568"/>
      <c r="AV101" s="568"/>
      <c r="AW101" s="568"/>
      <c r="AX101" s="568"/>
      <c r="AY101" s="568"/>
      <c r="AZ101" s="568"/>
      <c r="BA101" s="568"/>
      <c r="BB101" s="568"/>
      <c r="BC101" s="568"/>
      <c r="BD101" s="568"/>
      <c r="BE101" s="568"/>
      <c r="BF101" s="568"/>
      <c r="BG101" s="568"/>
      <c r="BH101" s="568"/>
      <c r="BI101" s="568"/>
      <c r="BJ101" s="568"/>
      <c r="BK101" s="568"/>
      <c r="BL101" s="568"/>
      <c r="BM101" s="568"/>
      <c r="BN101" s="568"/>
      <c r="BO101" s="568"/>
      <c r="BP101" s="568"/>
      <c r="BQ101" s="568"/>
      <c r="BR101" s="568"/>
      <c r="BS101" s="568"/>
      <c r="BT101" s="568"/>
      <c r="BU101" s="568"/>
      <c r="BV101" s="568"/>
      <c r="BW101" s="568"/>
      <c r="BX101" s="568"/>
      <c r="BY101" s="568"/>
      <c r="BZ101" s="568"/>
      <c r="CA101" s="568"/>
      <c r="CB101" s="568"/>
      <c r="CC101" s="568"/>
      <c r="CD101" s="568"/>
      <c r="CE101" s="568"/>
      <c r="CF101" s="568"/>
      <c r="CG101" s="568"/>
      <c r="CH101" s="568"/>
      <c r="CI101" s="568"/>
      <c r="CJ101" s="568"/>
      <c r="CK101" s="568"/>
      <c r="CL101" s="568"/>
      <c r="CM101" s="568"/>
      <c r="CN101" s="568"/>
      <c r="CO101" s="568"/>
      <c r="CP101" s="568"/>
      <c r="CQ101" s="568"/>
      <c r="CR101" s="568"/>
      <c r="CS101" s="568"/>
      <c r="CT101" s="568"/>
      <c r="CU101" s="568"/>
      <c r="CV101" s="568"/>
      <c r="CW101" s="568"/>
      <c r="CX101" s="568"/>
      <c r="CY101" s="568"/>
      <c r="CZ101" s="568"/>
      <c r="DA101" s="568"/>
      <c r="DB101" s="568"/>
      <c r="DC101" s="568"/>
      <c r="DD101" s="568"/>
      <c r="DE101" s="568"/>
      <c r="DF101" s="568"/>
      <c r="DG101" s="568"/>
      <c r="DH101" s="568"/>
      <c r="DI101" s="568"/>
      <c r="DJ101" s="568"/>
      <c r="DK101" s="568"/>
      <c r="DL101" s="568"/>
      <c r="DM101" s="568"/>
      <c r="DN101" s="568"/>
      <c r="DO101" s="568"/>
      <c r="DP101" s="568"/>
      <c r="DQ101" s="568"/>
      <c r="DR101" s="568"/>
      <c r="DS101" s="568"/>
      <c r="DT101" s="568"/>
      <c r="DU101" s="568"/>
      <c r="DV101" s="568"/>
      <c r="DW101" s="568"/>
      <c r="DX101" s="568"/>
      <c r="DY101" s="568"/>
      <c r="DZ101" s="568"/>
      <c r="EA101" s="568"/>
      <c r="EB101" s="568"/>
      <c r="EC101" s="568"/>
      <c r="ED101" s="568"/>
      <c r="EE101" s="568"/>
      <c r="EF101" s="568"/>
      <c r="EG101" s="568"/>
      <c r="EH101" s="568"/>
      <c r="EI101" s="568"/>
      <c r="EJ101" s="568"/>
      <c r="EK101" s="568"/>
      <c r="EL101" s="568"/>
      <c r="EM101" s="568"/>
      <c r="EN101" s="568"/>
      <c r="EO101" s="568"/>
      <c r="EP101" s="568"/>
      <c r="EQ101" s="568"/>
      <c r="ER101" s="568"/>
      <c r="ES101" s="568"/>
      <c r="ET101" s="568"/>
      <c r="EU101" s="568"/>
      <c r="EV101" s="568"/>
      <c r="EW101" s="568"/>
      <c r="EX101" s="568"/>
      <c r="EY101" s="568"/>
      <c r="EZ101" s="568"/>
      <c r="FA101" s="568"/>
      <c r="FB101" s="568"/>
      <c r="FC101" s="568"/>
      <c r="FD101" s="568"/>
      <c r="FE101" s="568"/>
      <c r="FF101" s="568"/>
      <c r="FG101" s="568"/>
      <c r="FH101" s="568"/>
      <c r="FI101" s="568"/>
      <c r="FJ101" s="568"/>
      <c r="FK101" s="568"/>
      <c r="FL101" s="568"/>
      <c r="FM101" s="568"/>
      <c r="FN101" s="568"/>
      <c r="FO101" s="568"/>
      <c r="FP101" s="568"/>
      <c r="FQ101" s="568"/>
      <c r="FR101" s="568"/>
      <c r="FS101" s="568"/>
      <c r="FT101" s="568"/>
      <c r="FU101" s="568"/>
      <c r="FV101" s="568"/>
      <c r="FW101" s="568"/>
      <c r="FX101" s="568"/>
      <c r="FY101" s="568"/>
      <c r="FZ101" s="568"/>
      <c r="GA101" s="568"/>
      <c r="GB101" s="568"/>
      <c r="GC101" s="568"/>
      <c r="GD101" s="568"/>
      <c r="GE101" s="568"/>
      <c r="GF101" s="568"/>
      <c r="GG101" s="568"/>
      <c r="GH101" s="568"/>
      <c r="GI101" s="568"/>
      <c r="GJ101" s="568"/>
      <c r="GK101" s="568"/>
      <c r="GL101" s="568"/>
      <c r="GM101" s="568"/>
      <c r="GN101" s="568"/>
      <c r="GO101" s="568"/>
      <c r="GP101" s="568"/>
      <c r="GQ101" s="568"/>
      <c r="GR101" s="568"/>
      <c r="GS101" s="568"/>
      <c r="GT101" s="568"/>
      <c r="GU101" s="568"/>
      <c r="GV101" s="568"/>
      <c r="GW101" s="568"/>
      <c r="GX101" s="568"/>
      <c r="GY101" s="568"/>
      <c r="GZ101" s="568"/>
      <c r="HA101" s="568"/>
      <c r="HB101" s="568"/>
      <c r="HC101" s="568"/>
      <c r="HD101" s="568"/>
      <c r="HE101" s="568"/>
      <c r="HF101" s="568"/>
      <c r="HG101" s="568"/>
      <c r="HH101" s="568"/>
      <c r="HI101" s="568"/>
      <c r="HJ101" s="568"/>
      <c r="HK101" s="568"/>
      <c r="HL101" s="568"/>
      <c r="HM101" s="568"/>
      <c r="HN101" s="568"/>
      <c r="HO101" s="568"/>
      <c r="HP101" s="568"/>
      <c r="HQ101" s="568"/>
      <c r="HR101" s="568"/>
      <c r="HS101" s="568"/>
      <c r="HT101" s="568"/>
      <c r="HU101" s="568"/>
    </row>
    <row r="102" spans="2:229" s="578" customFormat="1">
      <c r="B102" s="591"/>
      <c r="AL102" s="568"/>
      <c r="AM102" s="568"/>
      <c r="AN102" s="568"/>
      <c r="AO102" s="568"/>
      <c r="AP102" s="568"/>
      <c r="AQ102" s="568"/>
      <c r="AR102" s="568"/>
      <c r="AS102" s="568"/>
      <c r="AT102" s="568"/>
      <c r="AU102" s="568"/>
      <c r="AV102" s="568"/>
      <c r="AW102" s="568"/>
      <c r="AX102" s="568"/>
      <c r="AY102" s="568"/>
      <c r="AZ102" s="568"/>
      <c r="BA102" s="568"/>
      <c r="BB102" s="568"/>
      <c r="BC102" s="568"/>
      <c r="BD102" s="568"/>
      <c r="BE102" s="568"/>
      <c r="BF102" s="568"/>
      <c r="BG102" s="568"/>
      <c r="BH102" s="568"/>
      <c r="BI102" s="568"/>
      <c r="BJ102" s="568"/>
      <c r="BK102" s="568"/>
      <c r="BL102" s="568"/>
      <c r="BM102" s="568"/>
      <c r="BN102" s="568"/>
      <c r="BO102" s="568"/>
      <c r="BP102" s="568"/>
      <c r="BQ102" s="568"/>
      <c r="BR102" s="568"/>
      <c r="BS102" s="568"/>
      <c r="BT102" s="568"/>
      <c r="BU102" s="568"/>
      <c r="BV102" s="568"/>
      <c r="BW102" s="568"/>
      <c r="BX102" s="568"/>
      <c r="BY102" s="568"/>
      <c r="BZ102" s="568"/>
      <c r="CA102" s="568"/>
      <c r="CB102" s="568"/>
      <c r="CC102" s="568"/>
      <c r="CD102" s="568"/>
      <c r="CE102" s="568"/>
      <c r="CF102" s="568"/>
      <c r="CG102" s="568"/>
      <c r="CH102" s="568"/>
      <c r="CI102" s="568"/>
      <c r="CJ102" s="568"/>
      <c r="CK102" s="568"/>
      <c r="CL102" s="568"/>
      <c r="CM102" s="568"/>
      <c r="CN102" s="568"/>
      <c r="CO102" s="568"/>
      <c r="CP102" s="568"/>
      <c r="CQ102" s="568"/>
      <c r="CR102" s="568"/>
      <c r="CS102" s="568"/>
      <c r="CT102" s="568"/>
      <c r="CU102" s="568"/>
      <c r="CV102" s="568"/>
      <c r="CW102" s="568"/>
      <c r="CX102" s="568"/>
      <c r="CY102" s="568"/>
      <c r="CZ102" s="568"/>
      <c r="DA102" s="568"/>
      <c r="DB102" s="568"/>
      <c r="DC102" s="568"/>
      <c r="DD102" s="568"/>
      <c r="DE102" s="568"/>
      <c r="DF102" s="568"/>
      <c r="DG102" s="568"/>
      <c r="DH102" s="568"/>
      <c r="DI102" s="568"/>
      <c r="DJ102" s="568"/>
      <c r="DK102" s="568"/>
      <c r="DL102" s="568"/>
      <c r="DM102" s="568"/>
      <c r="DN102" s="568"/>
      <c r="DO102" s="568"/>
      <c r="DP102" s="568"/>
      <c r="DQ102" s="568"/>
      <c r="DR102" s="568"/>
      <c r="DS102" s="568"/>
      <c r="DT102" s="568"/>
      <c r="DU102" s="568"/>
      <c r="DV102" s="568"/>
      <c r="DW102" s="568"/>
      <c r="DX102" s="568"/>
      <c r="DY102" s="568"/>
      <c r="DZ102" s="568"/>
      <c r="EA102" s="568"/>
      <c r="EB102" s="568"/>
      <c r="EC102" s="568"/>
      <c r="ED102" s="568"/>
      <c r="EE102" s="568"/>
      <c r="EF102" s="568"/>
      <c r="EG102" s="568"/>
      <c r="EH102" s="568"/>
      <c r="EI102" s="568"/>
      <c r="EJ102" s="568"/>
      <c r="EK102" s="568"/>
      <c r="EL102" s="568"/>
      <c r="EM102" s="568"/>
      <c r="EN102" s="568"/>
      <c r="EO102" s="568"/>
      <c r="EP102" s="568"/>
      <c r="EQ102" s="568"/>
      <c r="ER102" s="568"/>
      <c r="ES102" s="568"/>
      <c r="ET102" s="568"/>
      <c r="EU102" s="568"/>
      <c r="EV102" s="568"/>
      <c r="EW102" s="568"/>
      <c r="EX102" s="568"/>
      <c r="EY102" s="568"/>
      <c r="EZ102" s="568"/>
      <c r="FA102" s="568"/>
      <c r="FB102" s="568"/>
      <c r="FC102" s="568"/>
      <c r="FD102" s="568"/>
      <c r="FE102" s="568"/>
      <c r="FF102" s="568"/>
      <c r="FG102" s="568"/>
      <c r="FH102" s="568"/>
      <c r="FI102" s="568"/>
      <c r="FJ102" s="568"/>
      <c r="FK102" s="568"/>
      <c r="FL102" s="568"/>
      <c r="FM102" s="568"/>
      <c r="FN102" s="568"/>
      <c r="FO102" s="568"/>
      <c r="FP102" s="568"/>
      <c r="FQ102" s="568"/>
      <c r="FR102" s="568"/>
      <c r="FS102" s="568"/>
      <c r="FT102" s="568"/>
      <c r="FU102" s="568"/>
      <c r="FV102" s="568"/>
      <c r="FW102" s="568"/>
      <c r="FX102" s="568"/>
      <c r="FY102" s="568"/>
      <c r="FZ102" s="568"/>
      <c r="GA102" s="568"/>
      <c r="GB102" s="568"/>
      <c r="GC102" s="568"/>
      <c r="GD102" s="568"/>
      <c r="GE102" s="568"/>
      <c r="GF102" s="568"/>
      <c r="GG102" s="568"/>
      <c r="GH102" s="568"/>
      <c r="GI102" s="568"/>
      <c r="GJ102" s="568"/>
      <c r="GK102" s="568"/>
      <c r="GL102" s="568"/>
      <c r="GM102" s="568"/>
      <c r="GN102" s="568"/>
      <c r="GO102" s="568"/>
      <c r="GP102" s="568"/>
      <c r="GQ102" s="568"/>
      <c r="GR102" s="568"/>
      <c r="GS102" s="568"/>
      <c r="GT102" s="568"/>
      <c r="GU102" s="568"/>
      <c r="GV102" s="568"/>
      <c r="GW102" s="568"/>
      <c r="GX102" s="568"/>
      <c r="GY102" s="568"/>
      <c r="GZ102" s="568"/>
      <c r="HA102" s="568"/>
      <c r="HB102" s="568"/>
      <c r="HC102" s="568"/>
      <c r="HD102" s="568"/>
      <c r="HE102" s="568"/>
      <c r="HF102" s="568"/>
      <c r="HG102" s="568"/>
      <c r="HH102" s="568"/>
      <c r="HI102" s="568"/>
      <c r="HJ102" s="568"/>
      <c r="HK102" s="568"/>
      <c r="HL102" s="568"/>
      <c r="HM102" s="568"/>
      <c r="HN102" s="568"/>
      <c r="HO102" s="568"/>
      <c r="HP102" s="568"/>
      <c r="HQ102" s="568"/>
      <c r="HR102" s="568"/>
      <c r="HS102" s="568"/>
      <c r="HT102" s="568"/>
      <c r="HU102" s="568"/>
    </row>
    <row r="103" spans="2:229" s="578" customFormat="1">
      <c r="B103" s="591"/>
      <c r="AL103" s="568"/>
      <c r="AM103" s="568"/>
      <c r="AN103" s="568"/>
      <c r="AO103" s="568"/>
      <c r="AP103" s="568"/>
      <c r="AQ103" s="568"/>
      <c r="AR103" s="568"/>
      <c r="AS103" s="568"/>
      <c r="AT103" s="568"/>
      <c r="AU103" s="568"/>
      <c r="AV103" s="568"/>
      <c r="AW103" s="568"/>
      <c r="AX103" s="568"/>
      <c r="AY103" s="568"/>
      <c r="AZ103" s="568"/>
      <c r="BA103" s="568"/>
      <c r="BB103" s="568"/>
      <c r="BC103" s="568"/>
      <c r="BD103" s="568"/>
      <c r="BE103" s="568"/>
      <c r="BF103" s="568"/>
      <c r="BG103" s="568"/>
      <c r="BH103" s="568"/>
      <c r="BI103" s="568"/>
      <c r="BJ103" s="568"/>
      <c r="BK103" s="568"/>
      <c r="BL103" s="568"/>
      <c r="BM103" s="568"/>
      <c r="BN103" s="568"/>
      <c r="BO103" s="568"/>
      <c r="BP103" s="568"/>
      <c r="BQ103" s="568"/>
      <c r="BR103" s="568"/>
      <c r="BS103" s="568"/>
      <c r="BT103" s="568"/>
      <c r="BU103" s="568"/>
      <c r="BV103" s="568"/>
      <c r="BW103" s="568"/>
      <c r="BX103" s="568"/>
      <c r="BY103" s="568"/>
      <c r="BZ103" s="568"/>
      <c r="CA103" s="568"/>
      <c r="CB103" s="568"/>
      <c r="CC103" s="568"/>
      <c r="CD103" s="568"/>
      <c r="CE103" s="568"/>
      <c r="CF103" s="568"/>
      <c r="CG103" s="568"/>
      <c r="CH103" s="568"/>
      <c r="CI103" s="568"/>
      <c r="CJ103" s="568"/>
      <c r="CK103" s="568"/>
      <c r="CL103" s="568"/>
      <c r="CM103" s="568"/>
      <c r="CN103" s="568"/>
      <c r="CO103" s="568"/>
      <c r="CP103" s="568"/>
      <c r="CQ103" s="568"/>
      <c r="CR103" s="568"/>
      <c r="CS103" s="568"/>
      <c r="CT103" s="568"/>
      <c r="CU103" s="568"/>
      <c r="CV103" s="568"/>
      <c r="CW103" s="568"/>
      <c r="CX103" s="568"/>
      <c r="CY103" s="568"/>
      <c r="CZ103" s="568"/>
      <c r="DA103" s="568"/>
      <c r="DB103" s="568"/>
      <c r="DC103" s="568"/>
      <c r="DD103" s="568"/>
      <c r="DE103" s="568"/>
      <c r="DF103" s="568"/>
      <c r="DG103" s="568"/>
      <c r="DH103" s="568"/>
      <c r="DI103" s="568"/>
      <c r="DJ103" s="568"/>
      <c r="DK103" s="568"/>
      <c r="DL103" s="568"/>
      <c r="DM103" s="568"/>
      <c r="DN103" s="568"/>
      <c r="DO103" s="568"/>
      <c r="DP103" s="568"/>
      <c r="DQ103" s="568"/>
      <c r="DR103" s="568"/>
      <c r="DS103" s="568"/>
      <c r="DT103" s="568"/>
      <c r="DU103" s="568"/>
      <c r="DV103" s="568"/>
      <c r="DW103" s="568"/>
      <c r="DX103" s="568"/>
      <c r="DY103" s="568"/>
      <c r="DZ103" s="568"/>
      <c r="EA103" s="568"/>
      <c r="EB103" s="568"/>
      <c r="EC103" s="568"/>
      <c r="ED103" s="568"/>
      <c r="EE103" s="568"/>
      <c r="EF103" s="568"/>
      <c r="EG103" s="568"/>
      <c r="EH103" s="568"/>
      <c r="EI103" s="568"/>
      <c r="EJ103" s="568"/>
      <c r="EK103" s="568"/>
      <c r="EL103" s="568"/>
      <c r="EM103" s="568"/>
      <c r="EN103" s="568"/>
      <c r="EO103" s="568"/>
      <c r="EP103" s="568"/>
      <c r="EQ103" s="568"/>
      <c r="ER103" s="568"/>
      <c r="ES103" s="568"/>
      <c r="ET103" s="568"/>
      <c r="EU103" s="568"/>
      <c r="EV103" s="568"/>
      <c r="EW103" s="568"/>
      <c r="EX103" s="568"/>
      <c r="EY103" s="568"/>
      <c r="EZ103" s="568"/>
      <c r="FA103" s="568"/>
      <c r="FB103" s="568"/>
      <c r="FC103" s="568"/>
      <c r="FD103" s="568"/>
      <c r="FE103" s="568"/>
      <c r="FF103" s="568"/>
      <c r="FG103" s="568"/>
      <c r="FH103" s="568"/>
      <c r="FI103" s="568"/>
      <c r="FJ103" s="568"/>
      <c r="FK103" s="568"/>
      <c r="FL103" s="568"/>
      <c r="FM103" s="568"/>
      <c r="FN103" s="568"/>
      <c r="FO103" s="568"/>
      <c r="FP103" s="568"/>
      <c r="FQ103" s="568"/>
      <c r="FR103" s="568"/>
      <c r="FS103" s="568"/>
      <c r="FT103" s="568"/>
      <c r="FU103" s="568"/>
      <c r="FV103" s="568"/>
      <c r="FW103" s="568"/>
      <c r="FX103" s="568"/>
      <c r="FY103" s="568"/>
      <c r="FZ103" s="568"/>
      <c r="GA103" s="568"/>
      <c r="GB103" s="568"/>
      <c r="GC103" s="568"/>
      <c r="GD103" s="568"/>
      <c r="GE103" s="568"/>
      <c r="GF103" s="568"/>
      <c r="GG103" s="568"/>
      <c r="GH103" s="568"/>
      <c r="GI103" s="568"/>
      <c r="GJ103" s="568"/>
      <c r="GK103" s="568"/>
      <c r="GL103" s="568"/>
      <c r="GM103" s="568"/>
      <c r="GN103" s="568"/>
      <c r="GO103" s="568"/>
      <c r="GP103" s="568"/>
      <c r="GQ103" s="568"/>
      <c r="GR103" s="568"/>
      <c r="GS103" s="568"/>
      <c r="GT103" s="568"/>
      <c r="GU103" s="568"/>
      <c r="GV103" s="568"/>
      <c r="GW103" s="568"/>
      <c r="GX103" s="568"/>
      <c r="GY103" s="568"/>
      <c r="GZ103" s="568"/>
      <c r="HA103" s="568"/>
      <c r="HB103" s="568"/>
      <c r="HC103" s="568"/>
      <c r="HD103" s="568"/>
      <c r="HE103" s="568"/>
      <c r="HF103" s="568"/>
      <c r="HG103" s="568"/>
      <c r="HH103" s="568"/>
      <c r="HI103" s="568"/>
      <c r="HJ103" s="568"/>
      <c r="HK103" s="568"/>
      <c r="HL103" s="568"/>
      <c r="HM103" s="568"/>
      <c r="HN103" s="568"/>
      <c r="HO103" s="568"/>
      <c r="HP103" s="568"/>
      <c r="HQ103" s="568"/>
      <c r="HR103" s="568"/>
      <c r="HS103" s="568"/>
      <c r="HT103" s="568"/>
      <c r="HU103" s="568"/>
    </row>
    <row r="104" spans="2:229" s="578" customFormat="1">
      <c r="B104" s="591"/>
      <c r="AL104" s="568"/>
      <c r="AM104" s="568"/>
      <c r="AN104" s="568"/>
      <c r="AO104" s="568"/>
      <c r="AP104" s="568"/>
      <c r="AQ104" s="568"/>
      <c r="AR104" s="568"/>
      <c r="AS104" s="568"/>
      <c r="AT104" s="568"/>
      <c r="AU104" s="568"/>
      <c r="AV104" s="568"/>
      <c r="AW104" s="568"/>
      <c r="AX104" s="568"/>
      <c r="AY104" s="568"/>
      <c r="AZ104" s="568"/>
      <c r="BA104" s="568"/>
      <c r="BB104" s="568"/>
      <c r="BC104" s="568"/>
      <c r="BD104" s="568"/>
      <c r="BE104" s="568"/>
      <c r="BF104" s="568"/>
      <c r="BG104" s="568"/>
      <c r="BH104" s="568"/>
      <c r="BI104" s="568"/>
      <c r="BJ104" s="568"/>
      <c r="BK104" s="568"/>
      <c r="BL104" s="568"/>
      <c r="BM104" s="568"/>
      <c r="BN104" s="568"/>
      <c r="BO104" s="568"/>
      <c r="BP104" s="568"/>
      <c r="BQ104" s="568"/>
      <c r="BR104" s="568"/>
      <c r="BS104" s="568"/>
      <c r="BT104" s="568"/>
      <c r="BU104" s="568"/>
      <c r="BV104" s="568"/>
      <c r="BW104" s="568"/>
      <c r="BX104" s="568"/>
      <c r="BY104" s="568"/>
      <c r="BZ104" s="568"/>
      <c r="CA104" s="568"/>
      <c r="CB104" s="568"/>
      <c r="CC104" s="568"/>
      <c r="CD104" s="568"/>
      <c r="CE104" s="568"/>
      <c r="CF104" s="568"/>
      <c r="CG104" s="568"/>
      <c r="CH104" s="568"/>
      <c r="CI104" s="568"/>
      <c r="CJ104" s="568"/>
      <c r="CK104" s="568"/>
      <c r="CL104" s="568"/>
      <c r="CM104" s="568"/>
      <c r="CN104" s="568"/>
      <c r="CO104" s="568"/>
      <c r="CP104" s="568"/>
      <c r="CQ104" s="568"/>
      <c r="CR104" s="568"/>
      <c r="CS104" s="568"/>
      <c r="CT104" s="568"/>
      <c r="CU104" s="568"/>
      <c r="CV104" s="568"/>
      <c r="CW104" s="568"/>
      <c r="CX104" s="568"/>
      <c r="CY104" s="568"/>
      <c r="CZ104" s="568"/>
      <c r="DA104" s="568"/>
      <c r="DB104" s="568"/>
      <c r="DC104" s="568"/>
      <c r="DD104" s="568"/>
      <c r="DE104" s="568"/>
      <c r="DF104" s="568"/>
      <c r="DG104" s="568"/>
      <c r="DH104" s="568"/>
      <c r="DI104" s="568"/>
      <c r="DJ104" s="568"/>
      <c r="DK104" s="568"/>
      <c r="DL104" s="568"/>
      <c r="DM104" s="568"/>
      <c r="DN104" s="568"/>
      <c r="DO104" s="568"/>
      <c r="DP104" s="568"/>
      <c r="DQ104" s="568"/>
      <c r="DR104" s="568"/>
      <c r="DS104" s="568"/>
      <c r="DT104" s="568"/>
      <c r="DU104" s="568"/>
      <c r="DV104" s="568"/>
      <c r="DW104" s="568"/>
      <c r="DX104" s="568"/>
      <c r="DY104" s="568"/>
      <c r="DZ104" s="568"/>
      <c r="EA104" s="568"/>
      <c r="EB104" s="568"/>
      <c r="EC104" s="568"/>
      <c r="ED104" s="568"/>
      <c r="EE104" s="568"/>
      <c r="EF104" s="568"/>
      <c r="EG104" s="568"/>
      <c r="EH104" s="568"/>
      <c r="EI104" s="568"/>
      <c r="EJ104" s="568"/>
      <c r="EK104" s="568"/>
      <c r="EL104" s="568"/>
      <c r="EM104" s="568"/>
      <c r="EN104" s="568"/>
      <c r="EO104" s="568"/>
      <c r="EP104" s="568"/>
      <c r="EQ104" s="568"/>
      <c r="ER104" s="568"/>
      <c r="ES104" s="568"/>
      <c r="ET104" s="568"/>
      <c r="EU104" s="568"/>
      <c r="EV104" s="568"/>
      <c r="EW104" s="568"/>
      <c r="EX104" s="568"/>
      <c r="EY104" s="568"/>
      <c r="EZ104" s="568"/>
      <c r="FA104" s="568"/>
      <c r="FB104" s="568"/>
      <c r="FC104" s="568"/>
      <c r="FD104" s="568"/>
      <c r="FE104" s="568"/>
      <c r="FF104" s="568"/>
      <c r="FG104" s="568"/>
      <c r="FH104" s="568"/>
      <c r="FI104" s="568"/>
      <c r="FJ104" s="568"/>
      <c r="FK104" s="568"/>
      <c r="FL104" s="568"/>
      <c r="FM104" s="568"/>
      <c r="FN104" s="568"/>
      <c r="FO104" s="568"/>
      <c r="FP104" s="568"/>
      <c r="FQ104" s="568"/>
      <c r="FR104" s="568"/>
      <c r="FS104" s="568"/>
      <c r="FT104" s="568"/>
      <c r="FU104" s="568"/>
      <c r="FV104" s="568"/>
      <c r="FW104" s="568"/>
      <c r="FX104" s="568"/>
      <c r="FY104" s="568"/>
      <c r="FZ104" s="568"/>
      <c r="GA104" s="568"/>
      <c r="GB104" s="568"/>
      <c r="GC104" s="568"/>
      <c r="GD104" s="568"/>
      <c r="GE104" s="568"/>
      <c r="GF104" s="568"/>
      <c r="GG104" s="568"/>
      <c r="GH104" s="568"/>
      <c r="GI104" s="568"/>
      <c r="GJ104" s="568"/>
      <c r="GK104" s="568"/>
      <c r="GL104" s="568"/>
      <c r="GM104" s="568"/>
      <c r="GN104" s="568"/>
      <c r="GO104" s="568"/>
      <c r="GP104" s="568"/>
      <c r="GQ104" s="568"/>
      <c r="GR104" s="568"/>
      <c r="GS104" s="568"/>
      <c r="GT104" s="568"/>
      <c r="GU104" s="568"/>
      <c r="GV104" s="568"/>
      <c r="GW104" s="568"/>
      <c r="GX104" s="568"/>
      <c r="GY104" s="568"/>
      <c r="GZ104" s="568"/>
      <c r="HA104" s="568"/>
      <c r="HB104" s="568"/>
      <c r="HC104" s="568"/>
      <c r="HD104" s="568"/>
      <c r="HE104" s="568"/>
      <c r="HF104" s="568"/>
      <c r="HG104" s="568"/>
      <c r="HH104" s="568"/>
      <c r="HI104" s="568"/>
      <c r="HJ104" s="568"/>
      <c r="HK104" s="568"/>
      <c r="HL104" s="568"/>
      <c r="HM104" s="568"/>
      <c r="HN104" s="568"/>
      <c r="HO104" s="568"/>
      <c r="HP104" s="568"/>
      <c r="HQ104" s="568"/>
      <c r="HR104" s="568"/>
      <c r="HS104" s="568"/>
      <c r="HT104" s="568"/>
      <c r="HU104" s="568"/>
    </row>
    <row r="105" spans="2:229" s="578" customFormat="1">
      <c r="B105" s="591"/>
      <c r="AL105" s="568"/>
      <c r="AM105" s="568"/>
      <c r="AN105" s="568"/>
      <c r="AO105" s="568"/>
      <c r="AP105" s="568"/>
      <c r="AQ105" s="568"/>
      <c r="AR105" s="568"/>
      <c r="AS105" s="568"/>
      <c r="AT105" s="568"/>
      <c r="AU105" s="568"/>
      <c r="AV105" s="568"/>
      <c r="AW105" s="568"/>
      <c r="AX105" s="568"/>
      <c r="AY105" s="568"/>
      <c r="AZ105" s="568"/>
      <c r="BA105" s="568"/>
      <c r="BB105" s="568"/>
      <c r="BC105" s="568"/>
      <c r="BD105" s="568"/>
      <c r="BE105" s="568"/>
      <c r="BF105" s="568"/>
      <c r="BG105" s="568"/>
      <c r="BH105" s="568"/>
      <c r="BI105" s="568"/>
      <c r="BJ105" s="568"/>
      <c r="BK105" s="568"/>
      <c r="BL105" s="568"/>
      <c r="BM105" s="568"/>
      <c r="BN105" s="568"/>
      <c r="BO105" s="568"/>
      <c r="BP105" s="568"/>
      <c r="BQ105" s="568"/>
      <c r="BR105" s="568"/>
      <c r="BS105" s="568"/>
      <c r="BT105" s="568"/>
      <c r="BU105" s="568"/>
      <c r="BV105" s="568"/>
      <c r="BW105" s="568"/>
      <c r="BX105" s="568"/>
      <c r="BY105" s="568"/>
      <c r="BZ105" s="568"/>
      <c r="CA105" s="568"/>
      <c r="CB105" s="568"/>
      <c r="CC105" s="568"/>
      <c r="CD105" s="568"/>
      <c r="CE105" s="568"/>
      <c r="CF105" s="568"/>
      <c r="CG105" s="568"/>
      <c r="CH105" s="568"/>
      <c r="CI105" s="568"/>
      <c r="CJ105" s="568"/>
      <c r="CK105" s="568"/>
      <c r="CL105" s="568"/>
      <c r="CM105" s="568"/>
      <c r="CN105" s="568"/>
      <c r="CO105" s="568"/>
      <c r="CP105" s="568"/>
      <c r="CQ105" s="568"/>
      <c r="CR105" s="568"/>
      <c r="CS105" s="568"/>
      <c r="CT105" s="568"/>
      <c r="CU105" s="568"/>
      <c r="CV105" s="568"/>
      <c r="CW105" s="568"/>
      <c r="CX105" s="568"/>
      <c r="CY105" s="568"/>
      <c r="CZ105" s="568"/>
      <c r="DA105" s="568"/>
      <c r="DB105" s="568"/>
      <c r="DC105" s="568"/>
      <c r="DD105" s="568"/>
      <c r="DE105" s="568"/>
      <c r="DF105" s="568"/>
      <c r="DG105" s="568"/>
      <c r="DH105" s="568"/>
      <c r="DI105" s="568"/>
      <c r="DJ105" s="568"/>
      <c r="DK105" s="568"/>
      <c r="DL105" s="568"/>
      <c r="DM105" s="568"/>
      <c r="DN105" s="568"/>
      <c r="DO105" s="568"/>
      <c r="DP105" s="568"/>
      <c r="DQ105" s="568"/>
      <c r="DR105" s="568"/>
      <c r="DS105" s="568"/>
      <c r="DT105" s="568"/>
      <c r="DU105" s="568"/>
      <c r="DV105" s="568"/>
      <c r="DW105" s="568"/>
      <c r="DX105" s="568"/>
      <c r="DY105" s="568"/>
      <c r="DZ105" s="568"/>
      <c r="EA105" s="568"/>
      <c r="EB105" s="568"/>
      <c r="EC105" s="568"/>
      <c r="ED105" s="568"/>
      <c r="EE105" s="568"/>
      <c r="EF105" s="568"/>
      <c r="EG105" s="568"/>
      <c r="EH105" s="568"/>
      <c r="EI105" s="568"/>
      <c r="EJ105" s="568"/>
      <c r="EK105" s="568"/>
      <c r="EL105" s="568"/>
      <c r="EM105" s="568"/>
      <c r="EN105" s="568"/>
      <c r="EO105" s="568"/>
      <c r="EP105" s="568"/>
      <c r="EQ105" s="568"/>
      <c r="ER105" s="568"/>
      <c r="ES105" s="568"/>
      <c r="ET105" s="568"/>
      <c r="EU105" s="568"/>
      <c r="EV105" s="568"/>
      <c r="EW105" s="568"/>
      <c r="EX105" s="568"/>
      <c r="EY105" s="568"/>
      <c r="EZ105" s="568"/>
      <c r="FA105" s="568"/>
      <c r="FB105" s="568"/>
      <c r="FC105" s="568"/>
      <c r="FD105" s="568"/>
      <c r="FE105" s="568"/>
      <c r="FF105" s="568"/>
      <c r="FG105" s="568"/>
      <c r="FH105" s="568"/>
      <c r="FI105" s="568"/>
      <c r="FJ105" s="568"/>
      <c r="FK105" s="568"/>
      <c r="FL105" s="568"/>
      <c r="FM105" s="568"/>
      <c r="FN105" s="568"/>
      <c r="FO105" s="568"/>
      <c r="FP105" s="568"/>
      <c r="FQ105" s="568"/>
      <c r="FR105" s="568"/>
      <c r="FS105" s="568"/>
      <c r="FT105" s="568"/>
      <c r="FU105" s="568"/>
      <c r="FV105" s="568"/>
      <c r="FW105" s="568"/>
      <c r="FX105" s="568"/>
      <c r="FY105" s="568"/>
      <c r="FZ105" s="568"/>
      <c r="GA105" s="568"/>
      <c r="GB105" s="568"/>
      <c r="GC105" s="568"/>
      <c r="GD105" s="568"/>
      <c r="GE105" s="568"/>
      <c r="GF105" s="568"/>
      <c r="GG105" s="568"/>
      <c r="GH105" s="568"/>
      <c r="GI105" s="568"/>
      <c r="GJ105" s="568"/>
      <c r="GK105" s="568"/>
      <c r="GL105" s="568"/>
      <c r="GM105" s="568"/>
      <c r="GN105" s="568"/>
      <c r="GO105" s="568"/>
      <c r="GP105" s="568"/>
      <c r="GQ105" s="568"/>
      <c r="GR105" s="568"/>
      <c r="GS105" s="568"/>
      <c r="GT105" s="568"/>
      <c r="GU105" s="568"/>
      <c r="GV105" s="568"/>
      <c r="GW105" s="568"/>
      <c r="GX105" s="568"/>
      <c r="GY105" s="568"/>
      <c r="GZ105" s="568"/>
      <c r="HA105" s="568"/>
      <c r="HB105" s="568"/>
      <c r="HC105" s="568"/>
      <c r="HD105" s="568"/>
      <c r="HE105" s="568"/>
      <c r="HF105" s="568"/>
      <c r="HG105" s="568"/>
      <c r="HH105" s="568"/>
      <c r="HI105" s="568"/>
      <c r="HJ105" s="568"/>
      <c r="HK105" s="568"/>
      <c r="HL105" s="568"/>
      <c r="HM105" s="568"/>
      <c r="HN105" s="568"/>
      <c r="HO105" s="568"/>
      <c r="HP105" s="568"/>
      <c r="HQ105" s="568"/>
      <c r="HR105" s="568"/>
      <c r="HS105" s="568"/>
      <c r="HT105" s="568"/>
      <c r="HU105" s="568"/>
    </row>
    <row r="106" spans="2:229" s="578" customFormat="1">
      <c r="B106" s="591"/>
      <c r="AL106" s="568"/>
      <c r="AM106" s="568"/>
      <c r="AN106" s="568"/>
      <c r="AO106" s="568"/>
      <c r="AP106" s="568"/>
      <c r="AQ106" s="568"/>
      <c r="AR106" s="568"/>
      <c r="AS106" s="568"/>
      <c r="AT106" s="568"/>
      <c r="AU106" s="568"/>
      <c r="AV106" s="568"/>
      <c r="AW106" s="568"/>
      <c r="AX106" s="568"/>
      <c r="AY106" s="568"/>
      <c r="AZ106" s="568"/>
      <c r="BA106" s="568"/>
      <c r="BB106" s="568"/>
      <c r="BC106" s="568"/>
      <c r="BD106" s="568"/>
      <c r="BE106" s="568"/>
      <c r="BF106" s="568"/>
      <c r="BG106" s="568"/>
      <c r="BH106" s="568"/>
      <c r="BI106" s="568"/>
      <c r="BJ106" s="568"/>
      <c r="BK106" s="568"/>
      <c r="BL106" s="568"/>
      <c r="BM106" s="568"/>
      <c r="BN106" s="568"/>
      <c r="BO106" s="568"/>
      <c r="BP106" s="568"/>
      <c r="BQ106" s="568"/>
      <c r="BR106" s="568"/>
      <c r="BS106" s="568"/>
      <c r="BT106" s="568"/>
      <c r="BU106" s="568"/>
      <c r="BV106" s="568"/>
      <c r="BW106" s="568"/>
      <c r="BX106" s="568"/>
      <c r="BY106" s="568"/>
      <c r="BZ106" s="568"/>
      <c r="CA106" s="568"/>
      <c r="CB106" s="568"/>
      <c r="CC106" s="568"/>
      <c r="CD106" s="568"/>
      <c r="CE106" s="568"/>
      <c r="CF106" s="568"/>
      <c r="CG106" s="568"/>
      <c r="CH106" s="568"/>
      <c r="CI106" s="568"/>
      <c r="CJ106" s="568"/>
      <c r="CK106" s="568"/>
      <c r="CL106" s="568"/>
      <c r="CM106" s="568"/>
      <c r="CN106" s="568"/>
      <c r="CO106" s="568"/>
      <c r="CP106" s="568"/>
      <c r="CQ106" s="568"/>
      <c r="CR106" s="568"/>
      <c r="CS106" s="568"/>
      <c r="CT106" s="568"/>
      <c r="CU106" s="568"/>
      <c r="CV106" s="568"/>
      <c r="CW106" s="568"/>
      <c r="CX106" s="568"/>
      <c r="CY106" s="568"/>
      <c r="CZ106" s="568"/>
      <c r="DA106" s="568"/>
      <c r="DB106" s="568"/>
      <c r="DC106" s="568"/>
      <c r="DD106" s="568"/>
      <c r="DE106" s="568"/>
      <c r="DF106" s="568"/>
      <c r="DG106" s="568"/>
      <c r="DH106" s="568"/>
      <c r="DI106" s="568"/>
      <c r="DJ106" s="568"/>
      <c r="DK106" s="568"/>
      <c r="DL106" s="568"/>
      <c r="DM106" s="568"/>
      <c r="DN106" s="568"/>
      <c r="DO106" s="568"/>
      <c r="DP106" s="568"/>
      <c r="DQ106" s="568"/>
      <c r="DR106" s="568"/>
      <c r="DS106" s="568"/>
      <c r="DT106" s="568"/>
      <c r="DU106" s="568"/>
      <c r="DV106" s="568"/>
      <c r="DW106" s="568"/>
      <c r="DX106" s="568"/>
      <c r="DY106" s="568"/>
      <c r="DZ106" s="568"/>
      <c r="EA106" s="568"/>
      <c r="EB106" s="568"/>
      <c r="EC106" s="568"/>
      <c r="ED106" s="568"/>
      <c r="EE106" s="568"/>
      <c r="EF106" s="568"/>
      <c r="EG106" s="568"/>
      <c r="EH106" s="568"/>
      <c r="EI106" s="568"/>
      <c r="EJ106" s="568"/>
      <c r="EK106" s="568"/>
      <c r="EL106" s="568"/>
      <c r="EM106" s="568"/>
      <c r="EN106" s="568"/>
      <c r="EO106" s="568"/>
      <c r="EP106" s="568"/>
      <c r="EQ106" s="568"/>
      <c r="ER106" s="568"/>
      <c r="ES106" s="568"/>
      <c r="ET106" s="568"/>
      <c r="EU106" s="568"/>
      <c r="EV106" s="568"/>
      <c r="EW106" s="568"/>
      <c r="EX106" s="568"/>
      <c r="EY106" s="568"/>
      <c r="EZ106" s="568"/>
      <c r="FA106" s="568"/>
      <c r="FB106" s="568"/>
      <c r="FC106" s="568"/>
      <c r="FD106" s="568"/>
      <c r="FE106" s="568"/>
      <c r="FF106" s="568"/>
      <c r="FG106" s="568"/>
      <c r="FH106" s="568"/>
      <c r="FI106" s="568"/>
      <c r="FJ106" s="568"/>
      <c r="FK106" s="568"/>
      <c r="FL106" s="568"/>
      <c r="FM106" s="568"/>
      <c r="FN106" s="568"/>
      <c r="FO106" s="568"/>
      <c r="FP106" s="568"/>
      <c r="FQ106" s="568"/>
      <c r="FR106" s="568"/>
      <c r="FS106" s="568"/>
      <c r="FT106" s="568"/>
      <c r="FU106" s="568"/>
      <c r="FV106" s="568"/>
      <c r="FW106" s="568"/>
      <c r="FX106" s="568"/>
      <c r="FY106" s="568"/>
      <c r="FZ106" s="568"/>
      <c r="GA106" s="568"/>
      <c r="GB106" s="568"/>
      <c r="GC106" s="568"/>
      <c r="GD106" s="568"/>
      <c r="GE106" s="568"/>
      <c r="GF106" s="568"/>
      <c r="GG106" s="568"/>
      <c r="GH106" s="568"/>
      <c r="GI106" s="568"/>
      <c r="GJ106" s="568"/>
      <c r="GK106" s="568"/>
      <c r="GL106" s="568"/>
      <c r="GM106" s="568"/>
      <c r="GN106" s="568"/>
      <c r="GO106" s="568"/>
      <c r="GP106" s="568"/>
      <c r="GQ106" s="568"/>
      <c r="GR106" s="568"/>
      <c r="GS106" s="568"/>
      <c r="GT106" s="568"/>
      <c r="GU106" s="568"/>
      <c r="GV106" s="568"/>
      <c r="GW106" s="568"/>
      <c r="GX106" s="568"/>
      <c r="GY106" s="568"/>
      <c r="GZ106" s="568"/>
      <c r="HA106" s="568"/>
      <c r="HB106" s="568"/>
      <c r="HC106" s="568"/>
      <c r="HD106" s="568"/>
      <c r="HE106" s="568"/>
      <c r="HF106" s="568"/>
      <c r="HG106" s="568"/>
      <c r="HH106" s="568"/>
      <c r="HI106" s="568"/>
      <c r="HJ106" s="568"/>
      <c r="HK106" s="568"/>
      <c r="HL106" s="568"/>
      <c r="HM106" s="568"/>
      <c r="HN106" s="568"/>
      <c r="HO106" s="568"/>
      <c r="HP106" s="568"/>
      <c r="HQ106" s="568"/>
      <c r="HR106" s="568"/>
      <c r="HS106" s="568"/>
      <c r="HT106" s="568"/>
      <c r="HU106" s="568"/>
    </row>
    <row r="107" spans="2:229" s="578" customFormat="1">
      <c r="B107" s="591"/>
      <c r="AL107" s="568"/>
      <c r="AM107" s="568"/>
      <c r="AN107" s="568"/>
      <c r="AO107" s="568"/>
      <c r="AP107" s="568"/>
      <c r="AQ107" s="568"/>
      <c r="AR107" s="568"/>
      <c r="AS107" s="568"/>
      <c r="AT107" s="568"/>
      <c r="AU107" s="568"/>
      <c r="AV107" s="568"/>
      <c r="AW107" s="568"/>
      <c r="AX107" s="568"/>
      <c r="AY107" s="568"/>
      <c r="AZ107" s="568"/>
      <c r="BA107" s="568"/>
      <c r="BB107" s="568"/>
      <c r="BC107" s="568"/>
      <c r="BD107" s="568"/>
      <c r="BE107" s="568"/>
      <c r="BF107" s="568"/>
      <c r="BG107" s="568"/>
      <c r="BH107" s="568"/>
      <c r="BI107" s="568"/>
      <c r="BJ107" s="568"/>
      <c r="BK107" s="568"/>
      <c r="BL107" s="568"/>
      <c r="BM107" s="568"/>
      <c r="BN107" s="568"/>
      <c r="BO107" s="568"/>
      <c r="BP107" s="568"/>
      <c r="BQ107" s="568"/>
      <c r="BR107" s="568"/>
      <c r="BS107" s="568"/>
      <c r="BT107" s="568"/>
      <c r="BU107" s="568"/>
      <c r="BV107" s="568"/>
      <c r="BW107" s="568"/>
      <c r="BX107" s="568"/>
      <c r="BY107" s="568"/>
      <c r="BZ107" s="568"/>
      <c r="CA107" s="568"/>
      <c r="CB107" s="568"/>
      <c r="CC107" s="568"/>
      <c r="CD107" s="568"/>
      <c r="CE107" s="568"/>
      <c r="CF107" s="568"/>
      <c r="CG107" s="568"/>
      <c r="CH107" s="568"/>
      <c r="CI107" s="568"/>
      <c r="CJ107" s="568"/>
      <c r="CK107" s="568"/>
      <c r="CL107" s="568"/>
      <c r="CM107" s="568"/>
      <c r="CN107" s="568"/>
      <c r="CO107" s="568"/>
      <c r="CP107" s="568"/>
      <c r="CQ107" s="568"/>
      <c r="CR107" s="568"/>
      <c r="CS107" s="568"/>
      <c r="CT107" s="568"/>
      <c r="CU107" s="568"/>
      <c r="CV107" s="568"/>
      <c r="CW107" s="568"/>
      <c r="CX107" s="568"/>
      <c r="CY107" s="568"/>
      <c r="CZ107" s="568"/>
      <c r="DA107" s="568"/>
      <c r="DB107" s="568"/>
      <c r="DC107" s="568"/>
      <c r="DD107" s="568"/>
      <c r="DE107" s="568"/>
      <c r="DF107" s="568"/>
      <c r="DG107" s="568"/>
      <c r="DH107" s="568"/>
      <c r="DI107" s="568"/>
      <c r="DJ107" s="568"/>
      <c r="DK107" s="568"/>
      <c r="DL107" s="568"/>
      <c r="DM107" s="568"/>
      <c r="DN107" s="568"/>
      <c r="DO107" s="568"/>
      <c r="DP107" s="568"/>
      <c r="DQ107" s="568"/>
      <c r="DR107" s="568"/>
      <c r="DS107" s="568"/>
      <c r="DT107" s="568"/>
      <c r="DU107" s="568"/>
      <c r="DV107" s="568"/>
      <c r="DW107" s="568"/>
      <c r="DX107" s="568"/>
      <c r="DY107" s="568"/>
      <c r="DZ107" s="568"/>
      <c r="EA107" s="568"/>
      <c r="EB107" s="568"/>
      <c r="EC107" s="568"/>
      <c r="ED107" s="568"/>
      <c r="EE107" s="568"/>
      <c r="EF107" s="568"/>
      <c r="EG107" s="568"/>
      <c r="EH107" s="568"/>
      <c r="EI107" s="568"/>
      <c r="EJ107" s="568"/>
      <c r="EK107" s="568"/>
      <c r="EL107" s="568"/>
      <c r="EM107" s="568"/>
      <c r="EN107" s="568"/>
      <c r="EO107" s="568"/>
      <c r="EP107" s="568"/>
      <c r="EQ107" s="568"/>
      <c r="ER107" s="568"/>
      <c r="ES107" s="568"/>
      <c r="ET107" s="568"/>
      <c r="EU107" s="568"/>
      <c r="EV107" s="568"/>
      <c r="EW107" s="568"/>
      <c r="EX107" s="568"/>
      <c r="EY107" s="568"/>
      <c r="EZ107" s="568"/>
      <c r="FA107" s="568"/>
      <c r="FB107" s="568"/>
      <c r="FC107" s="568"/>
      <c r="FD107" s="568"/>
      <c r="FE107" s="568"/>
      <c r="FF107" s="568"/>
      <c r="FG107" s="568"/>
      <c r="FH107" s="568"/>
      <c r="FI107" s="568"/>
      <c r="FJ107" s="568"/>
      <c r="FK107" s="568"/>
      <c r="FL107" s="568"/>
      <c r="FM107" s="568"/>
      <c r="FN107" s="568"/>
      <c r="FO107" s="568"/>
      <c r="FP107" s="568"/>
      <c r="FQ107" s="568"/>
      <c r="FR107" s="568"/>
      <c r="FS107" s="568"/>
      <c r="FT107" s="568"/>
      <c r="FU107" s="568"/>
      <c r="FV107" s="568"/>
      <c r="FW107" s="568"/>
      <c r="FX107" s="568"/>
      <c r="FY107" s="568"/>
      <c r="FZ107" s="568"/>
      <c r="GA107" s="568"/>
      <c r="GB107" s="568"/>
      <c r="GC107" s="568"/>
      <c r="GD107" s="568"/>
      <c r="GE107" s="568"/>
      <c r="GF107" s="568"/>
      <c r="GG107" s="568"/>
      <c r="GH107" s="568"/>
      <c r="GI107" s="568"/>
      <c r="GJ107" s="568"/>
      <c r="GK107" s="568"/>
      <c r="GL107" s="568"/>
      <c r="GM107" s="568"/>
      <c r="GN107" s="568"/>
      <c r="GO107" s="568"/>
      <c r="GP107" s="568"/>
      <c r="GQ107" s="568"/>
      <c r="GR107" s="568"/>
      <c r="GS107" s="568"/>
      <c r="GT107" s="568"/>
      <c r="GU107" s="568"/>
      <c r="GV107" s="568"/>
      <c r="GW107" s="568"/>
      <c r="GX107" s="568"/>
      <c r="GY107" s="568"/>
      <c r="GZ107" s="568"/>
      <c r="HA107" s="568"/>
      <c r="HB107" s="568"/>
      <c r="HC107" s="568"/>
      <c r="HD107" s="568"/>
      <c r="HE107" s="568"/>
      <c r="HF107" s="568"/>
      <c r="HG107" s="568"/>
      <c r="HH107" s="568"/>
      <c r="HI107" s="568"/>
      <c r="HJ107" s="568"/>
      <c r="HK107" s="568"/>
      <c r="HL107" s="568"/>
      <c r="HM107" s="568"/>
      <c r="HN107" s="568"/>
      <c r="HO107" s="568"/>
      <c r="HP107" s="568"/>
      <c r="HQ107" s="568"/>
      <c r="HR107" s="568"/>
      <c r="HS107" s="568"/>
      <c r="HT107" s="568"/>
      <c r="HU107" s="568"/>
    </row>
    <row r="108" spans="2:229" s="578" customFormat="1">
      <c r="B108" s="591"/>
      <c r="AL108" s="568"/>
      <c r="AM108" s="568"/>
      <c r="AN108" s="568"/>
      <c r="AO108" s="568"/>
      <c r="AP108" s="568"/>
      <c r="AQ108" s="568"/>
      <c r="AR108" s="568"/>
      <c r="AS108" s="568"/>
      <c r="AT108" s="568"/>
      <c r="AU108" s="568"/>
      <c r="AV108" s="568"/>
      <c r="AW108" s="568"/>
      <c r="AX108" s="568"/>
      <c r="AY108" s="568"/>
      <c r="AZ108" s="568"/>
      <c r="BA108" s="568"/>
      <c r="BB108" s="568"/>
      <c r="BC108" s="568"/>
      <c r="BD108" s="568"/>
      <c r="BE108" s="568"/>
      <c r="BF108" s="568"/>
      <c r="BG108" s="568"/>
      <c r="BH108" s="568"/>
      <c r="BI108" s="568"/>
      <c r="BJ108" s="568"/>
      <c r="BK108" s="568"/>
      <c r="BL108" s="568"/>
      <c r="BM108" s="568"/>
      <c r="BN108" s="568"/>
      <c r="BO108" s="568"/>
      <c r="BP108" s="568"/>
      <c r="BQ108" s="568"/>
      <c r="BR108" s="568"/>
      <c r="BS108" s="568"/>
      <c r="BT108" s="568"/>
      <c r="BU108" s="568"/>
      <c r="BV108" s="568"/>
      <c r="BW108" s="568"/>
      <c r="BX108" s="568"/>
      <c r="BY108" s="568"/>
      <c r="BZ108" s="568"/>
      <c r="CA108" s="568"/>
      <c r="CB108" s="568"/>
      <c r="CC108" s="568"/>
      <c r="CD108" s="568"/>
      <c r="CE108" s="568"/>
      <c r="CF108" s="568"/>
      <c r="CG108" s="568"/>
      <c r="CH108" s="568"/>
      <c r="CI108" s="568"/>
      <c r="CJ108" s="568"/>
      <c r="CK108" s="568"/>
      <c r="CL108" s="568"/>
      <c r="CM108" s="568"/>
      <c r="CN108" s="568"/>
      <c r="CO108" s="568"/>
      <c r="CP108" s="568"/>
      <c r="CQ108" s="568"/>
      <c r="CR108" s="568"/>
      <c r="CS108" s="568"/>
      <c r="CT108" s="568"/>
      <c r="CU108" s="568"/>
      <c r="CV108" s="568"/>
      <c r="CW108" s="568"/>
      <c r="CX108" s="568"/>
      <c r="CY108" s="568"/>
      <c r="CZ108" s="568"/>
      <c r="DA108" s="568"/>
      <c r="DB108" s="568"/>
      <c r="DC108" s="568"/>
      <c r="DD108" s="568"/>
      <c r="DE108" s="568"/>
      <c r="DF108" s="568"/>
      <c r="DG108" s="568"/>
      <c r="DH108" s="568"/>
      <c r="DI108" s="568"/>
      <c r="DJ108" s="568"/>
      <c r="DK108" s="568"/>
      <c r="DL108" s="568"/>
      <c r="DM108" s="568"/>
      <c r="DN108" s="568"/>
      <c r="DO108" s="568"/>
      <c r="DP108" s="568"/>
      <c r="DQ108" s="568"/>
      <c r="DR108" s="568"/>
      <c r="DS108" s="568"/>
      <c r="DT108" s="568"/>
      <c r="DU108" s="568"/>
      <c r="DV108" s="568"/>
      <c r="DW108" s="568"/>
      <c r="DX108" s="568"/>
      <c r="DY108" s="568"/>
      <c r="DZ108" s="568"/>
      <c r="EA108" s="568"/>
      <c r="EB108" s="568"/>
      <c r="EC108" s="568"/>
      <c r="ED108" s="568"/>
      <c r="EE108" s="568"/>
      <c r="EF108" s="568"/>
      <c r="EG108" s="568"/>
      <c r="EH108" s="568"/>
      <c r="EI108" s="568"/>
      <c r="EJ108" s="568"/>
      <c r="EK108" s="568"/>
      <c r="EL108" s="568"/>
      <c r="EM108" s="568"/>
      <c r="EN108" s="568"/>
      <c r="EO108" s="568"/>
      <c r="EP108" s="568"/>
      <c r="EQ108" s="568"/>
      <c r="ER108" s="568"/>
      <c r="ES108" s="568"/>
      <c r="ET108" s="568"/>
      <c r="EU108" s="568"/>
      <c r="EV108" s="568"/>
      <c r="EW108" s="568"/>
      <c r="EX108" s="568"/>
      <c r="EY108" s="568"/>
      <c r="EZ108" s="568"/>
      <c r="FA108" s="568"/>
      <c r="FB108" s="568"/>
      <c r="FC108" s="568"/>
      <c r="FD108" s="568"/>
      <c r="FE108" s="568"/>
      <c r="FF108" s="568"/>
      <c r="FG108" s="568"/>
      <c r="FH108" s="568"/>
      <c r="FI108" s="568"/>
      <c r="FJ108" s="568"/>
      <c r="FK108" s="568"/>
      <c r="FL108" s="568"/>
      <c r="FM108" s="568"/>
      <c r="FN108" s="568"/>
      <c r="FO108" s="568"/>
      <c r="FP108" s="568"/>
      <c r="FQ108" s="568"/>
      <c r="FR108" s="568"/>
      <c r="FS108" s="568"/>
      <c r="FT108" s="568"/>
      <c r="FU108" s="568"/>
      <c r="FV108" s="568"/>
      <c r="FW108" s="568"/>
      <c r="FX108" s="568"/>
      <c r="FY108" s="568"/>
      <c r="FZ108" s="568"/>
      <c r="GA108" s="568"/>
      <c r="GB108" s="568"/>
      <c r="GC108" s="568"/>
      <c r="GD108" s="568"/>
      <c r="GE108" s="568"/>
      <c r="GF108" s="568"/>
      <c r="GG108" s="568"/>
      <c r="GH108" s="568"/>
      <c r="GI108" s="568"/>
      <c r="GJ108" s="568"/>
      <c r="GK108" s="568"/>
      <c r="GL108" s="568"/>
      <c r="GM108" s="568"/>
      <c r="GN108" s="568"/>
      <c r="GO108" s="568"/>
      <c r="GP108" s="568"/>
      <c r="GQ108" s="568"/>
      <c r="GR108" s="568"/>
      <c r="GS108" s="568"/>
      <c r="GT108" s="568"/>
      <c r="GU108" s="568"/>
      <c r="GV108" s="568"/>
      <c r="GW108" s="568"/>
      <c r="GX108" s="568"/>
      <c r="GY108" s="568"/>
      <c r="GZ108" s="568"/>
      <c r="HA108" s="568"/>
      <c r="HB108" s="568"/>
      <c r="HC108" s="568"/>
      <c r="HD108" s="568"/>
      <c r="HE108" s="568"/>
      <c r="HF108" s="568"/>
      <c r="HG108" s="568"/>
      <c r="HH108" s="568"/>
      <c r="HI108" s="568"/>
      <c r="HJ108" s="568"/>
      <c r="HK108" s="568"/>
      <c r="HL108" s="568"/>
      <c r="HM108" s="568"/>
      <c r="HN108" s="568"/>
      <c r="HO108" s="568"/>
      <c r="HP108" s="568"/>
      <c r="HQ108" s="568"/>
      <c r="HR108" s="568"/>
      <c r="HS108" s="568"/>
      <c r="HT108" s="568"/>
      <c r="HU108" s="568"/>
    </row>
    <row r="109" spans="2:229" s="578" customFormat="1">
      <c r="B109" s="591"/>
      <c r="AL109" s="568"/>
      <c r="AM109" s="568"/>
      <c r="AN109" s="568"/>
      <c r="AO109" s="568"/>
      <c r="AP109" s="568"/>
      <c r="AQ109" s="568"/>
      <c r="AR109" s="568"/>
      <c r="AS109" s="568"/>
      <c r="AT109" s="568"/>
      <c r="AU109" s="568"/>
      <c r="AV109" s="568"/>
      <c r="AW109" s="568"/>
      <c r="AX109" s="568"/>
      <c r="AY109" s="568"/>
      <c r="AZ109" s="568"/>
      <c r="BA109" s="568"/>
      <c r="BB109" s="568"/>
      <c r="BC109" s="568"/>
      <c r="BD109" s="568"/>
      <c r="BE109" s="568"/>
      <c r="BF109" s="568"/>
      <c r="BG109" s="568"/>
      <c r="BH109" s="568"/>
      <c r="BI109" s="568"/>
      <c r="BJ109" s="568"/>
      <c r="BK109" s="568"/>
      <c r="BL109" s="568"/>
      <c r="BM109" s="568"/>
      <c r="BN109" s="568"/>
      <c r="BO109" s="568"/>
      <c r="BP109" s="568"/>
      <c r="BQ109" s="568"/>
      <c r="BR109" s="568"/>
      <c r="BS109" s="568"/>
      <c r="BT109" s="568"/>
      <c r="BU109" s="568"/>
      <c r="BV109" s="568"/>
      <c r="BW109" s="568"/>
      <c r="BX109" s="568"/>
      <c r="BY109" s="568"/>
      <c r="BZ109" s="568"/>
      <c r="CA109" s="568"/>
      <c r="CB109" s="568"/>
      <c r="CC109" s="568"/>
      <c r="CD109" s="568"/>
      <c r="CE109" s="568"/>
      <c r="CF109" s="568"/>
      <c r="CG109" s="568"/>
      <c r="CH109" s="568"/>
      <c r="CI109" s="568"/>
      <c r="CJ109" s="568"/>
      <c r="CK109" s="568"/>
      <c r="CL109" s="568"/>
      <c r="CM109" s="568"/>
      <c r="CN109" s="568"/>
      <c r="CO109" s="568"/>
      <c r="CP109" s="568"/>
      <c r="CQ109" s="568"/>
      <c r="CR109" s="568"/>
      <c r="CS109" s="568"/>
      <c r="CT109" s="568"/>
      <c r="CU109" s="568"/>
      <c r="CV109" s="568"/>
      <c r="CW109" s="568"/>
      <c r="CX109" s="568"/>
      <c r="CY109" s="568"/>
      <c r="CZ109" s="568"/>
      <c r="DA109" s="568"/>
      <c r="DB109" s="568"/>
      <c r="DC109" s="568"/>
      <c r="DD109" s="568"/>
      <c r="DE109" s="568"/>
      <c r="DF109" s="568"/>
      <c r="DG109" s="568"/>
      <c r="DH109" s="568"/>
      <c r="DI109" s="568"/>
      <c r="DJ109" s="568"/>
      <c r="DK109" s="568"/>
      <c r="DL109" s="568"/>
      <c r="DM109" s="568"/>
      <c r="DN109" s="568"/>
      <c r="DO109" s="568"/>
      <c r="DP109" s="568"/>
      <c r="DQ109" s="568"/>
      <c r="DR109" s="568"/>
      <c r="DS109" s="568"/>
      <c r="DT109" s="568"/>
      <c r="DU109" s="568"/>
      <c r="DV109" s="568"/>
      <c r="DW109" s="568"/>
      <c r="DX109" s="568"/>
      <c r="DY109" s="568"/>
      <c r="DZ109" s="568"/>
      <c r="EA109" s="568"/>
      <c r="EB109" s="568"/>
      <c r="EC109" s="568"/>
      <c r="ED109" s="568"/>
      <c r="EE109" s="568"/>
      <c r="EF109" s="568"/>
      <c r="EG109" s="568"/>
      <c r="EH109" s="568"/>
      <c r="EI109" s="568"/>
      <c r="EJ109" s="568"/>
      <c r="EK109" s="568"/>
      <c r="EL109" s="568"/>
      <c r="EM109" s="568"/>
      <c r="EN109" s="568"/>
      <c r="EO109" s="568"/>
      <c r="EP109" s="568"/>
      <c r="EQ109" s="568"/>
      <c r="ER109" s="568"/>
      <c r="ES109" s="568"/>
      <c r="ET109" s="568"/>
      <c r="EU109" s="568"/>
      <c r="EV109" s="568"/>
      <c r="EW109" s="568"/>
      <c r="EX109" s="568"/>
      <c r="EY109" s="568"/>
      <c r="EZ109" s="568"/>
      <c r="FA109" s="568"/>
      <c r="FB109" s="568"/>
      <c r="FC109" s="568"/>
      <c r="FD109" s="568"/>
      <c r="FE109" s="568"/>
      <c r="FF109" s="568"/>
      <c r="FG109" s="568"/>
      <c r="FH109" s="568"/>
      <c r="FI109" s="568"/>
      <c r="FJ109" s="568"/>
      <c r="FK109" s="568"/>
      <c r="FL109" s="568"/>
      <c r="FM109" s="568"/>
      <c r="FN109" s="568"/>
      <c r="FO109" s="568"/>
      <c r="FP109" s="568"/>
      <c r="FQ109" s="568"/>
      <c r="FR109" s="568"/>
      <c r="FS109" s="568"/>
      <c r="FT109" s="568"/>
      <c r="FU109" s="568"/>
      <c r="FV109" s="568"/>
      <c r="FW109" s="568"/>
      <c r="FX109" s="568"/>
      <c r="FY109" s="568"/>
      <c r="FZ109" s="568"/>
      <c r="GA109" s="568"/>
      <c r="GB109" s="568"/>
      <c r="GC109" s="568"/>
      <c r="GD109" s="568"/>
      <c r="GE109" s="568"/>
      <c r="GF109" s="568"/>
      <c r="GG109" s="568"/>
      <c r="GH109" s="568"/>
      <c r="GI109" s="568"/>
      <c r="GJ109" s="568"/>
      <c r="GK109" s="568"/>
      <c r="GL109" s="568"/>
      <c r="GM109" s="568"/>
      <c r="GN109" s="568"/>
      <c r="GO109" s="568"/>
      <c r="GP109" s="568"/>
      <c r="GQ109" s="568"/>
      <c r="GR109" s="568"/>
      <c r="GS109" s="568"/>
      <c r="GT109" s="568"/>
      <c r="GU109" s="568"/>
      <c r="GV109" s="568"/>
      <c r="GW109" s="568"/>
      <c r="GX109" s="568"/>
      <c r="GY109" s="568"/>
      <c r="GZ109" s="568"/>
      <c r="HA109" s="568"/>
      <c r="HB109" s="568"/>
      <c r="HC109" s="568"/>
      <c r="HD109" s="568"/>
      <c r="HE109" s="568"/>
      <c r="HF109" s="568"/>
      <c r="HG109" s="568"/>
      <c r="HH109" s="568"/>
      <c r="HI109" s="568"/>
      <c r="HJ109" s="568"/>
      <c r="HK109" s="568"/>
      <c r="HL109" s="568"/>
      <c r="HM109" s="568"/>
      <c r="HN109" s="568"/>
      <c r="HO109" s="568"/>
      <c r="HP109" s="568"/>
      <c r="HQ109" s="568"/>
      <c r="HR109" s="568"/>
      <c r="HS109" s="568"/>
      <c r="HT109" s="568"/>
      <c r="HU109" s="568"/>
    </row>
    <row r="110" spans="2:229" s="578" customFormat="1">
      <c r="B110" s="591"/>
      <c r="AL110" s="568"/>
      <c r="AM110" s="568"/>
      <c r="AN110" s="568"/>
      <c r="AO110" s="568"/>
      <c r="AP110" s="568"/>
      <c r="AQ110" s="568"/>
      <c r="AR110" s="568"/>
      <c r="AS110" s="568"/>
      <c r="AT110" s="568"/>
      <c r="AU110" s="568"/>
      <c r="AV110" s="568"/>
      <c r="AW110" s="568"/>
      <c r="AX110" s="568"/>
      <c r="AY110" s="568"/>
      <c r="AZ110" s="568"/>
      <c r="BA110" s="568"/>
      <c r="BB110" s="568"/>
      <c r="BC110" s="568"/>
      <c r="BD110" s="568"/>
      <c r="BE110" s="568"/>
      <c r="BF110" s="568"/>
      <c r="BG110" s="568"/>
      <c r="BH110" s="568"/>
      <c r="BI110" s="568"/>
      <c r="BJ110" s="568"/>
      <c r="BK110" s="568"/>
      <c r="BL110" s="568"/>
      <c r="BM110" s="568"/>
      <c r="BN110" s="568"/>
      <c r="BO110" s="568"/>
      <c r="BP110" s="568"/>
      <c r="BQ110" s="568"/>
      <c r="BR110" s="568"/>
      <c r="BS110" s="568"/>
      <c r="BT110" s="568"/>
      <c r="BU110" s="568"/>
      <c r="BV110" s="568"/>
      <c r="BW110" s="568"/>
      <c r="BX110" s="568"/>
      <c r="BY110" s="568"/>
      <c r="BZ110" s="568"/>
      <c r="CA110" s="568"/>
      <c r="CB110" s="568"/>
      <c r="CC110" s="568"/>
      <c r="CD110" s="568"/>
      <c r="CE110" s="568"/>
      <c r="CF110" s="568"/>
      <c r="CG110" s="568"/>
      <c r="CH110" s="568"/>
      <c r="CI110" s="568"/>
      <c r="CJ110" s="568"/>
      <c r="CK110" s="568"/>
      <c r="CL110" s="568"/>
      <c r="CM110" s="568"/>
      <c r="CN110" s="568"/>
      <c r="CO110" s="568"/>
      <c r="CP110" s="568"/>
      <c r="CQ110" s="568"/>
      <c r="CR110" s="568"/>
      <c r="CS110" s="568"/>
      <c r="CT110" s="568"/>
      <c r="CU110" s="568"/>
      <c r="CV110" s="568"/>
      <c r="CW110" s="568"/>
      <c r="CX110" s="568"/>
      <c r="CY110" s="568"/>
      <c r="CZ110" s="568"/>
      <c r="DA110" s="568"/>
      <c r="DB110" s="568"/>
      <c r="DC110" s="568"/>
      <c r="DD110" s="568"/>
      <c r="DE110" s="568"/>
      <c r="DF110" s="568"/>
      <c r="DG110" s="568"/>
      <c r="DH110" s="568"/>
      <c r="DI110" s="568"/>
      <c r="DJ110" s="568"/>
      <c r="DK110" s="568"/>
      <c r="DL110" s="568"/>
      <c r="DM110" s="568"/>
      <c r="DN110" s="568"/>
      <c r="DO110" s="568"/>
      <c r="DP110" s="568"/>
      <c r="DQ110" s="568"/>
      <c r="DR110" s="568"/>
      <c r="DS110" s="568"/>
      <c r="DT110" s="568"/>
      <c r="DU110" s="568"/>
      <c r="DV110" s="568"/>
      <c r="DW110" s="568"/>
      <c r="DX110" s="568"/>
      <c r="DY110" s="568"/>
      <c r="DZ110" s="568"/>
      <c r="EA110" s="568"/>
      <c r="EB110" s="568"/>
      <c r="EC110" s="568"/>
      <c r="ED110" s="568"/>
      <c r="EE110" s="568"/>
      <c r="EF110" s="568"/>
      <c r="EG110" s="568"/>
      <c r="EH110" s="568"/>
      <c r="EI110" s="568"/>
      <c r="EJ110" s="568"/>
      <c r="EK110" s="568"/>
      <c r="EL110" s="568"/>
      <c r="EM110" s="568"/>
      <c r="EN110" s="568"/>
      <c r="EO110" s="568"/>
      <c r="EP110" s="568"/>
      <c r="EQ110" s="568"/>
      <c r="ER110" s="568"/>
      <c r="ES110" s="568"/>
      <c r="ET110" s="568"/>
      <c r="EU110" s="568"/>
      <c r="EV110" s="568"/>
      <c r="EW110" s="568"/>
      <c r="EX110" s="568"/>
      <c r="EY110" s="568"/>
      <c r="EZ110" s="568"/>
      <c r="FA110" s="568"/>
      <c r="FB110" s="568"/>
      <c r="FC110" s="568"/>
      <c r="FD110" s="568"/>
      <c r="FE110" s="568"/>
      <c r="FF110" s="568"/>
      <c r="FG110" s="568"/>
      <c r="FH110" s="568"/>
      <c r="FI110" s="568"/>
      <c r="FJ110" s="568"/>
      <c r="FK110" s="568"/>
      <c r="FL110" s="568"/>
      <c r="FM110" s="568"/>
      <c r="FN110" s="568"/>
      <c r="FO110" s="568"/>
      <c r="FP110" s="568"/>
      <c r="FQ110" s="568"/>
      <c r="FR110" s="568"/>
      <c r="FS110" s="568"/>
      <c r="FT110" s="568"/>
      <c r="FU110" s="568"/>
      <c r="FV110" s="568"/>
      <c r="FW110" s="568"/>
      <c r="FX110" s="568"/>
      <c r="FY110" s="568"/>
      <c r="FZ110" s="568"/>
      <c r="GA110" s="568"/>
      <c r="GB110" s="568"/>
      <c r="GC110" s="568"/>
      <c r="GD110" s="568"/>
      <c r="GE110" s="568"/>
      <c r="GF110" s="568"/>
      <c r="GG110" s="568"/>
      <c r="GH110" s="568"/>
      <c r="GI110" s="568"/>
      <c r="GJ110" s="568"/>
      <c r="GK110" s="568"/>
      <c r="GL110" s="568"/>
      <c r="GM110" s="568"/>
      <c r="GN110" s="568"/>
      <c r="GO110" s="568"/>
      <c r="GP110" s="568"/>
      <c r="GQ110" s="568"/>
      <c r="GR110" s="568"/>
      <c r="GS110" s="568"/>
      <c r="GT110" s="568"/>
      <c r="GU110" s="568"/>
      <c r="GV110" s="568"/>
      <c r="GW110" s="568"/>
      <c r="GX110" s="568"/>
      <c r="GY110" s="568"/>
      <c r="GZ110" s="568"/>
      <c r="HA110" s="568"/>
      <c r="HB110" s="568"/>
      <c r="HC110" s="568"/>
      <c r="HD110" s="568"/>
      <c r="HE110" s="568"/>
      <c r="HF110" s="568"/>
      <c r="HG110" s="568"/>
      <c r="HH110" s="568"/>
      <c r="HI110" s="568"/>
      <c r="HJ110" s="568"/>
      <c r="HK110" s="568"/>
      <c r="HL110" s="568"/>
      <c r="HM110" s="568"/>
      <c r="HN110" s="568"/>
      <c r="HO110" s="568"/>
      <c r="HP110" s="568"/>
      <c r="HQ110" s="568"/>
      <c r="HR110" s="568"/>
      <c r="HS110" s="568"/>
      <c r="HT110" s="568"/>
      <c r="HU110" s="568"/>
    </row>
    <row r="111" spans="2:229" s="578" customFormat="1">
      <c r="B111" s="591"/>
      <c r="AL111" s="568"/>
      <c r="AM111" s="568"/>
      <c r="AN111" s="568"/>
      <c r="AO111" s="568"/>
      <c r="AP111" s="568"/>
      <c r="AQ111" s="568"/>
      <c r="AR111" s="568"/>
      <c r="AS111" s="568"/>
      <c r="AT111" s="568"/>
      <c r="AU111" s="568"/>
      <c r="AV111" s="568"/>
      <c r="AW111" s="568"/>
      <c r="AX111" s="568"/>
      <c r="AY111" s="568"/>
      <c r="AZ111" s="568"/>
      <c r="BA111" s="568"/>
      <c r="BB111" s="568"/>
      <c r="BC111" s="568"/>
      <c r="BD111" s="568"/>
      <c r="BE111" s="568"/>
      <c r="BF111" s="568"/>
      <c r="BG111" s="568"/>
      <c r="BH111" s="568"/>
      <c r="BI111" s="568"/>
      <c r="BJ111" s="568"/>
      <c r="BK111" s="568"/>
      <c r="BL111" s="568"/>
      <c r="BM111" s="568"/>
      <c r="BN111" s="568"/>
      <c r="BO111" s="568"/>
      <c r="BP111" s="568"/>
      <c r="BQ111" s="568"/>
      <c r="BR111" s="568"/>
      <c r="BS111" s="568"/>
      <c r="BT111" s="568"/>
      <c r="BU111" s="568"/>
      <c r="BV111" s="568"/>
      <c r="BW111" s="568"/>
      <c r="BX111" s="568"/>
      <c r="BY111" s="568"/>
      <c r="BZ111" s="568"/>
      <c r="CA111" s="568"/>
      <c r="CB111" s="568"/>
      <c r="CC111" s="568"/>
      <c r="CD111" s="568"/>
      <c r="CE111" s="568"/>
      <c r="CF111" s="568"/>
      <c r="CG111" s="568"/>
      <c r="CH111" s="568"/>
      <c r="CI111" s="568"/>
      <c r="CJ111" s="568"/>
      <c r="CK111" s="568"/>
      <c r="CL111" s="568"/>
      <c r="CM111" s="568"/>
      <c r="CN111" s="568"/>
      <c r="CO111" s="568"/>
      <c r="CP111" s="568"/>
      <c r="CQ111" s="568"/>
      <c r="CR111" s="568"/>
      <c r="CS111" s="568"/>
      <c r="CT111" s="568"/>
      <c r="CU111" s="568"/>
      <c r="CV111" s="568"/>
      <c r="CW111" s="568"/>
      <c r="CX111" s="568"/>
      <c r="CY111" s="568"/>
      <c r="CZ111" s="568"/>
      <c r="DA111" s="568"/>
      <c r="DB111" s="568"/>
      <c r="DC111" s="568"/>
      <c r="DD111" s="568"/>
      <c r="DE111" s="568"/>
      <c r="DF111" s="568"/>
      <c r="DG111" s="568"/>
      <c r="DH111" s="568"/>
      <c r="DI111" s="568"/>
      <c r="DJ111" s="568"/>
      <c r="DK111" s="568"/>
      <c r="DL111" s="568"/>
      <c r="DM111" s="568"/>
      <c r="DN111" s="568"/>
      <c r="DO111" s="568"/>
      <c r="DP111" s="568"/>
      <c r="DQ111" s="568"/>
      <c r="DR111" s="568"/>
      <c r="DS111" s="568"/>
      <c r="DT111" s="568"/>
      <c r="DU111" s="568"/>
      <c r="DV111" s="568"/>
      <c r="DW111" s="568"/>
      <c r="DX111" s="568"/>
      <c r="DY111" s="568"/>
      <c r="DZ111" s="568"/>
      <c r="EA111" s="568"/>
      <c r="EB111" s="568"/>
      <c r="EC111" s="568"/>
      <c r="ED111" s="568"/>
      <c r="EE111" s="568"/>
      <c r="EF111" s="568"/>
      <c r="EG111" s="568"/>
      <c r="EH111" s="568"/>
      <c r="EI111" s="568"/>
      <c r="EJ111" s="568"/>
      <c r="EK111" s="568"/>
      <c r="EL111" s="568"/>
      <c r="EM111" s="568"/>
      <c r="EN111" s="568"/>
      <c r="EO111" s="568"/>
      <c r="EP111" s="568"/>
      <c r="EQ111" s="568"/>
      <c r="ER111" s="568"/>
      <c r="ES111" s="568"/>
      <c r="ET111" s="568"/>
      <c r="EU111" s="568"/>
      <c r="EV111" s="568"/>
      <c r="EW111" s="568"/>
      <c r="EX111" s="568"/>
      <c r="EY111" s="568"/>
      <c r="EZ111" s="568"/>
      <c r="FA111" s="568"/>
      <c r="FB111" s="568"/>
      <c r="FC111" s="568"/>
      <c r="FD111" s="568"/>
      <c r="FE111" s="568"/>
      <c r="FF111" s="568"/>
      <c r="FG111" s="568"/>
      <c r="FH111" s="568"/>
      <c r="FI111" s="568"/>
      <c r="FJ111" s="568"/>
      <c r="FK111" s="568"/>
      <c r="FL111" s="568"/>
      <c r="FM111" s="568"/>
      <c r="FN111" s="568"/>
      <c r="FO111" s="568"/>
      <c r="FP111" s="568"/>
      <c r="FQ111" s="568"/>
      <c r="FR111" s="568"/>
      <c r="FS111" s="568"/>
      <c r="FT111" s="568"/>
      <c r="FU111" s="568"/>
      <c r="FV111" s="568"/>
      <c r="FW111" s="568"/>
      <c r="FX111" s="568"/>
      <c r="FY111" s="568"/>
      <c r="FZ111" s="568"/>
      <c r="GA111" s="568"/>
      <c r="GB111" s="568"/>
      <c r="GC111" s="568"/>
      <c r="GD111" s="568"/>
      <c r="GE111" s="568"/>
      <c r="GF111" s="568"/>
      <c r="GG111" s="568"/>
      <c r="GH111" s="568"/>
      <c r="GI111" s="568"/>
      <c r="GJ111" s="568"/>
      <c r="GK111" s="568"/>
      <c r="GL111" s="568"/>
      <c r="GM111" s="568"/>
      <c r="GN111" s="568"/>
      <c r="GO111" s="568"/>
      <c r="GP111" s="568"/>
      <c r="GQ111" s="568"/>
      <c r="GR111" s="568"/>
      <c r="GS111" s="568"/>
      <c r="GT111" s="568"/>
      <c r="GU111" s="568"/>
      <c r="GV111" s="568"/>
      <c r="GW111" s="568"/>
      <c r="GX111" s="568"/>
      <c r="GY111" s="568"/>
      <c r="GZ111" s="568"/>
      <c r="HA111" s="568"/>
      <c r="HB111" s="568"/>
      <c r="HC111" s="568"/>
      <c r="HD111" s="568"/>
      <c r="HE111" s="568"/>
      <c r="HF111" s="568"/>
      <c r="HG111" s="568"/>
      <c r="HH111" s="568"/>
      <c r="HI111" s="568"/>
      <c r="HJ111" s="568"/>
      <c r="HK111" s="568"/>
      <c r="HL111" s="568"/>
      <c r="HM111" s="568"/>
      <c r="HN111" s="568"/>
      <c r="HO111" s="568"/>
      <c r="HP111" s="568"/>
      <c r="HQ111" s="568"/>
      <c r="HR111" s="568"/>
      <c r="HS111" s="568"/>
      <c r="HT111" s="568"/>
      <c r="HU111" s="568"/>
    </row>
    <row r="112" spans="2:229" s="578" customFormat="1">
      <c r="B112" s="591"/>
      <c r="AL112" s="568"/>
      <c r="AM112" s="568"/>
      <c r="AN112" s="568"/>
      <c r="AO112" s="568"/>
      <c r="AP112" s="568"/>
      <c r="AQ112" s="568"/>
      <c r="AR112" s="568"/>
      <c r="AS112" s="568"/>
      <c r="AT112" s="568"/>
      <c r="AU112" s="568"/>
      <c r="AV112" s="568"/>
      <c r="AW112" s="568"/>
      <c r="AX112" s="568"/>
      <c r="AY112" s="568"/>
      <c r="AZ112" s="568"/>
      <c r="BA112" s="568"/>
      <c r="BB112" s="568"/>
      <c r="BC112" s="568"/>
      <c r="BD112" s="568"/>
      <c r="BE112" s="568"/>
      <c r="BF112" s="568"/>
      <c r="BG112" s="568"/>
      <c r="BH112" s="568"/>
      <c r="BI112" s="568"/>
      <c r="BJ112" s="568"/>
      <c r="BK112" s="568"/>
      <c r="BL112" s="568"/>
      <c r="BM112" s="568"/>
      <c r="BN112" s="568"/>
      <c r="BO112" s="568"/>
      <c r="BP112" s="568"/>
      <c r="BQ112" s="568"/>
      <c r="BR112" s="568"/>
      <c r="BS112" s="568"/>
      <c r="BT112" s="568"/>
      <c r="BU112" s="568"/>
      <c r="BV112" s="568"/>
      <c r="BW112" s="568"/>
      <c r="BX112" s="568"/>
      <c r="BY112" s="568"/>
      <c r="BZ112" s="568"/>
      <c r="CA112" s="568"/>
      <c r="CB112" s="568"/>
      <c r="CC112" s="568"/>
      <c r="CD112" s="568"/>
      <c r="CE112" s="568"/>
      <c r="CF112" s="568"/>
      <c r="CG112" s="568"/>
      <c r="CH112" s="568"/>
      <c r="CI112" s="568"/>
      <c r="CJ112" s="568"/>
      <c r="CK112" s="568"/>
      <c r="CL112" s="568"/>
      <c r="CM112" s="568"/>
      <c r="CN112" s="568"/>
      <c r="CO112" s="568"/>
      <c r="CP112" s="568"/>
      <c r="CQ112" s="568"/>
      <c r="CR112" s="568"/>
      <c r="CS112" s="568"/>
      <c r="CT112" s="568"/>
      <c r="CU112" s="568"/>
      <c r="CV112" s="568"/>
      <c r="CW112" s="568"/>
      <c r="CX112" s="568"/>
      <c r="CY112" s="568"/>
      <c r="CZ112" s="568"/>
      <c r="DA112" s="568"/>
      <c r="DB112" s="568"/>
      <c r="DC112" s="568"/>
      <c r="DD112" s="568"/>
      <c r="DE112" s="568"/>
      <c r="DF112" s="568"/>
      <c r="DG112" s="568"/>
      <c r="DH112" s="568"/>
      <c r="DI112" s="568"/>
      <c r="DJ112" s="568"/>
      <c r="DK112" s="568"/>
      <c r="DL112" s="568"/>
      <c r="DM112" s="568"/>
      <c r="DN112" s="568"/>
      <c r="DO112" s="568"/>
      <c r="DP112" s="568"/>
      <c r="DQ112" s="568"/>
      <c r="DR112" s="568"/>
      <c r="DS112" s="568"/>
      <c r="DT112" s="568"/>
      <c r="DU112" s="568"/>
      <c r="DV112" s="568"/>
      <c r="DW112" s="568"/>
      <c r="DX112" s="568"/>
      <c r="DY112" s="568"/>
      <c r="DZ112" s="568"/>
      <c r="EA112" s="568"/>
      <c r="EB112" s="568"/>
      <c r="EC112" s="568"/>
      <c r="ED112" s="568"/>
      <c r="EE112" s="568"/>
      <c r="EF112" s="568"/>
      <c r="EG112" s="568"/>
      <c r="EH112" s="568"/>
      <c r="EI112" s="568"/>
      <c r="EJ112" s="568"/>
      <c r="EK112" s="568"/>
      <c r="EL112" s="568"/>
      <c r="EM112" s="568"/>
      <c r="EN112" s="568"/>
      <c r="EO112" s="568"/>
      <c r="EP112" s="568"/>
      <c r="EQ112" s="568"/>
      <c r="ER112" s="568"/>
      <c r="ES112" s="568"/>
      <c r="ET112" s="568"/>
      <c r="EU112" s="568"/>
      <c r="EV112" s="568"/>
      <c r="EW112" s="568"/>
      <c r="EX112" s="568"/>
      <c r="EY112" s="568"/>
      <c r="EZ112" s="568"/>
      <c r="FA112" s="568"/>
      <c r="FB112" s="568"/>
      <c r="FC112" s="568"/>
      <c r="FD112" s="568"/>
      <c r="FE112" s="568"/>
      <c r="FF112" s="568"/>
      <c r="FG112" s="568"/>
      <c r="FH112" s="568"/>
      <c r="FI112" s="568"/>
      <c r="FJ112" s="568"/>
      <c r="FK112" s="568"/>
      <c r="FL112" s="568"/>
      <c r="FM112" s="568"/>
      <c r="FN112" s="568"/>
      <c r="FO112" s="568"/>
      <c r="FP112" s="568"/>
      <c r="FQ112" s="568"/>
      <c r="FR112" s="568"/>
      <c r="FS112" s="568"/>
      <c r="FT112" s="568"/>
      <c r="FU112" s="568"/>
      <c r="FV112" s="568"/>
      <c r="FW112" s="568"/>
      <c r="FX112" s="568"/>
      <c r="FY112" s="568"/>
      <c r="FZ112" s="568"/>
      <c r="GA112" s="568"/>
      <c r="GB112" s="568"/>
      <c r="GC112" s="568"/>
      <c r="GD112" s="568"/>
      <c r="GE112" s="568"/>
      <c r="GF112" s="568"/>
      <c r="GG112" s="568"/>
      <c r="GH112" s="568"/>
      <c r="GI112" s="568"/>
      <c r="GJ112" s="568"/>
      <c r="GK112" s="568"/>
      <c r="GL112" s="568"/>
      <c r="GM112" s="568"/>
      <c r="GN112" s="568"/>
      <c r="GO112" s="568"/>
      <c r="GP112" s="568"/>
      <c r="GQ112" s="568"/>
      <c r="GR112" s="568"/>
      <c r="GS112" s="568"/>
      <c r="GT112" s="568"/>
      <c r="GU112" s="568"/>
      <c r="GV112" s="568"/>
      <c r="GW112" s="568"/>
      <c r="GX112" s="568"/>
      <c r="GY112" s="568"/>
      <c r="GZ112" s="568"/>
      <c r="HA112" s="568"/>
      <c r="HB112" s="568"/>
      <c r="HC112" s="568"/>
      <c r="HD112" s="568"/>
      <c r="HE112" s="568"/>
      <c r="HF112" s="568"/>
      <c r="HG112" s="568"/>
      <c r="HH112" s="568"/>
      <c r="HI112" s="568"/>
      <c r="HJ112" s="568"/>
      <c r="HK112" s="568"/>
      <c r="HL112" s="568"/>
      <c r="HM112" s="568"/>
      <c r="HN112" s="568"/>
      <c r="HO112" s="568"/>
      <c r="HP112" s="568"/>
      <c r="HQ112" s="568"/>
      <c r="HR112" s="568"/>
      <c r="HS112" s="568"/>
      <c r="HT112" s="568"/>
      <c r="HU112" s="568"/>
    </row>
    <row r="113" spans="2:229" s="578" customFormat="1">
      <c r="B113" s="591"/>
      <c r="AL113" s="568"/>
      <c r="AM113" s="568"/>
      <c r="AN113" s="568"/>
      <c r="AO113" s="568"/>
      <c r="AP113" s="568"/>
      <c r="AQ113" s="568"/>
      <c r="AR113" s="568"/>
      <c r="AS113" s="568"/>
      <c r="AT113" s="568"/>
      <c r="AU113" s="568"/>
      <c r="AV113" s="568"/>
      <c r="AW113" s="568"/>
      <c r="AX113" s="568"/>
      <c r="AY113" s="568"/>
      <c r="AZ113" s="568"/>
      <c r="BA113" s="568"/>
      <c r="BB113" s="568"/>
      <c r="BC113" s="568"/>
      <c r="BD113" s="568"/>
      <c r="BE113" s="568"/>
      <c r="BF113" s="568"/>
      <c r="BG113" s="568"/>
      <c r="BH113" s="568"/>
      <c r="BI113" s="568"/>
      <c r="BJ113" s="568"/>
      <c r="BK113" s="568"/>
      <c r="BL113" s="568"/>
      <c r="BM113" s="568"/>
      <c r="BN113" s="568"/>
      <c r="BO113" s="568"/>
      <c r="BP113" s="568"/>
      <c r="BQ113" s="568"/>
      <c r="BR113" s="568"/>
      <c r="BS113" s="568"/>
      <c r="BT113" s="568"/>
      <c r="BU113" s="568"/>
      <c r="BV113" s="568"/>
      <c r="BW113" s="568"/>
      <c r="BX113" s="568"/>
      <c r="BY113" s="568"/>
      <c r="BZ113" s="568"/>
      <c r="CA113" s="568"/>
      <c r="CB113" s="568"/>
      <c r="CC113" s="568"/>
      <c r="CD113" s="568"/>
      <c r="CE113" s="568"/>
      <c r="CF113" s="568"/>
      <c r="CG113" s="568"/>
      <c r="CH113" s="568"/>
      <c r="CI113" s="568"/>
      <c r="CJ113" s="568"/>
      <c r="CK113" s="568"/>
      <c r="CL113" s="568"/>
      <c r="CM113" s="568"/>
      <c r="CN113" s="568"/>
      <c r="CO113" s="568"/>
      <c r="CP113" s="568"/>
      <c r="CQ113" s="568"/>
      <c r="CR113" s="568"/>
      <c r="CS113" s="568"/>
      <c r="CT113" s="568"/>
      <c r="CU113" s="568"/>
      <c r="CV113" s="568"/>
      <c r="CW113" s="568"/>
      <c r="CX113" s="568"/>
      <c r="CY113" s="568"/>
      <c r="CZ113" s="568"/>
      <c r="DA113" s="568"/>
      <c r="DB113" s="568"/>
      <c r="DC113" s="568"/>
      <c r="DD113" s="568"/>
      <c r="DE113" s="568"/>
      <c r="DF113" s="568"/>
      <c r="DG113" s="568"/>
      <c r="DH113" s="568"/>
      <c r="DI113" s="568"/>
      <c r="DJ113" s="568"/>
      <c r="DK113" s="568"/>
      <c r="DL113" s="568"/>
      <c r="DM113" s="568"/>
      <c r="DN113" s="568"/>
      <c r="DO113" s="568"/>
      <c r="DP113" s="568"/>
      <c r="DQ113" s="568"/>
      <c r="DR113" s="568"/>
      <c r="DS113" s="568"/>
      <c r="DT113" s="568"/>
      <c r="DU113" s="568"/>
      <c r="DV113" s="568"/>
      <c r="DW113" s="568"/>
      <c r="DX113" s="568"/>
      <c r="DY113" s="568"/>
      <c r="DZ113" s="568"/>
      <c r="EA113" s="568"/>
      <c r="EB113" s="568"/>
      <c r="EC113" s="568"/>
      <c r="ED113" s="568"/>
      <c r="EE113" s="568"/>
      <c r="EF113" s="568"/>
      <c r="EG113" s="568"/>
      <c r="EH113" s="568"/>
      <c r="EI113" s="568"/>
      <c r="EJ113" s="568"/>
      <c r="EK113" s="568"/>
      <c r="EL113" s="568"/>
      <c r="EM113" s="568"/>
      <c r="EN113" s="568"/>
      <c r="EO113" s="568"/>
      <c r="EP113" s="568"/>
      <c r="EQ113" s="568"/>
      <c r="ER113" s="568"/>
      <c r="ES113" s="568"/>
      <c r="ET113" s="568"/>
      <c r="EU113" s="568"/>
      <c r="EV113" s="568"/>
      <c r="EW113" s="568"/>
      <c r="EX113" s="568"/>
      <c r="EY113" s="568"/>
      <c r="EZ113" s="568"/>
      <c r="FA113" s="568"/>
      <c r="FB113" s="568"/>
      <c r="FC113" s="568"/>
      <c r="FD113" s="568"/>
      <c r="FE113" s="568"/>
      <c r="FF113" s="568"/>
      <c r="FG113" s="568"/>
      <c r="FH113" s="568"/>
      <c r="FI113" s="568"/>
      <c r="FJ113" s="568"/>
      <c r="FK113" s="568"/>
      <c r="FL113" s="568"/>
      <c r="FM113" s="568"/>
      <c r="FN113" s="568"/>
      <c r="FO113" s="568"/>
      <c r="FP113" s="568"/>
      <c r="FQ113" s="568"/>
      <c r="FR113" s="568"/>
      <c r="FS113" s="568"/>
      <c r="FT113" s="568"/>
      <c r="FU113" s="568"/>
      <c r="FV113" s="568"/>
      <c r="FW113" s="568"/>
      <c r="FX113" s="568"/>
      <c r="FY113" s="568"/>
      <c r="FZ113" s="568"/>
      <c r="GA113" s="568"/>
      <c r="GB113" s="568"/>
      <c r="GC113" s="568"/>
      <c r="GD113" s="568"/>
      <c r="GE113" s="568"/>
      <c r="GF113" s="568"/>
      <c r="GG113" s="568"/>
      <c r="GH113" s="568"/>
      <c r="GI113" s="568"/>
      <c r="GJ113" s="568"/>
      <c r="GK113" s="568"/>
      <c r="GL113" s="568"/>
      <c r="GM113" s="568"/>
      <c r="GN113" s="568"/>
      <c r="GO113" s="568"/>
      <c r="GP113" s="568"/>
      <c r="GQ113" s="568"/>
      <c r="GR113" s="568"/>
      <c r="GS113" s="568"/>
      <c r="GT113" s="568"/>
      <c r="GU113" s="568"/>
      <c r="GV113" s="568"/>
      <c r="GW113" s="568"/>
      <c r="GX113" s="568"/>
      <c r="GY113" s="568"/>
      <c r="GZ113" s="568"/>
      <c r="HA113" s="568"/>
      <c r="HB113" s="568"/>
      <c r="HC113" s="568"/>
      <c r="HD113" s="568"/>
      <c r="HE113" s="568"/>
      <c r="HF113" s="568"/>
      <c r="HG113" s="568"/>
      <c r="HH113" s="568"/>
      <c r="HI113" s="568"/>
      <c r="HJ113" s="568"/>
      <c r="HK113" s="568"/>
      <c r="HL113" s="568"/>
      <c r="HM113" s="568"/>
      <c r="HN113" s="568"/>
      <c r="HO113" s="568"/>
      <c r="HP113" s="568"/>
      <c r="HQ113" s="568"/>
      <c r="HR113" s="568"/>
      <c r="HS113" s="568"/>
      <c r="HT113" s="568"/>
      <c r="HU113" s="568"/>
    </row>
    <row r="114" spans="2:229" s="578" customFormat="1">
      <c r="B114" s="591"/>
      <c r="AL114" s="568"/>
      <c r="AM114" s="568"/>
      <c r="AN114" s="568"/>
      <c r="AO114" s="568"/>
      <c r="AP114" s="568"/>
      <c r="AQ114" s="568"/>
      <c r="AR114" s="568"/>
      <c r="AS114" s="568"/>
      <c r="AT114" s="568"/>
      <c r="AU114" s="568"/>
      <c r="AV114" s="568"/>
      <c r="AW114" s="568"/>
      <c r="AX114" s="568"/>
      <c r="AY114" s="568"/>
      <c r="AZ114" s="568"/>
      <c r="BA114" s="568"/>
      <c r="BB114" s="568"/>
      <c r="BC114" s="568"/>
      <c r="BD114" s="568"/>
      <c r="BE114" s="568"/>
      <c r="BF114" s="568"/>
      <c r="BG114" s="568"/>
      <c r="BH114" s="568"/>
      <c r="BI114" s="568"/>
      <c r="BJ114" s="568"/>
      <c r="BK114" s="568"/>
      <c r="BL114" s="568"/>
      <c r="BM114" s="568"/>
      <c r="BN114" s="568"/>
      <c r="BO114" s="568"/>
      <c r="BP114" s="568"/>
      <c r="BQ114" s="568"/>
      <c r="BR114" s="568"/>
      <c r="BS114" s="568"/>
      <c r="BT114" s="568"/>
      <c r="BU114" s="568"/>
      <c r="BV114" s="568"/>
      <c r="BW114" s="568"/>
      <c r="BX114" s="568"/>
      <c r="BY114" s="568"/>
      <c r="BZ114" s="568"/>
      <c r="CA114" s="568"/>
      <c r="CB114" s="568"/>
      <c r="CC114" s="568"/>
      <c r="CD114" s="568"/>
      <c r="CE114" s="568"/>
      <c r="CF114" s="568"/>
      <c r="CG114" s="568"/>
      <c r="CH114" s="568"/>
      <c r="CI114" s="568"/>
      <c r="CJ114" s="568"/>
      <c r="CK114" s="568"/>
      <c r="CL114" s="568"/>
      <c r="CM114" s="568"/>
      <c r="CN114" s="568"/>
      <c r="CO114" s="568"/>
      <c r="CP114" s="568"/>
      <c r="CQ114" s="568"/>
      <c r="CR114" s="568"/>
      <c r="CS114" s="568"/>
      <c r="CT114" s="568"/>
      <c r="CU114" s="568"/>
      <c r="CV114" s="568"/>
      <c r="CW114" s="568"/>
      <c r="CX114" s="568"/>
      <c r="CY114" s="568"/>
      <c r="CZ114" s="568"/>
      <c r="DA114" s="568"/>
      <c r="DB114" s="568"/>
      <c r="DC114" s="568"/>
      <c r="DD114" s="568"/>
      <c r="DE114" s="568"/>
      <c r="DF114" s="568"/>
      <c r="DG114" s="568"/>
      <c r="DH114" s="568"/>
      <c r="DI114" s="568"/>
      <c r="DJ114" s="568"/>
      <c r="DK114" s="568"/>
      <c r="DL114" s="568"/>
      <c r="DM114" s="568"/>
      <c r="DN114" s="568"/>
      <c r="DO114" s="568"/>
      <c r="DP114" s="568"/>
      <c r="DQ114" s="568"/>
      <c r="DR114" s="568"/>
      <c r="DS114" s="568"/>
      <c r="DT114" s="568"/>
      <c r="DU114" s="568"/>
      <c r="DV114" s="568"/>
      <c r="DW114" s="568"/>
      <c r="DX114" s="568"/>
      <c r="DY114" s="568"/>
      <c r="DZ114" s="568"/>
      <c r="EA114" s="568"/>
      <c r="EB114" s="568"/>
      <c r="EC114" s="568"/>
      <c r="ED114" s="568"/>
      <c r="EE114" s="568"/>
      <c r="EF114" s="568"/>
      <c r="EG114" s="568"/>
      <c r="EH114" s="568"/>
      <c r="EI114" s="568"/>
      <c r="EJ114" s="568"/>
      <c r="EK114" s="568"/>
      <c r="EL114" s="568"/>
      <c r="EM114" s="568"/>
      <c r="EN114" s="568"/>
      <c r="EO114" s="568"/>
      <c r="EP114" s="568"/>
      <c r="EQ114" s="568"/>
      <c r="ER114" s="568"/>
      <c r="ES114" s="568"/>
      <c r="ET114" s="568"/>
      <c r="EU114" s="568"/>
      <c r="EV114" s="568"/>
      <c r="EW114" s="568"/>
      <c r="EX114" s="568"/>
      <c r="EY114" s="568"/>
      <c r="EZ114" s="568"/>
      <c r="FA114" s="568"/>
      <c r="FB114" s="568"/>
      <c r="FC114" s="568"/>
      <c r="FD114" s="568"/>
      <c r="FE114" s="568"/>
      <c r="FF114" s="568"/>
      <c r="FG114" s="568"/>
      <c r="FH114" s="568"/>
      <c r="FI114" s="568"/>
      <c r="FJ114" s="568"/>
      <c r="FK114" s="568"/>
      <c r="FL114" s="568"/>
      <c r="FM114" s="568"/>
      <c r="FN114" s="568"/>
      <c r="FO114" s="568"/>
      <c r="FP114" s="568"/>
      <c r="FQ114" s="568"/>
      <c r="FR114" s="568"/>
      <c r="FS114" s="568"/>
      <c r="FT114" s="568"/>
      <c r="FU114" s="568"/>
      <c r="FV114" s="568"/>
      <c r="FW114" s="568"/>
      <c r="FX114" s="568"/>
      <c r="FY114" s="568"/>
      <c r="FZ114" s="568"/>
      <c r="GA114" s="568"/>
      <c r="GB114" s="568"/>
      <c r="GC114" s="568"/>
      <c r="GD114" s="568"/>
      <c r="GE114" s="568"/>
      <c r="GF114" s="568"/>
      <c r="GG114" s="568"/>
      <c r="GH114" s="568"/>
      <c r="GI114" s="568"/>
      <c r="GJ114" s="568"/>
      <c r="GK114" s="568"/>
      <c r="GL114" s="568"/>
      <c r="GM114" s="568"/>
      <c r="GN114" s="568"/>
      <c r="GO114" s="568"/>
      <c r="GP114" s="568"/>
      <c r="GQ114" s="568"/>
      <c r="GR114" s="568"/>
      <c r="GS114" s="568"/>
      <c r="GT114" s="568"/>
      <c r="GU114" s="568"/>
      <c r="GV114" s="568"/>
      <c r="GW114" s="568"/>
      <c r="GX114" s="568"/>
      <c r="GY114" s="568"/>
      <c r="GZ114" s="568"/>
      <c r="HA114" s="568"/>
      <c r="HB114" s="568"/>
      <c r="HC114" s="568"/>
      <c r="HD114" s="568"/>
      <c r="HE114" s="568"/>
      <c r="HF114" s="568"/>
      <c r="HG114" s="568"/>
      <c r="HH114" s="568"/>
      <c r="HI114" s="568"/>
      <c r="HJ114" s="568"/>
      <c r="HK114" s="568"/>
      <c r="HL114" s="568"/>
      <c r="HM114" s="568"/>
      <c r="HN114" s="568"/>
      <c r="HO114" s="568"/>
      <c r="HP114" s="568"/>
      <c r="HQ114" s="568"/>
      <c r="HR114" s="568"/>
      <c r="HS114" s="568"/>
      <c r="HT114" s="568"/>
      <c r="HU114" s="568"/>
    </row>
    <row r="115" spans="2:229" s="578" customFormat="1">
      <c r="B115" s="591"/>
      <c r="AL115" s="568"/>
      <c r="AM115" s="568"/>
      <c r="AN115" s="568"/>
      <c r="AO115" s="568"/>
      <c r="AP115" s="568"/>
      <c r="AQ115" s="568"/>
      <c r="AR115" s="568"/>
      <c r="AS115" s="568"/>
      <c r="AT115" s="568"/>
      <c r="AU115" s="568"/>
      <c r="AV115" s="568"/>
      <c r="AW115" s="568"/>
      <c r="AX115" s="568"/>
      <c r="AY115" s="568"/>
      <c r="AZ115" s="568"/>
      <c r="BA115" s="568"/>
      <c r="BB115" s="568"/>
      <c r="BC115" s="568"/>
      <c r="BD115" s="568"/>
      <c r="BE115" s="568"/>
      <c r="BF115" s="568"/>
      <c r="BG115" s="568"/>
      <c r="BH115" s="568"/>
      <c r="BI115" s="568"/>
      <c r="BJ115" s="568"/>
      <c r="BK115" s="568"/>
      <c r="BL115" s="568"/>
      <c r="BM115" s="568"/>
      <c r="BN115" s="568"/>
      <c r="BO115" s="568"/>
      <c r="BP115" s="568"/>
      <c r="BQ115" s="568"/>
      <c r="BR115" s="568"/>
      <c r="BS115" s="568"/>
      <c r="BT115" s="568"/>
      <c r="BU115" s="568"/>
      <c r="BV115" s="568"/>
      <c r="BW115" s="568"/>
      <c r="BX115" s="568"/>
      <c r="BY115" s="568"/>
      <c r="BZ115" s="568"/>
      <c r="CA115" s="568"/>
      <c r="CB115" s="568"/>
      <c r="CC115" s="568"/>
      <c r="CD115" s="568"/>
      <c r="CE115" s="568"/>
      <c r="CF115" s="568"/>
      <c r="CG115" s="568"/>
      <c r="CH115" s="568"/>
      <c r="CI115" s="568"/>
      <c r="CJ115" s="568"/>
      <c r="CK115" s="568"/>
      <c r="CL115" s="568"/>
      <c r="CM115" s="568"/>
      <c r="CN115" s="568"/>
      <c r="CO115" s="568"/>
      <c r="CP115" s="568"/>
      <c r="CQ115" s="568"/>
      <c r="CR115" s="568"/>
      <c r="CS115" s="568"/>
      <c r="CT115" s="568"/>
      <c r="CU115" s="568"/>
      <c r="CV115" s="568"/>
      <c r="CW115" s="568"/>
      <c r="CX115" s="568"/>
      <c r="CY115" s="568"/>
      <c r="CZ115" s="568"/>
      <c r="DA115" s="568"/>
      <c r="DB115" s="568"/>
      <c r="DC115" s="568"/>
      <c r="DD115" s="568"/>
      <c r="DE115" s="568"/>
      <c r="DF115" s="568"/>
      <c r="DG115" s="568"/>
      <c r="DH115" s="568"/>
      <c r="DI115" s="568"/>
      <c r="DJ115" s="568"/>
      <c r="DK115" s="568"/>
      <c r="DL115" s="568"/>
      <c r="DM115" s="568"/>
      <c r="DN115" s="568"/>
      <c r="DO115" s="568"/>
      <c r="DP115" s="568"/>
      <c r="DQ115" s="568"/>
      <c r="DR115" s="568"/>
      <c r="DS115" s="568"/>
      <c r="DT115" s="568"/>
      <c r="DU115" s="568"/>
      <c r="DV115" s="568"/>
      <c r="DW115" s="568"/>
      <c r="DX115" s="568"/>
      <c r="DY115" s="568"/>
      <c r="DZ115" s="568"/>
      <c r="EA115" s="568"/>
      <c r="EB115" s="568"/>
      <c r="EC115" s="568"/>
      <c r="ED115" s="568"/>
      <c r="EE115" s="568"/>
      <c r="EF115" s="568"/>
      <c r="EG115" s="568"/>
      <c r="EH115" s="568"/>
      <c r="EI115" s="568"/>
      <c r="EJ115" s="568"/>
      <c r="EK115" s="568"/>
      <c r="EL115" s="568"/>
      <c r="EM115" s="568"/>
      <c r="EN115" s="568"/>
      <c r="EO115" s="568"/>
      <c r="EP115" s="568"/>
      <c r="EQ115" s="568"/>
      <c r="ER115" s="568"/>
      <c r="ES115" s="568"/>
      <c r="ET115" s="568"/>
      <c r="EU115" s="568"/>
      <c r="EV115" s="568"/>
      <c r="EW115" s="568"/>
      <c r="EX115" s="568"/>
      <c r="EY115" s="568"/>
      <c r="EZ115" s="568"/>
      <c r="FA115" s="568"/>
      <c r="FB115" s="568"/>
      <c r="FC115" s="568"/>
      <c r="FD115" s="568"/>
      <c r="FE115" s="568"/>
      <c r="FF115" s="568"/>
      <c r="FG115" s="568"/>
      <c r="FH115" s="568"/>
      <c r="FI115" s="568"/>
      <c r="FJ115" s="568"/>
      <c r="FK115" s="568"/>
      <c r="FL115" s="568"/>
      <c r="FM115" s="568"/>
      <c r="FN115" s="568"/>
      <c r="FO115" s="568"/>
      <c r="FP115" s="568"/>
      <c r="FQ115" s="568"/>
      <c r="FR115" s="568"/>
      <c r="FS115" s="568"/>
      <c r="FT115" s="568"/>
      <c r="FU115" s="568"/>
      <c r="FV115" s="568"/>
      <c r="FW115" s="568"/>
      <c r="FX115" s="568"/>
      <c r="FY115" s="568"/>
      <c r="FZ115" s="568"/>
      <c r="GA115" s="568"/>
      <c r="GB115" s="568"/>
      <c r="GC115" s="568"/>
      <c r="GD115" s="568"/>
      <c r="GE115" s="568"/>
      <c r="GF115" s="568"/>
      <c r="GG115" s="568"/>
      <c r="GH115" s="568"/>
      <c r="GI115" s="568"/>
      <c r="GJ115" s="568"/>
      <c r="GK115" s="568"/>
      <c r="GL115" s="568"/>
      <c r="GM115" s="568"/>
      <c r="GN115" s="568"/>
      <c r="GO115" s="568"/>
      <c r="GP115" s="568"/>
      <c r="GQ115" s="568"/>
      <c r="GR115" s="568"/>
      <c r="GS115" s="568"/>
      <c r="GT115" s="568"/>
      <c r="GU115" s="568"/>
      <c r="GV115" s="568"/>
      <c r="GW115" s="568"/>
      <c r="GX115" s="568"/>
      <c r="GY115" s="568"/>
      <c r="GZ115" s="568"/>
      <c r="HA115" s="568"/>
      <c r="HB115" s="568"/>
      <c r="HC115" s="568"/>
      <c r="HD115" s="568"/>
      <c r="HE115" s="568"/>
      <c r="HF115" s="568"/>
      <c r="HG115" s="568"/>
      <c r="HH115" s="568"/>
      <c r="HI115" s="568"/>
      <c r="HJ115" s="568"/>
      <c r="HK115" s="568"/>
      <c r="HL115" s="568"/>
      <c r="HM115" s="568"/>
      <c r="HN115" s="568"/>
      <c r="HO115" s="568"/>
      <c r="HP115" s="568"/>
      <c r="HQ115" s="568"/>
      <c r="HR115" s="568"/>
      <c r="HS115" s="568"/>
      <c r="HT115" s="568"/>
      <c r="HU115" s="568"/>
    </row>
    <row r="116" spans="2:229" s="578" customFormat="1">
      <c r="B116" s="591"/>
      <c r="AL116" s="568"/>
      <c r="AM116" s="568"/>
      <c r="AN116" s="568"/>
      <c r="AO116" s="568"/>
      <c r="AP116" s="568"/>
      <c r="AQ116" s="568"/>
      <c r="AR116" s="568"/>
      <c r="AS116" s="568"/>
      <c r="AT116" s="568"/>
      <c r="AU116" s="568"/>
      <c r="AV116" s="568"/>
      <c r="AW116" s="568"/>
      <c r="AX116" s="568"/>
      <c r="AY116" s="568"/>
      <c r="AZ116" s="568"/>
      <c r="BA116" s="568"/>
      <c r="BB116" s="568"/>
      <c r="BC116" s="568"/>
      <c r="BD116" s="568"/>
      <c r="BE116" s="568"/>
      <c r="BF116" s="568"/>
      <c r="BG116" s="568"/>
      <c r="BH116" s="568"/>
      <c r="BI116" s="568"/>
      <c r="BJ116" s="568"/>
      <c r="BK116" s="568"/>
      <c r="BL116" s="568"/>
      <c r="BM116" s="568"/>
      <c r="BN116" s="568"/>
      <c r="BO116" s="568"/>
      <c r="BP116" s="568"/>
      <c r="BQ116" s="568"/>
      <c r="BR116" s="568"/>
      <c r="BS116" s="568"/>
      <c r="BT116" s="568"/>
      <c r="BU116" s="568"/>
      <c r="BV116" s="568"/>
      <c r="BW116" s="568"/>
      <c r="BX116" s="568"/>
      <c r="BY116" s="568"/>
      <c r="BZ116" s="568"/>
      <c r="CA116" s="568"/>
      <c r="CB116" s="568"/>
      <c r="CC116" s="568"/>
      <c r="CD116" s="568"/>
      <c r="CE116" s="568"/>
      <c r="CF116" s="568"/>
      <c r="CG116" s="568"/>
      <c r="CH116" s="568"/>
      <c r="CI116" s="568"/>
      <c r="CJ116" s="568"/>
      <c r="CK116" s="568"/>
      <c r="CL116" s="568"/>
      <c r="CM116" s="568"/>
      <c r="CN116" s="568"/>
      <c r="CO116" s="568"/>
      <c r="CP116" s="568"/>
      <c r="CQ116" s="568"/>
      <c r="CR116" s="568"/>
      <c r="CS116" s="568"/>
      <c r="CT116" s="568"/>
      <c r="CU116" s="568"/>
      <c r="CV116" s="568"/>
      <c r="CW116" s="568"/>
      <c r="CX116" s="568"/>
      <c r="CY116" s="568"/>
      <c r="CZ116" s="568"/>
      <c r="DA116" s="568"/>
      <c r="DB116" s="568"/>
      <c r="DC116" s="568"/>
      <c r="DD116" s="568"/>
      <c r="DE116" s="568"/>
      <c r="DF116" s="568"/>
      <c r="DG116" s="568"/>
      <c r="DH116" s="568"/>
      <c r="DI116" s="568"/>
      <c r="DJ116" s="568"/>
      <c r="DK116" s="568"/>
      <c r="DL116" s="568"/>
      <c r="DM116" s="568"/>
      <c r="DN116" s="568"/>
      <c r="DO116" s="568"/>
      <c r="DP116" s="568"/>
      <c r="DQ116" s="568"/>
      <c r="DR116" s="568"/>
      <c r="DS116" s="568"/>
      <c r="DT116" s="568"/>
      <c r="DU116" s="568"/>
      <c r="DV116" s="568"/>
      <c r="DW116" s="568"/>
      <c r="DX116" s="568"/>
      <c r="DY116" s="568"/>
      <c r="DZ116" s="568"/>
      <c r="EA116" s="568"/>
      <c r="EB116" s="568"/>
      <c r="EC116" s="568"/>
      <c r="ED116" s="568"/>
      <c r="EE116" s="568"/>
      <c r="EF116" s="568"/>
      <c r="EG116" s="568"/>
      <c r="EH116" s="568"/>
      <c r="EI116" s="568"/>
      <c r="EJ116" s="568"/>
      <c r="EK116" s="568"/>
      <c r="EL116" s="568"/>
      <c r="EM116" s="568"/>
      <c r="EN116" s="568"/>
      <c r="EO116" s="568"/>
      <c r="EP116" s="568"/>
      <c r="EQ116" s="568"/>
      <c r="ER116" s="568"/>
      <c r="ES116" s="568"/>
      <c r="ET116" s="568"/>
      <c r="EU116" s="568"/>
      <c r="EV116" s="568"/>
      <c r="EW116" s="568"/>
      <c r="EX116" s="568"/>
      <c r="EY116" s="568"/>
      <c r="EZ116" s="568"/>
      <c r="FA116" s="568"/>
      <c r="FB116" s="568"/>
      <c r="FC116" s="568"/>
      <c r="FD116" s="568"/>
      <c r="FE116" s="568"/>
      <c r="FF116" s="568"/>
      <c r="FG116" s="568"/>
      <c r="FH116" s="568"/>
      <c r="FI116" s="568"/>
      <c r="FJ116" s="568"/>
      <c r="FK116" s="568"/>
      <c r="FL116" s="568"/>
      <c r="FM116" s="568"/>
      <c r="FN116" s="568"/>
      <c r="FO116" s="568"/>
      <c r="FP116" s="568"/>
      <c r="FQ116" s="568"/>
      <c r="FR116" s="568"/>
      <c r="FS116" s="568"/>
      <c r="FT116" s="568"/>
      <c r="FU116" s="568"/>
      <c r="FV116" s="568"/>
      <c r="FW116" s="568"/>
      <c r="FX116" s="568"/>
      <c r="FY116" s="568"/>
      <c r="FZ116" s="568"/>
      <c r="GA116" s="568"/>
      <c r="GB116" s="568"/>
      <c r="GC116" s="568"/>
      <c r="GD116" s="568"/>
      <c r="GE116" s="568"/>
      <c r="GF116" s="568"/>
      <c r="GG116" s="568"/>
      <c r="GH116" s="568"/>
      <c r="GI116" s="568"/>
      <c r="GJ116" s="568"/>
      <c r="GK116" s="568"/>
      <c r="GL116" s="568"/>
      <c r="GM116" s="568"/>
      <c r="GN116" s="568"/>
      <c r="GO116" s="568"/>
      <c r="GP116" s="568"/>
      <c r="GQ116" s="568"/>
      <c r="GR116" s="568"/>
      <c r="GS116" s="568"/>
      <c r="GT116" s="568"/>
      <c r="GU116" s="568"/>
      <c r="GV116" s="568"/>
      <c r="GW116" s="568"/>
      <c r="GX116" s="568"/>
      <c r="GY116" s="568"/>
      <c r="GZ116" s="568"/>
      <c r="HA116" s="568"/>
      <c r="HB116" s="568"/>
      <c r="HC116" s="568"/>
      <c r="HD116" s="568"/>
      <c r="HE116" s="568"/>
      <c r="HF116" s="568"/>
      <c r="HG116" s="568"/>
      <c r="HH116" s="568"/>
      <c r="HI116" s="568"/>
      <c r="HJ116" s="568"/>
      <c r="HK116" s="568"/>
      <c r="HL116" s="568"/>
      <c r="HM116" s="568"/>
      <c r="HN116" s="568"/>
      <c r="HO116" s="568"/>
      <c r="HP116" s="568"/>
      <c r="HQ116" s="568"/>
      <c r="HR116" s="568"/>
      <c r="HS116" s="568"/>
      <c r="HT116" s="568"/>
      <c r="HU116" s="568"/>
    </row>
    <row r="117" spans="2:229" s="578" customFormat="1">
      <c r="B117" s="591"/>
      <c r="AL117" s="568"/>
      <c r="AM117" s="568"/>
      <c r="AN117" s="568"/>
      <c r="AO117" s="568"/>
      <c r="AP117" s="568"/>
      <c r="AQ117" s="568"/>
      <c r="AR117" s="568"/>
      <c r="AS117" s="568"/>
      <c r="AT117" s="568"/>
      <c r="AU117" s="568"/>
      <c r="AV117" s="568"/>
      <c r="AW117" s="568"/>
      <c r="AX117" s="568"/>
      <c r="AY117" s="568"/>
      <c r="AZ117" s="568"/>
      <c r="BA117" s="568"/>
      <c r="BB117" s="568"/>
      <c r="BC117" s="568"/>
      <c r="BD117" s="568"/>
      <c r="BE117" s="568"/>
      <c r="BF117" s="568"/>
      <c r="BG117" s="568"/>
      <c r="BH117" s="568"/>
      <c r="BI117" s="568"/>
      <c r="BJ117" s="568"/>
      <c r="BK117" s="568"/>
      <c r="BL117" s="568"/>
      <c r="BM117" s="568"/>
      <c r="BN117" s="568"/>
      <c r="BO117" s="568"/>
      <c r="BP117" s="568"/>
      <c r="BQ117" s="568"/>
      <c r="BR117" s="568"/>
      <c r="BS117" s="568"/>
      <c r="BT117" s="568"/>
      <c r="BU117" s="568"/>
      <c r="BV117" s="568"/>
      <c r="BW117" s="568"/>
      <c r="BX117" s="568"/>
      <c r="BY117" s="568"/>
      <c r="BZ117" s="568"/>
      <c r="CA117" s="568"/>
      <c r="CB117" s="568"/>
      <c r="CC117" s="568"/>
      <c r="CD117" s="568"/>
      <c r="CE117" s="568"/>
      <c r="CF117" s="568"/>
      <c r="CG117" s="568"/>
      <c r="CH117" s="568"/>
      <c r="CI117" s="568"/>
      <c r="CJ117" s="568"/>
      <c r="CK117" s="568"/>
      <c r="CL117" s="568"/>
      <c r="CM117" s="568"/>
      <c r="CN117" s="568"/>
      <c r="CO117" s="568"/>
      <c r="CP117" s="568"/>
      <c r="CQ117" s="568"/>
      <c r="CR117" s="568"/>
      <c r="CS117" s="568"/>
      <c r="CT117" s="568"/>
      <c r="CU117" s="568"/>
      <c r="CV117" s="568"/>
      <c r="CW117" s="568"/>
      <c r="CX117" s="568"/>
      <c r="CY117" s="568"/>
      <c r="CZ117" s="568"/>
      <c r="DA117" s="568"/>
      <c r="DB117" s="568"/>
      <c r="DC117" s="568"/>
      <c r="DD117" s="568"/>
      <c r="DE117" s="568"/>
      <c r="DF117" s="568"/>
      <c r="DG117" s="568"/>
      <c r="DH117" s="568"/>
      <c r="DI117" s="568"/>
      <c r="DJ117" s="568"/>
      <c r="DK117" s="568"/>
      <c r="DL117" s="568"/>
      <c r="DM117" s="568"/>
      <c r="DN117" s="568"/>
      <c r="DO117" s="568"/>
      <c r="DP117" s="568"/>
      <c r="DQ117" s="568"/>
      <c r="DR117" s="568"/>
      <c r="DS117" s="568"/>
      <c r="DT117" s="568"/>
      <c r="DU117" s="568"/>
      <c r="DV117" s="568"/>
      <c r="DW117" s="568"/>
      <c r="DX117" s="568"/>
      <c r="DY117" s="568"/>
      <c r="DZ117" s="568"/>
      <c r="EA117" s="568"/>
      <c r="EB117" s="568"/>
      <c r="EC117" s="568"/>
      <c r="ED117" s="568"/>
      <c r="EE117" s="568"/>
      <c r="EF117" s="568"/>
      <c r="EG117" s="568"/>
      <c r="EH117" s="568"/>
      <c r="EI117" s="568"/>
      <c r="EJ117" s="568"/>
      <c r="EK117" s="568"/>
      <c r="EL117" s="568"/>
      <c r="EM117" s="568"/>
      <c r="EN117" s="568"/>
      <c r="EO117" s="568"/>
      <c r="EP117" s="568"/>
      <c r="EQ117" s="568"/>
      <c r="ER117" s="568"/>
      <c r="ES117" s="568"/>
      <c r="ET117" s="568"/>
      <c r="EU117" s="568"/>
      <c r="EV117" s="568"/>
      <c r="EW117" s="568"/>
      <c r="EX117" s="568"/>
      <c r="EY117" s="568"/>
      <c r="EZ117" s="568"/>
      <c r="FA117" s="568"/>
      <c r="FB117" s="568"/>
      <c r="FC117" s="568"/>
      <c r="FD117" s="568"/>
      <c r="FE117" s="568"/>
      <c r="FF117" s="568"/>
      <c r="FG117" s="568"/>
      <c r="FH117" s="568"/>
      <c r="FI117" s="568"/>
      <c r="FJ117" s="568"/>
      <c r="FK117" s="568"/>
      <c r="FL117" s="568"/>
      <c r="FM117" s="568"/>
      <c r="FN117" s="568"/>
      <c r="FO117" s="568"/>
      <c r="FP117" s="568"/>
      <c r="FQ117" s="568"/>
      <c r="FR117" s="568"/>
      <c r="FS117" s="568"/>
      <c r="FT117" s="568"/>
      <c r="FU117" s="568"/>
      <c r="FV117" s="568"/>
      <c r="FW117" s="568"/>
      <c r="FX117" s="568"/>
      <c r="FY117" s="568"/>
      <c r="FZ117" s="568"/>
      <c r="GA117" s="568"/>
      <c r="GB117" s="568"/>
      <c r="GC117" s="568"/>
      <c r="GD117" s="568"/>
      <c r="GE117" s="568"/>
      <c r="GF117" s="568"/>
      <c r="GG117" s="568"/>
      <c r="GH117" s="568"/>
      <c r="GI117" s="568"/>
      <c r="GJ117" s="568"/>
      <c r="GK117" s="568"/>
      <c r="GL117" s="568"/>
      <c r="GM117" s="568"/>
      <c r="GN117" s="568"/>
      <c r="GO117" s="568"/>
      <c r="GP117" s="568"/>
      <c r="GQ117" s="568"/>
      <c r="GR117" s="568"/>
      <c r="GS117" s="568"/>
      <c r="GT117" s="568"/>
      <c r="GU117" s="568"/>
      <c r="GV117" s="568"/>
      <c r="GW117" s="568"/>
      <c r="GX117" s="568"/>
      <c r="GY117" s="568"/>
      <c r="GZ117" s="568"/>
      <c r="HA117" s="568"/>
      <c r="HB117" s="568"/>
      <c r="HC117" s="568"/>
      <c r="HD117" s="568"/>
      <c r="HE117" s="568"/>
      <c r="HF117" s="568"/>
      <c r="HG117" s="568"/>
      <c r="HH117" s="568"/>
      <c r="HI117" s="568"/>
      <c r="HJ117" s="568"/>
      <c r="HK117" s="568"/>
      <c r="HL117" s="568"/>
      <c r="HM117" s="568"/>
      <c r="HN117" s="568"/>
      <c r="HO117" s="568"/>
      <c r="HP117" s="568"/>
      <c r="HQ117" s="568"/>
      <c r="HR117" s="568"/>
      <c r="HS117" s="568"/>
      <c r="HT117" s="568"/>
      <c r="HU117" s="568"/>
    </row>
    <row r="118" spans="2:229" s="578" customFormat="1">
      <c r="B118" s="591"/>
      <c r="AL118" s="568"/>
      <c r="AM118" s="568"/>
      <c r="AN118" s="568"/>
      <c r="AO118" s="568"/>
      <c r="AP118" s="568"/>
      <c r="AQ118" s="568"/>
      <c r="AR118" s="568"/>
      <c r="AS118" s="568"/>
      <c r="AT118" s="568"/>
      <c r="AU118" s="568"/>
      <c r="AV118" s="568"/>
      <c r="AW118" s="568"/>
      <c r="AX118" s="568"/>
      <c r="AY118" s="568"/>
      <c r="AZ118" s="568"/>
      <c r="BA118" s="568"/>
      <c r="BB118" s="568"/>
      <c r="BC118" s="568"/>
      <c r="BD118" s="568"/>
      <c r="BE118" s="568"/>
      <c r="BF118" s="568"/>
      <c r="BG118" s="568"/>
      <c r="BH118" s="568"/>
      <c r="BI118" s="568"/>
      <c r="BJ118" s="568"/>
      <c r="BK118" s="568"/>
      <c r="BL118" s="568"/>
      <c r="BM118" s="568"/>
      <c r="BN118" s="568"/>
      <c r="BO118" s="568"/>
      <c r="BP118" s="568"/>
      <c r="BQ118" s="568"/>
      <c r="BR118" s="568"/>
      <c r="BS118" s="568"/>
      <c r="BT118" s="568"/>
      <c r="BU118" s="568"/>
      <c r="BV118" s="568"/>
      <c r="BW118" s="568"/>
      <c r="BX118" s="568"/>
      <c r="BY118" s="568"/>
      <c r="BZ118" s="568"/>
      <c r="CA118" s="568"/>
      <c r="CB118" s="568"/>
      <c r="CC118" s="568"/>
      <c r="CD118" s="568"/>
      <c r="CE118" s="568"/>
      <c r="CF118" s="568"/>
      <c r="CG118" s="568"/>
      <c r="CH118" s="568"/>
      <c r="CI118" s="568"/>
      <c r="CJ118" s="568"/>
      <c r="CK118" s="568"/>
      <c r="CL118" s="568"/>
      <c r="CM118" s="568"/>
      <c r="CN118" s="568"/>
      <c r="CO118" s="568"/>
      <c r="CP118" s="568"/>
      <c r="CQ118" s="568"/>
      <c r="CR118" s="568"/>
      <c r="CS118" s="568"/>
      <c r="CT118" s="568"/>
      <c r="CU118" s="568"/>
      <c r="CV118" s="568"/>
      <c r="CW118" s="568"/>
      <c r="CX118" s="568"/>
      <c r="CY118" s="568"/>
      <c r="CZ118" s="568"/>
      <c r="DA118" s="568"/>
      <c r="DB118" s="568"/>
      <c r="DC118" s="568"/>
      <c r="DD118" s="568"/>
      <c r="DE118" s="568"/>
      <c r="DF118" s="568"/>
      <c r="DG118" s="568"/>
      <c r="DH118" s="568"/>
      <c r="DI118" s="568"/>
      <c r="DJ118" s="568"/>
      <c r="DK118" s="568"/>
      <c r="DL118" s="568"/>
      <c r="DM118" s="568"/>
      <c r="DN118" s="568"/>
      <c r="DO118" s="568"/>
      <c r="DP118" s="568"/>
      <c r="DQ118" s="568"/>
      <c r="DR118" s="568"/>
      <c r="DS118" s="568"/>
      <c r="DT118" s="568"/>
      <c r="DU118" s="568"/>
      <c r="DV118" s="568"/>
      <c r="DW118" s="568"/>
      <c r="DX118" s="568"/>
      <c r="DY118" s="568"/>
      <c r="DZ118" s="568"/>
      <c r="EA118" s="568"/>
      <c r="EB118" s="568"/>
      <c r="EC118" s="568"/>
      <c r="ED118" s="568"/>
      <c r="EE118" s="568"/>
      <c r="EF118" s="568"/>
      <c r="EG118" s="568"/>
      <c r="EH118" s="568"/>
      <c r="EI118" s="568"/>
      <c r="EJ118" s="568"/>
      <c r="EK118" s="568"/>
      <c r="EL118" s="568"/>
      <c r="EM118" s="568"/>
      <c r="EN118" s="568"/>
      <c r="EO118" s="568"/>
      <c r="EP118" s="568"/>
      <c r="EQ118" s="568"/>
      <c r="ER118" s="568"/>
      <c r="ES118" s="568"/>
      <c r="ET118" s="568"/>
      <c r="EU118" s="568"/>
      <c r="EV118" s="568"/>
      <c r="EW118" s="568"/>
      <c r="EX118" s="568"/>
      <c r="EY118" s="568"/>
      <c r="EZ118" s="568"/>
      <c r="FA118" s="568"/>
      <c r="FB118" s="568"/>
      <c r="FC118" s="568"/>
      <c r="FD118" s="568"/>
      <c r="FE118" s="568"/>
      <c r="FF118" s="568"/>
      <c r="FG118" s="568"/>
      <c r="FH118" s="568"/>
      <c r="FI118" s="568"/>
      <c r="FJ118" s="568"/>
      <c r="FK118" s="568"/>
      <c r="FL118" s="568"/>
      <c r="FM118" s="568"/>
      <c r="FN118" s="568"/>
      <c r="FO118" s="568"/>
      <c r="FP118" s="568"/>
      <c r="FQ118" s="568"/>
      <c r="FR118" s="568"/>
      <c r="FS118" s="568"/>
      <c r="FT118" s="568"/>
      <c r="FU118" s="568"/>
      <c r="FV118" s="568"/>
      <c r="FW118" s="568"/>
      <c r="FX118" s="568"/>
      <c r="FY118" s="568"/>
      <c r="FZ118" s="568"/>
      <c r="GA118" s="568"/>
      <c r="GB118" s="568"/>
      <c r="GC118" s="568"/>
      <c r="GD118" s="568"/>
      <c r="GE118" s="568"/>
      <c r="GF118" s="568"/>
      <c r="GG118" s="568"/>
      <c r="GH118" s="568"/>
      <c r="GI118" s="568"/>
      <c r="GJ118" s="568"/>
      <c r="GK118" s="568"/>
      <c r="GL118" s="568"/>
      <c r="GM118" s="568"/>
      <c r="GN118" s="568"/>
      <c r="GO118" s="568"/>
      <c r="GP118" s="568"/>
      <c r="GQ118" s="568"/>
      <c r="GR118" s="568"/>
      <c r="GS118" s="568"/>
      <c r="GT118" s="568"/>
      <c r="GU118" s="568"/>
      <c r="GV118" s="568"/>
      <c r="GW118" s="568"/>
      <c r="GX118" s="568"/>
      <c r="GY118" s="568"/>
      <c r="GZ118" s="568"/>
      <c r="HA118" s="568"/>
      <c r="HB118" s="568"/>
      <c r="HC118" s="568"/>
      <c r="HD118" s="568"/>
      <c r="HE118" s="568"/>
      <c r="HF118" s="568"/>
      <c r="HG118" s="568"/>
      <c r="HH118" s="568"/>
      <c r="HI118" s="568"/>
      <c r="HJ118" s="568"/>
      <c r="HK118" s="568"/>
      <c r="HL118" s="568"/>
      <c r="HM118" s="568"/>
      <c r="HN118" s="568"/>
      <c r="HO118" s="568"/>
      <c r="HP118" s="568"/>
      <c r="HQ118" s="568"/>
      <c r="HR118" s="568"/>
      <c r="HS118" s="568"/>
      <c r="HT118" s="568"/>
      <c r="HU118" s="568"/>
    </row>
    <row r="119" spans="2:229" s="578" customFormat="1">
      <c r="B119" s="591"/>
      <c r="AL119" s="568"/>
      <c r="AM119" s="568"/>
      <c r="AN119" s="568"/>
      <c r="AO119" s="568"/>
      <c r="AP119" s="568"/>
      <c r="AQ119" s="568"/>
      <c r="AR119" s="568"/>
      <c r="AS119" s="568"/>
      <c r="AT119" s="568"/>
      <c r="AU119" s="568"/>
      <c r="AV119" s="568"/>
      <c r="AW119" s="568"/>
      <c r="AX119" s="568"/>
      <c r="AY119" s="568"/>
      <c r="AZ119" s="568"/>
      <c r="BA119" s="568"/>
      <c r="BB119" s="568"/>
      <c r="BC119" s="568"/>
      <c r="BD119" s="568"/>
      <c r="BE119" s="568"/>
      <c r="BF119" s="568"/>
      <c r="BG119" s="568"/>
      <c r="BH119" s="568"/>
      <c r="BI119" s="568"/>
      <c r="BJ119" s="568"/>
      <c r="BK119" s="568"/>
      <c r="BL119" s="568"/>
      <c r="BM119" s="568"/>
      <c r="BN119" s="568"/>
      <c r="BO119" s="568"/>
      <c r="BP119" s="568"/>
      <c r="BQ119" s="568"/>
      <c r="BR119" s="568"/>
      <c r="BS119" s="568"/>
      <c r="BT119" s="568"/>
      <c r="BU119" s="568"/>
      <c r="BV119" s="568"/>
      <c r="BW119" s="568"/>
      <c r="BX119" s="568"/>
      <c r="BY119" s="568"/>
      <c r="BZ119" s="568"/>
      <c r="CA119" s="568"/>
      <c r="CB119" s="568"/>
      <c r="CC119" s="568"/>
      <c r="CD119" s="568"/>
      <c r="CE119" s="568"/>
      <c r="CF119" s="568"/>
      <c r="CG119" s="568"/>
      <c r="CH119" s="568"/>
      <c r="CI119" s="568"/>
      <c r="CJ119" s="568"/>
      <c r="CK119" s="568"/>
      <c r="CL119" s="568"/>
      <c r="CM119" s="568"/>
      <c r="CN119" s="568"/>
      <c r="CO119" s="568"/>
      <c r="CP119" s="568"/>
      <c r="CQ119" s="568"/>
      <c r="CR119" s="568"/>
      <c r="CS119" s="568"/>
      <c r="CT119" s="568"/>
      <c r="CU119" s="568"/>
      <c r="CV119" s="568"/>
      <c r="CW119" s="568"/>
      <c r="CX119" s="568"/>
      <c r="CY119" s="568"/>
      <c r="CZ119" s="568"/>
      <c r="DA119" s="568"/>
      <c r="DB119" s="568"/>
      <c r="DC119" s="568"/>
      <c r="DD119" s="568"/>
      <c r="DE119" s="568"/>
      <c r="DF119" s="568"/>
      <c r="DG119" s="568"/>
      <c r="DH119" s="568"/>
      <c r="DI119" s="568"/>
      <c r="DJ119" s="568"/>
      <c r="DK119" s="568"/>
      <c r="DL119" s="568"/>
      <c r="DM119" s="568"/>
      <c r="DN119" s="568"/>
      <c r="DO119" s="568"/>
      <c r="DP119" s="568"/>
      <c r="DQ119" s="568"/>
      <c r="DR119" s="568"/>
      <c r="DS119" s="568"/>
      <c r="DT119" s="568"/>
      <c r="DU119" s="568"/>
      <c r="DV119" s="568"/>
      <c r="DW119" s="568"/>
      <c r="DX119" s="568"/>
      <c r="DY119" s="568"/>
      <c r="DZ119" s="568"/>
      <c r="EA119" s="568"/>
      <c r="EB119" s="568"/>
      <c r="EC119" s="568"/>
      <c r="ED119" s="568"/>
      <c r="EE119" s="568"/>
      <c r="EF119" s="568"/>
      <c r="EG119" s="568"/>
      <c r="EH119" s="568"/>
      <c r="EI119" s="568"/>
      <c r="EJ119" s="568"/>
      <c r="EK119" s="568"/>
      <c r="EL119" s="568"/>
      <c r="EM119" s="568"/>
      <c r="EN119" s="568"/>
      <c r="EO119" s="568"/>
      <c r="EP119" s="568"/>
      <c r="EQ119" s="568"/>
      <c r="ER119" s="568"/>
      <c r="ES119" s="568"/>
      <c r="ET119" s="568"/>
      <c r="EU119" s="568"/>
      <c r="EV119" s="568"/>
      <c r="EW119" s="568"/>
      <c r="EX119" s="568"/>
      <c r="EY119" s="568"/>
      <c r="EZ119" s="568"/>
      <c r="FA119" s="568"/>
      <c r="FB119" s="568"/>
      <c r="FC119" s="568"/>
      <c r="FD119" s="568"/>
      <c r="FE119" s="568"/>
      <c r="FF119" s="568"/>
      <c r="FG119" s="568"/>
      <c r="FH119" s="568"/>
      <c r="FI119" s="568"/>
      <c r="FJ119" s="568"/>
      <c r="FK119" s="568"/>
      <c r="FL119" s="568"/>
      <c r="FM119" s="568"/>
      <c r="FN119" s="568"/>
      <c r="FO119" s="568"/>
      <c r="FP119" s="568"/>
      <c r="FQ119" s="568"/>
      <c r="FR119" s="568"/>
      <c r="FS119" s="568"/>
      <c r="FT119" s="568"/>
      <c r="FU119" s="568"/>
      <c r="FV119" s="568"/>
      <c r="FW119" s="568"/>
      <c r="FX119" s="568"/>
      <c r="FY119" s="568"/>
      <c r="FZ119" s="568"/>
      <c r="GA119" s="568"/>
      <c r="GB119" s="568"/>
      <c r="GC119" s="568"/>
      <c r="GD119" s="568"/>
      <c r="GE119" s="568"/>
      <c r="GF119" s="568"/>
      <c r="GG119" s="568"/>
      <c r="GH119" s="568"/>
      <c r="GI119" s="568"/>
      <c r="GJ119" s="568"/>
      <c r="GK119" s="568"/>
      <c r="GL119" s="568"/>
      <c r="GM119" s="568"/>
      <c r="GN119" s="568"/>
      <c r="GO119" s="568"/>
      <c r="GP119" s="568"/>
      <c r="GQ119" s="568"/>
      <c r="GR119" s="568"/>
      <c r="GS119" s="568"/>
      <c r="GT119" s="568"/>
      <c r="GU119" s="568"/>
      <c r="GV119" s="568"/>
      <c r="GW119" s="568"/>
      <c r="GX119" s="568"/>
      <c r="GY119" s="568"/>
      <c r="GZ119" s="568"/>
      <c r="HA119" s="568"/>
      <c r="HB119" s="568"/>
      <c r="HC119" s="568"/>
      <c r="HD119" s="568"/>
      <c r="HE119" s="568"/>
      <c r="HF119" s="568"/>
      <c r="HG119" s="568"/>
      <c r="HH119" s="568"/>
      <c r="HI119" s="568"/>
      <c r="HJ119" s="568"/>
      <c r="HK119" s="568"/>
      <c r="HL119" s="568"/>
      <c r="HM119" s="568"/>
      <c r="HN119" s="568"/>
      <c r="HO119" s="568"/>
      <c r="HP119" s="568"/>
      <c r="HQ119" s="568"/>
      <c r="HR119" s="568"/>
      <c r="HS119" s="568"/>
      <c r="HT119" s="568"/>
      <c r="HU119" s="568"/>
    </row>
    <row r="120" spans="2:229" s="578" customFormat="1">
      <c r="B120" s="591"/>
      <c r="AL120" s="568"/>
      <c r="AM120" s="568"/>
      <c r="AN120" s="568"/>
      <c r="AO120" s="568"/>
      <c r="AP120" s="568"/>
      <c r="AQ120" s="568"/>
      <c r="AR120" s="568"/>
      <c r="AS120" s="568"/>
      <c r="AT120" s="568"/>
      <c r="AU120" s="568"/>
      <c r="AV120" s="568"/>
      <c r="AW120" s="568"/>
      <c r="AX120" s="568"/>
      <c r="AY120" s="568"/>
      <c r="AZ120" s="568"/>
      <c r="BA120" s="568"/>
      <c r="BB120" s="568"/>
      <c r="BC120" s="568"/>
      <c r="BD120" s="568"/>
      <c r="BE120" s="568"/>
      <c r="BF120" s="568"/>
      <c r="BG120" s="568"/>
      <c r="BH120" s="568"/>
      <c r="BI120" s="568"/>
      <c r="BJ120" s="568"/>
      <c r="BK120" s="568"/>
      <c r="BL120" s="568"/>
      <c r="BM120" s="568"/>
      <c r="BN120" s="568"/>
      <c r="BO120" s="568"/>
      <c r="BP120" s="568"/>
      <c r="BQ120" s="568"/>
      <c r="BR120" s="568"/>
      <c r="BS120" s="568"/>
      <c r="BT120" s="568"/>
      <c r="BU120" s="568"/>
      <c r="BV120" s="568"/>
      <c r="BW120" s="568"/>
      <c r="BX120" s="568"/>
      <c r="BY120" s="568"/>
      <c r="BZ120" s="568"/>
      <c r="CA120" s="568"/>
      <c r="CB120" s="568"/>
      <c r="CC120" s="568"/>
      <c r="CD120" s="568"/>
      <c r="CE120" s="568"/>
      <c r="CF120" s="568"/>
      <c r="CG120" s="568"/>
      <c r="CH120" s="568"/>
      <c r="CI120" s="568"/>
      <c r="CJ120" s="568"/>
      <c r="CK120" s="568"/>
      <c r="CL120" s="568"/>
      <c r="CM120" s="568"/>
      <c r="CN120" s="568"/>
      <c r="CO120" s="568"/>
      <c r="CP120" s="568"/>
      <c r="CQ120" s="568"/>
      <c r="CR120" s="568"/>
      <c r="CS120" s="568"/>
      <c r="CT120" s="568"/>
      <c r="CU120" s="568"/>
      <c r="CV120" s="568"/>
      <c r="CW120" s="568"/>
      <c r="CX120" s="568"/>
      <c r="CY120" s="568"/>
      <c r="CZ120" s="568"/>
      <c r="DA120" s="568"/>
      <c r="DB120" s="568"/>
      <c r="DC120" s="568"/>
      <c r="DD120" s="568"/>
      <c r="DE120" s="568"/>
      <c r="DF120" s="568"/>
      <c r="DG120" s="568"/>
      <c r="DH120" s="568"/>
      <c r="DI120" s="568"/>
      <c r="DJ120" s="568"/>
      <c r="DK120" s="568"/>
      <c r="DL120" s="568"/>
      <c r="DM120" s="568"/>
      <c r="DN120" s="568"/>
      <c r="DO120" s="568"/>
      <c r="DP120" s="568"/>
      <c r="DQ120" s="568"/>
      <c r="DR120" s="568"/>
      <c r="DS120" s="568"/>
      <c r="DT120" s="568"/>
      <c r="DU120" s="568"/>
      <c r="DV120" s="568"/>
      <c r="DW120" s="568"/>
      <c r="DX120" s="568"/>
      <c r="DY120" s="568"/>
      <c r="DZ120" s="568"/>
      <c r="EA120" s="568"/>
      <c r="EB120" s="568"/>
      <c r="EC120" s="568"/>
      <c r="ED120" s="568"/>
      <c r="EE120" s="568"/>
      <c r="EF120" s="568"/>
      <c r="EG120" s="568"/>
      <c r="EH120" s="568"/>
      <c r="EI120" s="568"/>
      <c r="EJ120" s="568"/>
      <c r="EK120" s="568"/>
      <c r="EL120" s="568"/>
      <c r="EM120" s="568"/>
      <c r="EN120" s="568"/>
      <c r="EO120" s="568"/>
      <c r="EP120" s="568"/>
      <c r="EQ120" s="568"/>
      <c r="ER120" s="568"/>
      <c r="ES120" s="568"/>
      <c r="ET120" s="568"/>
      <c r="EU120" s="568"/>
      <c r="EV120" s="568"/>
      <c r="EW120" s="568"/>
      <c r="EX120" s="568"/>
      <c r="EY120" s="568"/>
      <c r="EZ120" s="568"/>
      <c r="FA120" s="568"/>
      <c r="FB120" s="568"/>
      <c r="FC120" s="568"/>
      <c r="FD120" s="568"/>
      <c r="FE120" s="568"/>
      <c r="FF120" s="568"/>
      <c r="FG120" s="568"/>
      <c r="FH120" s="568"/>
      <c r="FI120" s="568"/>
      <c r="FJ120" s="568"/>
      <c r="FK120" s="568"/>
      <c r="FL120" s="568"/>
      <c r="FM120" s="568"/>
      <c r="FN120" s="568"/>
      <c r="FO120" s="568"/>
      <c r="FP120" s="568"/>
      <c r="FQ120" s="568"/>
      <c r="FR120" s="568"/>
      <c r="FS120" s="568"/>
      <c r="FT120" s="568"/>
      <c r="FU120" s="568"/>
      <c r="FV120" s="568"/>
      <c r="FW120" s="568"/>
      <c r="FX120" s="568"/>
      <c r="FY120" s="568"/>
      <c r="FZ120" s="568"/>
      <c r="GA120" s="568"/>
      <c r="GB120" s="568"/>
      <c r="GC120" s="568"/>
      <c r="GD120" s="568"/>
      <c r="GE120" s="568"/>
      <c r="GF120" s="568"/>
      <c r="GG120" s="568"/>
      <c r="GH120" s="568"/>
      <c r="GI120" s="568"/>
      <c r="GJ120" s="568"/>
      <c r="GK120" s="568"/>
      <c r="GL120" s="568"/>
      <c r="GM120" s="568"/>
      <c r="GN120" s="568"/>
      <c r="GO120" s="568"/>
      <c r="GP120" s="568"/>
      <c r="GQ120" s="568"/>
      <c r="GR120" s="568"/>
      <c r="GS120" s="568"/>
      <c r="GT120" s="568"/>
      <c r="GU120" s="568"/>
      <c r="GV120" s="568"/>
      <c r="GW120" s="568"/>
      <c r="GX120" s="568"/>
      <c r="GY120" s="568"/>
      <c r="GZ120" s="568"/>
      <c r="HA120" s="568"/>
      <c r="HB120" s="568"/>
      <c r="HC120" s="568"/>
      <c r="HD120" s="568"/>
      <c r="HE120" s="568"/>
      <c r="HF120" s="568"/>
      <c r="HG120" s="568"/>
      <c r="HH120" s="568"/>
      <c r="HI120" s="568"/>
      <c r="HJ120" s="568"/>
      <c r="HK120" s="568"/>
      <c r="HL120" s="568"/>
      <c r="HM120" s="568"/>
      <c r="HN120" s="568"/>
      <c r="HO120" s="568"/>
      <c r="HP120" s="568"/>
      <c r="HQ120" s="568"/>
      <c r="HR120" s="568"/>
      <c r="HS120" s="568"/>
      <c r="HT120" s="568"/>
      <c r="HU120" s="568"/>
    </row>
    <row r="121" spans="2:229" s="578" customFormat="1">
      <c r="B121" s="591"/>
      <c r="AL121" s="568"/>
      <c r="AM121" s="568"/>
      <c r="AN121" s="568"/>
      <c r="AO121" s="568"/>
      <c r="AP121" s="568"/>
      <c r="AQ121" s="568"/>
      <c r="AR121" s="568"/>
      <c r="AS121" s="568"/>
      <c r="AT121" s="568"/>
      <c r="AU121" s="568"/>
      <c r="AV121" s="568"/>
      <c r="AW121" s="568"/>
      <c r="AX121" s="568"/>
      <c r="AY121" s="568"/>
      <c r="AZ121" s="568"/>
      <c r="BA121" s="568"/>
      <c r="BB121" s="568"/>
      <c r="BC121" s="568"/>
      <c r="BD121" s="568"/>
      <c r="BE121" s="568"/>
      <c r="BF121" s="568"/>
      <c r="BG121" s="568"/>
      <c r="BH121" s="568"/>
      <c r="BI121" s="568"/>
      <c r="BJ121" s="568"/>
      <c r="BK121" s="568"/>
      <c r="BL121" s="568"/>
      <c r="BM121" s="568"/>
      <c r="BN121" s="568"/>
      <c r="BO121" s="568"/>
      <c r="BP121" s="568"/>
      <c r="BQ121" s="568"/>
      <c r="BR121" s="568"/>
      <c r="BS121" s="568"/>
      <c r="BT121" s="568"/>
      <c r="BU121" s="568"/>
      <c r="BV121" s="568"/>
      <c r="BW121" s="568"/>
      <c r="BX121" s="568"/>
      <c r="BY121" s="568"/>
      <c r="BZ121" s="568"/>
      <c r="CA121" s="568"/>
      <c r="CB121" s="568"/>
      <c r="CC121" s="568"/>
      <c r="CD121" s="568"/>
      <c r="CE121" s="568"/>
      <c r="CF121" s="568"/>
      <c r="CG121" s="568"/>
      <c r="CH121" s="568"/>
      <c r="CI121" s="568"/>
      <c r="CJ121" s="568"/>
      <c r="CK121" s="568"/>
      <c r="CL121" s="568"/>
      <c r="CM121" s="568"/>
      <c r="CN121" s="568"/>
      <c r="CO121" s="568"/>
      <c r="CP121" s="568"/>
      <c r="CQ121" s="568"/>
      <c r="CR121" s="568"/>
      <c r="CS121" s="568"/>
      <c r="CT121" s="568"/>
      <c r="CU121" s="568"/>
      <c r="CV121" s="568"/>
      <c r="CW121" s="568"/>
      <c r="CX121" s="568"/>
      <c r="CY121" s="568"/>
      <c r="CZ121" s="568"/>
      <c r="DA121" s="568"/>
      <c r="DB121" s="568"/>
      <c r="DC121" s="568"/>
      <c r="DD121" s="568"/>
      <c r="DE121" s="568"/>
      <c r="DF121" s="568"/>
      <c r="DG121" s="568"/>
      <c r="DH121" s="568"/>
      <c r="DI121" s="568"/>
      <c r="DJ121" s="568"/>
      <c r="DK121" s="568"/>
      <c r="DL121" s="568"/>
      <c r="DM121" s="568"/>
      <c r="DN121" s="568"/>
      <c r="DO121" s="568"/>
      <c r="DP121" s="568"/>
      <c r="DQ121" s="568"/>
      <c r="DR121" s="568"/>
      <c r="DS121" s="568"/>
      <c r="DT121" s="568"/>
      <c r="DU121" s="568"/>
      <c r="DV121" s="568"/>
      <c r="DW121" s="568"/>
      <c r="DX121" s="568"/>
      <c r="DY121" s="568"/>
      <c r="DZ121" s="568"/>
      <c r="EA121" s="568"/>
      <c r="EB121" s="568"/>
      <c r="EC121" s="568"/>
      <c r="ED121" s="568"/>
      <c r="EE121" s="568"/>
      <c r="EF121" s="568"/>
      <c r="EG121" s="568"/>
      <c r="EH121" s="568"/>
      <c r="EI121" s="568"/>
      <c r="EJ121" s="568"/>
      <c r="EK121" s="568"/>
      <c r="EL121" s="568"/>
      <c r="EM121" s="568"/>
      <c r="EN121" s="568"/>
      <c r="EO121" s="568"/>
      <c r="EP121" s="568"/>
      <c r="EQ121" s="568"/>
      <c r="ER121" s="568"/>
      <c r="ES121" s="568"/>
      <c r="ET121" s="568"/>
      <c r="EU121" s="568"/>
      <c r="EV121" s="568"/>
      <c r="EW121" s="568"/>
      <c r="EX121" s="568"/>
      <c r="EY121" s="568"/>
      <c r="EZ121" s="568"/>
      <c r="FA121" s="568"/>
      <c r="FB121" s="568"/>
      <c r="FC121" s="568"/>
      <c r="FD121" s="568"/>
      <c r="FE121" s="568"/>
      <c r="FF121" s="568"/>
      <c r="FG121" s="568"/>
      <c r="FH121" s="568"/>
      <c r="FI121" s="568"/>
      <c r="FJ121" s="568"/>
      <c r="FK121" s="568"/>
      <c r="FL121" s="568"/>
      <c r="FM121" s="568"/>
      <c r="FN121" s="568"/>
      <c r="FO121" s="568"/>
      <c r="FP121" s="568"/>
      <c r="FQ121" s="568"/>
      <c r="FR121" s="568"/>
      <c r="FS121" s="568"/>
      <c r="FT121" s="568"/>
      <c r="FU121" s="568"/>
      <c r="FV121" s="568"/>
      <c r="FW121" s="568"/>
      <c r="FX121" s="568"/>
      <c r="FY121" s="568"/>
      <c r="FZ121" s="568"/>
      <c r="GA121" s="568"/>
      <c r="GB121" s="568"/>
      <c r="GC121" s="568"/>
      <c r="GD121" s="568"/>
      <c r="GE121" s="568"/>
      <c r="GF121" s="568"/>
      <c r="GG121" s="568"/>
      <c r="GH121" s="568"/>
      <c r="GI121" s="568"/>
      <c r="GJ121" s="568"/>
      <c r="GK121" s="568"/>
      <c r="GL121" s="568"/>
      <c r="GM121" s="568"/>
      <c r="GN121" s="568"/>
      <c r="GO121" s="568"/>
      <c r="GP121" s="568"/>
      <c r="GQ121" s="568"/>
      <c r="GR121" s="568"/>
      <c r="GS121" s="568"/>
      <c r="GT121" s="568"/>
      <c r="GU121" s="568"/>
      <c r="GV121" s="568"/>
      <c r="GW121" s="568"/>
      <c r="GX121" s="568"/>
      <c r="GY121" s="568"/>
      <c r="GZ121" s="568"/>
      <c r="HA121" s="568"/>
      <c r="HB121" s="568"/>
      <c r="HC121" s="568"/>
      <c r="HD121" s="568"/>
      <c r="HE121" s="568"/>
      <c r="HF121" s="568"/>
      <c r="HG121" s="568"/>
      <c r="HH121" s="568"/>
      <c r="HI121" s="568"/>
      <c r="HJ121" s="568"/>
      <c r="HK121" s="568"/>
      <c r="HL121" s="568"/>
      <c r="HM121" s="568"/>
      <c r="HN121" s="568"/>
      <c r="HO121" s="568"/>
      <c r="HP121" s="568"/>
      <c r="HQ121" s="568"/>
      <c r="HR121" s="568"/>
      <c r="HS121" s="568"/>
      <c r="HT121" s="568"/>
      <c r="HU121" s="568"/>
    </row>
    <row r="122" spans="2:229" s="578" customFormat="1">
      <c r="B122" s="591"/>
      <c r="AL122" s="568"/>
      <c r="AM122" s="568"/>
      <c r="AN122" s="568"/>
      <c r="AO122" s="568"/>
      <c r="AP122" s="568"/>
      <c r="AQ122" s="568"/>
      <c r="AR122" s="568"/>
      <c r="AS122" s="568"/>
      <c r="AT122" s="568"/>
      <c r="AU122" s="568"/>
      <c r="AV122" s="568"/>
      <c r="AW122" s="568"/>
      <c r="AX122" s="568"/>
      <c r="AY122" s="568"/>
      <c r="AZ122" s="568"/>
      <c r="BA122" s="568"/>
      <c r="BB122" s="568"/>
      <c r="BC122" s="568"/>
      <c r="BD122" s="568"/>
      <c r="BE122" s="568"/>
      <c r="BF122" s="568"/>
      <c r="BG122" s="568"/>
      <c r="BH122" s="568"/>
      <c r="BI122" s="568"/>
      <c r="BJ122" s="568"/>
      <c r="BK122" s="568"/>
      <c r="BL122" s="568"/>
      <c r="BM122" s="568"/>
      <c r="BN122" s="568"/>
      <c r="BO122" s="568"/>
      <c r="BP122" s="568"/>
      <c r="BQ122" s="568"/>
      <c r="BR122" s="568"/>
      <c r="BS122" s="568"/>
      <c r="BT122" s="568"/>
      <c r="BU122" s="568"/>
      <c r="BV122" s="568"/>
      <c r="BW122" s="568"/>
      <c r="BX122" s="568"/>
      <c r="BY122" s="568"/>
      <c r="BZ122" s="568"/>
      <c r="CA122" s="568"/>
      <c r="CB122" s="568"/>
      <c r="CC122" s="568"/>
      <c r="CD122" s="568"/>
      <c r="CE122" s="568"/>
      <c r="CF122" s="568"/>
      <c r="CG122" s="568"/>
      <c r="CH122" s="568"/>
      <c r="CI122" s="568"/>
      <c r="CJ122" s="568"/>
      <c r="CK122" s="568"/>
      <c r="CL122" s="568"/>
      <c r="CM122" s="568"/>
      <c r="CN122" s="568"/>
      <c r="CO122" s="568"/>
      <c r="CP122" s="568"/>
      <c r="CQ122" s="568"/>
      <c r="CR122" s="568"/>
      <c r="CS122" s="568"/>
      <c r="CT122" s="568"/>
      <c r="CU122" s="568"/>
      <c r="CV122" s="568"/>
      <c r="CW122" s="568"/>
      <c r="CX122" s="568"/>
      <c r="CY122" s="568"/>
      <c r="CZ122" s="568"/>
      <c r="DA122" s="568"/>
      <c r="DB122" s="568"/>
      <c r="DC122" s="568"/>
      <c r="DD122" s="568"/>
      <c r="DE122" s="568"/>
      <c r="DF122" s="568"/>
      <c r="DG122" s="568"/>
      <c r="DH122" s="568"/>
      <c r="DI122" s="568"/>
      <c r="DJ122" s="568"/>
      <c r="DK122" s="568"/>
      <c r="DL122" s="568"/>
      <c r="DM122" s="568"/>
      <c r="DN122" s="568"/>
      <c r="DO122" s="568"/>
      <c r="DP122" s="568"/>
      <c r="DQ122" s="568"/>
      <c r="DR122" s="568"/>
      <c r="DS122" s="568"/>
      <c r="DT122" s="568"/>
      <c r="DU122" s="568"/>
      <c r="DV122" s="568"/>
      <c r="DW122" s="568"/>
      <c r="DX122" s="568"/>
      <c r="DY122" s="568"/>
      <c r="DZ122" s="568"/>
      <c r="EA122" s="568"/>
      <c r="EB122" s="568"/>
      <c r="EC122" s="568"/>
      <c r="ED122" s="568"/>
      <c r="EE122" s="568"/>
      <c r="EF122" s="568"/>
      <c r="EG122" s="568"/>
      <c r="EH122" s="568"/>
      <c r="EI122" s="568"/>
      <c r="EJ122" s="568"/>
      <c r="EK122" s="568"/>
      <c r="EL122" s="568"/>
      <c r="EM122" s="568"/>
      <c r="EN122" s="568"/>
      <c r="EO122" s="568"/>
      <c r="EP122" s="568"/>
      <c r="EQ122" s="568"/>
      <c r="ER122" s="568"/>
      <c r="ES122" s="568"/>
      <c r="ET122" s="568"/>
      <c r="EU122" s="568"/>
      <c r="EV122" s="568"/>
      <c r="EW122" s="568"/>
      <c r="EX122" s="568"/>
      <c r="EY122" s="568"/>
      <c r="EZ122" s="568"/>
      <c r="FA122" s="568"/>
      <c r="FB122" s="568"/>
      <c r="FC122" s="568"/>
      <c r="FD122" s="568"/>
      <c r="FE122" s="568"/>
      <c r="FF122" s="568"/>
      <c r="FG122" s="568"/>
      <c r="FH122" s="568"/>
      <c r="FI122" s="568"/>
      <c r="FJ122" s="568"/>
      <c r="FK122" s="568"/>
      <c r="FL122" s="568"/>
      <c r="FM122" s="568"/>
      <c r="FN122" s="568"/>
      <c r="FO122" s="568"/>
      <c r="FP122" s="568"/>
      <c r="FQ122" s="568"/>
      <c r="FR122" s="568"/>
      <c r="FS122" s="568"/>
      <c r="FT122" s="568"/>
      <c r="FU122" s="568"/>
      <c r="FV122" s="568"/>
      <c r="FW122" s="568"/>
      <c r="FX122" s="568"/>
      <c r="FY122" s="568"/>
      <c r="FZ122" s="568"/>
      <c r="GA122" s="568"/>
      <c r="GB122" s="568"/>
      <c r="GC122" s="568"/>
      <c r="GD122" s="568"/>
      <c r="GE122" s="568"/>
      <c r="GF122" s="568"/>
      <c r="GG122" s="568"/>
      <c r="GH122" s="568"/>
      <c r="GI122" s="568"/>
      <c r="GJ122" s="568"/>
      <c r="GK122" s="568"/>
      <c r="GL122" s="568"/>
      <c r="GM122" s="568"/>
      <c r="GN122" s="568"/>
      <c r="GO122" s="568"/>
      <c r="GP122" s="568"/>
      <c r="GQ122" s="568"/>
      <c r="GR122" s="568"/>
      <c r="GS122" s="568"/>
      <c r="GT122" s="568"/>
      <c r="GU122" s="568"/>
      <c r="GV122" s="568"/>
      <c r="GW122" s="568"/>
      <c r="GX122" s="568"/>
      <c r="GY122" s="568"/>
      <c r="GZ122" s="568"/>
      <c r="HA122" s="568"/>
      <c r="HB122" s="568"/>
      <c r="HC122" s="568"/>
      <c r="HD122" s="568"/>
      <c r="HE122" s="568"/>
      <c r="HF122" s="568"/>
      <c r="HG122" s="568"/>
      <c r="HH122" s="568"/>
      <c r="HI122" s="568"/>
      <c r="HJ122" s="568"/>
      <c r="HK122" s="568"/>
      <c r="HL122" s="568"/>
      <c r="HM122" s="568"/>
      <c r="HN122" s="568"/>
      <c r="HO122" s="568"/>
      <c r="HP122" s="568"/>
      <c r="HQ122" s="568"/>
      <c r="HR122" s="568"/>
      <c r="HS122" s="568"/>
      <c r="HT122" s="568"/>
      <c r="HU122" s="568"/>
    </row>
    <row r="123" spans="2:229" s="578" customFormat="1">
      <c r="B123" s="591"/>
      <c r="AL123" s="568"/>
      <c r="AM123" s="568"/>
      <c r="AN123" s="568"/>
      <c r="AO123" s="568"/>
      <c r="AP123" s="568"/>
      <c r="AQ123" s="568"/>
      <c r="AR123" s="568"/>
      <c r="AS123" s="568"/>
      <c r="AT123" s="568"/>
      <c r="AU123" s="568"/>
      <c r="AV123" s="568"/>
      <c r="AW123" s="568"/>
      <c r="AX123" s="568"/>
      <c r="AY123" s="568"/>
      <c r="AZ123" s="568"/>
      <c r="BA123" s="568"/>
      <c r="BB123" s="568"/>
      <c r="BC123" s="568"/>
      <c r="BD123" s="568"/>
      <c r="BE123" s="568"/>
      <c r="BF123" s="568"/>
      <c r="BG123" s="568"/>
      <c r="BH123" s="568"/>
      <c r="BI123" s="568"/>
      <c r="BJ123" s="568"/>
      <c r="BK123" s="568"/>
      <c r="BL123" s="568"/>
      <c r="BM123" s="568"/>
      <c r="BN123" s="568"/>
      <c r="BO123" s="568"/>
      <c r="BP123" s="568"/>
      <c r="BQ123" s="568"/>
      <c r="BR123" s="568"/>
      <c r="BS123" s="568"/>
      <c r="BT123" s="568"/>
      <c r="BU123" s="568"/>
      <c r="BV123" s="568"/>
      <c r="BW123" s="568"/>
      <c r="BX123" s="568"/>
      <c r="BY123" s="568"/>
      <c r="BZ123" s="568"/>
      <c r="CA123" s="568"/>
      <c r="CB123" s="568"/>
      <c r="CC123" s="568"/>
      <c r="CD123" s="568"/>
      <c r="CE123" s="568"/>
      <c r="CF123" s="568"/>
      <c r="CG123" s="568"/>
      <c r="CH123" s="568"/>
      <c r="CI123" s="568"/>
      <c r="CJ123" s="568"/>
      <c r="CK123" s="568"/>
      <c r="CL123" s="568"/>
      <c r="CM123" s="568"/>
      <c r="CN123" s="568"/>
      <c r="CO123" s="568"/>
      <c r="CP123" s="568"/>
      <c r="CQ123" s="568"/>
      <c r="CR123" s="568"/>
      <c r="CS123" s="568"/>
      <c r="CT123" s="568"/>
      <c r="CU123" s="568"/>
      <c r="CV123" s="568"/>
      <c r="CW123" s="568"/>
      <c r="CX123" s="568"/>
      <c r="CY123" s="568"/>
      <c r="CZ123" s="568"/>
      <c r="DA123" s="568"/>
      <c r="DB123" s="568"/>
      <c r="DC123" s="568"/>
      <c r="DD123" s="568"/>
      <c r="DE123" s="568"/>
      <c r="DF123" s="568"/>
      <c r="DG123" s="568"/>
      <c r="DH123" s="568"/>
      <c r="DI123" s="568"/>
      <c r="DJ123" s="568"/>
      <c r="DK123" s="568"/>
      <c r="DL123" s="568"/>
      <c r="DM123" s="568"/>
      <c r="DN123" s="568"/>
      <c r="DO123" s="568"/>
      <c r="DP123" s="568"/>
      <c r="DQ123" s="568"/>
      <c r="DR123" s="568"/>
      <c r="DS123" s="568"/>
      <c r="DT123" s="568"/>
      <c r="DU123" s="568"/>
      <c r="DV123" s="568"/>
      <c r="DW123" s="568"/>
      <c r="DX123" s="568"/>
      <c r="DY123" s="568"/>
      <c r="DZ123" s="568"/>
      <c r="EA123" s="568"/>
      <c r="EB123" s="568"/>
      <c r="EC123" s="568"/>
      <c r="ED123" s="568"/>
      <c r="EE123" s="568"/>
      <c r="EF123" s="568"/>
      <c r="EG123" s="568"/>
      <c r="EH123" s="568"/>
      <c r="EI123" s="568"/>
      <c r="EJ123" s="568"/>
      <c r="EK123" s="568"/>
      <c r="EL123" s="568"/>
      <c r="EM123" s="568"/>
      <c r="EN123" s="568"/>
      <c r="EO123" s="568"/>
      <c r="EP123" s="568"/>
      <c r="EQ123" s="568"/>
      <c r="ER123" s="568"/>
      <c r="ES123" s="568"/>
      <c r="ET123" s="568"/>
      <c r="EU123" s="568"/>
      <c r="EV123" s="568"/>
      <c r="EW123" s="568"/>
      <c r="EX123" s="568"/>
      <c r="EY123" s="568"/>
      <c r="EZ123" s="568"/>
      <c r="FA123" s="568"/>
      <c r="FB123" s="568"/>
      <c r="FC123" s="568"/>
      <c r="FD123" s="568"/>
      <c r="FE123" s="568"/>
      <c r="FF123" s="568"/>
      <c r="FG123" s="568"/>
      <c r="FH123" s="568"/>
      <c r="FI123" s="568"/>
      <c r="FJ123" s="568"/>
      <c r="FK123" s="568"/>
      <c r="FL123" s="568"/>
      <c r="FM123" s="568"/>
      <c r="FN123" s="568"/>
      <c r="FO123" s="568"/>
      <c r="FP123" s="568"/>
      <c r="FQ123" s="568"/>
      <c r="FR123" s="568"/>
      <c r="FS123" s="568"/>
      <c r="FT123" s="568"/>
      <c r="FU123" s="568"/>
      <c r="FV123" s="568"/>
      <c r="FW123" s="568"/>
      <c r="FX123" s="568"/>
      <c r="FY123" s="568"/>
      <c r="FZ123" s="568"/>
      <c r="GA123" s="568"/>
      <c r="GB123" s="568"/>
      <c r="GC123" s="568"/>
      <c r="GD123" s="568"/>
      <c r="GE123" s="568"/>
      <c r="GF123" s="568"/>
      <c r="GG123" s="568"/>
      <c r="GH123" s="568"/>
      <c r="GI123" s="568"/>
      <c r="GJ123" s="568"/>
      <c r="GK123" s="568"/>
      <c r="GL123" s="568"/>
      <c r="GM123" s="568"/>
      <c r="GN123" s="568"/>
      <c r="GO123" s="568"/>
      <c r="GP123" s="568"/>
      <c r="GQ123" s="568"/>
      <c r="GR123" s="568"/>
      <c r="GS123" s="568"/>
      <c r="GT123" s="568"/>
      <c r="GU123" s="568"/>
      <c r="GV123" s="568"/>
      <c r="GW123" s="568"/>
      <c r="GX123" s="568"/>
      <c r="GY123" s="568"/>
      <c r="GZ123" s="568"/>
      <c r="HA123" s="568"/>
      <c r="HB123" s="568"/>
      <c r="HC123" s="568"/>
      <c r="HD123" s="568"/>
      <c r="HE123" s="568"/>
      <c r="HF123" s="568"/>
      <c r="HG123" s="568"/>
      <c r="HH123" s="568"/>
      <c r="HI123" s="568"/>
      <c r="HJ123" s="568"/>
      <c r="HK123" s="568"/>
      <c r="HL123" s="568"/>
      <c r="HM123" s="568"/>
      <c r="HN123" s="568"/>
      <c r="HO123" s="568"/>
      <c r="HP123" s="568"/>
      <c r="HQ123" s="568"/>
      <c r="HR123" s="568"/>
      <c r="HS123" s="568"/>
      <c r="HT123" s="568"/>
      <c r="HU123" s="568"/>
    </row>
    <row r="124" spans="2:229" s="578" customFormat="1">
      <c r="B124" s="591"/>
      <c r="AL124" s="568"/>
      <c r="AM124" s="568"/>
      <c r="AN124" s="568"/>
      <c r="AO124" s="568"/>
      <c r="AP124" s="568"/>
      <c r="AQ124" s="568"/>
      <c r="AR124" s="568"/>
      <c r="AS124" s="568"/>
      <c r="AT124" s="568"/>
      <c r="AU124" s="568"/>
      <c r="AV124" s="568"/>
      <c r="AW124" s="568"/>
      <c r="AX124" s="568"/>
      <c r="AY124" s="568"/>
      <c r="AZ124" s="568"/>
      <c r="BA124" s="568"/>
      <c r="BB124" s="568"/>
      <c r="BC124" s="568"/>
      <c r="BD124" s="568"/>
      <c r="BE124" s="568"/>
      <c r="BF124" s="568"/>
      <c r="BG124" s="568"/>
      <c r="BH124" s="568"/>
      <c r="BI124" s="568"/>
      <c r="BJ124" s="568"/>
      <c r="BK124" s="568"/>
      <c r="BL124" s="568"/>
      <c r="BM124" s="568"/>
      <c r="BN124" s="568"/>
      <c r="BO124" s="568"/>
      <c r="BP124" s="568"/>
      <c r="BQ124" s="568"/>
      <c r="BR124" s="568"/>
      <c r="BS124" s="568"/>
      <c r="BT124" s="568"/>
      <c r="BU124" s="568"/>
      <c r="BV124" s="568"/>
      <c r="BW124" s="568"/>
      <c r="BX124" s="568"/>
      <c r="BY124" s="568"/>
      <c r="BZ124" s="568"/>
      <c r="CA124" s="568"/>
      <c r="CB124" s="568"/>
      <c r="CC124" s="568"/>
      <c r="CD124" s="568"/>
      <c r="CE124" s="568"/>
      <c r="CF124" s="568"/>
      <c r="CG124" s="568"/>
      <c r="CH124" s="568"/>
      <c r="CI124" s="568"/>
      <c r="CJ124" s="568"/>
      <c r="CK124" s="568"/>
      <c r="CL124" s="568"/>
      <c r="CM124" s="568"/>
      <c r="CN124" s="568"/>
      <c r="CO124" s="568"/>
      <c r="CP124" s="568"/>
      <c r="CQ124" s="568"/>
      <c r="CR124" s="568"/>
      <c r="CS124" s="568"/>
      <c r="CT124" s="568"/>
      <c r="CU124" s="568"/>
      <c r="CV124" s="568"/>
      <c r="CW124" s="568"/>
      <c r="CX124" s="568"/>
      <c r="CY124" s="568"/>
      <c r="CZ124" s="568"/>
      <c r="DA124" s="568"/>
      <c r="DB124" s="568"/>
      <c r="DC124" s="568"/>
      <c r="DD124" s="568"/>
      <c r="DE124" s="568"/>
      <c r="DF124" s="568"/>
      <c r="DG124" s="568"/>
      <c r="DH124" s="568"/>
      <c r="DI124" s="568"/>
      <c r="DJ124" s="568"/>
      <c r="DK124" s="568"/>
      <c r="DL124" s="568"/>
      <c r="DM124" s="568"/>
      <c r="DN124" s="568"/>
      <c r="DO124" s="568"/>
      <c r="DP124" s="568"/>
      <c r="DQ124" s="568"/>
      <c r="DR124" s="568"/>
      <c r="DS124" s="568"/>
      <c r="DT124" s="568"/>
      <c r="DU124" s="568"/>
      <c r="DV124" s="568"/>
      <c r="DW124" s="568"/>
      <c r="DX124" s="568"/>
      <c r="DY124" s="568"/>
      <c r="DZ124" s="568"/>
      <c r="EA124" s="568"/>
      <c r="EB124" s="568"/>
      <c r="EC124" s="568"/>
      <c r="ED124" s="568"/>
      <c r="EE124" s="568"/>
      <c r="EF124" s="568"/>
      <c r="EG124" s="568"/>
      <c r="EH124" s="568"/>
      <c r="EI124" s="568"/>
      <c r="EJ124" s="568"/>
      <c r="EK124" s="568"/>
      <c r="EL124" s="568"/>
      <c r="EM124" s="568"/>
      <c r="EN124" s="568"/>
      <c r="EO124" s="568"/>
      <c r="EP124" s="568"/>
      <c r="EQ124" s="568"/>
      <c r="ER124" s="568"/>
      <c r="ES124" s="568"/>
      <c r="ET124" s="568"/>
      <c r="EU124" s="568"/>
      <c r="EV124" s="568"/>
      <c r="EW124" s="568"/>
      <c r="EX124" s="568"/>
      <c r="EY124" s="568"/>
      <c r="EZ124" s="568"/>
      <c r="FA124" s="568"/>
      <c r="FB124" s="568"/>
      <c r="FC124" s="568"/>
      <c r="FD124" s="568"/>
      <c r="FE124" s="568"/>
      <c r="FF124" s="568"/>
      <c r="FG124" s="568"/>
      <c r="FH124" s="568"/>
      <c r="FI124" s="568"/>
      <c r="FJ124" s="568"/>
      <c r="FK124" s="568"/>
      <c r="FL124" s="568"/>
      <c r="FM124" s="568"/>
      <c r="FN124" s="568"/>
      <c r="FO124" s="568"/>
      <c r="FP124" s="568"/>
      <c r="FQ124" s="568"/>
      <c r="FR124" s="568"/>
      <c r="FS124" s="568"/>
      <c r="FT124" s="568"/>
      <c r="FU124" s="568"/>
      <c r="FV124" s="568"/>
      <c r="FW124" s="568"/>
      <c r="FX124" s="568"/>
      <c r="FY124" s="568"/>
      <c r="FZ124" s="568"/>
      <c r="GA124" s="568"/>
      <c r="GB124" s="568"/>
      <c r="GC124" s="568"/>
      <c r="GD124" s="568"/>
      <c r="GE124" s="568"/>
      <c r="GF124" s="568"/>
      <c r="GG124" s="568"/>
      <c r="GH124" s="568"/>
      <c r="GI124" s="568"/>
      <c r="GJ124" s="568"/>
      <c r="GK124" s="568"/>
      <c r="GL124" s="568"/>
      <c r="GM124" s="568"/>
      <c r="GN124" s="568"/>
      <c r="GO124" s="568"/>
      <c r="GP124" s="568"/>
      <c r="GQ124" s="568"/>
      <c r="GR124" s="568"/>
      <c r="GS124" s="568"/>
      <c r="GT124" s="568"/>
      <c r="GU124" s="568"/>
      <c r="GV124" s="568"/>
      <c r="GW124" s="568"/>
      <c r="GX124" s="568"/>
      <c r="GY124" s="568"/>
      <c r="GZ124" s="568"/>
      <c r="HA124" s="568"/>
      <c r="HB124" s="568"/>
      <c r="HC124" s="568"/>
      <c r="HD124" s="568"/>
      <c r="HE124" s="568"/>
      <c r="HF124" s="568"/>
      <c r="HG124" s="568"/>
      <c r="HH124" s="568"/>
      <c r="HI124" s="568"/>
      <c r="HJ124" s="568"/>
      <c r="HK124" s="568"/>
      <c r="HL124" s="568"/>
      <c r="HM124" s="568"/>
      <c r="HN124" s="568"/>
      <c r="HO124" s="568"/>
      <c r="HP124" s="568"/>
      <c r="HQ124" s="568"/>
      <c r="HR124" s="568"/>
      <c r="HS124" s="568"/>
      <c r="HT124" s="568"/>
      <c r="HU124" s="568"/>
    </row>
    <row r="125" spans="2:229" s="578" customFormat="1">
      <c r="B125" s="591"/>
      <c r="AL125" s="568"/>
      <c r="AM125" s="568"/>
      <c r="AN125" s="568"/>
      <c r="AO125" s="568"/>
      <c r="AP125" s="568"/>
      <c r="AQ125" s="568"/>
      <c r="AR125" s="568"/>
      <c r="AS125" s="568"/>
      <c r="AT125" s="568"/>
      <c r="AU125" s="568"/>
      <c r="AV125" s="568"/>
      <c r="AW125" s="568"/>
      <c r="AX125" s="568"/>
      <c r="AY125" s="568"/>
      <c r="AZ125" s="568"/>
      <c r="BA125" s="568"/>
      <c r="BB125" s="568"/>
      <c r="BC125" s="568"/>
      <c r="BD125" s="568"/>
      <c r="BE125" s="568"/>
      <c r="BF125" s="568"/>
      <c r="BG125" s="568"/>
      <c r="BH125" s="568"/>
      <c r="BI125" s="568"/>
      <c r="BJ125" s="568"/>
      <c r="BK125" s="568"/>
      <c r="BL125" s="568"/>
      <c r="BM125" s="568"/>
      <c r="BN125" s="568"/>
      <c r="BO125" s="568"/>
      <c r="BP125" s="568"/>
      <c r="BQ125" s="568"/>
      <c r="BR125" s="568"/>
      <c r="BS125" s="568"/>
      <c r="BT125" s="568"/>
      <c r="BU125" s="568"/>
      <c r="BV125" s="568"/>
      <c r="BW125" s="568"/>
      <c r="BX125" s="568"/>
      <c r="BY125" s="568"/>
      <c r="BZ125" s="568"/>
      <c r="CA125" s="568"/>
      <c r="CB125" s="568"/>
      <c r="CC125" s="568"/>
      <c r="CD125" s="568"/>
      <c r="CE125" s="568"/>
      <c r="CF125" s="568"/>
      <c r="CG125" s="568"/>
      <c r="CH125" s="568"/>
      <c r="CI125" s="568"/>
      <c r="CJ125" s="568"/>
      <c r="CK125" s="568"/>
      <c r="CL125" s="568"/>
      <c r="CM125" s="568"/>
      <c r="CN125" s="568"/>
      <c r="CO125" s="568"/>
      <c r="CP125" s="568"/>
      <c r="CQ125" s="568"/>
      <c r="CR125" s="568"/>
      <c r="CS125" s="568"/>
      <c r="CT125" s="568"/>
      <c r="CU125" s="568"/>
      <c r="CV125" s="568"/>
      <c r="CW125" s="568"/>
      <c r="CX125" s="568"/>
      <c r="CY125" s="568"/>
      <c r="CZ125" s="568"/>
      <c r="DA125" s="568"/>
      <c r="DB125" s="568"/>
      <c r="DC125" s="568"/>
      <c r="DD125" s="568"/>
      <c r="DE125" s="568"/>
      <c r="DF125" s="568"/>
      <c r="DG125" s="568"/>
      <c r="DH125" s="568"/>
      <c r="DI125" s="568"/>
      <c r="DJ125" s="568"/>
      <c r="DK125" s="568"/>
      <c r="DL125" s="568"/>
      <c r="DM125" s="568"/>
      <c r="DN125" s="568"/>
      <c r="DO125" s="568"/>
      <c r="DP125" s="568"/>
      <c r="DQ125" s="568"/>
      <c r="DR125" s="568"/>
      <c r="DS125" s="568"/>
      <c r="DT125" s="568"/>
      <c r="DU125" s="568"/>
      <c r="DV125" s="568"/>
      <c r="DW125" s="568"/>
      <c r="DX125" s="568"/>
      <c r="DY125" s="568"/>
      <c r="DZ125" s="568"/>
      <c r="EA125" s="568"/>
      <c r="EB125" s="568"/>
      <c r="EC125" s="568"/>
      <c r="ED125" s="568"/>
      <c r="EE125" s="568"/>
      <c r="EF125" s="568"/>
      <c r="EG125" s="568"/>
      <c r="EH125" s="568"/>
      <c r="EI125" s="568"/>
      <c r="EJ125" s="568"/>
      <c r="EK125" s="568"/>
      <c r="EL125" s="568"/>
      <c r="EM125" s="568"/>
      <c r="EN125" s="568"/>
      <c r="EO125" s="568"/>
      <c r="EP125" s="568"/>
      <c r="EQ125" s="568"/>
      <c r="ER125" s="568"/>
      <c r="ES125" s="568"/>
      <c r="ET125" s="568"/>
      <c r="EU125" s="568"/>
      <c r="EV125" s="568"/>
      <c r="EW125" s="568"/>
      <c r="EX125" s="568"/>
      <c r="EY125" s="568"/>
      <c r="EZ125" s="568"/>
      <c r="FA125" s="568"/>
      <c r="FB125" s="568"/>
      <c r="FC125" s="568"/>
      <c r="FD125" s="568"/>
      <c r="FE125" s="568"/>
      <c r="FF125" s="568"/>
      <c r="FG125" s="568"/>
      <c r="FH125" s="568"/>
      <c r="FI125" s="568"/>
      <c r="FJ125" s="568"/>
      <c r="FK125" s="568"/>
      <c r="FL125" s="568"/>
      <c r="FM125" s="568"/>
      <c r="FN125" s="568"/>
      <c r="FO125" s="568"/>
      <c r="FP125" s="568"/>
      <c r="FQ125" s="568"/>
      <c r="FR125" s="568"/>
      <c r="FS125" s="568"/>
      <c r="FT125" s="568"/>
      <c r="FU125" s="568"/>
      <c r="FV125" s="568"/>
      <c r="FW125" s="568"/>
      <c r="FX125" s="568"/>
      <c r="FY125" s="568"/>
      <c r="FZ125" s="568"/>
      <c r="GA125" s="568"/>
      <c r="GB125" s="568"/>
      <c r="GC125" s="568"/>
      <c r="GD125" s="568"/>
      <c r="GE125" s="568"/>
      <c r="GF125" s="568"/>
      <c r="GG125" s="568"/>
      <c r="GH125" s="568"/>
      <c r="GI125" s="568"/>
      <c r="GJ125" s="568"/>
      <c r="GK125" s="568"/>
      <c r="GL125" s="568"/>
      <c r="GM125" s="568"/>
      <c r="GN125" s="568"/>
      <c r="GO125" s="568"/>
      <c r="GP125" s="568"/>
      <c r="GQ125" s="568"/>
      <c r="GR125" s="568"/>
      <c r="GS125" s="568"/>
      <c r="GT125" s="568"/>
      <c r="GU125" s="568"/>
      <c r="GV125" s="568"/>
      <c r="GW125" s="568"/>
      <c r="GX125" s="568"/>
      <c r="GY125" s="568"/>
      <c r="GZ125" s="568"/>
      <c r="HA125" s="568"/>
      <c r="HB125" s="568"/>
      <c r="HC125" s="568"/>
      <c r="HD125" s="568"/>
      <c r="HE125" s="568"/>
      <c r="HF125" s="568"/>
      <c r="HG125" s="568"/>
      <c r="HH125" s="568"/>
      <c r="HI125" s="568"/>
      <c r="HJ125" s="568"/>
      <c r="HK125" s="568"/>
      <c r="HL125" s="568"/>
      <c r="HM125" s="568"/>
      <c r="HN125" s="568"/>
      <c r="HO125" s="568"/>
      <c r="HP125" s="568"/>
      <c r="HQ125" s="568"/>
      <c r="HR125" s="568"/>
      <c r="HS125" s="568"/>
      <c r="HT125" s="568"/>
      <c r="HU125" s="568"/>
    </row>
    <row r="126" spans="2:229" s="578" customFormat="1">
      <c r="B126" s="591"/>
      <c r="AL126" s="568"/>
      <c r="AM126" s="568"/>
      <c r="AN126" s="568"/>
      <c r="AO126" s="568"/>
      <c r="AP126" s="568"/>
      <c r="AQ126" s="568"/>
      <c r="AR126" s="568"/>
      <c r="AS126" s="568"/>
      <c r="AT126" s="568"/>
      <c r="AU126" s="568"/>
      <c r="AV126" s="568"/>
      <c r="AW126" s="568"/>
      <c r="AX126" s="568"/>
      <c r="AY126" s="568"/>
      <c r="AZ126" s="568"/>
      <c r="BA126" s="568"/>
      <c r="BB126" s="568"/>
      <c r="BC126" s="568"/>
      <c r="BD126" s="568"/>
      <c r="BE126" s="568"/>
      <c r="BF126" s="568"/>
      <c r="BG126" s="568"/>
      <c r="BH126" s="568"/>
      <c r="BI126" s="568"/>
      <c r="BJ126" s="568"/>
      <c r="BK126" s="568"/>
      <c r="BL126" s="568"/>
      <c r="BM126" s="568"/>
      <c r="BN126" s="568"/>
      <c r="BO126" s="568"/>
      <c r="BP126" s="568"/>
      <c r="BQ126" s="568"/>
      <c r="BR126" s="568"/>
      <c r="BS126" s="568"/>
      <c r="BT126" s="568"/>
      <c r="BU126" s="568"/>
      <c r="BV126" s="568"/>
      <c r="BW126" s="568"/>
      <c r="BX126" s="568"/>
      <c r="BY126" s="568"/>
      <c r="BZ126" s="568"/>
      <c r="CA126" s="568"/>
      <c r="CB126" s="568"/>
      <c r="CC126" s="568"/>
      <c r="CD126" s="568"/>
      <c r="CE126" s="568"/>
      <c r="CF126" s="568"/>
      <c r="CG126" s="568"/>
      <c r="CH126" s="568"/>
      <c r="CI126" s="568"/>
      <c r="CJ126" s="568"/>
      <c r="CK126" s="568"/>
      <c r="CL126" s="568"/>
      <c r="CM126" s="568"/>
      <c r="CN126" s="568"/>
      <c r="CO126" s="568"/>
      <c r="CP126" s="568"/>
      <c r="CQ126" s="568"/>
      <c r="CR126" s="568"/>
      <c r="CS126" s="568"/>
      <c r="CT126" s="568"/>
      <c r="CU126" s="568"/>
      <c r="CV126" s="568"/>
      <c r="CW126" s="568"/>
      <c r="CX126" s="568"/>
      <c r="CY126" s="568"/>
      <c r="CZ126" s="568"/>
      <c r="DA126" s="568"/>
      <c r="DB126" s="568"/>
      <c r="DC126" s="568"/>
      <c r="DD126" s="568"/>
      <c r="DE126" s="568"/>
      <c r="DF126" s="568"/>
      <c r="DG126" s="568"/>
      <c r="DH126" s="568"/>
      <c r="DI126" s="568"/>
      <c r="DJ126" s="568"/>
      <c r="DK126" s="568"/>
      <c r="DL126" s="568"/>
      <c r="DM126" s="568"/>
      <c r="DN126" s="568"/>
      <c r="DO126" s="568"/>
      <c r="DP126" s="568"/>
      <c r="DQ126" s="568"/>
      <c r="DR126" s="568"/>
      <c r="DS126" s="568"/>
      <c r="DT126" s="568"/>
      <c r="DU126" s="568"/>
      <c r="DV126" s="568"/>
      <c r="DW126" s="568"/>
      <c r="DX126" s="568"/>
      <c r="DY126" s="568"/>
      <c r="DZ126" s="568"/>
      <c r="EA126" s="568"/>
      <c r="EB126" s="568"/>
      <c r="EC126" s="568"/>
      <c r="ED126" s="568"/>
      <c r="EE126" s="568"/>
      <c r="EF126" s="568"/>
      <c r="EG126" s="568"/>
      <c r="EH126" s="568"/>
      <c r="EI126" s="568"/>
      <c r="EJ126" s="568"/>
      <c r="EK126" s="568"/>
      <c r="EL126" s="568"/>
      <c r="EM126" s="568"/>
      <c r="EN126" s="568"/>
      <c r="EO126" s="568"/>
      <c r="EP126" s="568"/>
      <c r="EQ126" s="568"/>
      <c r="ER126" s="568"/>
      <c r="ES126" s="568"/>
      <c r="ET126" s="568"/>
      <c r="EU126" s="568"/>
      <c r="EV126" s="568"/>
      <c r="EW126" s="568"/>
      <c r="EX126" s="568"/>
      <c r="EY126" s="568"/>
      <c r="EZ126" s="568"/>
      <c r="FA126" s="568"/>
      <c r="FB126" s="568"/>
      <c r="FC126" s="568"/>
      <c r="FD126" s="568"/>
      <c r="FE126" s="568"/>
      <c r="FF126" s="568"/>
      <c r="FG126" s="568"/>
      <c r="FH126" s="568"/>
      <c r="FI126" s="568"/>
      <c r="FJ126" s="568"/>
      <c r="FK126" s="568"/>
      <c r="FL126" s="568"/>
      <c r="FM126" s="568"/>
      <c r="FN126" s="568"/>
      <c r="FO126" s="568"/>
      <c r="FP126" s="568"/>
      <c r="FQ126" s="568"/>
      <c r="FR126" s="568"/>
      <c r="FS126" s="568"/>
      <c r="FT126" s="568"/>
      <c r="FU126" s="568"/>
      <c r="FV126" s="568"/>
      <c r="FW126" s="568"/>
      <c r="FX126" s="568"/>
      <c r="FY126" s="568"/>
      <c r="FZ126" s="568"/>
      <c r="GA126" s="568"/>
      <c r="GB126" s="568"/>
      <c r="GC126" s="568"/>
      <c r="GD126" s="568"/>
      <c r="GE126" s="568"/>
      <c r="GF126" s="568"/>
      <c r="GG126" s="568"/>
      <c r="GH126" s="568"/>
      <c r="GI126" s="568"/>
      <c r="GJ126" s="568"/>
      <c r="GK126" s="568"/>
      <c r="GL126" s="568"/>
      <c r="GM126" s="568"/>
      <c r="GN126" s="568"/>
      <c r="GO126" s="568"/>
      <c r="GP126" s="568"/>
      <c r="GQ126" s="568"/>
      <c r="GR126" s="568"/>
      <c r="GS126" s="568"/>
      <c r="GT126" s="568"/>
      <c r="GU126" s="568"/>
      <c r="GV126" s="568"/>
      <c r="GW126" s="568"/>
      <c r="GX126" s="568"/>
      <c r="GY126" s="568"/>
      <c r="GZ126" s="568"/>
      <c r="HA126" s="568"/>
      <c r="HB126" s="568"/>
      <c r="HC126" s="568"/>
      <c r="HD126" s="568"/>
      <c r="HE126" s="568"/>
      <c r="HF126" s="568"/>
      <c r="HG126" s="568"/>
      <c r="HH126" s="568"/>
      <c r="HI126" s="568"/>
      <c r="HJ126" s="568"/>
      <c r="HK126" s="568"/>
      <c r="HL126" s="568"/>
      <c r="HM126" s="568"/>
      <c r="HN126" s="568"/>
      <c r="HO126" s="568"/>
      <c r="HP126" s="568"/>
      <c r="HQ126" s="568"/>
      <c r="HR126" s="568"/>
      <c r="HS126" s="568"/>
      <c r="HT126" s="568"/>
      <c r="HU126" s="568"/>
    </row>
    <row r="127" spans="2:229" s="578" customFormat="1">
      <c r="B127" s="591"/>
      <c r="AL127" s="568"/>
      <c r="AM127" s="568"/>
      <c r="AN127" s="568"/>
      <c r="AO127" s="568"/>
      <c r="AP127" s="568"/>
      <c r="AQ127" s="568"/>
      <c r="AR127" s="568"/>
      <c r="AS127" s="568"/>
      <c r="AT127" s="568"/>
      <c r="AU127" s="568"/>
      <c r="AV127" s="568"/>
      <c r="AW127" s="568"/>
      <c r="AX127" s="568"/>
      <c r="AY127" s="568"/>
      <c r="AZ127" s="568"/>
      <c r="BA127" s="568"/>
      <c r="BB127" s="568"/>
      <c r="BC127" s="568"/>
      <c r="BD127" s="568"/>
      <c r="BE127" s="568"/>
      <c r="BF127" s="568"/>
      <c r="BG127" s="568"/>
      <c r="BH127" s="568"/>
      <c r="BI127" s="568"/>
      <c r="BJ127" s="568"/>
      <c r="BK127" s="568"/>
      <c r="BL127" s="568"/>
      <c r="BM127" s="568"/>
      <c r="BN127" s="568"/>
      <c r="BO127" s="568"/>
      <c r="BP127" s="568"/>
      <c r="BQ127" s="568"/>
      <c r="BR127" s="568"/>
      <c r="BS127" s="568"/>
      <c r="BT127" s="568"/>
      <c r="BU127" s="568"/>
      <c r="BV127" s="568"/>
      <c r="BW127" s="568"/>
      <c r="BX127" s="568"/>
      <c r="BY127" s="568"/>
      <c r="BZ127" s="568"/>
      <c r="CA127" s="568"/>
      <c r="CB127" s="568"/>
      <c r="CC127" s="568"/>
      <c r="CD127" s="568"/>
      <c r="CE127" s="568"/>
      <c r="CF127" s="568"/>
      <c r="CG127" s="568"/>
      <c r="CH127" s="568"/>
      <c r="CI127" s="568"/>
      <c r="CJ127" s="568"/>
      <c r="CK127" s="568"/>
      <c r="CL127" s="568"/>
      <c r="CM127" s="568"/>
      <c r="CN127" s="568"/>
      <c r="CO127" s="568"/>
      <c r="CP127" s="568"/>
      <c r="CQ127" s="568"/>
      <c r="CR127" s="568"/>
      <c r="CS127" s="568"/>
      <c r="CT127" s="568"/>
      <c r="CU127" s="568"/>
      <c r="CV127" s="568"/>
      <c r="CW127" s="568"/>
      <c r="CX127" s="568"/>
      <c r="CY127" s="568"/>
      <c r="CZ127" s="568"/>
      <c r="DA127" s="568"/>
      <c r="DB127" s="568"/>
      <c r="DC127" s="568"/>
      <c r="DD127" s="568"/>
      <c r="DE127" s="568"/>
      <c r="DF127" s="568"/>
      <c r="DG127" s="568"/>
      <c r="DH127" s="568"/>
      <c r="DI127" s="568"/>
      <c r="DJ127" s="568"/>
      <c r="DK127" s="568"/>
      <c r="DL127" s="568"/>
      <c r="DM127" s="568"/>
      <c r="DN127" s="568"/>
      <c r="DO127" s="568"/>
      <c r="DP127" s="568"/>
      <c r="DQ127" s="568"/>
      <c r="DR127" s="568"/>
      <c r="DS127" s="568"/>
      <c r="DT127" s="568"/>
      <c r="DU127" s="568"/>
      <c r="DV127" s="568"/>
      <c r="DW127" s="568"/>
      <c r="DX127" s="568"/>
      <c r="DY127" s="568"/>
      <c r="DZ127" s="568"/>
      <c r="EA127" s="568"/>
      <c r="EB127" s="568"/>
      <c r="EC127" s="568"/>
      <c r="ED127" s="568"/>
      <c r="EE127" s="568"/>
      <c r="EF127" s="568"/>
      <c r="EG127" s="568"/>
      <c r="EH127" s="568"/>
      <c r="EI127" s="568"/>
      <c r="EJ127" s="568"/>
      <c r="EK127" s="568"/>
      <c r="EL127" s="568"/>
      <c r="EM127" s="568"/>
      <c r="EN127" s="568"/>
      <c r="EO127" s="568"/>
      <c r="EP127" s="568"/>
      <c r="EQ127" s="568"/>
      <c r="ER127" s="568"/>
      <c r="ES127" s="568"/>
      <c r="ET127" s="568"/>
      <c r="EU127" s="568"/>
      <c r="EV127" s="568"/>
      <c r="EW127" s="568"/>
      <c r="EX127" s="568"/>
      <c r="EY127" s="568"/>
      <c r="EZ127" s="568"/>
      <c r="FA127" s="568"/>
      <c r="FB127" s="568"/>
      <c r="FC127" s="568"/>
      <c r="FD127" s="568"/>
      <c r="FE127" s="568"/>
      <c r="FF127" s="568"/>
      <c r="FG127" s="568"/>
      <c r="FH127" s="568"/>
      <c r="FI127" s="568"/>
      <c r="FJ127" s="568"/>
      <c r="FK127" s="568"/>
      <c r="FL127" s="568"/>
      <c r="FM127" s="568"/>
      <c r="FN127" s="568"/>
      <c r="FO127" s="568"/>
      <c r="FP127" s="568"/>
      <c r="FQ127" s="568"/>
      <c r="FR127" s="568"/>
      <c r="FS127" s="568"/>
      <c r="FT127" s="568"/>
      <c r="FU127" s="568"/>
      <c r="FV127" s="568"/>
      <c r="FW127" s="568"/>
      <c r="FX127" s="568"/>
      <c r="FY127" s="568"/>
      <c r="FZ127" s="568"/>
      <c r="GA127" s="568"/>
      <c r="GB127" s="568"/>
      <c r="GC127" s="568"/>
      <c r="GD127" s="568"/>
      <c r="GE127" s="568"/>
      <c r="GF127" s="568"/>
      <c r="GG127" s="568"/>
      <c r="GH127" s="568"/>
      <c r="GI127" s="568"/>
      <c r="GJ127" s="568"/>
      <c r="GK127" s="568"/>
      <c r="GL127" s="568"/>
      <c r="GM127" s="568"/>
      <c r="GN127" s="568"/>
      <c r="GO127" s="568"/>
      <c r="GP127" s="568"/>
      <c r="GQ127" s="568"/>
      <c r="GR127" s="568"/>
      <c r="GS127" s="568"/>
      <c r="GT127" s="568"/>
      <c r="GU127" s="568"/>
      <c r="GV127" s="568"/>
      <c r="GW127" s="568"/>
      <c r="GX127" s="568"/>
      <c r="GY127" s="568"/>
      <c r="GZ127" s="568"/>
      <c r="HA127" s="568"/>
      <c r="HB127" s="568"/>
      <c r="HC127" s="568"/>
      <c r="HD127" s="568"/>
      <c r="HE127" s="568"/>
      <c r="HF127" s="568"/>
      <c r="HG127" s="568"/>
      <c r="HH127" s="568"/>
      <c r="HI127" s="568"/>
      <c r="HJ127" s="568"/>
      <c r="HK127" s="568"/>
      <c r="HL127" s="568"/>
      <c r="HM127" s="568"/>
      <c r="HN127" s="568"/>
      <c r="HO127" s="568"/>
      <c r="HP127" s="568"/>
      <c r="HQ127" s="568"/>
      <c r="HR127" s="568"/>
      <c r="HS127" s="568"/>
      <c r="HT127" s="568"/>
      <c r="HU127" s="568"/>
    </row>
    <row r="128" spans="2:229" s="578" customFormat="1">
      <c r="B128" s="591"/>
      <c r="AL128" s="568"/>
      <c r="AM128" s="568"/>
      <c r="AN128" s="568"/>
      <c r="AO128" s="568"/>
      <c r="AP128" s="568"/>
      <c r="AQ128" s="568"/>
      <c r="AR128" s="568"/>
      <c r="AS128" s="568"/>
      <c r="AT128" s="568"/>
      <c r="AU128" s="568"/>
      <c r="AV128" s="568"/>
      <c r="AW128" s="568"/>
      <c r="AX128" s="568"/>
      <c r="AY128" s="568"/>
      <c r="AZ128" s="568"/>
      <c r="BA128" s="568"/>
      <c r="BB128" s="568"/>
      <c r="BC128" s="568"/>
      <c r="BD128" s="568"/>
      <c r="BE128" s="568"/>
      <c r="BF128" s="568"/>
      <c r="BG128" s="568"/>
      <c r="BH128" s="568"/>
      <c r="BI128" s="568"/>
      <c r="BJ128" s="568"/>
      <c r="BK128" s="568"/>
      <c r="BL128" s="568"/>
      <c r="BM128" s="568"/>
      <c r="BN128" s="568"/>
      <c r="BO128" s="568"/>
      <c r="BP128" s="568"/>
      <c r="BQ128" s="568"/>
      <c r="BR128" s="568"/>
      <c r="BS128" s="568"/>
      <c r="BT128" s="568"/>
      <c r="BU128" s="568"/>
      <c r="BV128" s="568"/>
      <c r="BW128" s="568"/>
      <c r="BX128" s="568"/>
      <c r="BY128" s="568"/>
      <c r="BZ128" s="568"/>
      <c r="CA128" s="568"/>
      <c r="CB128" s="568"/>
      <c r="CC128" s="568"/>
      <c r="CD128" s="568"/>
      <c r="CE128" s="568"/>
      <c r="CF128" s="568"/>
      <c r="CG128" s="568"/>
      <c r="CH128" s="568"/>
      <c r="CI128" s="568"/>
      <c r="CJ128" s="568"/>
      <c r="CK128" s="568"/>
      <c r="CL128" s="568"/>
      <c r="CM128" s="568"/>
      <c r="CN128" s="568"/>
      <c r="CO128" s="568"/>
      <c r="CP128" s="568"/>
      <c r="CQ128" s="568"/>
      <c r="CR128" s="568"/>
      <c r="CS128" s="568"/>
      <c r="CT128" s="568"/>
      <c r="CU128" s="568"/>
      <c r="CV128" s="568"/>
      <c r="CW128" s="568"/>
      <c r="CX128" s="568"/>
      <c r="CY128" s="568"/>
      <c r="CZ128" s="568"/>
      <c r="DA128" s="568"/>
      <c r="DB128" s="568"/>
      <c r="DC128" s="568"/>
      <c r="DD128" s="568"/>
      <c r="DE128" s="568"/>
      <c r="DF128" s="568"/>
      <c r="DG128" s="568"/>
      <c r="DH128" s="568"/>
      <c r="DI128" s="568"/>
      <c r="DJ128" s="568"/>
      <c r="DK128" s="568"/>
      <c r="DL128" s="568"/>
      <c r="DM128" s="568"/>
      <c r="DN128" s="568"/>
      <c r="DO128" s="568"/>
      <c r="DP128" s="568"/>
      <c r="DQ128" s="568"/>
      <c r="DR128" s="568"/>
      <c r="DS128" s="568"/>
      <c r="DT128" s="568"/>
      <c r="DU128" s="568"/>
      <c r="DV128" s="568"/>
      <c r="DW128" s="568"/>
      <c r="DX128" s="568"/>
      <c r="DY128" s="568"/>
      <c r="DZ128" s="568"/>
      <c r="EA128" s="568"/>
      <c r="EB128" s="568"/>
      <c r="EC128" s="568"/>
      <c r="ED128" s="568"/>
      <c r="EE128" s="568"/>
      <c r="EF128" s="568"/>
      <c r="EG128" s="568"/>
      <c r="EH128" s="568"/>
      <c r="EI128" s="568"/>
      <c r="EJ128" s="568"/>
      <c r="EK128" s="568"/>
      <c r="EL128" s="568"/>
      <c r="EM128" s="568"/>
      <c r="EN128" s="568"/>
      <c r="EO128" s="568"/>
      <c r="EP128" s="568"/>
      <c r="EQ128" s="568"/>
      <c r="ER128" s="568"/>
      <c r="ES128" s="568"/>
      <c r="ET128" s="568"/>
      <c r="EU128" s="568"/>
      <c r="EV128" s="568"/>
      <c r="EW128" s="568"/>
      <c r="EX128" s="568"/>
      <c r="EY128" s="568"/>
      <c r="EZ128" s="568"/>
      <c r="FA128" s="568"/>
      <c r="FB128" s="568"/>
      <c r="FC128" s="568"/>
      <c r="FD128" s="568"/>
      <c r="FE128" s="568"/>
      <c r="FF128" s="568"/>
      <c r="FG128" s="568"/>
      <c r="FH128" s="568"/>
      <c r="FI128" s="568"/>
      <c r="FJ128" s="568"/>
      <c r="FK128" s="568"/>
      <c r="FL128" s="568"/>
      <c r="FM128" s="568"/>
      <c r="FN128" s="568"/>
      <c r="FO128" s="568"/>
      <c r="FP128" s="568"/>
      <c r="FQ128" s="568"/>
      <c r="FR128" s="568"/>
      <c r="FS128" s="568"/>
      <c r="FT128" s="568"/>
      <c r="FU128" s="568"/>
      <c r="FV128" s="568"/>
      <c r="FW128" s="568"/>
      <c r="FX128" s="568"/>
      <c r="FY128" s="568"/>
      <c r="FZ128" s="568"/>
      <c r="GA128" s="568"/>
      <c r="GB128" s="568"/>
      <c r="GC128" s="568"/>
      <c r="GD128" s="568"/>
      <c r="GE128" s="568"/>
      <c r="GF128" s="568"/>
      <c r="GG128" s="568"/>
      <c r="GH128" s="568"/>
      <c r="GI128" s="568"/>
      <c r="GJ128" s="568"/>
      <c r="GK128" s="568"/>
      <c r="GL128" s="568"/>
      <c r="GM128" s="568"/>
      <c r="GN128" s="568"/>
      <c r="GO128" s="568"/>
      <c r="GP128" s="568"/>
      <c r="GQ128" s="568"/>
      <c r="GR128" s="568"/>
      <c r="GS128" s="568"/>
      <c r="GT128" s="568"/>
      <c r="GU128" s="568"/>
      <c r="GV128" s="568"/>
      <c r="GW128" s="568"/>
      <c r="GX128" s="568"/>
      <c r="GY128" s="568"/>
      <c r="GZ128" s="568"/>
      <c r="HA128" s="568"/>
      <c r="HB128" s="568"/>
      <c r="HC128" s="568"/>
      <c r="HD128" s="568"/>
      <c r="HE128" s="568"/>
      <c r="HF128" s="568"/>
      <c r="HG128" s="568"/>
      <c r="HH128" s="568"/>
      <c r="HI128" s="568"/>
      <c r="HJ128" s="568"/>
      <c r="HK128" s="568"/>
      <c r="HL128" s="568"/>
      <c r="HM128" s="568"/>
      <c r="HN128" s="568"/>
      <c r="HO128" s="568"/>
      <c r="HP128" s="568"/>
      <c r="HQ128" s="568"/>
      <c r="HR128" s="568"/>
      <c r="HS128" s="568"/>
      <c r="HT128" s="568"/>
      <c r="HU128" s="568"/>
    </row>
    <row r="129" spans="2:229" s="578" customFormat="1">
      <c r="B129" s="591"/>
      <c r="AL129" s="568"/>
      <c r="AM129" s="568"/>
      <c r="AN129" s="568"/>
      <c r="AO129" s="568"/>
      <c r="AP129" s="568"/>
      <c r="AQ129" s="568"/>
      <c r="AR129" s="568"/>
      <c r="AS129" s="568"/>
      <c r="AT129" s="568"/>
      <c r="AU129" s="568"/>
      <c r="AV129" s="568"/>
      <c r="AW129" s="568"/>
      <c r="AX129" s="568"/>
      <c r="AY129" s="568"/>
      <c r="AZ129" s="568"/>
      <c r="BA129" s="568"/>
      <c r="BB129" s="568"/>
      <c r="BC129" s="568"/>
      <c r="BD129" s="568"/>
      <c r="BE129" s="568"/>
      <c r="BF129" s="568"/>
      <c r="BG129" s="568"/>
      <c r="BH129" s="568"/>
      <c r="BI129" s="568"/>
      <c r="BJ129" s="568"/>
      <c r="BK129" s="568"/>
      <c r="BL129" s="568"/>
      <c r="BM129" s="568"/>
      <c r="BN129" s="568"/>
      <c r="BO129" s="568"/>
      <c r="BP129" s="568"/>
      <c r="BQ129" s="568"/>
      <c r="BR129" s="568"/>
      <c r="BS129" s="568"/>
      <c r="BT129" s="568"/>
      <c r="BU129" s="568"/>
      <c r="BV129" s="568"/>
      <c r="BW129" s="568"/>
      <c r="BX129" s="568"/>
      <c r="BY129" s="568"/>
      <c r="BZ129" s="568"/>
      <c r="CA129" s="568"/>
      <c r="CB129" s="568"/>
      <c r="CC129" s="568"/>
      <c r="CD129" s="568"/>
      <c r="CE129" s="568"/>
      <c r="CF129" s="568"/>
      <c r="CG129" s="568"/>
      <c r="CH129" s="568"/>
      <c r="CI129" s="568"/>
      <c r="CJ129" s="568"/>
      <c r="CK129" s="568"/>
      <c r="CL129" s="568"/>
      <c r="CM129" s="568"/>
      <c r="CN129" s="568"/>
      <c r="CO129" s="568"/>
      <c r="CP129" s="568"/>
      <c r="CQ129" s="568"/>
      <c r="CR129" s="568"/>
      <c r="CS129" s="568"/>
      <c r="CT129" s="568"/>
      <c r="CU129" s="568"/>
      <c r="CV129" s="568"/>
      <c r="CW129" s="568"/>
      <c r="CX129" s="568"/>
      <c r="CY129" s="568"/>
      <c r="CZ129" s="568"/>
      <c r="DA129" s="568"/>
      <c r="DB129" s="568"/>
      <c r="DC129" s="568"/>
      <c r="DD129" s="568"/>
      <c r="DE129" s="568"/>
      <c r="DF129" s="568"/>
      <c r="DG129" s="568"/>
      <c r="DH129" s="568"/>
      <c r="DI129" s="568"/>
      <c r="DJ129" s="568"/>
      <c r="DK129" s="568"/>
      <c r="DL129" s="568"/>
      <c r="DM129" s="568"/>
      <c r="DN129" s="568"/>
      <c r="DO129" s="568"/>
      <c r="DP129" s="568"/>
      <c r="DQ129" s="568"/>
      <c r="DR129" s="568"/>
      <c r="DS129" s="568"/>
      <c r="DT129" s="568"/>
      <c r="DU129" s="568"/>
      <c r="DV129" s="568"/>
      <c r="DW129" s="568"/>
      <c r="DX129" s="568"/>
      <c r="DY129" s="568"/>
      <c r="DZ129" s="568"/>
      <c r="EA129" s="568"/>
      <c r="EB129" s="568"/>
      <c r="EC129" s="568"/>
      <c r="ED129" s="568"/>
      <c r="EE129" s="568"/>
      <c r="EF129" s="568"/>
      <c r="EG129" s="568"/>
      <c r="EH129" s="568"/>
      <c r="EI129" s="568"/>
      <c r="EJ129" s="568"/>
      <c r="EK129" s="568"/>
      <c r="EL129" s="568"/>
      <c r="EM129" s="568"/>
      <c r="EN129" s="568"/>
      <c r="EO129" s="568"/>
      <c r="EP129" s="568"/>
      <c r="EQ129" s="568"/>
      <c r="ER129" s="568"/>
      <c r="ES129" s="568"/>
      <c r="ET129" s="568"/>
      <c r="EU129" s="568"/>
      <c r="EV129" s="568"/>
      <c r="EW129" s="568"/>
      <c r="EX129" s="568"/>
      <c r="EY129" s="568"/>
      <c r="EZ129" s="568"/>
      <c r="FA129" s="568"/>
      <c r="FB129" s="568"/>
      <c r="FC129" s="568"/>
      <c r="FD129" s="568"/>
      <c r="FE129" s="568"/>
      <c r="FF129" s="568"/>
      <c r="FG129" s="568"/>
      <c r="FH129" s="568"/>
      <c r="FI129" s="568"/>
      <c r="FJ129" s="568"/>
      <c r="FK129" s="568"/>
      <c r="FL129" s="568"/>
      <c r="FM129" s="568"/>
      <c r="FN129" s="568"/>
      <c r="FO129" s="568"/>
      <c r="FP129" s="568"/>
      <c r="FQ129" s="568"/>
      <c r="FR129" s="568"/>
      <c r="FS129" s="568"/>
      <c r="FT129" s="568"/>
      <c r="FU129" s="568"/>
      <c r="FV129" s="568"/>
      <c r="FW129" s="568"/>
      <c r="FX129" s="568"/>
      <c r="FY129" s="568"/>
      <c r="FZ129" s="568"/>
      <c r="GA129" s="568"/>
      <c r="GB129" s="568"/>
      <c r="GC129" s="568"/>
      <c r="GD129" s="568"/>
      <c r="GE129" s="568"/>
      <c r="GF129" s="568"/>
      <c r="GG129" s="568"/>
      <c r="GH129" s="568"/>
      <c r="GI129" s="568"/>
      <c r="GJ129" s="568"/>
      <c r="GK129" s="568"/>
      <c r="GL129" s="568"/>
      <c r="GM129" s="568"/>
      <c r="GN129" s="568"/>
      <c r="GO129" s="568"/>
      <c r="GP129" s="568"/>
      <c r="GQ129" s="568"/>
      <c r="GR129" s="568"/>
      <c r="GS129" s="568"/>
      <c r="GT129" s="568"/>
      <c r="GU129" s="568"/>
      <c r="GV129" s="568"/>
      <c r="GW129" s="568"/>
      <c r="GX129" s="568"/>
      <c r="GY129" s="568"/>
      <c r="GZ129" s="568"/>
      <c r="HA129" s="568"/>
      <c r="HB129" s="568"/>
      <c r="HC129" s="568"/>
      <c r="HD129" s="568"/>
      <c r="HE129" s="568"/>
      <c r="HF129" s="568"/>
      <c r="HG129" s="568"/>
      <c r="HH129" s="568"/>
      <c r="HI129" s="568"/>
      <c r="HJ129" s="568"/>
      <c r="HK129" s="568"/>
      <c r="HL129" s="568"/>
      <c r="HM129" s="568"/>
      <c r="HN129" s="568"/>
      <c r="HO129" s="568"/>
      <c r="HP129" s="568"/>
      <c r="HQ129" s="568"/>
      <c r="HR129" s="568"/>
      <c r="HS129" s="568"/>
      <c r="HT129" s="568"/>
      <c r="HU129" s="568"/>
    </row>
    <row r="130" spans="2:229" s="578" customFormat="1">
      <c r="B130" s="591"/>
      <c r="AL130" s="568"/>
      <c r="AM130" s="568"/>
      <c r="AN130" s="568"/>
      <c r="AO130" s="568"/>
      <c r="AP130" s="568"/>
      <c r="AQ130" s="568"/>
      <c r="AR130" s="568"/>
      <c r="AS130" s="568"/>
      <c r="AT130" s="568"/>
      <c r="AU130" s="568"/>
      <c r="AV130" s="568"/>
      <c r="AW130" s="568"/>
      <c r="AX130" s="568"/>
      <c r="AY130" s="568"/>
      <c r="AZ130" s="568"/>
      <c r="BA130" s="568"/>
      <c r="BB130" s="568"/>
      <c r="BC130" s="568"/>
      <c r="BD130" s="568"/>
      <c r="BE130" s="568"/>
      <c r="BF130" s="568"/>
      <c r="BG130" s="568"/>
      <c r="BH130" s="568"/>
      <c r="BI130" s="568"/>
      <c r="BJ130" s="568"/>
      <c r="BK130" s="568"/>
      <c r="BL130" s="568"/>
      <c r="BM130" s="568"/>
      <c r="BN130" s="568"/>
      <c r="BO130" s="568"/>
      <c r="BP130" s="568"/>
      <c r="BQ130" s="568"/>
      <c r="BR130" s="568"/>
      <c r="BS130" s="568"/>
      <c r="BT130" s="568"/>
      <c r="BU130" s="568"/>
      <c r="BV130" s="568"/>
      <c r="BW130" s="568"/>
      <c r="BX130" s="568"/>
      <c r="BY130" s="568"/>
      <c r="BZ130" s="568"/>
      <c r="CA130" s="568"/>
      <c r="CB130" s="568"/>
      <c r="CC130" s="568"/>
      <c r="CD130" s="568"/>
      <c r="CE130" s="568"/>
      <c r="CF130" s="568"/>
      <c r="CG130" s="568"/>
      <c r="CH130" s="568"/>
      <c r="CI130" s="568"/>
      <c r="CJ130" s="568"/>
      <c r="CK130" s="568"/>
      <c r="CL130" s="568"/>
      <c r="CM130" s="568"/>
      <c r="CN130" s="568"/>
      <c r="CO130" s="568"/>
      <c r="CP130" s="568"/>
      <c r="CQ130" s="568"/>
      <c r="CR130" s="568"/>
      <c r="CS130" s="568"/>
      <c r="CT130" s="568"/>
      <c r="CU130" s="568"/>
      <c r="CV130" s="568"/>
      <c r="CW130" s="568"/>
      <c r="CX130" s="568"/>
      <c r="CY130" s="568"/>
      <c r="CZ130" s="568"/>
      <c r="DA130" s="568"/>
      <c r="DB130" s="568"/>
      <c r="DC130" s="568"/>
      <c r="DD130" s="568"/>
      <c r="DE130" s="568"/>
      <c r="DF130" s="568"/>
      <c r="DG130" s="568"/>
      <c r="DH130" s="568"/>
      <c r="DI130" s="568"/>
      <c r="DJ130" s="568"/>
      <c r="DK130" s="568"/>
      <c r="DL130" s="568"/>
      <c r="DM130" s="568"/>
      <c r="DN130" s="568"/>
      <c r="DO130" s="568"/>
      <c r="DP130" s="568"/>
      <c r="DQ130" s="568"/>
      <c r="DR130" s="568"/>
      <c r="DS130" s="568"/>
      <c r="DT130" s="568"/>
      <c r="DU130" s="568"/>
      <c r="DV130" s="568"/>
      <c r="DW130" s="568"/>
      <c r="DX130" s="568"/>
      <c r="DY130" s="568"/>
      <c r="DZ130" s="568"/>
      <c r="EA130" s="568"/>
      <c r="EB130" s="568"/>
      <c r="EC130" s="568"/>
      <c r="ED130" s="568"/>
      <c r="EE130" s="568"/>
      <c r="EF130" s="568"/>
      <c r="EG130" s="568"/>
      <c r="EH130" s="568"/>
      <c r="EI130" s="568"/>
      <c r="EJ130" s="568"/>
      <c r="EK130" s="568"/>
      <c r="EL130" s="568"/>
      <c r="EM130" s="568"/>
      <c r="EN130" s="568"/>
      <c r="EO130" s="568"/>
      <c r="EP130" s="568"/>
      <c r="EQ130" s="568"/>
      <c r="ER130" s="568"/>
      <c r="ES130" s="568"/>
      <c r="ET130" s="568"/>
      <c r="EU130" s="568"/>
      <c r="EV130" s="568"/>
      <c r="EW130" s="568"/>
      <c r="EX130" s="568"/>
      <c r="EY130" s="568"/>
      <c r="EZ130" s="568"/>
      <c r="FA130" s="568"/>
      <c r="FB130" s="568"/>
      <c r="FC130" s="568"/>
      <c r="FD130" s="568"/>
      <c r="FE130" s="568"/>
      <c r="FF130" s="568"/>
      <c r="FG130" s="568"/>
      <c r="FH130" s="568"/>
      <c r="FI130" s="568"/>
      <c r="FJ130" s="568"/>
      <c r="FK130" s="568"/>
      <c r="FL130" s="568"/>
      <c r="FM130" s="568"/>
      <c r="FN130" s="568"/>
      <c r="FO130" s="568"/>
      <c r="FP130" s="568"/>
      <c r="FQ130" s="568"/>
      <c r="FR130" s="568"/>
      <c r="FS130" s="568"/>
      <c r="FT130" s="568"/>
      <c r="FU130" s="568"/>
      <c r="FV130" s="568"/>
      <c r="FW130" s="568"/>
      <c r="FX130" s="568"/>
      <c r="FY130" s="568"/>
      <c r="FZ130" s="568"/>
      <c r="GA130" s="568"/>
      <c r="GB130" s="568"/>
      <c r="GC130" s="568"/>
      <c r="GD130" s="568"/>
      <c r="GE130" s="568"/>
      <c r="GF130" s="568"/>
      <c r="GG130" s="568"/>
      <c r="GH130" s="568"/>
      <c r="GI130" s="568"/>
      <c r="GJ130" s="568"/>
      <c r="GK130" s="568"/>
      <c r="GL130" s="568"/>
      <c r="GM130" s="568"/>
      <c r="GN130" s="568"/>
      <c r="GO130" s="568"/>
      <c r="GP130" s="568"/>
      <c r="GQ130" s="568"/>
      <c r="GR130" s="568"/>
      <c r="GS130" s="568"/>
      <c r="GT130" s="568"/>
      <c r="GU130" s="568"/>
      <c r="GV130" s="568"/>
      <c r="GW130" s="568"/>
      <c r="GX130" s="568"/>
      <c r="GY130" s="568"/>
      <c r="GZ130" s="568"/>
      <c r="HA130" s="568"/>
      <c r="HB130" s="568"/>
      <c r="HC130" s="568"/>
      <c r="HD130" s="568"/>
      <c r="HE130" s="568"/>
      <c r="HF130" s="568"/>
      <c r="HG130" s="568"/>
      <c r="HH130" s="568"/>
      <c r="HI130" s="568"/>
      <c r="HJ130" s="568"/>
      <c r="HK130" s="568"/>
      <c r="HL130" s="568"/>
      <c r="HM130" s="568"/>
      <c r="HN130" s="568"/>
      <c r="HO130" s="568"/>
      <c r="HP130" s="568"/>
      <c r="HQ130" s="568"/>
      <c r="HR130" s="568"/>
      <c r="HS130" s="568"/>
      <c r="HT130" s="568"/>
      <c r="HU130" s="568"/>
    </row>
    <row r="131" spans="2:229" s="578" customFormat="1">
      <c r="B131" s="591"/>
      <c r="AL131" s="568"/>
      <c r="AM131" s="568"/>
      <c r="AN131" s="568"/>
      <c r="AO131" s="568"/>
      <c r="AP131" s="568"/>
      <c r="AQ131" s="568"/>
      <c r="AR131" s="568"/>
      <c r="AS131" s="568"/>
      <c r="AT131" s="568"/>
      <c r="AU131" s="568"/>
      <c r="AV131" s="568"/>
      <c r="AW131" s="568"/>
      <c r="AX131" s="568"/>
      <c r="AY131" s="568"/>
      <c r="AZ131" s="568"/>
      <c r="BA131" s="568"/>
      <c r="BB131" s="568"/>
      <c r="BC131" s="568"/>
      <c r="BD131" s="568"/>
      <c r="BE131" s="568"/>
      <c r="BF131" s="568"/>
      <c r="BG131" s="568"/>
      <c r="BH131" s="568"/>
      <c r="BI131" s="568"/>
      <c r="BJ131" s="568"/>
      <c r="BK131" s="568"/>
      <c r="BL131" s="568"/>
      <c r="BM131" s="568"/>
      <c r="BN131" s="568"/>
      <c r="BO131" s="568"/>
      <c r="BP131" s="568"/>
      <c r="BQ131" s="568"/>
      <c r="BR131" s="568"/>
      <c r="BS131" s="568"/>
      <c r="BT131" s="568"/>
      <c r="BU131" s="568"/>
      <c r="BV131" s="568"/>
      <c r="BW131" s="568"/>
      <c r="BX131" s="568"/>
      <c r="BY131" s="568"/>
      <c r="BZ131" s="568"/>
      <c r="CA131" s="568"/>
      <c r="CB131" s="568"/>
      <c r="CC131" s="568"/>
      <c r="CD131" s="568"/>
      <c r="CE131" s="568"/>
      <c r="CF131" s="568"/>
      <c r="CG131" s="568"/>
      <c r="CH131" s="568"/>
      <c r="CI131" s="568"/>
      <c r="CJ131" s="568"/>
      <c r="CK131" s="568"/>
      <c r="CL131" s="568"/>
      <c r="CM131" s="568"/>
      <c r="CN131" s="568"/>
      <c r="CO131" s="568"/>
      <c r="CP131" s="568"/>
      <c r="CQ131" s="568"/>
      <c r="CR131" s="568"/>
      <c r="CS131" s="568"/>
      <c r="CT131" s="568"/>
      <c r="CU131" s="568"/>
      <c r="CV131" s="568"/>
      <c r="CW131" s="568"/>
      <c r="CX131" s="568"/>
      <c r="CY131" s="568"/>
      <c r="CZ131" s="568"/>
      <c r="DA131" s="568"/>
      <c r="DB131" s="568"/>
      <c r="DC131" s="568"/>
      <c r="DD131" s="568"/>
      <c r="DE131" s="568"/>
      <c r="DF131" s="568"/>
      <c r="DG131" s="568"/>
      <c r="DH131" s="568"/>
      <c r="DI131" s="568"/>
      <c r="DJ131" s="568"/>
      <c r="DK131" s="568"/>
      <c r="DL131" s="568"/>
      <c r="DM131" s="568"/>
      <c r="DN131" s="568"/>
      <c r="DO131" s="568"/>
      <c r="DP131" s="568"/>
      <c r="DQ131" s="568"/>
      <c r="DR131" s="568"/>
      <c r="DS131" s="568"/>
      <c r="DT131" s="568"/>
      <c r="DU131" s="568"/>
      <c r="DV131" s="568"/>
      <c r="DW131" s="568"/>
      <c r="DX131" s="568"/>
      <c r="DY131" s="568"/>
      <c r="DZ131" s="568"/>
      <c r="EA131" s="568"/>
      <c r="EB131" s="568"/>
      <c r="EC131" s="568"/>
      <c r="ED131" s="568"/>
      <c r="EE131" s="568"/>
      <c r="EF131" s="568"/>
      <c r="EG131" s="568"/>
      <c r="EH131" s="568"/>
      <c r="EI131" s="568"/>
      <c r="EJ131" s="568"/>
      <c r="EK131" s="568"/>
      <c r="EL131" s="568"/>
      <c r="EM131" s="568"/>
      <c r="EN131" s="568"/>
      <c r="EO131" s="568"/>
      <c r="EP131" s="568"/>
      <c r="EQ131" s="568"/>
      <c r="ER131" s="568"/>
      <c r="ES131" s="568"/>
      <c r="ET131" s="568"/>
      <c r="EU131" s="568"/>
      <c r="EV131" s="568"/>
      <c r="EW131" s="568"/>
      <c r="EX131" s="568"/>
      <c r="EY131" s="568"/>
      <c r="EZ131" s="568"/>
      <c r="FA131" s="568"/>
      <c r="FB131" s="568"/>
      <c r="FC131" s="568"/>
      <c r="FD131" s="568"/>
      <c r="FE131" s="568"/>
      <c r="FF131" s="568"/>
      <c r="FG131" s="568"/>
      <c r="FH131" s="568"/>
      <c r="FI131" s="568"/>
      <c r="FJ131" s="568"/>
      <c r="FK131" s="568"/>
      <c r="FL131" s="568"/>
      <c r="FM131" s="568"/>
      <c r="FN131" s="568"/>
      <c r="FO131" s="568"/>
      <c r="FP131" s="568"/>
      <c r="FQ131" s="568"/>
      <c r="FR131" s="568"/>
      <c r="FS131" s="568"/>
      <c r="FT131" s="568"/>
      <c r="FU131" s="568"/>
      <c r="FV131" s="568"/>
      <c r="FW131" s="568"/>
      <c r="FX131" s="568"/>
      <c r="FY131" s="568"/>
      <c r="FZ131" s="568"/>
      <c r="GA131" s="568"/>
      <c r="GB131" s="568"/>
      <c r="GC131" s="568"/>
      <c r="GD131" s="568"/>
      <c r="GE131" s="568"/>
      <c r="GF131" s="568"/>
      <c r="GG131" s="568"/>
      <c r="GH131" s="568"/>
      <c r="GI131" s="568"/>
      <c r="GJ131" s="568"/>
      <c r="GK131" s="568"/>
      <c r="GL131" s="568"/>
      <c r="GM131" s="568"/>
      <c r="GN131" s="568"/>
      <c r="GO131" s="568"/>
      <c r="GP131" s="568"/>
      <c r="GQ131" s="568"/>
      <c r="GR131" s="568"/>
      <c r="GS131" s="568"/>
      <c r="GT131" s="568"/>
      <c r="GU131" s="568"/>
      <c r="GV131" s="568"/>
      <c r="GW131" s="568"/>
      <c r="GX131" s="568"/>
      <c r="GY131" s="568"/>
      <c r="GZ131" s="568"/>
      <c r="HA131" s="568"/>
      <c r="HB131" s="568"/>
      <c r="HC131" s="568"/>
      <c r="HD131" s="568"/>
      <c r="HE131" s="568"/>
      <c r="HF131" s="568"/>
      <c r="HG131" s="568"/>
      <c r="HH131" s="568"/>
      <c r="HI131" s="568"/>
      <c r="HJ131" s="568"/>
      <c r="HK131" s="568"/>
      <c r="HL131" s="568"/>
      <c r="HM131" s="568"/>
      <c r="HN131" s="568"/>
      <c r="HO131" s="568"/>
      <c r="HP131" s="568"/>
      <c r="HQ131" s="568"/>
      <c r="HR131" s="568"/>
      <c r="HS131" s="568"/>
      <c r="HT131" s="568"/>
      <c r="HU131" s="568"/>
    </row>
    <row r="132" spans="2:229" s="578" customFormat="1">
      <c r="B132" s="591"/>
      <c r="AL132" s="568"/>
      <c r="AM132" s="568"/>
      <c r="AN132" s="568"/>
      <c r="AO132" s="568"/>
      <c r="AP132" s="568"/>
      <c r="AQ132" s="568"/>
      <c r="AR132" s="568"/>
      <c r="AS132" s="568"/>
      <c r="AT132" s="568"/>
      <c r="AU132" s="568"/>
      <c r="AV132" s="568"/>
      <c r="AW132" s="568"/>
      <c r="AX132" s="568"/>
      <c r="AY132" s="568"/>
      <c r="AZ132" s="568"/>
      <c r="BA132" s="568"/>
      <c r="BB132" s="568"/>
      <c r="BC132" s="568"/>
      <c r="BD132" s="568"/>
      <c r="BE132" s="568"/>
      <c r="BF132" s="568"/>
      <c r="BG132" s="568"/>
      <c r="BH132" s="568"/>
      <c r="BI132" s="568"/>
      <c r="BJ132" s="568"/>
      <c r="BK132" s="568"/>
      <c r="BL132" s="568"/>
      <c r="BM132" s="568"/>
      <c r="BN132" s="568"/>
      <c r="BO132" s="568"/>
      <c r="BP132" s="568"/>
      <c r="BQ132" s="568"/>
      <c r="BR132" s="568"/>
      <c r="BS132" s="568"/>
      <c r="BT132" s="568"/>
      <c r="BU132" s="568"/>
      <c r="BV132" s="568"/>
      <c r="BW132" s="568"/>
      <c r="BX132" s="568"/>
      <c r="BY132" s="568"/>
      <c r="BZ132" s="568"/>
      <c r="CA132" s="568"/>
      <c r="CB132" s="568"/>
      <c r="CC132" s="568"/>
      <c r="CD132" s="568"/>
      <c r="CE132" s="568"/>
      <c r="CF132" s="568"/>
      <c r="CG132" s="568"/>
      <c r="CH132" s="568"/>
      <c r="CI132" s="568"/>
      <c r="CJ132" s="568"/>
      <c r="CK132" s="568"/>
      <c r="CL132" s="568"/>
      <c r="CM132" s="568"/>
      <c r="CN132" s="568"/>
      <c r="CO132" s="568"/>
      <c r="CP132" s="568"/>
      <c r="CQ132" s="568"/>
      <c r="CR132" s="568"/>
      <c r="CS132" s="568"/>
      <c r="CT132" s="568"/>
      <c r="CU132" s="568"/>
      <c r="CV132" s="568"/>
      <c r="CW132" s="568"/>
      <c r="CX132" s="568"/>
      <c r="CY132" s="568"/>
      <c r="CZ132" s="568"/>
      <c r="DA132" s="568"/>
      <c r="DB132" s="568"/>
      <c r="DC132" s="568"/>
      <c r="DD132" s="568"/>
      <c r="DE132" s="568"/>
      <c r="DF132" s="568"/>
      <c r="DG132" s="568"/>
      <c r="DH132" s="568"/>
      <c r="DI132" s="568"/>
      <c r="DJ132" s="568"/>
      <c r="DK132" s="568"/>
      <c r="DL132" s="568"/>
      <c r="DM132" s="568"/>
      <c r="DN132" s="568"/>
      <c r="DO132" s="568"/>
      <c r="DP132" s="568"/>
      <c r="DQ132" s="568"/>
      <c r="DR132" s="568"/>
      <c r="DS132" s="568"/>
      <c r="DT132" s="568"/>
      <c r="DU132" s="568"/>
      <c r="DV132" s="568"/>
      <c r="DW132" s="568"/>
      <c r="DX132" s="568"/>
      <c r="DY132" s="568"/>
      <c r="DZ132" s="568"/>
      <c r="EA132" s="568"/>
      <c r="EB132" s="568"/>
      <c r="EC132" s="568"/>
      <c r="ED132" s="568"/>
      <c r="EE132" s="568"/>
      <c r="EF132" s="568"/>
      <c r="EG132" s="568"/>
      <c r="EH132" s="568"/>
      <c r="EI132" s="568"/>
      <c r="EJ132" s="568"/>
      <c r="EK132" s="568"/>
      <c r="EL132" s="568"/>
      <c r="EM132" s="568"/>
      <c r="EN132" s="568"/>
      <c r="EO132" s="568"/>
      <c r="EP132" s="568"/>
      <c r="EQ132" s="568"/>
      <c r="ER132" s="568"/>
      <c r="ES132" s="568"/>
      <c r="ET132" s="568"/>
      <c r="EU132" s="568"/>
      <c r="EV132" s="568"/>
      <c r="EW132" s="568"/>
      <c r="EX132" s="568"/>
      <c r="EY132" s="568"/>
      <c r="EZ132" s="568"/>
      <c r="FA132" s="568"/>
      <c r="FB132" s="568"/>
      <c r="FC132" s="568"/>
      <c r="FD132" s="568"/>
      <c r="FE132" s="568"/>
      <c r="FF132" s="568"/>
      <c r="FG132" s="568"/>
      <c r="FH132" s="568"/>
      <c r="FI132" s="568"/>
      <c r="FJ132" s="568"/>
      <c r="FK132" s="568"/>
      <c r="FL132" s="568"/>
      <c r="FM132" s="568"/>
      <c r="FN132" s="568"/>
      <c r="FO132" s="568"/>
      <c r="FP132" s="568"/>
      <c r="FQ132" s="568"/>
      <c r="FR132" s="568"/>
      <c r="FS132" s="568"/>
      <c r="FT132" s="568"/>
      <c r="FU132" s="568"/>
      <c r="FV132" s="568"/>
      <c r="FW132" s="568"/>
      <c r="FX132" s="568"/>
      <c r="FY132" s="568"/>
      <c r="FZ132" s="568"/>
      <c r="GA132" s="568"/>
      <c r="GB132" s="568"/>
      <c r="GC132" s="568"/>
      <c r="GD132" s="568"/>
      <c r="GE132" s="568"/>
      <c r="GF132" s="568"/>
      <c r="GG132" s="568"/>
      <c r="GH132" s="568"/>
      <c r="GI132" s="568"/>
      <c r="GJ132" s="568"/>
      <c r="GK132" s="568"/>
      <c r="GL132" s="568"/>
      <c r="GM132" s="568"/>
      <c r="GN132" s="568"/>
      <c r="GO132" s="568"/>
      <c r="GP132" s="568"/>
      <c r="GQ132" s="568"/>
      <c r="GR132" s="568"/>
      <c r="GS132" s="568"/>
      <c r="GT132" s="568"/>
      <c r="GU132" s="568"/>
      <c r="GV132" s="568"/>
      <c r="GW132" s="568"/>
      <c r="GX132" s="568"/>
      <c r="GY132" s="568"/>
      <c r="GZ132" s="568"/>
      <c r="HA132" s="568"/>
      <c r="HB132" s="568"/>
      <c r="HC132" s="568"/>
      <c r="HD132" s="568"/>
      <c r="HE132" s="568"/>
      <c r="HF132" s="568"/>
      <c r="HG132" s="568"/>
      <c r="HH132" s="568"/>
      <c r="HI132" s="568"/>
      <c r="HJ132" s="568"/>
      <c r="HK132" s="568"/>
      <c r="HL132" s="568"/>
      <c r="HM132" s="568"/>
      <c r="HN132" s="568"/>
      <c r="HO132" s="568"/>
      <c r="HP132" s="568"/>
      <c r="HQ132" s="568"/>
      <c r="HR132" s="568"/>
      <c r="HS132" s="568"/>
      <c r="HT132" s="568"/>
      <c r="HU132" s="568"/>
    </row>
    <row r="133" spans="2:229" s="578" customFormat="1">
      <c r="B133" s="591"/>
      <c r="AL133" s="568"/>
      <c r="AM133" s="568"/>
      <c r="AN133" s="568"/>
      <c r="AO133" s="568"/>
      <c r="AP133" s="568"/>
      <c r="AQ133" s="568"/>
      <c r="AR133" s="568"/>
      <c r="AS133" s="568"/>
      <c r="AT133" s="568"/>
      <c r="AU133" s="568"/>
      <c r="AV133" s="568"/>
      <c r="AW133" s="568"/>
      <c r="AX133" s="568"/>
      <c r="AY133" s="568"/>
      <c r="AZ133" s="568"/>
      <c r="BA133" s="568"/>
      <c r="BB133" s="568"/>
      <c r="BC133" s="568"/>
      <c r="BD133" s="568"/>
      <c r="BE133" s="568"/>
      <c r="BF133" s="568"/>
      <c r="BG133" s="568"/>
      <c r="BH133" s="568"/>
      <c r="BI133" s="568"/>
      <c r="BJ133" s="568"/>
      <c r="BK133" s="568"/>
      <c r="BL133" s="568"/>
      <c r="BM133" s="568"/>
      <c r="BN133" s="568"/>
      <c r="BO133" s="568"/>
      <c r="BP133" s="568"/>
      <c r="BQ133" s="568"/>
      <c r="BR133" s="568"/>
      <c r="BS133" s="568"/>
      <c r="BT133" s="568"/>
      <c r="BU133" s="568"/>
      <c r="BV133" s="568"/>
      <c r="BW133" s="568"/>
      <c r="BX133" s="568"/>
      <c r="BY133" s="568"/>
      <c r="BZ133" s="568"/>
      <c r="CA133" s="568"/>
      <c r="CB133" s="568"/>
      <c r="CC133" s="568"/>
      <c r="CD133" s="568"/>
      <c r="CE133" s="568"/>
      <c r="CF133" s="568"/>
      <c r="CG133" s="568"/>
      <c r="CH133" s="568"/>
      <c r="CI133" s="568"/>
      <c r="CJ133" s="568"/>
      <c r="CK133" s="568"/>
      <c r="CL133" s="568"/>
      <c r="CM133" s="568"/>
      <c r="CN133" s="568"/>
      <c r="CO133" s="568"/>
      <c r="CP133" s="568"/>
      <c r="CQ133" s="568"/>
      <c r="CR133" s="568"/>
      <c r="CS133" s="568"/>
      <c r="CT133" s="568"/>
      <c r="CU133" s="568"/>
      <c r="CV133" s="568"/>
      <c r="CW133" s="568"/>
      <c r="CX133" s="568"/>
      <c r="CY133" s="568"/>
      <c r="CZ133" s="568"/>
      <c r="DA133" s="568"/>
      <c r="DB133" s="568"/>
      <c r="DC133" s="568"/>
      <c r="DD133" s="568"/>
      <c r="DE133" s="568"/>
      <c r="DF133" s="568"/>
      <c r="DG133" s="568"/>
      <c r="DH133" s="568"/>
      <c r="DI133" s="568"/>
      <c r="DJ133" s="568"/>
      <c r="DK133" s="568"/>
      <c r="DL133" s="568"/>
      <c r="DM133" s="568"/>
      <c r="DN133" s="568"/>
      <c r="DO133" s="568"/>
      <c r="DP133" s="568"/>
      <c r="DQ133" s="568"/>
      <c r="DR133" s="568"/>
      <c r="DS133" s="568"/>
      <c r="DT133" s="568"/>
      <c r="DU133" s="568"/>
      <c r="DV133" s="568"/>
      <c r="DW133" s="568"/>
      <c r="DX133" s="568"/>
      <c r="DY133" s="568"/>
      <c r="DZ133" s="568"/>
      <c r="EA133" s="568"/>
      <c r="EB133" s="568"/>
      <c r="EC133" s="568"/>
      <c r="ED133" s="568"/>
      <c r="EE133" s="568"/>
      <c r="EF133" s="568"/>
      <c r="EG133" s="568"/>
      <c r="EH133" s="568"/>
      <c r="EI133" s="568"/>
      <c r="EJ133" s="568"/>
      <c r="EK133" s="568"/>
      <c r="EL133" s="568"/>
      <c r="EM133" s="568"/>
      <c r="EN133" s="568"/>
      <c r="EO133" s="568"/>
      <c r="EP133" s="568"/>
      <c r="EQ133" s="568"/>
      <c r="ER133" s="568"/>
      <c r="ES133" s="568"/>
      <c r="ET133" s="568"/>
      <c r="EU133" s="568"/>
      <c r="EV133" s="568"/>
      <c r="EW133" s="568"/>
      <c r="EX133" s="568"/>
      <c r="EY133" s="568"/>
      <c r="EZ133" s="568"/>
      <c r="FA133" s="568"/>
      <c r="FB133" s="568"/>
      <c r="FC133" s="568"/>
      <c r="FD133" s="568"/>
      <c r="FE133" s="568"/>
      <c r="FF133" s="568"/>
      <c r="FG133" s="568"/>
      <c r="FH133" s="568"/>
      <c r="FI133" s="568"/>
      <c r="FJ133" s="568"/>
      <c r="FK133" s="568"/>
      <c r="FL133" s="568"/>
      <c r="FM133" s="568"/>
      <c r="FN133" s="568"/>
      <c r="FO133" s="568"/>
      <c r="FP133" s="568"/>
      <c r="FQ133" s="568"/>
      <c r="FR133" s="568"/>
      <c r="FS133" s="568"/>
      <c r="FT133" s="568"/>
      <c r="FU133" s="568"/>
      <c r="FV133" s="568"/>
      <c r="FW133" s="568"/>
      <c r="FX133" s="568"/>
      <c r="FY133" s="568"/>
      <c r="FZ133" s="568"/>
      <c r="GA133" s="568"/>
      <c r="GB133" s="568"/>
      <c r="GC133" s="568"/>
      <c r="GD133" s="568"/>
      <c r="GE133" s="568"/>
      <c r="GF133" s="568"/>
      <c r="GG133" s="568"/>
      <c r="GH133" s="568"/>
      <c r="GI133" s="568"/>
      <c r="GJ133" s="568"/>
      <c r="GK133" s="568"/>
      <c r="GL133" s="568"/>
      <c r="GM133" s="568"/>
      <c r="GN133" s="568"/>
      <c r="GO133" s="568"/>
      <c r="GP133" s="568"/>
      <c r="GQ133" s="568"/>
      <c r="GR133" s="568"/>
      <c r="GS133" s="568"/>
      <c r="GT133" s="568"/>
      <c r="GU133" s="568"/>
      <c r="GV133" s="568"/>
      <c r="GW133" s="568"/>
      <c r="GX133" s="568"/>
      <c r="GY133" s="568"/>
      <c r="GZ133" s="568"/>
      <c r="HA133" s="568"/>
      <c r="HB133" s="568"/>
      <c r="HC133" s="568"/>
      <c r="HD133" s="568"/>
      <c r="HE133" s="568"/>
      <c r="HF133" s="568"/>
      <c r="HG133" s="568"/>
      <c r="HH133" s="568"/>
      <c r="HI133" s="568"/>
      <c r="HJ133" s="568"/>
      <c r="HK133" s="568"/>
      <c r="HL133" s="568"/>
      <c r="HM133" s="568"/>
      <c r="HN133" s="568"/>
      <c r="HO133" s="568"/>
      <c r="HP133" s="568"/>
      <c r="HQ133" s="568"/>
      <c r="HR133" s="568"/>
      <c r="HS133" s="568"/>
      <c r="HT133" s="568"/>
      <c r="HU133" s="568"/>
    </row>
    <row r="134" spans="2:229" s="578" customFormat="1">
      <c r="B134" s="591"/>
      <c r="AL134" s="568"/>
      <c r="AM134" s="568"/>
      <c r="AN134" s="568"/>
      <c r="AO134" s="568"/>
      <c r="AP134" s="568"/>
      <c r="AQ134" s="568"/>
      <c r="AR134" s="568"/>
      <c r="AS134" s="568"/>
      <c r="AT134" s="568"/>
      <c r="AU134" s="568"/>
      <c r="AV134" s="568"/>
      <c r="AW134" s="568"/>
      <c r="AX134" s="568"/>
      <c r="AY134" s="568"/>
      <c r="AZ134" s="568"/>
      <c r="BA134" s="568"/>
      <c r="BB134" s="568"/>
      <c r="BC134" s="568"/>
      <c r="BD134" s="568"/>
      <c r="BE134" s="568"/>
      <c r="BF134" s="568"/>
      <c r="BG134" s="568"/>
      <c r="BH134" s="568"/>
      <c r="BI134" s="568"/>
      <c r="BJ134" s="568"/>
      <c r="BK134" s="568"/>
      <c r="BL134" s="568"/>
      <c r="BM134" s="568"/>
      <c r="BN134" s="568"/>
      <c r="BO134" s="568"/>
      <c r="BP134" s="568"/>
      <c r="BQ134" s="568"/>
      <c r="BR134" s="568"/>
      <c r="BS134" s="568"/>
      <c r="BT134" s="568"/>
      <c r="BU134" s="568"/>
      <c r="BV134" s="568"/>
      <c r="BW134" s="568"/>
      <c r="BX134" s="568"/>
      <c r="BY134" s="568"/>
      <c r="BZ134" s="568"/>
      <c r="CA134" s="568"/>
      <c r="CB134" s="568"/>
      <c r="CC134" s="568"/>
      <c r="CD134" s="568"/>
      <c r="CE134" s="568"/>
      <c r="CF134" s="568"/>
      <c r="CG134" s="568"/>
      <c r="CH134" s="568"/>
      <c r="CI134" s="568"/>
      <c r="CJ134" s="568"/>
      <c r="CK134" s="568"/>
      <c r="CL134" s="568"/>
      <c r="CM134" s="568"/>
      <c r="CN134" s="568"/>
      <c r="CO134" s="568"/>
      <c r="CP134" s="568"/>
      <c r="CQ134" s="568"/>
      <c r="CR134" s="568"/>
      <c r="CS134" s="568"/>
      <c r="CT134" s="568"/>
      <c r="CU134" s="568"/>
      <c r="CV134" s="568"/>
      <c r="CW134" s="568"/>
      <c r="CX134" s="568"/>
      <c r="CY134" s="568"/>
      <c r="CZ134" s="568"/>
      <c r="DA134" s="568"/>
      <c r="DB134" s="568"/>
      <c r="DC134" s="568"/>
      <c r="DD134" s="568"/>
      <c r="DE134" s="568"/>
      <c r="DF134" s="568"/>
      <c r="DG134" s="568"/>
      <c r="DH134" s="568"/>
      <c r="DI134" s="568"/>
      <c r="DJ134" s="568"/>
      <c r="DK134" s="568"/>
      <c r="DL134" s="568"/>
      <c r="DM134" s="568"/>
      <c r="DN134" s="568"/>
      <c r="DO134" s="568"/>
      <c r="DP134" s="568"/>
      <c r="DQ134" s="568"/>
      <c r="DR134" s="568"/>
      <c r="DS134" s="568"/>
      <c r="DT134" s="568"/>
      <c r="DU134" s="568"/>
      <c r="DV134" s="568"/>
      <c r="DW134" s="568"/>
      <c r="DX134" s="568"/>
      <c r="DY134" s="568"/>
      <c r="DZ134" s="568"/>
      <c r="EA134" s="568"/>
      <c r="EB134" s="568"/>
      <c r="EC134" s="568"/>
      <c r="ED134" s="568"/>
      <c r="EE134" s="568"/>
      <c r="EF134" s="568"/>
      <c r="EG134" s="568"/>
      <c r="EH134" s="568"/>
      <c r="EI134" s="568"/>
      <c r="EJ134" s="568"/>
      <c r="EK134" s="568"/>
      <c r="EL134" s="568"/>
      <c r="EM134" s="568"/>
      <c r="EN134" s="568"/>
      <c r="EO134" s="568"/>
      <c r="EP134" s="568"/>
      <c r="EQ134" s="568"/>
      <c r="ER134" s="568"/>
      <c r="ES134" s="568"/>
      <c r="ET134" s="568"/>
      <c r="EU134" s="568"/>
      <c r="EV134" s="568"/>
      <c r="EW134" s="568"/>
      <c r="EX134" s="568"/>
      <c r="EY134" s="568"/>
      <c r="EZ134" s="568"/>
      <c r="FA134" s="568"/>
      <c r="FB134" s="568"/>
      <c r="FC134" s="568"/>
      <c r="FD134" s="568"/>
      <c r="FE134" s="568"/>
      <c r="FF134" s="568"/>
      <c r="FG134" s="568"/>
      <c r="FH134" s="568"/>
      <c r="FI134" s="568"/>
      <c r="FJ134" s="568"/>
      <c r="FK134" s="568"/>
      <c r="FL134" s="568"/>
      <c r="FM134" s="568"/>
      <c r="FN134" s="568"/>
      <c r="FO134" s="568"/>
      <c r="FP134" s="568"/>
      <c r="FQ134" s="568"/>
      <c r="FR134" s="568"/>
      <c r="FS134" s="568"/>
      <c r="FT134" s="568"/>
      <c r="FU134" s="568"/>
      <c r="FV134" s="568"/>
      <c r="FW134" s="568"/>
      <c r="FX134" s="568"/>
      <c r="FY134" s="568"/>
      <c r="FZ134" s="568"/>
      <c r="GA134" s="568"/>
      <c r="GB134" s="568"/>
      <c r="GC134" s="568"/>
      <c r="GD134" s="568"/>
      <c r="GE134" s="568"/>
      <c r="GF134" s="568"/>
      <c r="GG134" s="568"/>
      <c r="GH134" s="568"/>
      <c r="GI134" s="568"/>
      <c r="GJ134" s="568"/>
      <c r="GK134" s="568"/>
      <c r="GL134" s="568"/>
      <c r="GM134" s="568"/>
      <c r="GN134" s="568"/>
      <c r="GO134" s="568"/>
      <c r="GP134" s="568"/>
      <c r="GQ134" s="568"/>
      <c r="GR134" s="568"/>
      <c r="GS134" s="568"/>
      <c r="GT134" s="568"/>
      <c r="GU134" s="568"/>
      <c r="GV134" s="568"/>
      <c r="GW134" s="568"/>
      <c r="GX134" s="568"/>
      <c r="GY134" s="568"/>
      <c r="GZ134" s="568"/>
      <c r="HA134" s="568"/>
      <c r="HB134" s="568"/>
      <c r="HC134" s="568"/>
      <c r="HD134" s="568"/>
      <c r="HE134" s="568"/>
      <c r="HF134" s="568"/>
      <c r="HG134" s="568"/>
      <c r="HH134" s="568"/>
      <c r="HI134" s="568"/>
      <c r="HJ134" s="568"/>
      <c r="HK134" s="568"/>
      <c r="HL134" s="568"/>
      <c r="HM134" s="568"/>
      <c r="HN134" s="568"/>
      <c r="HO134" s="568"/>
      <c r="HP134" s="568"/>
      <c r="HQ134" s="568"/>
      <c r="HR134" s="568"/>
      <c r="HS134" s="568"/>
      <c r="HT134" s="568"/>
      <c r="HU134" s="568"/>
    </row>
    <row r="135" spans="2:229" s="578" customFormat="1">
      <c r="B135" s="591"/>
      <c r="AL135" s="568"/>
      <c r="AM135" s="568"/>
      <c r="AN135" s="568"/>
      <c r="AO135" s="568"/>
      <c r="AP135" s="568"/>
      <c r="AQ135" s="568"/>
      <c r="AR135" s="568"/>
      <c r="AS135" s="568"/>
      <c r="AT135" s="568"/>
      <c r="AU135" s="568"/>
      <c r="AV135" s="568"/>
      <c r="AW135" s="568"/>
      <c r="AX135" s="568"/>
      <c r="AY135" s="568"/>
      <c r="AZ135" s="568"/>
      <c r="BA135" s="568"/>
      <c r="BB135" s="568"/>
      <c r="BC135" s="568"/>
      <c r="BD135" s="568"/>
      <c r="BE135" s="568"/>
      <c r="BF135" s="568"/>
      <c r="BG135" s="568"/>
      <c r="BH135" s="568"/>
      <c r="BI135" s="568"/>
      <c r="BJ135" s="568"/>
      <c r="BK135" s="568"/>
      <c r="BL135" s="568"/>
      <c r="BM135" s="568"/>
      <c r="BN135" s="568"/>
      <c r="BO135" s="568"/>
      <c r="BP135" s="568"/>
      <c r="BQ135" s="568"/>
      <c r="BR135" s="568"/>
      <c r="BS135" s="568"/>
      <c r="BT135" s="568"/>
      <c r="BU135" s="568"/>
      <c r="BV135" s="568"/>
      <c r="BW135" s="568"/>
      <c r="BX135" s="568"/>
      <c r="BY135" s="568"/>
      <c r="BZ135" s="568"/>
      <c r="CA135" s="568"/>
      <c r="CB135" s="568"/>
      <c r="CC135" s="568"/>
      <c r="CD135" s="568"/>
      <c r="CE135" s="568"/>
      <c r="CF135" s="568"/>
      <c r="CG135" s="568"/>
      <c r="CH135" s="568"/>
      <c r="CI135" s="568"/>
      <c r="CJ135" s="568"/>
      <c r="CK135" s="568"/>
      <c r="CL135" s="568"/>
      <c r="CM135" s="568"/>
      <c r="CN135" s="568"/>
      <c r="CO135" s="568"/>
      <c r="CP135" s="568"/>
      <c r="CQ135" s="568"/>
      <c r="CR135" s="568"/>
      <c r="CS135" s="568"/>
      <c r="CT135" s="568"/>
      <c r="CU135" s="568"/>
      <c r="CV135" s="568"/>
      <c r="CW135" s="568"/>
      <c r="CX135" s="568"/>
      <c r="CY135" s="568"/>
      <c r="CZ135" s="568"/>
      <c r="DA135" s="568"/>
      <c r="DB135" s="568"/>
      <c r="DC135" s="568"/>
      <c r="DD135" s="568"/>
      <c r="DE135" s="568"/>
      <c r="DF135" s="568"/>
      <c r="DG135" s="568"/>
      <c r="DH135" s="568"/>
      <c r="DI135" s="568"/>
      <c r="DJ135" s="568"/>
      <c r="DK135" s="568"/>
      <c r="DL135" s="568"/>
      <c r="DM135" s="568"/>
      <c r="DN135" s="568"/>
      <c r="DO135" s="568"/>
      <c r="DP135" s="568"/>
      <c r="DQ135" s="568"/>
      <c r="DR135" s="568"/>
      <c r="DS135" s="568"/>
      <c r="DT135" s="568"/>
      <c r="DU135" s="568"/>
      <c r="DV135" s="568"/>
      <c r="DW135" s="568"/>
      <c r="DX135" s="568"/>
      <c r="DY135" s="568"/>
      <c r="DZ135" s="568"/>
      <c r="EA135" s="568"/>
      <c r="EB135" s="568"/>
      <c r="EC135" s="568"/>
      <c r="ED135" s="568"/>
      <c r="EE135" s="568"/>
      <c r="EF135" s="568"/>
      <c r="EG135" s="568"/>
      <c r="EH135" s="568"/>
      <c r="EI135" s="568"/>
      <c r="EJ135" s="568"/>
      <c r="EK135" s="568"/>
      <c r="EL135" s="568"/>
      <c r="EM135" s="568"/>
      <c r="EN135" s="568"/>
      <c r="EO135" s="568"/>
      <c r="EP135" s="568"/>
      <c r="EQ135" s="568"/>
      <c r="ER135" s="568"/>
      <c r="ES135" s="568"/>
      <c r="ET135" s="568"/>
      <c r="EU135" s="568"/>
      <c r="EV135" s="568"/>
      <c r="EW135" s="568"/>
      <c r="EX135" s="568"/>
      <c r="EY135" s="568"/>
      <c r="EZ135" s="568"/>
      <c r="FA135" s="568"/>
      <c r="FB135" s="568"/>
      <c r="FC135" s="568"/>
      <c r="FD135" s="568"/>
      <c r="FE135" s="568"/>
      <c r="FF135" s="568"/>
      <c r="FG135" s="568"/>
      <c r="FH135" s="568"/>
      <c r="FI135" s="568"/>
      <c r="FJ135" s="568"/>
      <c r="FK135" s="568"/>
      <c r="FL135" s="568"/>
      <c r="FM135" s="568"/>
      <c r="FN135" s="568"/>
      <c r="FO135" s="568"/>
      <c r="FP135" s="568"/>
      <c r="FQ135" s="568"/>
      <c r="FR135" s="568"/>
      <c r="FS135" s="568"/>
      <c r="FT135" s="568"/>
      <c r="FU135" s="568"/>
      <c r="FV135" s="568"/>
      <c r="FW135" s="568"/>
      <c r="FX135" s="568"/>
      <c r="FY135" s="568"/>
      <c r="FZ135" s="568"/>
      <c r="GA135" s="568"/>
      <c r="GB135" s="568"/>
      <c r="GC135" s="568"/>
      <c r="GD135" s="568"/>
      <c r="GE135" s="568"/>
      <c r="GF135" s="568"/>
      <c r="GG135" s="568"/>
      <c r="GH135" s="568"/>
      <c r="GI135" s="568"/>
      <c r="GJ135" s="568"/>
      <c r="GK135" s="568"/>
      <c r="GL135" s="568"/>
      <c r="GM135" s="568"/>
      <c r="GN135" s="568"/>
      <c r="GO135" s="568"/>
      <c r="GP135" s="568"/>
      <c r="GQ135" s="568"/>
      <c r="GR135" s="568"/>
      <c r="GS135" s="568"/>
      <c r="GT135" s="568"/>
      <c r="GU135" s="568"/>
      <c r="GV135" s="568"/>
      <c r="GW135" s="568"/>
      <c r="GX135" s="568"/>
      <c r="GY135" s="568"/>
      <c r="GZ135" s="568"/>
      <c r="HA135" s="568"/>
      <c r="HB135" s="568"/>
      <c r="HC135" s="568"/>
      <c r="HD135" s="568"/>
      <c r="HE135" s="568"/>
      <c r="HF135" s="568"/>
      <c r="HG135" s="568"/>
      <c r="HH135" s="568"/>
      <c r="HI135" s="568"/>
      <c r="HJ135" s="568"/>
      <c r="HK135" s="568"/>
      <c r="HL135" s="568"/>
      <c r="HM135" s="568"/>
      <c r="HN135" s="568"/>
      <c r="HO135" s="568"/>
      <c r="HP135" s="568"/>
      <c r="HQ135" s="568"/>
      <c r="HR135" s="568"/>
      <c r="HS135" s="568"/>
      <c r="HT135" s="568"/>
      <c r="HU135" s="568"/>
    </row>
    <row r="136" spans="2:229" s="578" customFormat="1">
      <c r="B136" s="591"/>
      <c r="AL136" s="568"/>
      <c r="AM136" s="568"/>
      <c r="AN136" s="568"/>
      <c r="AO136" s="568"/>
      <c r="AP136" s="568"/>
      <c r="AQ136" s="568"/>
      <c r="AR136" s="568"/>
      <c r="AS136" s="568"/>
      <c r="AT136" s="568"/>
      <c r="AU136" s="568"/>
      <c r="AV136" s="568"/>
      <c r="AW136" s="568"/>
      <c r="AX136" s="568"/>
      <c r="AY136" s="568"/>
      <c r="AZ136" s="568"/>
      <c r="BA136" s="568"/>
      <c r="BB136" s="568"/>
      <c r="BC136" s="568"/>
      <c r="BD136" s="568"/>
      <c r="BE136" s="568"/>
      <c r="BF136" s="568"/>
      <c r="BG136" s="568"/>
      <c r="BH136" s="568"/>
      <c r="BI136" s="568"/>
      <c r="BJ136" s="568"/>
      <c r="BK136" s="568"/>
      <c r="BL136" s="568"/>
      <c r="BM136" s="568"/>
      <c r="BN136" s="568"/>
      <c r="BO136" s="568"/>
      <c r="BP136" s="568"/>
      <c r="BQ136" s="568"/>
      <c r="BR136" s="568"/>
      <c r="BS136" s="568"/>
      <c r="BT136" s="568"/>
      <c r="BU136" s="568"/>
      <c r="BV136" s="568"/>
      <c r="BW136" s="568"/>
      <c r="BX136" s="568"/>
      <c r="BY136" s="568"/>
      <c r="BZ136" s="568"/>
      <c r="CA136" s="568"/>
      <c r="CB136" s="568"/>
      <c r="CC136" s="568"/>
      <c r="CD136" s="568"/>
      <c r="CE136" s="568"/>
      <c r="CF136" s="568"/>
      <c r="CG136" s="568"/>
      <c r="CH136" s="568"/>
      <c r="CI136" s="568"/>
      <c r="CJ136" s="568"/>
      <c r="CK136" s="568"/>
      <c r="CL136" s="568"/>
      <c r="CM136" s="568"/>
      <c r="CN136" s="568"/>
      <c r="CO136" s="568"/>
      <c r="CP136" s="568"/>
      <c r="CQ136" s="568"/>
      <c r="CR136" s="568"/>
      <c r="CS136" s="568"/>
      <c r="CT136" s="568"/>
      <c r="CU136" s="568"/>
      <c r="CV136" s="568"/>
      <c r="CW136" s="568"/>
      <c r="CX136" s="568"/>
      <c r="CY136" s="568"/>
      <c r="CZ136" s="568"/>
      <c r="DA136" s="568"/>
      <c r="DB136" s="568"/>
      <c r="DC136" s="568"/>
      <c r="DD136" s="568"/>
      <c r="DE136" s="568"/>
      <c r="DF136" s="568"/>
      <c r="DG136" s="568"/>
      <c r="DH136" s="568"/>
      <c r="DI136" s="568"/>
      <c r="DJ136" s="568"/>
      <c r="DK136" s="568"/>
      <c r="DL136" s="568"/>
      <c r="DM136" s="568"/>
      <c r="DN136" s="568"/>
      <c r="DO136" s="568"/>
      <c r="DP136" s="568"/>
      <c r="DQ136" s="568"/>
      <c r="DR136" s="568"/>
      <c r="DS136" s="568"/>
      <c r="DT136" s="568"/>
      <c r="DU136" s="568"/>
      <c r="DV136" s="568"/>
      <c r="DW136" s="568"/>
      <c r="DX136" s="568"/>
      <c r="DY136" s="568"/>
      <c r="DZ136" s="568"/>
      <c r="EA136" s="568"/>
      <c r="EB136" s="568"/>
      <c r="EC136" s="568"/>
      <c r="ED136" s="568"/>
      <c r="EE136" s="568"/>
      <c r="EF136" s="568"/>
      <c r="EG136" s="568"/>
      <c r="EH136" s="568"/>
      <c r="EI136" s="568"/>
      <c r="EJ136" s="568"/>
      <c r="EK136" s="568"/>
      <c r="EL136" s="568"/>
      <c r="EM136" s="568"/>
      <c r="EN136" s="568"/>
      <c r="EO136" s="568"/>
      <c r="EP136" s="568"/>
      <c r="EQ136" s="568"/>
      <c r="ER136" s="568"/>
      <c r="ES136" s="568"/>
      <c r="ET136" s="568"/>
      <c r="EU136" s="568"/>
      <c r="EV136" s="568"/>
      <c r="EW136" s="568"/>
      <c r="EX136" s="568"/>
      <c r="EY136" s="568"/>
      <c r="EZ136" s="568"/>
      <c r="FA136" s="568"/>
      <c r="FB136" s="568"/>
      <c r="FC136" s="568"/>
      <c r="FD136" s="568"/>
      <c r="FE136" s="568"/>
      <c r="FF136" s="568"/>
      <c r="FG136" s="568"/>
      <c r="FH136" s="568"/>
      <c r="FI136" s="568"/>
      <c r="FJ136" s="568"/>
      <c r="FK136" s="568"/>
      <c r="FL136" s="568"/>
      <c r="FM136" s="568"/>
      <c r="FN136" s="568"/>
      <c r="FO136" s="568"/>
      <c r="FP136" s="568"/>
      <c r="FQ136" s="568"/>
      <c r="FR136" s="568"/>
      <c r="FS136" s="568"/>
      <c r="FT136" s="568"/>
      <c r="FU136" s="568"/>
      <c r="FV136" s="568"/>
      <c r="FW136" s="568"/>
      <c r="FX136" s="568"/>
      <c r="FY136" s="568"/>
      <c r="FZ136" s="568"/>
      <c r="GA136" s="568"/>
      <c r="GB136" s="568"/>
      <c r="GC136" s="568"/>
      <c r="GD136" s="568"/>
      <c r="GE136" s="568"/>
      <c r="GF136" s="568"/>
      <c r="GG136" s="568"/>
      <c r="GH136" s="568"/>
      <c r="GI136" s="568"/>
      <c r="GJ136" s="568"/>
      <c r="GK136" s="568"/>
      <c r="GL136" s="568"/>
      <c r="GM136" s="568"/>
      <c r="GN136" s="568"/>
      <c r="GO136" s="568"/>
      <c r="GP136" s="568"/>
      <c r="GQ136" s="568"/>
      <c r="GR136" s="568"/>
      <c r="GS136" s="568"/>
      <c r="GT136" s="568"/>
      <c r="GU136" s="568"/>
      <c r="GV136" s="568"/>
      <c r="GW136" s="568"/>
      <c r="GX136" s="568"/>
      <c r="GY136" s="568"/>
      <c r="GZ136" s="568"/>
      <c r="HA136" s="568"/>
      <c r="HB136" s="568"/>
      <c r="HC136" s="568"/>
      <c r="HD136" s="568"/>
      <c r="HE136" s="568"/>
      <c r="HF136" s="568"/>
      <c r="HG136" s="568"/>
      <c r="HH136" s="568"/>
      <c r="HI136" s="568"/>
      <c r="HJ136" s="568"/>
      <c r="HK136" s="568"/>
      <c r="HL136" s="568"/>
      <c r="HM136" s="568"/>
      <c r="HN136" s="568"/>
      <c r="HO136" s="568"/>
      <c r="HP136" s="568"/>
      <c r="HQ136" s="568"/>
      <c r="HR136" s="568"/>
      <c r="HS136" s="568"/>
      <c r="HT136" s="568"/>
      <c r="HU136" s="568"/>
    </row>
    <row r="137" spans="2:229" s="578" customFormat="1">
      <c r="B137" s="591"/>
      <c r="AL137" s="568"/>
      <c r="AM137" s="568"/>
      <c r="AN137" s="568"/>
      <c r="AO137" s="568"/>
      <c r="AP137" s="568"/>
      <c r="AQ137" s="568"/>
      <c r="AR137" s="568"/>
      <c r="AS137" s="568"/>
      <c r="AT137" s="568"/>
      <c r="AU137" s="568"/>
      <c r="AV137" s="568"/>
      <c r="AW137" s="568"/>
      <c r="AX137" s="568"/>
      <c r="AY137" s="568"/>
      <c r="AZ137" s="568"/>
      <c r="BA137" s="568"/>
      <c r="BB137" s="568"/>
      <c r="BC137" s="568"/>
      <c r="BD137" s="568"/>
      <c r="BE137" s="568"/>
      <c r="BF137" s="568"/>
      <c r="BG137" s="568"/>
      <c r="BH137" s="568"/>
      <c r="BI137" s="568"/>
      <c r="BJ137" s="568"/>
      <c r="BK137" s="568"/>
      <c r="BL137" s="568"/>
      <c r="BM137" s="568"/>
      <c r="BN137" s="568"/>
      <c r="BO137" s="568"/>
      <c r="BP137" s="568"/>
      <c r="BQ137" s="568"/>
      <c r="BR137" s="568"/>
      <c r="BS137" s="568"/>
      <c r="BT137" s="568"/>
      <c r="BU137" s="568"/>
      <c r="BV137" s="568"/>
      <c r="BW137" s="568"/>
      <c r="BX137" s="568"/>
      <c r="BY137" s="568"/>
      <c r="BZ137" s="568"/>
      <c r="CA137" s="568"/>
      <c r="CB137" s="568"/>
      <c r="CC137" s="568"/>
      <c r="CD137" s="568"/>
      <c r="CE137" s="568"/>
      <c r="CF137" s="568"/>
      <c r="CG137" s="568"/>
      <c r="CH137" s="568"/>
      <c r="CI137" s="568"/>
      <c r="CJ137" s="568"/>
      <c r="CK137" s="568"/>
      <c r="CL137" s="568"/>
      <c r="CM137" s="568"/>
      <c r="CN137" s="568"/>
      <c r="CO137" s="568"/>
      <c r="CP137" s="568"/>
      <c r="CQ137" s="568"/>
      <c r="CR137" s="568"/>
      <c r="CS137" s="568"/>
      <c r="CT137" s="568"/>
      <c r="CU137" s="568"/>
      <c r="CV137" s="568"/>
      <c r="CW137" s="568"/>
      <c r="CX137" s="568"/>
      <c r="CY137" s="568"/>
      <c r="CZ137" s="568"/>
      <c r="DA137" s="568"/>
      <c r="DB137" s="568"/>
      <c r="DC137" s="568"/>
      <c r="DD137" s="568"/>
      <c r="DE137" s="568"/>
      <c r="DF137" s="568"/>
      <c r="DG137" s="568"/>
      <c r="DH137" s="568"/>
      <c r="DI137" s="568"/>
      <c r="DJ137" s="568"/>
      <c r="DK137" s="568"/>
      <c r="DL137" s="568"/>
      <c r="DM137" s="568"/>
      <c r="DN137" s="568"/>
      <c r="DO137" s="568"/>
      <c r="DP137" s="568"/>
      <c r="DQ137" s="568"/>
      <c r="DR137" s="568"/>
      <c r="DS137" s="568"/>
      <c r="DT137" s="568"/>
      <c r="DU137" s="568"/>
      <c r="DV137" s="568"/>
      <c r="DW137" s="568"/>
      <c r="DX137" s="568"/>
      <c r="DY137" s="568"/>
      <c r="DZ137" s="568"/>
      <c r="EA137" s="568"/>
      <c r="EB137" s="568"/>
      <c r="EC137" s="568"/>
      <c r="ED137" s="568"/>
      <c r="EE137" s="568"/>
      <c r="EF137" s="568"/>
      <c r="EG137" s="568"/>
      <c r="EH137" s="568"/>
      <c r="EI137" s="568"/>
      <c r="EJ137" s="568"/>
      <c r="EK137" s="568"/>
      <c r="EL137" s="568"/>
      <c r="EM137" s="568"/>
      <c r="EN137" s="568"/>
      <c r="EO137" s="568"/>
      <c r="EP137" s="568"/>
      <c r="EQ137" s="568"/>
      <c r="ER137" s="568"/>
      <c r="ES137" s="568"/>
      <c r="ET137" s="568"/>
      <c r="EU137" s="568"/>
      <c r="EV137" s="568"/>
      <c r="EW137" s="568"/>
      <c r="EX137" s="568"/>
      <c r="EY137" s="568"/>
      <c r="EZ137" s="568"/>
      <c r="FA137" s="568"/>
      <c r="FB137" s="568"/>
      <c r="FC137" s="568"/>
      <c r="FD137" s="568"/>
      <c r="FE137" s="568"/>
      <c r="FF137" s="568"/>
      <c r="FG137" s="568"/>
      <c r="FH137" s="568"/>
      <c r="FI137" s="568"/>
      <c r="FJ137" s="568"/>
      <c r="FK137" s="568"/>
      <c r="FL137" s="568"/>
      <c r="FM137" s="568"/>
      <c r="FN137" s="568"/>
      <c r="FO137" s="568"/>
      <c r="FP137" s="568"/>
      <c r="FQ137" s="568"/>
      <c r="FR137" s="568"/>
      <c r="FS137" s="568"/>
      <c r="FT137" s="568"/>
      <c r="FU137" s="568"/>
      <c r="FV137" s="568"/>
      <c r="FW137" s="568"/>
      <c r="FX137" s="568"/>
      <c r="FY137" s="568"/>
      <c r="FZ137" s="568"/>
      <c r="GA137" s="568"/>
      <c r="GB137" s="568"/>
      <c r="GC137" s="568"/>
      <c r="GD137" s="568"/>
      <c r="GE137" s="568"/>
      <c r="GF137" s="568"/>
      <c r="GG137" s="568"/>
      <c r="GH137" s="568"/>
      <c r="GI137" s="568"/>
      <c r="GJ137" s="568"/>
      <c r="GK137" s="568"/>
      <c r="GL137" s="568"/>
      <c r="GM137" s="568"/>
      <c r="GN137" s="568"/>
      <c r="GO137" s="568"/>
      <c r="GP137" s="568"/>
      <c r="GQ137" s="568"/>
      <c r="GR137" s="568"/>
      <c r="GS137" s="568"/>
      <c r="GT137" s="568"/>
      <c r="GU137" s="568"/>
      <c r="GV137" s="568"/>
      <c r="GW137" s="568"/>
      <c r="GX137" s="568"/>
      <c r="GY137" s="568"/>
      <c r="GZ137" s="568"/>
      <c r="HA137" s="568"/>
      <c r="HB137" s="568"/>
      <c r="HC137" s="568"/>
      <c r="HD137" s="568"/>
      <c r="HE137" s="568"/>
      <c r="HF137" s="568"/>
      <c r="HG137" s="568"/>
      <c r="HH137" s="568"/>
      <c r="HI137" s="568"/>
      <c r="HJ137" s="568"/>
      <c r="HK137" s="568"/>
      <c r="HL137" s="568"/>
      <c r="HM137" s="568"/>
      <c r="HN137" s="568"/>
      <c r="HO137" s="568"/>
      <c r="HP137" s="568"/>
      <c r="HQ137" s="568"/>
      <c r="HR137" s="568"/>
      <c r="HS137" s="568"/>
      <c r="HT137" s="568"/>
      <c r="HU137" s="568"/>
    </row>
    <row r="138" spans="2:229" s="578" customFormat="1">
      <c r="B138" s="591"/>
      <c r="AL138" s="568"/>
      <c r="AM138" s="568"/>
      <c r="AN138" s="568"/>
      <c r="AO138" s="568"/>
      <c r="AP138" s="568"/>
      <c r="AQ138" s="568"/>
      <c r="AR138" s="568"/>
      <c r="AS138" s="568"/>
      <c r="AT138" s="568"/>
      <c r="AU138" s="568"/>
      <c r="AV138" s="568"/>
      <c r="AW138" s="568"/>
      <c r="AX138" s="568"/>
      <c r="AY138" s="568"/>
      <c r="AZ138" s="568"/>
      <c r="BA138" s="568"/>
      <c r="BB138" s="568"/>
      <c r="BC138" s="568"/>
      <c r="BD138" s="568"/>
      <c r="BE138" s="568"/>
      <c r="BF138" s="568"/>
      <c r="BG138" s="568"/>
      <c r="BH138" s="568"/>
      <c r="BI138" s="568"/>
      <c r="BJ138" s="568"/>
      <c r="BK138" s="568"/>
      <c r="BL138" s="568"/>
      <c r="BM138" s="568"/>
      <c r="BN138" s="568"/>
      <c r="BO138" s="568"/>
      <c r="BP138" s="568"/>
      <c r="BQ138" s="568"/>
      <c r="BR138" s="568"/>
      <c r="BS138" s="568"/>
      <c r="BT138" s="568"/>
      <c r="BU138" s="568"/>
      <c r="BV138" s="568"/>
      <c r="BW138" s="568"/>
      <c r="BX138" s="568"/>
      <c r="BY138" s="568"/>
      <c r="BZ138" s="568"/>
      <c r="CA138" s="568"/>
      <c r="CB138" s="568"/>
      <c r="CC138" s="568"/>
      <c r="CD138" s="568"/>
      <c r="CE138" s="568"/>
      <c r="CF138" s="568"/>
      <c r="CG138" s="568"/>
      <c r="CH138" s="568"/>
      <c r="CI138" s="568"/>
      <c r="CJ138" s="568"/>
      <c r="CK138" s="568"/>
      <c r="CL138" s="568"/>
      <c r="CM138" s="568"/>
      <c r="CN138" s="568"/>
      <c r="CO138" s="568"/>
      <c r="CP138" s="568"/>
      <c r="CQ138" s="568"/>
      <c r="CR138" s="568"/>
      <c r="CS138" s="568"/>
      <c r="CT138" s="568"/>
      <c r="CU138" s="568"/>
      <c r="CV138" s="568"/>
      <c r="CW138" s="568"/>
      <c r="CX138" s="568"/>
      <c r="CY138" s="568"/>
      <c r="CZ138" s="568"/>
      <c r="DA138" s="568"/>
      <c r="DB138" s="568"/>
      <c r="DC138" s="568"/>
      <c r="DD138" s="568"/>
      <c r="DE138" s="568"/>
      <c r="DF138" s="568"/>
      <c r="DG138" s="568"/>
      <c r="DH138" s="568"/>
      <c r="DI138" s="568"/>
      <c r="DJ138" s="568"/>
      <c r="DK138" s="568"/>
      <c r="DL138" s="568"/>
      <c r="DM138" s="568"/>
      <c r="DN138" s="568"/>
      <c r="DO138" s="568"/>
      <c r="DP138" s="568"/>
      <c r="DQ138" s="568"/>
      <c r="DR138" s="568"/>
      <c r="DS138" s="568"/>
      <c r="DT138" s="568"/>
      <c r="DU138" s="568"/>
      <c r="DV138" s="568"/>
      <c r="DW138" s="568"/>
      <c r="DX138" s="568"/>
      <c r="DY138" s="568"/>
      <c r="DZ138" s="568"/>
      <c r="EA138" s="568"/>
      <c r="EB138" s="568"/>
      <c r="EC138" s="568"/>
      <c r="ED138" s="568"/>
      <c r="EE138" s="568"/>
      <c r="EF138" s="568"/>
      <c r="EG138" s="568"/>
      <c r="EH138" s="568"/>
      <c r="EI138" s="568"/>
      <c r="EJ138" s="568"/>
      <c r="EK138" s="568"/>
      <c r="EL138" s="568"/>
      <c r="EM138" s="568"/>
      <c r="EN138" s="568"/>
      <c r="EO138" s="568"/>
      <c r="EP138" s="568"/>
      <c r="EQ138" s="568"/>
      <c r="ER138" s="568"/>
      <c r="ES138" s="568"/>
      <c r="ET138" s="568"/>
      <c r="EU138" s="568"/>
      <c r="EV138" s="568"/>
      <c r="EW138" s="568"/>
      <c r="EX138" s="568"/>
      <c r="EY138" s="568"/>
      <c r="EZ138" s="568"/>
      <c r="FA138" s="568"/>
      <c r="FB138" s="568"/>
      <c r="FC138" s="568"/>
      <c r="FD138" s="568"/>
      <c r="FE138" s="568"/>
      <c r="FF138" s="568"/>
      <c r="FG138" s="568"/>
      <c r="FH138" s="568"/>
      <c r="FI138" s="568"/>
      <c r="FJ138" s="568"/>
      <c r="FK138" s="568"/>
      <c r="FL138" s="568"/>
      <c r="FM138" s="568"/>
      <c r="FN138" s="568"/>
      <c r="FO138" s="568"/>
      <c r="FP138" s="568"/>
      <c r="FQ138" s="568"/>
      <c r="FR138" s="568"/>
      <c r="FS138" s="568"/>
      <c r="FT138" s="568"/>
      <c r="FU138" s="568"/>
      <c r="FV138" s="568"/>
      <c r="FW138" s="568"/>
      <c r="FX138" s="568"/>
      <c r="FY138" s="568"/>
      <c r="FZ138" s="568"/>
      <c r="GA138" s="568"/>
      <c r="GB138" s="568"/>
      <c r="GC138" s="568"/>
      <c r="GD138" s="568"/>
      <c r="GE138" s="568"/>
      <c r="GF138" s="568"/>
      <c r="GG138" s="568"/>
      <c r="GH138" s="568"/>
      <c r="GI138" s="568"/>
      <c r="GJ138" s="568"/>
      <c r="GK138" s="568"/>
      <c r="GL138" s="568"/>
      <c r="GM138" s="568"/>
      <c r="GN138" s="568"/>
      <c r="GO138" s="568"/>
      <c r="GP138" s="568"/>
      <c r="GQ138" s="568"/>
      <c r="GR138" s="568"/>
      <c r="GS138" s="568"/>
      <c r="GT138" s="568"/>
      <c r="GU138" s="568"/>
      <c r="GV138" s="568"/>
      <c r="GW138" s="568"/>
      <c r="GX138" s="568"/>
      <c r="GY138" s="568"/>
      <c r="GZ138" s="568"/>
      <c r="HA138" s="568"/>
      <c r="HB138" s="568"/>
      <c r="HC138" s="568"/>
      <c r="HD138" s="568"/>
      <c r="HE138" s="568"/>
      <c r="HF138" s="568"/>
      <c r="HG138" s="568"/>
      <c r="HH138" s="568"/>
      <c r="HI138" s="568"/>
      <c r="HJ138" s="568"/>
      <c r="HK138" s="568"/>
      <c r="HL138" s="568"/>
      <c r="HM138" s="568"/>
      <c r="HN138" s="568"/>
      <c r="HO138" s="568"/>
      <c r="HP138" s="568"/>
      <c r="HQ138" s="568"/>
      <c r="HR138" s="568"/>
      <c r="HS138" s="568"/>
      <c r="HT138" s="568"/>
      <c r="HU138" s="568"/>
    </row>
    <row r="139" spans="2:229" s="578" customFormat="1">
      <c r="B139" s="591"/>
      <c r="AL139" s="568"/>
      <c r="AM139" s="568"/>
      <c r="AN139" s="568"/>
      <c r="AO139" s="568"/>
      <c r="AP139" s="568"/>
      <c r="AQ139" s="568"/>
      <c r="AR139" s="568"/>
      <c r="AS139" s="568"/>
      <c r="AT139" s="568"/>
      <c r="AU139" s="568"/>
      <c r="AV139" s="568"/>
      <c r="AW139" s="568"/>
      <c r="AX139" s="568"/>
      <c r="AY139" s="568"/>
      <c r="AZ139" s="568"/>
      <c r="BA139" s="568"/>
      <c r="BB139" s="568"/>
      <c r="BC139" s="568"/>
      <c r="BD139" s="568"/>
      <c r="BE139" s="568"/>
      <c r="BF139" s="568"/>
      <c r="BG139" s="568"/>
      <c r="BH139" s="568"/>
      <c r="BI139" s="568"/>
      <c r="BJ139" s="568"/>
      <c r="BK139" s="568"/>
      <c r="BL139" s="568"/>
      <c r="BM139" s="568"/>
      <c r="BN139" s="568"/>
      <c r="BO139" s="568"/>
      <c r="BP139" s="568"/>
      <c r="BQ139" s="568"/>
      <c r="BR139" s="568"/>
      <c r="BS139" s="568"/>
      <c r="BT139" s="568"/>
      <c r="BU139" s="568"/>
      <c r="BV139" s="568"/>
      <c r="BW139" s="568"/>
      <c r="BX139" s="568"/>
      <c r="BY139" s="568"/>
      <c r="BZ139" s="568"/>
      <c r="CA139" s="568"/>
      <c r="CB139" s="568"/>
      <c r="CC139" s="568"/>
      <c r="CD139" s="568"/>
      <c r="CE139" s="568"/>
      <c r="CF139" s="568"/>
      <c r="CG139" s="568"/>
      <c r="CH139" s="568"/>
      <c r="CI139" s="568"/>
      <c r="CJ139" s="568"/>
      <c r="CK139" s="568"/>
      <c r="CL139" s="568"/>
      <c r="CM139" s="568"/>
      <c r="CN139" s="568"/>
      <c r="CO139" s="568"/>
      <c r="CP139" s="568"/>
      <c r="CQ139" s="568"/>
      <c r="CR139" s="568"/>
      <c r="CS139" s="568"/>
      <c r="CT139" s="568"/>
      <c r="CU139" s="568"/>
      <c r="CV139" s="568"/>
      <c r="CW139" s="568"/>
      <c r="CX139" s="568"/>
      <c r="CY139" s="568"/>
      <c r="CZ139" s="568"/>
      <c r="DA139" s="568"/>
      <c r="DB139" s="568"/>
      <c r="DC139" s="568"/>
      <c r="DD139" s="568"/>
      <c r="DE139" s="568"/>
      <c r="DF139" s="568"/>
      <c r="DG139" s="568"/>
      <c r="DH139" s="568"/>
      <c r="DI139" s="568"/>
      <c r="DJ139" s="568"/>
      <c r="DK139" s="568"/>
      <c r="DL139" s="568"/>
      <c r="DM139" s="568"/>
      <c r="DN139" s="568"/>
      <c r="DO139" s="568"/>
      <c r="DP139" s="568"/>
      <c r="DQ139" s="568"/>
      <c r="DR139" s="568"/>
      <c r="DS139" s="568"/>
      <c r="DT139" s="568"/>
      <c r="DU139" s="568"/>
      <c r="DV139" s="568"/>
      <c r="DW139" s="568"/>
      <c r="DX139" s="568"/>
      <c r="DY139" s="568"/>
      <c r="DZ139" s="568"/>
      <c r="EA139" s="568"/>
      <c r="EB139" s="568"/>
      <c r="EC139" s="568"/>
      <c r="ED139" s="568"/>
      <c r="EE139" s="568"/>
      <c r="EF139" s="568"/>
      <c r="EG139" s="568"/>
      <c r="EH139" s="568"/>
      <c r="EI139" s="568"/>
      <c r="EJ139" s="568"/>
      <c r="EK139" s="568"/>
      <c r="EL139" s="568"/>
      <c r="EM139" s="568"/>
      <c r="EN139" s="568"/>
      <c r="EO139" s="568"/>
      <c r="EP139" s="568"/>
      <c r="EQ139" s="568"/>
      <c r="ER139" s="568"/>
      <c r="ES139" s="568"/>
      <c r="ET139" s="568"/>
      <c r="EU139" s="568"/>
      <c r="EV139" s="568"/>
      <c r="EW139" s="568"/>
      <c r="EX139" s="568"/>
      <c r="EY139" s="568"/>
      <c r="EZ139" s="568"/>
      <c r="FA139" s="568"/>
      <c r="FB139" s="568"/>
      <c r="FC139" s="568"/>
      <c r="FD139" s="568"/>
      <c r="FE139" s="568"/>
      <c r="FF139" s="568"/>
      <c r="FG139" s="568"/>
      <c r="FH139" s="568"/>
      <c r="FI139" s="568"/>
      <c r="FJ139" s="568"/>
      <c r="FK139" s="568"/>
      <c r="FL139" s="568"/>
      <c r="FM139" s="568"/>
      <c r="FN139" s="568"/>
      <c r="FO139" s="568"/>
      <c r="FP139" s="568"/>
      <c r="FQ139" s="568"/>
      <c r="FR139" s="568"/>
      <c r="FS139" s="568"/>
      <c r="FT139" s="568"/>
      <c r="FU139" s="568"/>
      <c r="FV139" s="568"/>
      <c r="FW139" s="568"/>
      <c r="FX139" s="568"/>
      <c r="FY139" s="568"/>
      <c r="FZ139" s="568"/>
      <c r="GA139" s="568"/>
      <c r="GB139" s="568"/>
      <c r="GC139" s="568"/>
      <c r="GD139" s="568"/>
      <c r="GE139" s="568"/>
      <c r="GF139" s="568"/>
      <c r="GG139" s="568"/>
      <c r="GH139" s="568"/>
      <c r="GI139" s="568"/>
      <c r="GJ139" s="568"/>
      <c r="GK139" s="568"/>
      <c r="GL139" s="568"/>
      <c r="GM139" s="568"/>
      <c r="GN139" s="568"/>
      <c r="GO139" s="568"/>
      <c r="GP139" s="568"/>
      <c r="GQ139" s="568"/>
      <c r="GR139" s="568"/>
      <c r="GS139" s="568"/>
      <c r="GT139" s="568"/>
      <c r="GU139" s="568"/>
      <c r="GV139" s="568"/>
      <c r="GW139" s="568"/>
      <c r="GX139" s="568"/>
      <c r="GY139" s="568"/>
      <c r="GZ139" s="568"/>
      <c r="HA139" s="568"/>
      <c r="HB139" s="568"/>
      <c r="HC139" s="568"/>
      <c r="HD139" s="568"/>
      <c r="HE139" s="568"/>
      <c r="HF139" s="568"/>
      <c r="HG139" s="568"/>
      <c r="HH139" s="568"/>
      <c r="HI139" s="568"/>
      <c r="HJ139" s="568"/>
      <c r="HK139" s="568"/>
      <c r="HL139" s="568"/>
      <c r="HM139" s="568"/>
      <c r="HN139" s="568"/>
      <c r="HO139" s="568"/>
      <c r="HP139" s="568"/>
      <c r="HQ139" s="568"/>
      <c r="HR139" s="568"/>
      <c r="HS139" s="568"/>
      <c r="HT139" s="568"/>
      <c r="HU139" s="568"/>
    </row>
    <row r="140" spans="2:229" s="578" customFormat="1">
      <c r="B140" s="591"/>
      <c r="AL140" s="568"/>
      <c r="AM140" s="568"/>
      <c r="AN140" s="568"/>
      <c r="AO140" s="568"/>
      <c r="AP140" s="568"/>
      <c r="AQ140" s="568"/>
      <c r="AR140" s="568"/>
      <c r="AS140" s="568"/>
      <c r="AT140" s="568"/>
      <c r="AU140" s="568"/>
      <c r="AV140" s="568"/>
      <c r="AW140" s="568"/>
      <c r="AX140" s="568"/>
      <c r="AY140" s="568"/>
      <c r="AZ140" s="568"/>
      <c r="BA140" s="568"/>
      <c r="BB140" s="568"/>
      <c r="BC140" s="568"/>
      <c r="BD140" s="568"/>
      <c r="BE140" s="568"/>
      <c r="BF140" s="568"/>
      <c r="BG140" s="568"/>
      <c r="BH140" s="568"/>
      <c r="BI140" s="568"/>
      <c r="BJ140" s="568"/>
      <c r="BK140" s="568"/>
      <c r="BL140" s="568"/>
      <c r="BM140" s="568"/>
      <c r="BN140" s="568"/>
      <c r="BO140" s="568"/>
      <c r="BP140" s="568"/>
      <c r="BQ140" s="568"/>
      <c r="BR140" s="568"/>
      <c r="BS140" s="568"/>
      <c r="BT140" s="568"/>
      <c r="BU140" s="568"/>
      <c r="BV140" s="568"/>
      <c r="BW140" s="568"/>
      <c r="BX140" s="568"/>
      <c r="BY140" s="568"/>
      <c r="BZ140" s="568"/>
      <c r="CA140" s="568"/>
      <c r="CB140" s="568"/>
      <c r="CC140" s="568"/>
      <c r="CD140" s="568"/>
      <c r="CE140" s="568"/>
      <c r="CF140" s="568"/>
      <c r="CG140" s="568"/>
      <c r="CH140" s="568"/>
      <c r="CI140" s="568"/>
      <c r="CJ140" s="568"/>
      <c r="CK140" s="568"/>
      <c r="CL140" s="568"/>
      <c r="CM140" s="568"/>
      <c r="CN140" s="568"/>
      <c r="CO140" s="568"/>
      <c r="CP140" s="568"/>
      <c r="CQ140" s="568"/>
      <c r="CR140" s="568"/>
      <c r="CS140" s="568"/>
      <c r="CT140" s="568"/>
      <c r="CU140" s="568"/>
      <c r="CV140" s="568"/>
      <c r="CW140" s="568"/>
      <c r="CX140" s="568"/>
      <c r="CY140" s="568"/>
      <c r="CZ140" s="568"/>
      <c r="DA140" s="568"/>
      <c r="DB140" s="568"/>
      <c r="DC140" s="568"/>
      <c r="DD140" s="568"/>
      <c r="DE140" s="568"/>
      <c r="DF140" s="568"/>
      <c r="DG140" s="568"/>
      <c r="DH140" s="568"/>
      <c r="DI140" s="568"/>
      <c r="DJ140" s="568"/>
      <c r="DK140" s="568"/>
      <c r="DL140" s="568"/>
      <c r="DM140" s="568"/>
      <c r="DN140" s="568"/>
      <c r="DO140" s="568"/>
      <c r="DP140" s="568"/>
      <c r="DQ140" s="568"/>
      <c r="DR140" s="568"/>
      <c r="DS140" s="568"/>
      <c r="DT140" s="568"/>
      <c r="DU140" s="568"/>
      <c r="DV140" s="568"/>
      <c r="DW140" s="568"/>
      <c r="DX140" s="568"/>
      <c r="DY140" s="568"/>
      <c r="DZ140" s="568"/>
      <c r="EA140" s="568"/>
      <c r="EB140" s="568"/>
      <c r="EC140" s="568"/>
      <c r="ED140" s="568"/>
      <c r="EE140" s="568"/>
      <c r="EF140" s="568"/>
      <c r="EG140" s="568"/>
      <c r="EH140" s="568"/>
      <c r="EI140" s="568"/>
      <c r="EJ140" s="568"/>
      <c r="EK140" s="568"/>
      <c r="EL140" s="568"/>
      <c r="EM140" s="568"/>
      <c r="EN140" s="568"/>
      <c r="EO140" s="568"/>
      <c r="EP140" s="568"/>
      <c r="EQ140" s="568"/>
      <c r="ER140" s="568"/>
      <c r="ES140" s="568"/>
      <c r="ET140" s="568"/>
      <c r="EU140" s="568"/>
      <c r="EV140" s="568"/>
      <c r="EW140" s="568"/>
      <c r="EX140" s="568"/>
      <c r="EY140" s="568"/>
      <c r="EZ140" s="568"/>
      <c r="FA140" s="568"/>
      <c r="FB140" s="568"/>
      <c r="FC140" s="568"/>
      <c r="FD140" s="568"/>
      <c r="FE140" s="568"/>
      <c r="FF140" s="568"/>
      <c r="FG140" s="568"/>
      <c r="FH140" s="568"/>
      <c r="FI140" s="568"/>
      <c r="FJ140" s="568"/>
      <c r="FK140" s="568"/>
      <c r="FL140" s="568"/>
      <c r="FM140" s="568"/>
      <c r="FN140" s="568"/>
      <c r="FO140" s="568"/>
      <c r="FP140" s="568"/>
      <c r="FQ140" s="568"/>
      <c r="FR140" s="568"/>
      <c r="FS140" s="568"/>
      <c r="FT140" s="568"/>
      <c r="FU140" s="568"/>
      <c r="FV140" s="568"/>
      <c r="FW140" s="568"/>
      <c r="FX140" s="568"/>
      <c r="FY140" s="568"/>
      <c r="FZ140" s="568"/>
      <c r="GA140" s="568"/>
      <c r="GB140" s="568"/>
      <c r="GC140" s="568"/>
      <c r="GD140" s="568"/>
      <c r="GE140" s="568"/>
      <c r="GF140" s="568"/>
      <c r="GG140" s="568"/>
      <c r="GH140" s="568"/>
      <c r="GI140" s="568"/>
      <c r="GJ140" s="568"/>
      <c r="GK140" s="568"/>
      <c r="GL140" s="568"/>
      <c r="GM140" s="568"/>
      <c r="GN140" s="568"/>
      <c r="GO140" s="568"/>
      <c r="GP140" s="568"/>
      <c r="GQ140" s="568"/>
      <c r="GR140" s="568"/>
      <c r="GS140" s="568"/>
      <c r="GT140" s="568"/>
      <c r="GU140" s="568"/>
      <c r="GV140" s="568"/>
      <c r="GW140" s="568"/>
      <c r="GX140" s="568"/>
      <c r="GY140" s="568"/>
      <c r="GZ140" s="568"/>
      <c r="HA140" s="568"/>
      <c r="HB140" s="568"/>
      <c r="HC140" s="568"/>
      <c r="HD140" s="568"/>
      <c r="HE140" s="568"/>
      <c r="HF140" s="568"/>
      <c r="HG140" s="568"/>
      <c r="HH140" s="568"/>
      <c r="HI140" s="568"/>
      <c r="HJ140" s="568"/>
      <c r="HK140" s="568"/>
      <c r="HL140" s="568"/>
      <c r="HM140" s="568"/>
      <c r="HN140" s="568"/>
      <c r="HO140" s="568"/>
      <c r="HP140" s="568"/>
      <c r="HQ140" s="568"/>
      <c r="HR140" s="568"/>
      <c r="HS140" s="568"/>
      <c r="HT140" s="568"/>
      <c r="HU140" s="568"/>
    </row>
    <row r="141" spans="2:229" s="578" customFormat="1">
      <c r="B141" s="591"/>
      <c r="AL141" s="568"/>
      <c r="AM141" s="568"/>
      <c r="AN141" s="568"/>
      <c r="AO141" s="568"/>
      <c r="AP141" s="568"/>
      <c r="AQ141" s="568"/>
      <c r="AR141" s="568"/>
      <c r="AS141" s="568"/>
      <c r="AT141" s="568"/>
      <c r="AU141" s="568"/>
      <c r="AV141" s="568"/>
      <c r="AW141" s="568"/>
      <c r="AX141" s="568"/>
      <c r="AY141" s="568"/>
      <c r="AZ141" s="568"/>
      <c r="BA141" s="568"/>
      <c r="BB141" s="568"/>
      <c r="BC141" s="568"/>
      <c r="BD141" s="568"/>
      <c r="BE141" s="568"/>
      <c r="BF141" s="568"/>
      <c r="BG141" s="568"/>
      <c r="BH141" s="568"/>
      <c r="BI141" s="568"/>
      <c r="BJ141" s="568"/>
      <c r="BK141" s="568"/>
      <c r="BL141" s="568"/>
      <c r="BM141" s="568"/>
      <c r="BN141" s="568"/>
      <c r="BO141" s="568"/>
      <c r="BP141" s="568"/>
      <c r="BQ141" s="568"/>
      <c r="BR141" s="568"/>
      <c r="BS141" s="568"/>
      <c r="BT141" s="568"/>
      <c r="BU141" s="568"/>
      <c r="BV141" s="568"/>
      <c r="BW141" s="568"/>
      <c r="BX141" s="568"/>
      <c r="BY141" s="568"/>
      <c r="BZ141" s="568"/>
      <c r="CA141" s="568"/>
      <c r="CB141" s="568"/>
      <c r="CC141" s="568"/>
      <c r="CD141" s="568"/>
      <c r="CE141" s="568"/>
      <c r="CF141" s="568"/>
      <c r="CG141" s="568"/>
      <c r="CH141" s="568"/>
      <c r="CI141" s="568"/>
      <c r="CJ141" s="568"/>
      <c r="CK141" s="568"/>
      <c r="CL141" s="568"/>
      <c r="CM141" s="568"/>
      <c r="CN141" s="568"/>
      <c r="CO141" s="568"/>
      <c r="CP141" s="568"/>
      <c r="CQ141" s="568"/>
      <c r="CR141" s="568"/>
      <c r="CS141" s="568"/>
      <c r="CT141" s="568"/>
      <c r="CU141" s="568"/>
      <c r="CV141" s="568"/>
      <c r="CW141" s="568"/>
      <c r="CX141" s="568"/>
      <c r="CY141" s="568"/>
      <c r="CZ141" s="568"/>
      <c r="DA141" s="568"/>
      <c r="DB141" s="568"/>
      <c r="DC141" s="568"/>
      <c r="DD141" s="568"/>
      <c r="DE141" s="568"/>
      <c r="DF141" s="568"/>
      <c r="DG141" s="568"/>
      <c r="DH141" s="568"/>
      <c r="DI141" s="568"/>
      <c r="DJ141" s="568"/>
      <c r="DK141" s="568"/>
      <c r="DL141" s="568"/>
      <c r="DM141" s="568"/>
      <c r="DN141" s="568"/>
      <c r="DO141" s="568"/>
      <c r="DP141" s="568"/>
      <c r="DQ141" s="568"/>
      <c r="DR141" s="568"/>
      <c r="DS141" s="568"/>
      <c r="DT141" s="568"/>
      <c r="DU141" s="568"/>
      <c r="DV141" s="568"/>
      <c r="DW141" s="568"/>
      <c r="DX141" s="568"/>
      <c r="DY141" s="568"/>
      <c r="DZ141" s="568"/>
      <c r="EA141" s="568"/>
      <c r="EB141" s="568"/>
      <c r="EC141" s="568"/>
      <c r="ED141" s="568"/>
      <c r="EE141" s="568"/>
      <c r="EF141" s="568"/>
      <c r="EG141" s="568"/>
      <c r="EH141" s="568"/>
      <c r="EI141" s="568"/>
      <c r="EJ141" s="568"/>
      <c r="EK141" s="568"/>
      <c r="EL141" s="568"/>
      <c r="EM141" s="568"/>
      <c r="EN141" s="568"/>
      <c r="EO141" s="568"/>
      <c r="EP141" s="568"/>
      <c r="EQ141" s="568"/>
      <c r="ER141" s="568"/>
      <c r="ES141" s="568"/>
      <c r="ET141" s="568"/>
      <c r="EU141" s="568"/>
      <c r="EV141" s="568"/>
      <c r="EW141" s="568"/>
      <c r="EX141" s="568"/>
      <c r="EY141" s="568"/>
      <c r="EZ141" s="568"/>
      <c r="FA141" s="568"/>
      <c r="FB141" s="568"/>
      <c r="FC141" s="568"/>
      <c r="FD141" s="568"/>
      <c r="FE141" s="568"/>
      <c r="FF141" s="568"/>
      <c r="FG141" s="568"/>
      <c r="FH141" s="568"/>
      <c r="FI141" s="568"/>
      <c r="FJ141" s="568"/>
      <c r="FK141" s="568"/>
      <c r="FL141" s="568"/>
      <c r="FM141" s="568"/>
      <c r="FN141" s="568"/>
      <c r="FO141" s="568"/>
      <c r="FP141" s="568"/>
      <c r="FQ141" s="568"/>
      <c r="FR141" s="568"/>
      <c r="FS141" s="568"/>
      <c r="FT141" s="568"/>
      <c r="FU141" s="568"/>
      <c r="FV141" s="568"/>
      <c r="FW141" s="568"/>
      <c r="FX141" s="568"/>
      <c r="FY141" s="568"/>
      <c r="FZ141" s="568"/>
      <c r="GA141" s="568"/>
      <c r="GB141" s="568"/>
      <c r="GC141" s="568"/>
      <c r="GD141" s="568"/>
      <c r="GE141" s="568"/>
      <c r="GF141" s="568"/>
      <c r="GG141" s="568"/>
      <c r="GH141" s="568"/>
      <c r="GI141" s="568"/>
      <c r="GJ141" s="568"/>
      <c r="GK141" s="568"/>
      <c r="GL141" s="568"/>
      <c r="GM141" s="568"/>
      <c r="GN141" s="568"/>
      <c r="GO141" s="568"/>
      <c r="GP141" s="568"/>
      <c r="GQ141" s="568"/>
      <c r="GR141" s="568"/>
      <c r="GS141" s="568"/>
      <c r="GT141" s="568"/>
      <c r="GU141" s="568"/>
      <c r="GV141" s="568"/>
      <c r="GW141" s="568"/>
      <c r="GX141" s="568"/>
      <c r="GY141" s="568"/>
      <c r="GZ141" s="568"/>
      <c r="HA141" s="568"/>
      <c r="HB141" s="568"/>
      <c r="HC141" s="568"/>
      <c r="HD141" s="568"/>
      <c r="HE141" s="568"/>
      <c r="HF141" s="568"/>
      <c r="HG141" s="568"/>
      <c r="HH141" s="568"/>
      <c r="HI141" s="568"/>
      <c r="HJ141" s="568"/>
      <c r="HK141" s="568"/>
      <c r="HL141" s="568"/>
      <c r="HM141" s="568"/>
      <c r="HN141" s="568"/>
      <c r="HO141" s="568"/>
      <c r="HP141" s="568"/>
      <c r="HQ141" s="568"/>
      <c r="HR141" s="568"/>
      <c r="HS141" s="568"/>
      <c r="HT141" s="568"/>
      <c r="HU141" s="568"/>
    </row>
    <row r="142" spans="2:229" s="578" customFormat="1">
      <c r="B142" s="591"/>
      <c r="AL142" s="568"/>
      <c r="AM142" s="568"/>
      <c r="AN142" s="568"/>
      <c r="AO142" s="568"/>
      <c r="AP142" s="568"/>
      <c r="AQ142" s="568"/>
      <c r="AR142" s="568"/>
      <c r="AS142" s="568"/>
      <c r="AT142" s="568"/>
      <c r="AU142" s="568"/>
      <c r="AV142" s="568"/>
      <c r="AW142" s="568"/>
      <c r="AX142" s="568"/>
      <c r="AY142" s="568"/>
      <c r="AZ142" s="568"/>
      <c r="BA142" s="568"/>
      <c r="BB142" s="568"/>
      <c r="BC142" s="568"/>
      <c r="BD142" s="568"/>
      <c r="BE142" s="568"/>
      <c r="BF142" s="568"/>
      <c r="BG142" s="568"/>
      <c r="BH142" s="568"/>
      <c r="BI142" s="568"/>
      <c r="BJ142" s="568"/>
      <c r="BK142" s="568"/>
      <c r="BL142" s="568"/>
      <c r="BM142" s="568"/>
      <c r="BN142" s="568"/>
      <c r="BO142" s="568"/>
      <c r="BP142" s="568"/>
      <c r="BQ142" s="568"/>
      <c r="BR142" s="568"/>
      <c r="BS142" s="568"/>
      <c r="BT142" s="568"/>
      <c r="BU142" s="568"/>
      <c r="BV142" s="568"/>
      <c r="BW142" s="568"/>
      <c r="BX142" s="568"/>
      <c r="BY142" s="568"/>
      <c r="BZ142" s="568"/>
      <c r="CA142" s="568"/>
      <c r="CB142" s="568"/>
      <c r="CC142" s="568"/>
      <c r="CD142" s="568"/>
      <c r="CE142" s="568"/>
      <c r="CF142" s="568"/>
      <c r="CG142" s="568"/>
      <c r="CH142" s="568"/>
      <c r="CI142" s="568"/>
      <c r="CJ142" s="568"/>
      <c r="CK142" s="568"/>
      <c r="CL142" s="568"/>
      <c r="CM142" s="568"/>
      <c r="CN142" s="568"/>
      <c r="CO142" s="568"/>
      <c r="CP142" s="568"/>
      <c r="CQ142" s="568"/>
      <c r="CR142" s="568"/>
      <c r="CS142" s="568"/>
      <c r="CT142" s="568"/>
      <c r="CU142" s="568"/>
      <c r="CV142" s="568"/>
      <c r="CW142" s="568"/>
      <c r="CX142" s="568"/>
      <c r="CY142" s="568"/>
      <c r="CZ142" s="568"/>
      <c r="DA142" s="568"/>
      <c r="DB142" s="568"/>
      <c r="DC142" s="568"/>
      <c r="DD142" s="568"/>
      <c r="DE142" s="568"/>
      <c r="DF142" s="568"/>
      <c r="DG142" s="568"/>
      <c r="DH142" s="568"/>
      <c r="DI142" s="568"/>
      <c r="DJ142" s="568"/>
      <c r="DK142" s="568"/>
      <c r="DL142" s="568"/>
      <c r="DM142" s="568"/>
      <c r="DN142" s="568"/>
      <c r="DO142" s="568"/>
      <c r="DP142" s="568"/>
      <c r="DQ142" s="568"/>
      <c r="DR142" s="568"/>
      <c r="DS142" s="568"/>
      <c r="DT142" s="568"/>
      <c r="DU142" s="568"/>
      <c r="DV142" s="568"/>
      <c r="DW142" s="568"/>
      <c r="DX142" s="568"/>
      <c r="DY142" s="568"/>
      <c r="DZ142" s="568"/>
      <c r="EA142" s="568"/>
      <c r="EB142" s="568"/>
      <c r="EC142" s="568"/>
      <c r="ED142" s="568"/>
      <c r="EE142" s="568"/>
      <c r="EF142" s="568"/>
      <c r="EG142" s="568"/>
      <c r="EH142" s="568"/>
      <c r="EI142" s="568"/>
      <c r="EJ142" s="568"/>
      <c r="EK142" s="568"/>
      <c r="EL142" s="568"/>
      <c r="EM142" s="568"/>
      <c r="EN142" s="568"/>
      <c r="EO142" s="568"/>
      <c r="EP142" s="568"/>
      <c r="EQ142" s="568"/>
      <c r="ER142" s="568"/>
      <c r="ES142" s="568"/>
      <c r="ET142" s="568"/>
      <c r="EU142" s="568"/>
      <c r="EV142" s="568"/>
      <c r="EW142" s="568"/>
      <c r="EX142" s="568"/>
      <c r="EY142" s="568"/>
      <c r="EZ142" s="568"/>
      <c r="FA142" s="568"/>
      <c r="FB142" s="568"/>
      <c r="FC142" s="568"/>
      <c r="FD142" s="568"/>
      <c r="FE142" s="568"/>
      <c r="FF142" s="568"/>
      <c r="FG142" s="568"/>
      <c r="FH142" s="568"/>
      <c r="FI142" s="568"/>
      <c r="FJ142" s="568"/>
      <c r="FK142" s="568"/>
      <c r="FL142" s="568"/>
      <c r="FM142" s="568"/>
      <c r="FN142" s="568"/>
      <c r="FO142" s="568"/>
      <c r="FP142" s="568"/>
      <c r="FQ142" s="568"/>
      <c r="FR142" s="568"/>
      <c r="FS142" s="568"/>
      <c r="FT142" s="568"/>
      <c r="FU142" s="568"/>
      <c r="FV142" s="568"/>
      <c r="FW142" s="568"/>
      <c r="FX142" s="568"/>
      <c r="FY142" s="568"/>
      <c r="FZ142" s="568"/>
      <c r="GA142" s="568"/>
      <c r="GB142" s="568"/>
      <c r="GC142" s="568"/>
      <c r="GD142" s="568"/>
      <c r="GE142" s="568"/>
      <c r="GF142" s="568"/>
      <c r="GG142" s="568"/>
      <c r="GH142" s="568"/>
      <c r="GI142" s="568"/>
      <c r="GJ142" s="568"/>
      <c r="GK142" s="568"/>
      <c r="GL142" s="568"/>
      <c r="GM142" s="568"/>
      <c r="GN142" s="568"/>
      <c r="GO142" s="568"/>
      <c r="GP142" s="568"/>
      <c r="GQ142" s="568"/>
      <c r="GR142" s="568"/>
      <c r="GS142" s="568"/>
      <c r="GT142" s="568"/>
      <c r="GU142" s="568"/>
      <c r="GV142" s="568"/>
      <c r="GW142" s="568"/>
      <c r="GX142" s="568"/>
      <c r="GY142" s="568"/>
      <c r="GZ142" s="568"/>
      <c r="HA142" s="568"/>
      <c r="HB142" s="568"/>
      <c r="HC142" s="568"/>
      <c r="HD142" s="568"/>
      <c r="HE142" s="568"/>
      <c r="HF142" s="568"/>
      <c r="HG142" s="568"/>
      <c r="HH142" s="568"/>
      <c r="HI142" s="568"/>
      <c r="HJ142" s="568"/>
      <c r="HK142" s="568"/>
      <c r="HL142" s="568"/>
      <c r="HM142" s="568"/>
      <c r="HN142" s="568"/>
      <c r="HO142" s="568"/>
      <c r="HP142" s="568"/>
      <c r="HQ142" s="568"/>
      <c r="HR142" s="568"/>
      <c r="HS142" s="568"/>
      <c r="HT142" s="568"/>
      <c r="HU142" s="568"/>
    </row>
    <row r="143" spans="2:229" s="578" customFormat="1">
      <c r="B143" s="591"/>
      <c r="AL143" s="568"/>
      <c r="AM143" s="568"/>
      <c r="AN143" s="568"/>
      <c r="AO143" s="568"/>
      <c r="AP143" s="568"/>
      <c r="AQ143" s="568"/>
      <c r="AR143" s="568"/>
      <c r="AS143" s="568"/>
      <c r="AT143" s="568"/>
      <c r="AU143" s="568"/>
      <c r="AV143" s="568"/>
      <c r="AW143" s="568"/>
      <c r="AX143" s="568"/>
      <c r="AY143" s="568"/>
      <c r="AZ143" s="568"/>
      <c r="BA143" s="568"/>
      <c r="BB143" s="568"/>
      <c r="BC143" s="568"/>
      <c r="BD143" s="568"/>
      <c r="BE143" s="568"/>
      <c r="BF143" s="568"/>
      <c r="BG143" s="568"/>
      <c r="BH143" s="568"/>
      <c r="BI143" s="568"/>
      <c r="BJ143" s="568"/>
      <c r="BK143" s="568"/>
      <c r="BL143" s="568"/>
      <c r="BM143" s="568"/>
      <c r="BN143" s="568"/>
      <c r="BO143" s="568"/>
      <c r="BP143" s="568"/>
      <c r="BQ143" s="568"/>
      <c r="BR143" s="568"/>
      <c r="BS143" s="568"/>
      <c r="BT143" s="568"/>
      <c r="BU143" s="568"/>
      <c r="BV143" s="568"/>
      <c r="BW143" s="568"/>
      <c r="BX143" s="568"/>
      <c r="BY143" s="568"/>
      <c r="BZ143" s="568"/>
      <c r="CA143" s="568"/>
      <c r="CB143" s="568"/>
      <c r="CC143" s="568"/>
      <c r="CD143" s="568"/>
      <c r="CE143" s="568"/>
      <c r="CF143" s="568"/>
      <c r="CG143" s="568"/>
      <c r="CH143" s="568"/>
      <c r="CI143" s="568"/>
      <c r="CJ143" s="568"/>
      <c r="CK143" s="568"/>
      <c r="CL143" s="568"/>
      <c r="CM143" s="568"/>
      <c r="CN143" s="568"/>
      <c r="CO143" s="568"/>
      <c r="CP143" s="568"/>
      <c r="CQ143" s="568"/>
      <c r="CR143" s="568"/>
      <c r="CS143" s="568"/>
      <c r="CT143" s="568"/>
      <c r="CU143" s="568"/>
      <c r="CV143" s="568"/>
      <c r="CW143" s="568"/>
      <c r="CX143" s="568"/>
      <c r="CY143" s="568"/>
      <c r="CZ143" s="568"/>
      <c r="DA143" s="568"/>
      <c r="DB143" s="568"/>
      <c r="DC143" s="568"/>
      <c r="DD143" s="568"/>
      <c r="DE143" s="568"/>
      <c r="DF143" s="568"/>
      <c r="DG143" s="568"/>
      <c r="DH143" s="568"/>
      <c r="DI143" s="568"/>
      <c r="DJ143" s="568"/>
      <c r="DK143" s="568"/>
      <c r="DL143" s="568"/>
      <c r="DM143" s="568"/>
      <c r="DN143" s="568"/>
      <c r="DO143" s="568"/>
      <c r="DP143" s="568"/>
      <c r="DQ143" s="568"/>
      <c r="DR143" s="568"/>
      <c r="DS143" s="568"/>
      <c r="DT143" s="568"/>
      <c r="DU143" s="568"/>
      <c r="DV143" s="568"/>
      <c r="DW143" s="568"/>
      <c r="DX143" s="568"/>
      <c r="DY143" s="568"/>
      <c r="DZ143" s="568"/>
      <c r="EA143" s="568"/>
      <c r="EB143" s="568"/>
      <c r="EC143" s="568"/>
      <c r="ED143" s="568"/>
      <c r="EE143" s="568"/>
      <c r="EF143" s="568"/>
      <c r="EG143" s="568"/>
      <c r="EH143" s="568"/>
      <c r="EI143" s="568"/>
      <c r="EJ143" s="568"/>
      <c r="EK143" s="568"/>
      <c r="EL143" s="568"/>
      <c r="EM143" s="568"/>
      <c r="EN143" s="568"/>
      <c r="EO143" s="568"/>
      <c r="EP143" s="568"/>
      <c r="EQ143" s="568"/>
      <c r="ER143" s="568"/>
      <c r="ES143" s="568"/>
      <c r="ET143" s="568"/>
      <c r="EU143" s="568"/>
      <c r="EV143" s="568"/>
      <c r="EW143" s="568"/>
      <c r="EX143" s="568"/>
      <c r="EY143" s="568"/>
      <c r="EZ143" s="568"/>
      <c r="FA143" s="568"/>
      <c r="FB143" s="568"/>
      <c r="FC143" s="568"/>
      <c r="FD143" s="568"/>
      <c r="FE143" s="568"/>
      <c r="FF143" s="568"/>
      <c r="FG143" s="568"/>
      <c r="FH143" s="568"/>
      <c r="FI143" s="568"/>
      <c r="FJ143" s="568"/>
      <c r="FK143" s="568"/>
      <c r="FL143" s="568"/>
      <c r="FM143" s="568"/>
      <c r="FN143" s="568"/>
      <c r="FO143" s="568"/>
      <c r="FP143" s="568"/>
      <c r="FQ143" s="568"/>
      <c r="FR143" s="568"/>
      <c r="FS143" s="568"/>
      <c r="FT143" s="568"/>
      <c r="FU143" s="568"/>
      <c r="FV143" s="568"/>
      <c r="FW143" s="568"/>
      <c r="FX143" s="568"/>
      <c r="FY143" s="568"/>
      <c r="FZ143" s="568"/>
      <c r="GA143" s="568"/>
      <c r="GB143" s="568"/>
      <c r="GC143" s="568"/>
      <c r="GD143" s="568"/>
      <c r="GE143" s="568"/>
      <c r="GF143" s="568"/>
      <c r="GG143" s="568"/>
      <c r="GH143" s="568"/>
      <c r="GI143" s="568"/>
      <c r="GJ143" s="568"/>
      <c r="GK143" s="568"/>
      <c r="GL143" s="568"/>
      <c r="GM143" s="568"/>
      <c r="GN143" s="568"/>
      <c r="GO143" s="568"/>
      <c r="GP143" s="568"/>
      <c r="GQ143" s="568"/>
      <c r="GR143" s="568"/>
      <c r="GS143" s="568"/>
      <c r="GT143" s="568"/>
      <c r="GU143" s="568"/>
      <c r="GV143" s="568"/>
      <c r="GW143" s="568"/>
      <c r="GX143" s="568"/>
      <c r="GY143" s="568"/>
      <c r="GZ143" s="568"/>
      <c r="HA143" s="568"/>
      <c r="HB143" s="568"/>
      <c r="HC143" s="568"/>
      <c r="HD143" s="568"/>
      <c r="HE143" s="568"/>
      <c r="HF143" s="568"/>
      <c r="HG143" s="568"/>
      <c r="HH143" s="568"/>
      <c r="HI143" s="568"/>
      <c r="HJ143" s="568"/>
      <c r="HK143" s="568"/>
      <c r="HL143" s="568"/>
      <c r="HM143" s="568"/>
      <c r="HN143" s="568"/>
      <c r="HO143" s="568"/>
      <c r="HP143" s="568"/>
      <c r="HQ143" s="568"/>
      <c r="HR143" s="568"/>
      <c r="HS143" s="568"/>
      <c r="HT143" s="568"/>
      <c r="HU143" s="568"/>
    </row>
    <row r="144" spans="2:229" s="578" customFormat="1">
      <c r="B144" s="591"/>
      <c r="AL144" s="568"/>
      <c r="AM144" s="568"/>
      <c r="AN144" s="568"/>
      <c r="AO144" s="568"/>
      <c r="AP144" s="568"/>
      <c r="AQ144" s="568"/>
      <c r="AR144" s="568"/>
      <c r="AS144" s="568"/>
      <c r="AT144" s="568"/>
      <c r="AU144" s="568"/>
      <c r="AV144" s="568"/>
      <c r="AW144" s="568"/>
      <c r="AX144" s="568"/>
      <c r="AY144" s="568"/>
      <c r="AZ144" s="568"/>
      <c r="BA144" s="568"/>
      <c r="BB144" s="568"/>
      <c r="BC144" s="568"/>
      <c r="BD144" s="568"/>
      <c r="BE144" s="568"/>
      <c r="BF144" s="568"/>
      <c r="BG144" s="568"/>
      <c r="BH144" s="568"/>
      <c r="BI144" s="568"/>
      <c r="BJ144" s="568"/>
      <c r="BK144" s="568"/>
      <c r="BL144" s="568"/>
      <c r="BM144" s="568"/>
      <c r="BN144" s="568"/>
      <c r="BO144" s="568"/>
      <c r="BP144" s="568"/>
      <c r="BQ144" s="568"/>
      <c r="BR144" s="568"/>
      <c r="BS144" s="568"/>
      <c r="BT144" s="568"/>
      <c r="BU144" s="568"/>
      <c r="BV144" s="568"/>
      <c r="BW144" s="568"/>
      <c r="BX144" s="568"/>
      <c r="BY144" s="568"/>
      <c r="BZ144" s="568"/>
      <c r="CA144" s="568"/>
      <c r="CB144" s="568"/>
      <c r="CC144" s="568"/>
      <c r="CD144" s="568"/>
      <c r="CE144" s="568"/>
      <c r="CF144" s="568"/>
      <c r="CG144" s="568"/>
      <c r="CH144" s="568"/>
      <c r="CI144" s="568"/>
      <c r="CJ144" s="568"/>
      <c r="CK144" s="568"/>
      <c r="CL144" s="568"/>
      <c r="CM144" s="568"/>
      <c r="CN144" s="568"/>
      <c r="CO144" s="568"/>
      <c r="CP144" s="568"/>
      <c r="CQ144" s="568"/>
      <c r="CR144" s="568"/>
      <c r="CS144" s="568"/>
      <c r="CT144" s="568"/>
      <c r="CU144" s="568"/>
      <c r="CV144" s="568"/>
      <c r="CW144" s="568"/>
      <c r="CX144" s="568"/>
      <c r="CY144" s="568"/>
      <c r="CZ144" s="568"/>
      <c r="DA144" s="568"/>
      <c r="DB144" s="568"/>
      <c r="DC144" s="568"/>
      <c r="DD144" s="568"/>
      <c r="DE144" s="568"/>
      <c r="DF144" s="568"/>
      <c r="DG144" s="568"/>
      <c r="DH144" s="568"/>
      <c r="DI144" s="568"/>
      <c r="DJ144" s="568"/>
      <c r="DK144" s="568"/>
      <c r="DL144" s="568"/>
      <c r="DM144" s="568"/>
      <c r="DN144" s="568"/>
      <c r="DO144" s="568"/>
      <c r="DP144" s="568"/>
      <c r="DQ144" s="568"/>
      <c r="DR144" s="568"/>
      <c r="DS144" s="568"/>
      <c r="DT144" s="568"/>
      <c r="DU144" s="568"/>
      <c r="DV144" s="568"/>
      <c r="DW144" s="568"/>
      <c r="DX144" s="568"/>
      <c r="DY144" s="568"/>
      <c r="DZ144" s="568"/>
      <c r="EA144" s="568"/>
      <c r="EB144" s="568"/>
      <c r="EC144" s="568"/>
      <c r="ED144" s="568"/>
      <c r="EE144" s="568"/>
      <c r="EF144" s="568"/>
      <c r="EG144" s="568"/>
      <c r="EH144" s="568"/>
      <c r="EI144" s="568"/>
      <c r="EJ144" s="568"/>
      <c r="EK144" s="568"/>
      <c r="EL144" s="568"/>
      <c r="EM144" s="568"/>
      <c r="EN144" s="568"/>
      <c r="EO144" s="568"/>
      <c r="EP144" s="568"/>
      <c r="EQ144" s="568"/>
      <c r="ER144" s="568"/>
      <c r="ES144" s="568"/>
      <c r="ET144" s="568"/>
      <c r="EU144" s="568"/>
      <c r="EV144" s="568"/>
      <c r="EW144" s="568"/>
      <c r="EX144" s="568"/>
      <c r="EY144" s="568"/>
      <c r="EZ144" s="568"/>
      <c r="FA144" s="568"/>
      <c r="FB144" s="568"/>
      <c r="FC144" s="568"/>
      <c r="FD144" s="568"/>
      <c r="FE144" s="568"/>
      <c r="FF144" s="568"/>
      <c r="FG144" s="568"/>
      <c r="FH144" s="568"/>
      <c r="FI144" s="568"/>
      <c r="FJ144" s="568"/>
      <c r="FK144" s="568"/>
      <c r="FL144" s="568"/>
      <c r="FM144" s="568"/>
      <c r="FN144" s="568"/>
      <c r="FO144" s="568"/>
      <c r="FP144" s="568"/>
      <c r="FQ144" s="568"/>
      <c r="FR144" s="568"/>
      <c r="FS144" s="568"/>
      <c r="FT144" s="568"/>
      <c r="FU144" s="568"/>
      <c r="FV144" s="568"/>
      <c r="FW144" s="568"/>
      <c r="FX144" s="568"/>
      <c r="FY144" s="568"/>
      <c r="FZ144" s="568"/>
      <c r="GA144" s="568"/>
      <c r="GB144" s="568"/>
      <c r="GC144" s="568"/>
      <c r="GD144" s="568"/>
      <c r="GE144" s="568"/>
      <c r="GF144" s="568"/>
      <c r="GG144" s="568"/>
      <c r="GH144" s="568"/>
      <c r="GI144" s="568"/>
      <c r="GJ144" s="568"/>
      <c r="GK144" s="568"/>
      <c r="GL144" s="568"/>
      <c r="GM144" s="568"/>
      <c r="GN144" s="568"/>
      <c r="GO144" s="568"/>
      <c r="GP144" s="568"/>
      <c r="GQ144" s="568"/>
      <c r="GR144" s="568"/>
      <c r="GS144" s="568"/>
      <c r="GT144" s="568"/>
      <c r="GU144" s="568"/>
      <c r="GV144" s="568"/>
      <c r="GW144" s="568"/>
      <c r="GX144" s="568"/>
      <c r="GY144" s="568"/>
      <c r="GZ144" s="568"/>
      <c r="HA144" s="568"/>
      <c r="HB144" s="568"/>
      <c r="HC144" s="568"/>
      <c r="HD144" s="568"/>
      <c r="HE144" s="568"/>
      <c r="HF144" s="568"/>
      <c r="HG144" s="568"/>
      <c r="HH144" s="568"/>
      <c r="HI144" s="568"/>
      <c r="HJ144" s="568"/>
      <c r="HK144" s="568"/>
      <c r="HL144" s="568"/>
      <c r="HM144" s="568"/>
      <c r="HN144" s="568"/>
      <c r="HO144" s="568"/>
      <c r="HP144" s="568"/>
      <c r="HQ144" s="568"/>
      <c r="HR144" s="568"/>
      <c r="HS144" s="568"/>
      <c r="HT144" s="568"/>
      <c r="HU144" s="568"/>
    </row>
    <row r="145" spans="2:229" s="578" customFormat="1">
      <c r="B145" s="591"/>
      <c r="AL145" s="568"/>
      <c r="AM145" s="568"/>
      <c r="AN145" s="568"/>
      <c r="AO145" s="568"/>
      <c r="AP145" s="568"/>
      <c r="AQ145" s="568"/>
      <c r="AR145" s="568"/>
      <c r="AS145" s="568"/>
      <c r="AT145" s="568"/>
      <c r="AU145" s="568"/>
      <c r="AV145" s="568"/>
      <c r="AW145" s="568"/>
      <c r="AX145" s="568"/>
      <c r="AY145" s="568"/>
      <c r="AZ145" s="568"/>
      <c r="BA145" s="568"/>
      <c r="BB145" s="568"/>
      <c r="BC145" s="568"/>
      <c r="BD145" s="568"/>
      <c r="BE145" s="568"/>
      <c r="BF145" s="568"/>
      <c r="BG145" s="568"/>
      <c r="BH145" s="568"/>
      <c r="BI145" s="568"/>
      <c r="BJ145" s="568"/>
      <c r="BK145" s="568"/>
      <c r="BL145" s="568"/>
      <c r="BM145" s="568"/>
      <c r="BN145" s="568"/>
      <c r="BO145" s="568"/>
      <c r="BP145" s="568"/>
      <c r="BQ145" s="568"/>
      <c r="BR145" s="568"/>
      <c r="BS145" s="568"/>
      <c r="BT145" s="568"/>
      <c r="BU145" s="568"/>
      <c r="BV145" s="568"/>
      <c r="BW145" s="568"/>
      <c r="BX145" s="568"/>
      <c r="BY145" s="568"/>
      <c r="BZ145" s="568"/>
      <c r="CA145" s="568"/>
      <c r="CB145" s="568"/>
      <c r="CC145" s="568"/>
      <c r="CD145" s="568"/>
      <c r="CE145" s="568"/>
      <c r="CF145" s="568"/>
      <c r="CG145" s="568"/>
      <c r="CH145" s="568"/>
      <c r="CI145" s="568"/>
      <c r="CJ145" s="568"/>
      <c r="CK145" s="568"/>
      <c r="CL145" s="568"/>
      <c r="CM145" s="568"/>
      <c r="CN145" s="568"/>
      <c r="CO145" s="568"/>
      <c r="CP145" s="568"/>
      <c r="CQ145" s="568"/>
      <c r="CR145" s="568"/>
      <c r="CS145" s="568"/>
      <c r="CT145" s="568"/>
      <c r="CU145" s="568"/>
      <c r="CV145" s="568"/>
      <c r="CW145" s="568"/>
      <c r="CX145" s="568"/>
      <c r="CY145" s="568"/>
      <c r="CZ145" s="568"/>
      <c r="DA145" s="568"/>
      <c r="DB145" s="568"/>
      <c r="DC145" s="568"/>
      <c r="DD145" s="568"/>
      <c r="DE145" s="568"/>
      <c r="DF145" s="568"/>
      <c r="DG145" s="568"/>
      <c r="DH145" s="568"/>
      <c r="DI145" s="568"/>
      <c r="DJ145" s="568"/>
      <c r="DK145" s="568"/>
      <c r="DL145" s="568"/>
      <c r="DM145" s="568"/>
      <c r="DN145" s="568"/>
      <c r="DO145" s="568"/>
      <c r="DP145" s="568"/>
      <c r="DQ145" s="568"/>
      <c r="DR145" s="568"/>
      <c r="DS145" s="568"/>
      <c r="DT145" s="568"/>
      <c r="DU145" s="568"/>
      <c r="DV145" s="568"/>
      <c r="DW145" s="568"/>
      <c r="DX145" s="568"/>
      <c r="DY145" s="568"/>
      <c r="DZ145" s="568"/>
      <c r="EA145" s="568"/>
      <c r="EB145" s="568"/>
      <c r="EC145" s="568"/>
      <c r="ED145" s="568"/>
      <c r="EE145" s="568"/>
      <c r="EF145" s="568"/>
      <c r="EG145" s="568"/>
      <c r="EH145" s="568"/>
      <c r="EI145" s="568"/>
      <c r="EJ145" s="568"/>
      <c r="EK145" s="568"/>
      <c r="EL145" s="568"/>
      <c r="EM145" s="568"/>
      <c r="EN145" s="568"/>
      <c r="EO145" s="568"/>
      <c r="EP145" s="568"/>
      <c r="EQ145" s="568"/>
      <c r="ER145" s="568"/>
      <c r="ES145" s="568"/>
      <c r="ET145" s="568"/>
      <c r="EU145" s="568"/>
      <c r="EV145" s="568"/>
      <c r="EW145" s="568"/>
      <c r="EX145" s="568"/>
      <c r="EY145" s="568"/>
      <c r="EZ145" s="568"/>
      <c r="FA145" s="568"/>
      <c r="FB145" s="568"/>
      <c r="FC145" s="568"/>
      <c r="FD145" s="568"/>
      <c r="FE145" s="568"/>
      <c r="FF145" s="568"/>
      <c r="FG145" s="568"/>
      <c r="FH145" s="568"/>
      <c r="FI145" s="568"/>
      <c r="FJ145" s="568"/>
      <c r="FK145" s="568"/>
      <c r="FL145" s="568"/>
      <c r="FM145" s="568"/>
      <c r="FN145" s="568"/>
      <c r="FO145" s="568"/>
      <c r="FP145" s="568"/>
      <c r="FQ145" s="568"/>
      <c r="FR145" s="568"/>
      <c r="FS145" s="568"/>
      <c r="FT145" s="568"/>
      <c r="FU145" s="568"/>
      <c r="FV145" s="568"/>
      <c r="FW145" s="568"/>
      <c r="FX145" s="568"/>
      <c r="FY145" s="568"/>
      <c r="FZ145" s="568"/>
      <c r="GA145" s="568"/>
      <c r="GB145" s="568"/>
      <c r="GC145" s="568"/>
      <c r="GD145" s="568"/>
      <c r="GE145" s="568"/>
      <c r="GF145" s="568"/>
      <c r="GG145" s="568"/>
      <c r="GH145" s="568"/>
      <c r="GI145" s="568"/>
      <c r="GJ145" s="568"/>
      <c r="GK145" s="568"/>
      <c r="GL145" s="568"/>
      <c r="GM145" s="568"/>
      <c r="GN145" s="568"/>
      <c r="GO145" s="568"/>
      <c r="GP145" s="568"/>
      <c r="GQ145" s="568"/>
      <c r="GR145" s="568"/>
      <c r="GS145" s="568"/>
      <c r="GT145" s="568"/>
      <c r="GU145" s="568"/>
      <c r="GV145" s="568"/>
      <c r="GW145" s="568"/>
      <c r="GX145" s="568"/>
      <c r="GY145" s="568"/>
      <c r="GZ145" s="568"/>
      <c r="HA145" s="568"/>
      <c r="HB145" s="568"/>
      <c r="HC145" s="568"/>
      <c r="HD145" s="568"/>
      <c r="HE145" s="568"/>
      <c r="HF145" s="568"/>
      <c r="HG145" s="568"/>
      <c r="HH145" s="568"/>
      <c r="HI145" s="568"/>
      <c r="HJ145" s="568"/>
      <c r="HK145" s="568"/>
      <c r="HL145" s="568"/>
      <c r="HM145" s="568"/>
      <c r="HN145" s="568"/>
      <c r="HO145" s="568"/>
      <c r="HP145" s="568"/>
      <c r="HQ145" s="568"/>
      <c r="HR145" s="568"/>
      <c r="HS145" s="568"/>
      <c r="HT145" s="568"/>
      <c r="HU145" s="568"/>
    </row>
    <row r="146" spans="2:229" s="578" customFormat="1">
      <c r="B146" s="591"/>
      <c r="AL146" s="568"/>
      <c r="AM146" s="568"/>
      <c r="AN146" s="568"/>
      <c r="AO146" s="568"/>
      <c r="AP146" s="568"/>
      <c r="AQ146" s="568"/>
      <c r="AR146" s="568"/>
      <c r="AS146" s="568"/>
      <c r="AT146" s="568"/>
      <c r="AU146" s="568"/>
      <c r="AV146" s="568"/>
      <c r="AW146" s="568"/>
      <c r="AX146" s="568"/>
      <c r="AY146" s="568"/>
      <c r="AZ146" s="568"/>
      <c r="BA146" s="568"/>
      <c r="BB146" s="568"/>
      <c r="BC146" s="568"/>
      <c r="BD146" s="568"/>
      <c r="BE146" s="568"/>
      <c r="BF146" s="568"/>
      <c r="BG146" s="568"/>
      <c r="BH146" s="568"/>
      <c r="BI146" s="568"/>
      <c r="BJ146" s="568"/>
      <c r="BK146" s="568"/>
      <c r="BL146" s="568"/>
      <c r="BM146" s="568"/>
      <c r="BN146" s="568"/>
      <c r="BO146" s="568"/>
      <c r="BP146" s="568"/>
      <c r="BQ146" s="568"/>
      <c r="BR146" s="568"/>
      <c r="BS146" s="568"/>
      <c r="BT146" s="568"/>
      <c r="BU146" s="568"/>
      <c r="BV146" s="568"/>
      <c r="BW146" s="568"/>
      <c r="BX146" s="568"/>
      <c r="BY146" s="568"/>
      <c r="BZ146" s="568"/>
      <c r="CA146" s="568"/>
      <c r="CB146" s="568"/>
      <c r="CC146" s="568"/>
      <c r="CD146" s="568"/>
      <c r="CE146" s="568"/>
      <c r="CF146" s="568"/>
      <c r="CG146" s="568"/>
      <c r="CH146" s="568"/>
      <c r="CI146" s="568"/>
      <c r="CJ146" s="568"/>
      <c r="CK146" s="568"/>
      <c r="CL146" s="568"/>
      <c r="CM146" s="568"/>
      <c r="CN146" s="568"/>
      <c r="CO146" s="568"/>
      <c r="CP146" s="568"/>
      <c r="CQ146" s="568"/>
      <c r="CR146" s="568"/>
      <c r="CS146" s="568"/>
      <c r="CT146" s="568"/>
      <c r="CU146" s="568"/>
      <c r="CV146" s="568"/>
      <c r="CW146" s="568"/>
      <c r="CX146" s="568"/>
      <c r="CY146" s="568"/>
      <c r="CZ146" s="568"/>
      <c r="DA146" s="568"/>
      <c r="DB146" s="568"/>
      <c r="DC146" s="568"/>
      <c r="DD146" s="568"/>
      <c r="DE146" s="568"/>
      <c r="DF146" s="568"/>
      <c r="DG146" s="568"/>
      <c r="DH146" s="568"/>
      <c r="DI146" s="568"/>
      <c r="DJ146" s="568"/>
      <c r="DK146" s="568"/>
      <c r="DL146" s="568"/>
      <c r="DM146" s="568"/>
      <c r="DN146" s="568"/>
      <c r="DO146" s="568"/>
      <c r="DP146" s="568"/>
      <c r="DQ146" s="568"/>
      <c r="DR146" s="568"/>
      <c r="DS146" s="568"/>
      <c r="DT146" s="568"/>
      <c r="DU146" s="568"/>
      <c r="DV146" s="568"/>
      <c r="DW146" s="568"/>
      <c r="DX146" s="568"/>
      <c r="DY146" s="568"/>
      <c r="DZ146" s="568"/>
      <c r="EA146" s="568"/>
      <c r="EB146" s="568"/>
      <c r="EC146" s="568"/>
      <c r="ED146" s="568"/>
      <c r="EE146" s="568"/>
      <c r="EF146" s="568"/>
      <c r="EG146" s="568"/>
      <c r="EH146" s="568"/>
      <c r="EI146" s="568"/>
      <c r="EJ146" s="568"/>
      <c r="EK146" s="568"/>
      <c r="EL146" s="568"/>
      <c r="EM146" s="568"/>
      <c r="EN146" s="568"/>
      <c r="EO146" s="568"/>
      <c r="EP146" s="568"/>
      <c r="EQ146" s="568"/>
      <c r="ER146" s="568"/>
      <c r="ES146" s="568"/>
      <c r="ET146" s="568"/>
      <c r="EU146" s="568"/>
      <c r="EV146" s="568"/>
      <c r="EW146" s="568"/>
      <c r="EX146" s="568"/>
      <c r="EY146" s="568"/>
      <c r="EZ146" s="568"/>
      <c r="FA146" s="568"/>
      <c r="FB146" s="568"/>
      <c r="FC146" s="568"/>
      <c r="FD146" s="568"/>
      <c r="FE146" s="568"/>
      <c r="FF146" s="568"/>
      <c r="FG146" s="568"/>
      <c r="FH146" s="568"/>
      <c r="FI146" s="568"/>
      <c r="FJ146" s="568"/>
      <c r="FK146" s="568"/>
      <c r="FL146" s="568"/>
      <c r="FM146" s="568"/>
      <c r="FN146" s="568"/>
      <c r="FO146" s="568"/>
      <c r="FP146" s="568"/>
      <c r="FQ146" s="568"/>
      <c r="FR146" s="568"/>
      <c r="FS146" s="568"/>
      <c r="FT146" s="568"/>
      <c r="FU146" s="568"/>
      <c r="FV146" s="568"/>
      <c r="FW146" s="568"/>
      <c r="FX146" s="568"/>
      <c r="FY146" s="568"/>
      <c r="FZ146" s="568"/>
      <c r="GA146" s="568"/>
      <c r="GB146" s="568"/>
      <c r="GC146" s="568"/>
      <c r="GD146" s="568"/>
      <c r="GE146" s="568"/>
      <c r="GF146" s="568"/>
      <c r="GG146" s="568"/>
      <c r="GH146" s="568"/>
      <c r="GI146" s="568"/>
      <c r="GJ146" s="568"/>
      <c r="GK146" s="568"/>
      <c r="GL146" s="568"/>
      <c r="GM146" s="568"/>
      <c r="GN146" s="568"/>
      <c r="GO146" s="568"/>
      <c r="GP146" s="568"/>
      <c r="GQ146" s="568"/>
      <c r="GR146" s="568"/>
      <c r="GS146" s="568"/>
      <c r="GT146" s="568"/>
      <c r="GU146" s="568"/>
      <c r="GV146" s="568"/>
      <c r="GW146" s="568"/>
      <c r="GX146" s="568"/>
      <c r="GY146" s="568"/>
      <c r="GZ146" s="568"/>
      <c r="HA146" s="568"/>
      <c r="HB146" s="568"/>
      <c r="HC146" s="568"/>
      <c r="HD146" s="568"/>
      <c r="HE146" s="568"/>
      <c r="HF146" s="568"/>
      <c r="HG146" s="568"/>
      <c r="HH146" s="568"/>
      <c r="HI146" s="568"/>
      <c r="HJ146" s="568"/>
      <c r="HK146" s="568"/>
      <c r="HL146" s="568"/>
      <c r="HM146" s="568"/>
      <c r="HN146" s="568"/>
      <c r="HO146" s="568"/>
      <c r="HP146" s="568"/>
      <c r="HQ146" s="568"/>
      <c r="HR146" s="568"/>
      <c r="HS146" s="568"/>
      <c r="HT146" s="568"/>
      <c r="HU146" s="568"/>
    </row>
    <row r="147" spans="2:229" s="578" customFormat="1">
      <c r="B147" s="591"/>
      <c r="AL147" s="568"/>
      <c r="AM147" s="568"/>
      <c r="AN147" s="568"/>
      <c r="AO147" s="568"/>
      <c r="AP147" s="568"/>
      <c r="AQ147" s="568"/>
      <c r="AR147" s="568"/>
      <c r="AS147" s="568"/>
      <c r="AT147" s="568"/>
      <c r="AU147" s="568"/>
      <c r="AV147" s="568"/>
      <c r="AW147" s="568"/>
      <c r="AX147" s="568"/>
      <c r="AY147" s="568"/>
      <c r="AZ147" s="568"/>
      <c r="BA147" s="568"/>
      <c r="BB147" s="568"/>
      <c r="BC147" s="568"/>
      <c r="BD147" s="568"/>
      <c r="BE147" s="568"/>
      <c r="BF147" s="568"/>
      <c r="BG147" s="568"/>
      <c r="BH147" s="568"/>
      <c r="BI147" s="568"/>
      <c r="BJ147" s="568"/>
      <c r="BK147" s="568"/>
      <c r="BL147" s="568"/>
      <c r="BM147" s="568"/>
      <c r="BN147" s="568"/>
      <c r="BO147" s="568"/>
      <c r="BP147" s="568"/>
      <c r="BQ147" s="568"/>
      <c r="BR147" s="568"/>
      <c r="BS147" s="568"/>
      <c r="BT147" s="568"/>
      <c r="BU147" s="568"/>
      <c r="BV147" s="568"/>
      <c r="BW147" s="568"/>
      <c r="BX147" s="568"/>
      <c r="BY147" s="568"/>
      <c r="BZ147" s="568"/>
      <c r="CA147" s="568"/>
      <c r="CB147" s="568"/>
      <c r="CC147" s="568"/>
      <c r="CD147" s="568"/>
      <c r="CE147" s="568"/>
      <c r="CF147" s="568"/>
      <c r="CG147" s="568"/>
      <c r="CH147" s="568"/>
      <c r="CI147" s="568"/>
      <c r="CJ147" s="568"/>
      <c r="CK147" s="568"/>
      <c r="CL147" s="568"/>
      <c r="CM147" s="568"/>
      <c r="CN147" s="568"/>
      <c r="CO147" s="568"/>
      <c r="CP147" s="568"/>
      <c r="CQ147" s="568"/>
      <c r="CR147" s="568"/>
      <c r="CS147" s="568"/>
      <c r="CT147" s="568"/>
      <c r="CU147" s="568"/>
      <c r="CV147" s="568"/>
      <c r="CW147" s="568"/>
      <c r="CX147" s="568"/>
      <c r="CY147" s="568"/>
      <c r="CZ147" s="568"/>
      <c r="DA147" s="568"/>
      <c r="DB147" s="568"/>
      <c r="DC147" s="568"/>
      <c r="DD147" s="568"/>
      <c r="DE147" s="568"/>
      <c r="DF147" s="568"/>
      <c r="DG147" s="568"/>
      <c r="DH147" s="568"/>
      <c r="DI147" s="568"/>
      <c r="DJ147" s="568"/>
      <c r="DK147" s="568"/>
      <c r="DL147" s="568"/>
      <c r="DM147" s="568"/>
      <c r="DN147" s="568"/>
      <c r="DO147" s="568"/>
      <c r="DP147" s="568"/>
      <c r="DQ147" s="568"/>
      <c r="DR147" s="568"/>
      <c r="DS147" s="568"/>
      <c r="DT147" s="568"/>
      <c r="DU147" s="568"/>
      <c r="DV147" s="568"/>
      <c r="DW147" s="568"/>
      <c r="DX147" s="568"/>
      <c r="DY147" s="568"/>
      <c r="DZ147" s="568"/>
      <c r="EA147" s="568"/>
      <c r="EB147" s="568"/>
      <c r="EC147" s="568"/>
      <c r="ED147" s="568"/>
      <c r="EE147" s="568"/>
      <c r="EF147" s="568"/>
      <c r="EG147" s="568"/>
      <c r="EH147" s="568"/>
      <c r="EI147" s="568"/>
      <c r="EJ147" s="568"/>
      <c r="EK147" s="568"/>
      <c r="EL147" s="568"/>
      <c r="EM147" s="568"/>
      <c r="EN147" s="568"/>
      <c r="EO147" s="568"/>
      <c r="EP147" s="568"/>
      <c r="EQ147" s="568"/>
      <c r="ER147" s="568"/>
      <c r="ES147" s="568"/>
      <c r="ET147" s="568"/>
      <c r="EU147" s="568"/>
      <c r="EV147" s="568"/>
      <c r="EW147" s="568"/>
      <c r="EX147" s="568"/>
      <c r="EY147" s="568"/>
      <c r="EZ147" s="568"/>
      <c r="FA147" s="568"/>
      <c r="FB147" s="568"/>
      <c r="FC147" s="568"/>
      <c r="FD147" s="568"/>
      <c r="FE147" s="568"/>
      <c r="FF147" s="568"/>
      <c r="FG147" s="568"/>
      <c r="FH147" s="568"/>
      <c r="FI147" s="568"/>
      <c r="FJ147" s="568"/>
      <c r="FK147" s="568"/>
      <c r="FL147" s="568"/>
      <c r="FM147" s="568"/>
      <c r="FN147" s="568"/>
      <c r="FO147" s="568"/>
      <c r="FP147" s="568"/>
      <c r="FQ147" s="568"/>
      <c r="FR147" s="568"/>
      <c r="FS147" s="568"/>
      <c r="FT147" s="568"/>
      <c r="FU147" s="568"/>
      <c r="FV147" s="568"/>
      <c r="FW147" s="568"/>
      <c r="FX147" s="568"/>
      <c r="FY147" s="568"/>
      <c r="FZ147" s="568"/>
      <c r="GA147" s="568"/>
      <c r="GB147" s="568"/>
      <c r="GC147" s="568"/>
      <c r="GD147" s="568"/>
      <c r="GE147" s="568"/>
      <c r="GF147" s="568"/>
      <c r="GG147" s="568"/>
      <c r="GH147" s="568"/>
      <c r="GI147" s="568"/>
      <c r="GJ147" s="568"/>
      <c r="GK147" s="568"/>
      <c r="GL147" s="568"/>
      <c r="GM147" s="568"/>
      <c r="GN147" s="568"/>
      <c r="GO147" s="568"/>
      <c r="GP147" s="568"/>
      <c r="GQ147" s="568"/>
      <c r="GR147" s="568"/>
      <c r="GS147" s="568"/>
      <c r="GT147" s="568"/>
      <c r="GU147" s="568"/>
      <c r="GV147" s="568"/>
      <c r="GW147" s="568"/>
      <c r="GX147" s="568"/>
      <c r="GY147" s="568"/>
      <c r="GZ147" s="568"/>
      <c r="HA147" s="568"/>
      <c r="HB147" s="568"/>
      <c r="HC147" s="568"/>
      <c r="HD147" s="568"/>
      <c r="HE147" s="568"/>
      <c r="HF147" s="568"/>
      <c r="HG147" s="568"/>
      <c r="HH147" s="568"/>
      <c r="HI147" s="568"/>
      <c r="HJ147" s="568"/>
      <c r="HK147" s="568"/>
      <c r="HL147" s="568"/>
      <c r="HM147" s="568"/>
      <c r="HN147" s="568"/>
      <c r="HO147" s="568"/>
      <c r="HP147" s="568"/>
      <c r="HQ147" s="568"/>
      <c r="HR147" s="568"/>
      <c r="HS147" s="568"/>
      <c r="HT147" s="568"/>
      <c r="HU147" s="568"/>
    </row>
    <row r="148" spans="2:229" s="578" customFormat="1">
      <c r="B148" s="591"/>
      <c r="AL148" s="568"/>
      <c r="AM148" s="568"/>
      <c r="AN148" s="568"/>
      <c r="AO148" s="568"/>
      <c r="AP148" s="568"/>
      <c r="AQ148" s="568"/>
      <c r="AR148" s="568"/>
      <c r="AS148" s="568"/>
      <c r="AT148" s="568"/>
      <c r="AU148" s="568"/>
      <c r="AV148" s="568"/>
      <c r="AW148" s="568"/>
      <c r="AX148" s="568"/>
      <c r="AY148" s="568"/>
      <c r="AZ148" s="568"/>
      <c r="BA148" s="568"/>
      <c r="BB148" s="568"/>
      <c r="BC148" s="568"/>
      <c r="BD148" s="568"/>
      <c r="BE148" s="568"/>
      <c r="BF148" s="568"/>
      <c r="BG148" s="568"/>
      <c r="BH148" s="568"/>
      <c r="BI148" s="568"/>
      <c r="BJ148" s="568"/>
      <c r="BK148" s="568"/>
      <c r="BL148" s="568"/>
      <c r="BM148" s="568"/>
      <c r="BN148" s="568"/>
      <c r="BO148" s="568"/>
      <c r="BP148" s="568"/>
      <c r="BQ148" s="568"/>
      <c r="BR148" s="568"/>
      <c r="BS148" s="568"/>
      <c r="BT148" s="568"/>
      <c r="BU148" s="568"/>
      <c r="BV148" s="568"/>
      <c r="BW148" s="568"/>
      <c r="BX148" s="568"/>
      <c r="BY148" s="568"/>
      <c r="BZ148" s="568"/>
      <c r="CA148" s="568"/>
      <c r="CB148" s="568"/>
      <c r="CC148" s="568"/>
      <c r="CD148" s="568"/>
      <c r="CE148" s="568"/>
      <c r="CF148" s="568"/>
      <c r="CG148" s="568"/>
      <c r="CH148" s="568"/>
      <c r="CI148" s="568"/>
      <c r="CJ148" s="568"/>
      <c r="CK148" s="568"/>
      <c r="CL148" s="568"/>
      <c r="CM148" s="568"/>
      <c r="CN148" s="568"/>
      <c r="CO148" s="568"/>
      <c r="CP148" s="568"/>
      <c r="CQ148" s="568"/>
      <c r="CR148" s="568"/>
      <c r="CS148" s="568"/>
      <c r="CT148" s="568"/>
      <c r="CU148" s="568"/>
      <c r="CV148" s="568"/>
      <c r="CW148" s="568"/>
      <c r="CX148" s="568"/>
      <c r="CY148" s="568"/>
      <c r="CZ148" s="568"/>
      <c r="DA148" s="568"/>
      <c r="DB148" s="568"/>
      <c r="DC148" s="568"/>
      <c r="DD148" s="568"/>
      <c r="DE148" s="568"/>
      <c r="DF148" s="568"/>
      <c r="DG148" s="568"/>
      <c r="DH148" s="568"/>
      <c r="DI148" s="568"/>
      <c r="DJ148" s="568"/>
      <c r="DK148" s="568"/>
      <c r="DL148" s="568"/>
      <c r="DM148" s="568"/>
      <c r="DN148" s="568"/>
      <c r="DO148" s="568"/>
      <c r="DP148" s="568"/>
      <c r="DQ148" s="568"/>
      <c r="DR148" s="568"/>
      <c r="DS148" s="568"/>
      <c r="DT148" s="568"/>
      <c r="DU148" s="568"/>
      <c r="DV148" s="568"/>
      <c r="DW148" s="568"/>
      <c r="DX148" s="568"/>
      <c r="DY148" s="568"/>
      <c r="DZ148" s="568"/>
      <c r="EA148" s="568"/>
      <c r="EB148" s="568"/>
      <c r="EC148" s="568"/>
      <c r="ED148" s="568"/>
      <c r="EE148" s="568"/>
      <c r="EF148" s="568"/>
      <c r="EG148" s="568"/>
      <c r="EH148" s="568"/>
      <c r="EI148" s="568"/>
      <c r="EJ148" s="568"/>
      <c r="EK148" s="568"/>
      <c r="EL148" s="568"/>
      <c r="EM148" s="568"/>
      <c r="EN148" s="568"/>
      <c r="EO148" s="568"/>
      <c r="EP148" s="568"/>
      <c r="EQ148" s="568"/>
      <c r="ER148" s="568"/>
      <c r="ES148" s="568"/>
      <c r="ET148" s="568"/>
      <c r="EU148" s="568"/>
      <c r="EV148" s="568"/>
      <c r="EW148" s="568"/>
      <c r="EX148" s="568"/>
      <c r="EY148" s="568"/>
      <c r="EZ148" s="568"/>
      <c r="FA148" s="568"/>
      <c r="FB148" s="568"/>
      <c r="FC148" s="568"/>
      <c r="FD148" s="568"/>
      <c r="FE148" s="568"/>
      <c r="FF148" s="568"/>
      <c r="FG148" s="568"/>
      <c r="FH148" s="568"/>
      <c r="FI148" s="568"/>
      <c r="FJ148" s="568"/>
      <c r="FK148" s="568"/>
      <c r="FL148" s="568"/>
      <c r="FM148" s="568"/>
      <c r="FN148" s="568"/>
      <c r="FO148" s="568"/>
      <c r="FP148" s="568"/>
      <c r="FQ148" s="568"/>
      <c r="FR148" s="568"/>
      <c r="FS148" s="568"/>
      <c r="FT148" s="568"/>
      <c r="FU148" s="568"/>
      <c r="FV148" s="568"/>
      <c r="FW148" s="568"/>
      <c r="FX148" s="568"/>
      <c r="FY148" s="568"/>
      <c r="FZ148" s="568"/>
      <c r="GA148" s="568"/>
      <c r="GB148" s="568"/>
      <c r="GC148" s="568"/>
      <c r="GD148" s="568"/>
      <c r="GE148" s="568"/>
      <c r="GF148" s="568"/>
      <c r="GG148" s="568"/>
      <c r="GH148" s="568"/>
      <c r="GI148" s="568"/>
      <c r="GJ148" s="568"/>
      <c r="GK148" s="568"/>
      <c r="GL148" s="568"/>
      <c r="GM148" s="568"/>
      <c r="GN148" s="568"/>
      <c r="GO148" s="568"/>
      <c r="GP148" s="568"/>
      <c r="GQ148" s="568"/>
      <c r="GR148" s="568"/>
      <c r="GS148" s="568"/>
      <c r="GT148" s="568"/>
      <c r="GU148" s="568"/>
      <c r="GV148" s="568"/>
      <c r="GW148" s="568"/>
      <c r="GX148" s="568"/>
      <c r="GY148" s="568"/>
      <c r="GZ148" s="568"/>
      <c r="HA148" s="568"/>
      <c r="HB148" s="568"/>
      <c r="HC148" s="568"/>
      <c r="HD148" s="568"/>
      <c r="HE148" s="568"/>
      <c r="HF148" s="568"/>
      <c r="HG148" s="568"/>
      <c r="HH148" s="568"/>
      <c r="HI148" s="568"/>
      <c r="HJ148" s="568"/>
      <c r="HK148" s="568"/>
      <c r="HL148" s="568"/>
      <c r="HM148" s="568"/>
      <c r="HN148" s="568"/>
      <c r="HO148" s="568"/>
      <c r="HP148" s="568"/>
      <c r="HQ148" s="568"/>
      <c r="HR148" s="568"/>
      <c r="HS148" s="568"/>
      <c r="HT148" s="568"/>
      <c r="HU148" s="568"/>
    </row>
    <row r="149" spans="2:229" s="578" customFormat="1">
      <c r="B149" s="591"/>
      <c r="AL149" s="568"/>
      <c r="AM149" s="568"/>
      <c r="AN149" s="568"/>
      <c r="AO149" s="568"/>
      <c r="AP149" s="568"/>
      <c r="AQ149" s="568"/>
      <c r="AR149" s="568"/>
      <c r="AS149" s="568"/>
      <c r="AT149" s="568"/>
      <c r="AU149" s="568"/>
      <c r="AV149" s="568"/>
      <c r="AW149" s="568"/>
      <c r="AX149" s="568"/>
      <c r="AY149" s="568"/>
      <c r="AZ149" s="568"/>
      <c r="BA149" s="568"/>
      <c r="BB149" s="568"/>
      <c r="BC149" s="568"/>
      <c r="BD149" s="568"/>
      <c r="BE149" s="568"/>
      <c r="BF149" s="568"/>
      <c r="BG149" s="568"/>
      <c r="BH149" s="568"/>
      <c r="BI149" s="568"/>
      <c r="BJ149" s="568"/>
      <c r="BK149" s="568"/>
      <c r="BL149" s="568"/>
      <c r="BM149" s="568"/>
      <c r="BN149" s="568"/>
      <c r="BO149" s="568"/>
      <c r="BP149" s="568"/>
      <c r="BQ149" s="568"/>
      <c r="BR149" s="568"/>
      <c r="BS149" s="568"/>
      <c r="BT149" s="568"/>
      <c r="BU149" s="568"/>
      <c r="BV149" s="568"/>
      <c r="BW149" s="568"/>
      <c r="BX149" s="568"/>
      <c r="BY149" s="568"/>
      <c r="BZ149" s="568"/>
      <c r="CA149" s="568"/>
      <c r="CB149" s="568"/>
      <c r="CC149" s="568"/>
      <c r="CD149" s="568"/>
      <c r="CE149" s="568"/>
      <c r="CF149" s="568"/>
      <c r="CG149" s="568"/>
      <c r="CH149" s="568"/>
      <c r="CI149" s="568"/>
      <c r="CJ149" s="568"/>
      <c r="CK149" s="568"/>
      <c r="CL149" s="568"/>
      <c r="CM149" s="568"/>
      <c r="CN149" s="568"/>
      <c r="CO149" s="568"/>
      <c r="CP149" s="568"/>
      <c r="CQ149" s="568"/>
      <c r="CR149" s="568"/>
      <c r="CS149" s="568"/>
      <c r="CT149" s="568"/>
      <c r="CU149" s="568"/>
      <c r="CV149" s="568"/>
      <c r="CW149" s="568"/>
      <c r="CX149" s="568"/>
      <c r="CY149" s="568"/>
      <c r="CZ149" s="568"/>
      <c r="DA149" s="568"/>
      <c r="DB149" s="568"/>
      <c r="DC149" s="568"/>
      <c r="DD149" s="568"/>
      <c r="DE149" s="568"/>
      <c r="DF149" s="568"/>
      <c r="DG149" s="568"/>
      <c r="DH149" s="568"/>
      <c r="DI149" s="568"/>
      <c r="DJ149" s="568"/>
      <c r="DK149" s="568"/>
      <c r="DL149" s="568"/>
      <c r="DM149" s="568"/>
      <c r="DN149" s="568"/>
      <c r="DO149" s="568"/>
      <c r="DP149" s="568"/>
      <c r="DQ149" s="568"/>
      <c r="DR149" s="568"/>
      <c r="DS149" s="568"/>
      <c r="DT149" s="568"/>
      <c r="DU149" s="568"/>
      <c r="DV149" s="568"/>
      <c r="DW149" s="568"/>
      <c r="DX149" s="568"/>
      <c r="DY149" s="568"/>
      <c r="DZ149" s="568"/>
      <c r="EA149" s="568"/>
      <c r="EB149" s="568"/>
      <c r="EC149" s="568"/>
      <c r="ED149" s="568"/>
      <c r="EE149" s="568"/>
      <c r="EF149" s="568"/>
      <c r="EG149" s="568"/>
      <c r="EH149" s="568"/>
      <c r="EI149" s="568"/>
      <c r="EJ149" s="568"/>
      <c r="EK149" s="568"/>
      <c r="EL149" s="568"/>
      <c r="EM149" s="568"/>
      <c r="EN149" s="568"/>
      <c r="EO149" s="568"/>
      <c r="EP149" s="568"/>
      <c r="EQ149" s="568"/>
      <c r="ER149" s="568"/>
      <c r="ES149" s="568"/>
      <c r="ET149" s="568"/>
      <c r="EU149" s="568"/>
      <c r="EV149" s="568"/>
      <c r="EW149" s="568"/>
      <c r="EX149" s="568"/>
      <c r="EY149" s="568"/>
      <c r="EZ149" s="568"/>
      <c r="FA149" s="568"/>
      <c r="FB149" s="568"/>
      <c r="FC149" s="568"/>
      <c r="FD149" s="568"/>
      <c r="FE149" s="568"/>
      <c r="FF149" s="568"/>
      <c r="FG149" s="568"/>
      <c r="FH149" s="568"/>
      <c r="FI149" s="568"/>
      <c r="FJ149" s="568"/>
      <c r="FK149" s="568"/>
      <c r="FL149" s="568"/>
      <c r="FM149" s="568"/>
      <c r="FN149" s="568"/>
      <c r="FO149" s="568"/>
      <c r="FP149" s="568"/>
      <c r="FQ149" s="568"/>
      <c r="FR149" s="568"/>
      <c r="FS149" s="568"/>
      <c r="FT149" s="568"/>
      <c r="FU149" s="568"/>
      <c r="FV149" s="568"/>
      <c r="FW149" s="568"/>
      <c r="FX149" s="568"/>
      <c r="FY149" s="568"/>
      <c r="FZ149" s="568"/>
      <c r="GA149" s="568"/>
      <c r="GB149" s="568"/>
      <c r="GC149" s="568"/>
      <c r="GD149" s="568"/>
      <c r="GE149" s="568"/>
      <c r="GF149" s="568"/>
      <c r="GG149" s="568"/>
      <c r="GH149" s="568"/>
      <c r="GI149" s="568"/>
      <c r="GJ149" s="568"/>
      <c r="GK149" s="568"/>
      <c r="GL149" s="568"/>
      <c r="GM149" s="568"/>
      <c r="GN149" s="568"/>
      <c r="GO149" s="568"/>
      <c r="GP149" s="568"/>
      <c r="GQ149" s="568"/>
      <c r="GR149" s="568"/>
      <c r="GS149" s="568"/>
      <c r="GT149" s="568"/>
      <c r="GU149" s="568"/>
      <c r="GV149" s="568"/>
      <c r="GW149" s="568"/>
      <c r="GX149" s="568"/>
      <c r="GY149" s="568"/>
      <c r="GZ149" s="568"/>
      <c r="HA149" s="568"/>
      <c r="HB149" s="568"/>
      <c r="HC149" s="568"/>
      <c r="HD149" s="568"/>
      <c r="HE149" s="568"/>
      <c r="HF149" s="568"/>
      <c r="HG149" s="568"/>
      <c r="HH149" s="568"/>
      <c r="HI149" s="568"/>
      <c r="HJ149" s="568"/>
      <c r="HK149" s="568"/>
      <c r="HL149" s="568"/>
      <c r="HM149" s="568"/>
      <c r="HN149" s="568"/>
      <c r="HO149" s="568"/>
      <c r="HP149" s="568"/>
      <c r="HQ149" s="568"/>
      <c r="HR149" s="568"/>
      <c r="HS149" s="568"/>
      <c r="HT149" s="568"/>
      <c r="HU149" s="568"/>
    </row>
    <row r="150" spans="2:229" s="578" customFormat="1">
      <c r="B150" s="591"/>
      <c r="AL150" s="568"/>
      <c r="AM150" s="568"/>
      <c r="AN150" s="568"/>
      <c r="AO150" s="568"/>
      <c r="AP150" s="568"/>
      <c r="AQ150" s="568"/>
      <c r="AR150" s="568"/>
      <c r="AS150" s="568"/>
      <c r="AT150" s="568"/>
      <c r="AU150" s="568"/>
      <c r="AV150" s="568"/>
      <c r="AW150" s="568"/>
      <c r="AX150" s="568"/>
      <c r="AY150" s="568"/>
      <c r="AZ150" s="568"/>
      <c r="BA150" s="568"/>
      <c r="BB150" s="568"/>
      <c r="BC150" s="568"/>
      <c r="BD150" s="568"/>
      <c r="BE150" s="568"/>
      <c r="BF150" s="568"/>
      <c r="BG150" s="568"/>
      <c r="BH150" s="568"/>
      <c r="BI150" s="568"/>
      <c r="BJ150" s="568"/>
      <c r="BK150" s="568"/>
      <c r="BL150" s="568"/>
      <c r="BM150" s="568"/>
      <c r="BN150" s="568"/>
      <c r="BO150" s="568"/>
      <c r="BP150" s="568"/>
      <c r="BQ150" s="568"/>
      <c r="BR150" s="568"/>
      <c r="BS150" s="568"/>
      <c r="BT150" s="568"/>
      <c r="BU150" s="568"/>
      <c r="BV150" s="568"/>
      <c r="BW150" s="568"/>
      <c r="BX150" s="568"/>
      <c r="BY150" s="568"/>
      <c r="BZ150" s="568"/>
      <c r="CA150" s="568"/>
      <c r="CB150" s="568"/>
      <c r="CC150" s="568"/>
      <c r="CD150" s="568"/>
      <c r="CE150" s="568"/>
      <c r="CF150" s="568"/>
      <c r="CG150" s="568"/>
      <c r="CH150" s="568"/>
      <c r="CI150" s="568"/>
      <c r="CJ150" s="568"/>
      <c r="CK150" s="568"/>
      <c r="CL150" s="568"/>
      <c r="CM150" s="568"/>
      <c r="CN150" s="568"/>
      <c r="CO150" s="568"/>
      <c r="CP150" s="568"/>
      <c r="CQ150" s="568"/>
      <c r="CR150" s="568"/>
      <c r="CS150" s="568"/>
      <c r="CT150" s="568"/>
      <c r="CU150" s="568"/>
      <c r="CV150" s="568"/>
      <c r="CW150" s="568"/>
      <c r="CX150" s="568"/>
      <c r="CY150" s="568"/>
      <c r="CZ150" s="568"/>
      <c r="DA150" s="568"/>
      <c r="DB150" s="568"/>
      <c r="DC150" s="568"/>
      <c r="DD150" s="568"/>
      <c r="DE150" s="568"/>
      <c r="DF150" s="568"/>
      <c r="DG150" s="568"/>
      <c r="DH150" s="568"/>
      <c r="DI150" s="568"/>
      <c r="DJ150" s="568"/>
      <c r="DK150" s="568"/>
      <c r="DL150" s="568"/>
      <c r="DM150" s="568"/>
      <c r="DN150" s="568"/>
      <c r="DO150" s="568"/>
      <c r="DP150" s="568"/>
      <c r="DQ150" s="568"/>
      <c r="DR150" s="568"/>
      <c r="DS150" s="568"/>
      <c r="DT150" s="568"/>
      <c r="DU150" s="568"/>
      <c r="DV150" s="568"/>
      <c r="DW150" s="568"/>
      <c r="DX150" s="568"/>
      <c r="DY150" s="568"/>
      <c r="DZ150" s="568"/>
      <c r="EA150" s="568"/>
      <c r="EB150" s="568"/>
      <c r="EC150" s="568"/>
      <c r="ED150" s="568"/>
      <c r="EE150" s="568"/>
      <c r="EF150" s="568"/>
      <c r="EG150" s="568"/>
      <c r="EH150" s="568"/>
      <c r="EI150" s="568"/>
      <c r="EJ150" s="568"/>
      <c r="EK150" s="568"/>
      <c r="EL150" s="568"/>
      <c r="EM150" s="568"/>
      <c r="EN150" s="568"/>
      <c r="EO150" s="568"/>
      <c r="EP150" s="568"/>
      <c r="EQ150" s="568"/>
      <c r="ER150" s="568"/>
      <c r="ES150" s="568"/>
      <c r="ET150" s="568"/>
      <c r="EU150" s="568"/>
      <c r="EV150" s="568"/>
      <c r="EW150" s="568"/>
      <c r="EX150" s="568"/>
      <c r="EY150" s="568"/>
      <c r="EZ150" s="568"/>
      <c r="FA150" s="568"/>
      <c r="FB150" s="568"/>
      <c r="FC150" s="568"/>
      <c r="FD150" s="568"/>
      <c r="FE150" s="568"/>
      <c r="FF150" s="568"/>
      <c r="FG150" s="568"/>
      <c r="FH150" s="568"/>
      <c r="FI150" s="568"/>
      <c r="FJ150" s="568"/>
      <c r="FK150" s="568"/>
      <c r="FL150" s="568"/>
      <c r="FM150" s="568"/>
      <c r="FN150" s="568"/>
      <c r="FO150" s="568"/>
      <c r="FP150" s="568"/>
      <c r="FQ150" s="568"/>
      <c r="FR150" s="568"/>
      <c r="FS150" s="568"/>
      <c r="FT150" s="568"/>
      <c r="FU150" s="568"/>
      <c r="FV150" s="568"/>
      <c r="FW150" s="568"/>
      <c r="FX150" s="568"/>
      <c r="FY150" s="568"/>
      <c r="FZ150" s="568"/>
      <c r="GA150" s="568"/>
      <c r="GB150" s="568"/>
      <c r="GC150" s="568"/>
      <c r="GD150" s="568"/>
      <c r="GE150" s="568"/>
      <c r="GF150" s="568"/>
      <c r="GG150" s="568"/>
      <c r="GH150" s="568"/>
      <c r="GI150" s="568"/>
      <c r="GJ150" s="568"/>
      <c r="GK150" s="568"/>
      <c r="GL150" s="568"/>
      <c r="GM150" s="568"/>
      <c r="GN150" s="568"/>
      <c r="GO150" s="568"/>
      <c r="GP150" s="568"/>
      <c r="GQ150" s="568"/>
      <c r="GR150" s="568"/>
      <c r="GS150" s="568"/>
      <c r="GT150" s="568"/>
      <c r="GU150" s="568"/>
      <c r="GV150" s="568"/>
      <c r="GW150" s="568"/>
      <c r="GX150" s="568"/>
      <c r="GY150" s="568"/>
      <c r="GZ150" s="568"/>
      <c r="HA150" s="568"/>
      <c r="HB150" s="568"/>
      <c r="HC150" s="568"/>
      <c r="HD150" s="568"/>
      <c r="HE150" s="568"/>
      <c r="HF150" s="568"/>
      <c r="HG150" s="568"/>
      <c r="HH150" s="568"/>
      <c r="HI150" s="568"/>
      <c r="HJ150" s="568"/>
      <c r="HK150" s="568"/>
      <c r="HL150" s="568"/>
      <c r="HM150" s="568"/>
      <c r="HN150" s="568"/>
      <c r="HO150" s="568"/>
      <c r="HP150" s="568"/>
      <c r="HQ150" s="568"/>
      <c r="HR150" s="568"/>
      <c r="HS150" s="568"/>
      <c r="HT150" s="568"/>
      <c r="HU150" s="568"/>
    </row>
    <row r="151" spans="2:229" s="578" customFormat="1">
      <c r="B151" s="591"/>
      <c r="AL151" s="568"/>
      <c r="AM151" s="568"/>
      <c r="AN151" s="568"/>
      <c r="AO151" s="568"/>
      <c r="AP151" s="568"/>
      <c r="AQ151" s="568"/>
      <c r="AR151" s="568"/>
      <c r="AS151" s="568"/>
      <c r="AT151" s="568"/>
      <c r="AU151" s="568"/>
      <c r="AV151" s="568"/>
      <c r="AW151" s="568"/>
      <c r="AX151" s="568"/>
      <c r="AY151" s="568"/>
      <c r="AZ151" s="568"/>
      <c r="BA151" s="568"/>
      <c r="BB151" s="568"/>
      <c r="BC151" s="568"/>
      <c r="BD151" s="568"/>
      <c r="BE151" s="568"/>
      <c r="BF151" s="568"/>
      <c r="BG151" s="568"/>
      <c r="BH151" s="568"/>
      <c r="BI151" s="568"/>
      <c r="BJ151" s="568"/>
      <c r="BK151" s="568"/>
      <c r="BL151" s="568"/>
      <c r="BM151" s="568"/>
      <c r="BN151" s="568"/>
      <c r="BO151" s="568"/>
      <c r="BP151" s="568"/>
      <c r="BQ151" s="568"/>
      <c r="BR151" s="568"/>
      <c r="BS151" s="568"/>
      <c r="BT151" s="568"/>
      <c r="BU151" s="568"/>
      <c r="BV151" s="568"/>
      <c r="BW151" s="568"/>
      <c r="BX151" s="568"/>
      <c r="BY151" s="568"/>
      <c r="BZ151" s="568"/>
      <c r="CA151" s="568"/>
      <c r="CB151" s="568"/>
      <c r="CC151" s="568"/>
      <c r="CD151" s="568"/>
      <c r="CE151" s="568"/>
      <c r="CF151" s="568"/>
      <c r="CG151" s="568"/>
      <c r="CH151" s="568"/>
      <c r="CI151" s="568"/>
      <c r="CJ151" s="568"/>
      <c r="CK151" s="568"/>
      <c r="CL151" s="568"/>
      <c r="CM151" s="568"/>
      <c r="CN151" s="568"/>
      <c r="CO151" s="568"/>
      <c r="CP151" s="568"/>
      <c r="CQ151" s="568"/>
      <c r="CR151" s="568"/>
      <c r="CS151" s="568"/>
      <c r="CT151" s="568"/>
      <c r="CU151" s="568"/>
      <c r="CV151" s="568"/>
      <c r="CW151" s="568"/>
      <c r="CX151" s="568"/>
      <c r="CY151" s="568"/>
      <c r="CZ151" s="568"/>
      <c r="DA151" s="568"/>
      <c r="DB151" s="568"/>
      <c r="DC151" s="568"/>
      <c r="DD151" s="568"/>
      <c r="DE151" s="568"/>
      <c r="DF151" s="568"/>
      <c r="DG151" s="568"/>
      <c r="DH151" s="568"/>
      <c r="DI151" s="568"/>
      <c r="DJ151" s="568"/>
      <c r="DK151" s="568"/>
      <c r="DL151" s="568"/>
      <c r="DM151" s="568"/>
      <c r="DN151" s="568"/>
      <c r="DO151" s="568"/>
      <c r="DP151" s="568"/>
      <c r="DQ151" s="568"/>
      <c r="DR151" s="568"/>
      <c r="DS151" s="568"/>
      <c r="DT151" s="568"/>
      <c r="DU151" s="568"/>
      <c r="DV151" s="568"/>
      <c r="DW151" s="568"/>
      <c r="DX151" s="568"/>
      <c r="DY151" s="568"/>
      <c r="DZ151" s="568"/>
      <c r="EA151" s="568"/>
      <c r="EB151" s="568"/>
      <c r="EC151" s="568"/>
      <c r="ED151" s="568"/>
      <c r="EE151" s="568"/>
      <c r="EF151" s="568"/>
      <c r="EG151" s="568"/>
      <c r="EH151" s="568"/>
      <c r="EI151" s="568"/>
      <c r="EJ151" s="568"/>
      <c r="EK151" s="568"/>
      <c r="EL151" s="568"/>
      <c r="EM151" s="568"/>
      <c r="EN151" s="568"/>
      <c r="EO151" s="568"/>
      <c r="EP151" s="568"/>
      <c r="EQ151" s="568"/>
      <c r="ER151" s="568"/>
      <c r="ES151" s="568"/>
      <c r="ET151" s="568"/>
      <c r="EU151" s="568"/>
      <c r="EV151" s="568"/>
      <c r="EW151" s="568"/>
      <c r="EX151" s="568"/>
      <c r="EY151" s="568"/>
      <c r="EZ151" s="568"/>
      <c r="FA151" s="568"/>
      <c r="FB151" s="568"/>
      <c r="FC151" s="568"/>
      <c r="FD151" s="568"/>
      <c r="FE151" s="568"/>
      <c r="FF151" s="568"/>
      <c r="FG151" s="568"/>
      <c r="FH151" s="568"/>
      <c r="FI151" s="568"/>
      <c r="FJ151" s="568"/>
      <c r="FK151" s="568"/>
      <c r="FL151" s="568"/>
      <c r="FM151" s="568"/>
      <c r="FN151" s="568"/>
      <c r="FO151" s="568"/>
      <c r="FP151" s="568"/>
      <c r="FQ151" s="568"/>
      <c r="FR151" s="568"/>
      <c r="FS151" s="568"/>
      <c r="FT151" s="568"/>
      <c r="FU151" s="568"/>
      <c r="FV151" s="568"/>
      <c r="FW151" s="568"/>
      <c r="FX151" s="568"/>
      <c r="FY151" s="568"/>
      <c r="FZ151" s="568"/>
      <c r="GA151" s="568"/>
      <c r="GB151" s="568"/>
      <c r="GC151" s="568"/>
      <c r="GD151" s="568"/>
      <c r="GE151" s="568"/>
      <c r="GF151" s="568"/>
      <c r="GG151" s="568"/>
      <c r="GH151" s="568"/>
      <c r="GI151" s="568"/>
      <c r="GJ151" s="568"/>
      <c r="GK151" s="568"/>
      <c r="GL151" s="568"/>
      <c r="GM151" s="568"/>
      <c r="GN151" s="568"/>
      <c r="GO151" s="568"/>
      <c r="GP151" s="568"/>
      <c r="GQ151" s="568"/>
      <c r="GR151" s="568"/>
      <c r="GS151" s="568"/>
      <c r="GT151" s="568"/>
      <c r="GU151" s="568"/>
      <c r="GV151" s="568"/>
      <c r="GW151" s="568"/>
      <c r="GX151" s="568"/>
      <c r="GY151" s="568"/>
      <c r="GZ151" s="568"/>
      <c r="HA151" s="568"/>
      <c r="HB151" s="568"/>
      <c r="HC151" s="568"/>
      <c r="HD151" s="568"/>
      <c r="HE151" s="568"/>
      <c r="HF151" s="568"/>
      <c r="HG151" s="568"/>
      <c r="HH151" s="568"/>
      <c r="HI151" s="568"/>
      <c r="HJ151" s="568"/>
      <c r="HK151" s="568"/>
      <c r="HL151" s="568"/>
      <c r="HM151" s="568"/>
      <c r="HN151" s="568"/>
      <c r="HO151" s="568"/>
      <c r="HP151" s="568"/>
      <c r="HQ151" s="568"/>
      <c r="HR151" s="568"/>
      <c r="HS151" s="568"/>
      <c r="HT151" s="568"/>
      <c r="HU151" s="568"/>
    </row>
    <row r="152" spans="2:229" s="578" customFormat="1">
      <c r="B152" s="591"/>
      <c r="AL152" s="568"/>
      <c r="AM152" s="568"/>
      <c r="AN152" s="568"/>
      <c r="AO152" s="568"/>
      <c r="AP152" s="568"/>
      <c r="AQ152" s="568"/>
      <c r="AR152" s="568"/>
      <c r="AS152" s="568"/>
      <c r="AT152" s="568"/>
      <c r="AU152" s="568"/>
      <c r="AV152" s="568"/>
      <c r="AW152" s="568"/>
      <c r="AX152" s="568"/>
      <c r="AY152" s="568"/>
      <c r="AZ152" s="568"/>
      <c r="BA152" s="568"/>
      <c r="BB152" s="568"/>
      <c r="BC152" s="568"/>
      <c r="BD152" s="568"/>
      <c r="BE152" s="568"/>
      <c r="BF152" s="568"/>
      <c r="BG152" s="568"/>
      <c r="BH152" s="568"/>
      <c r="BI152" s="568"/>
      <c r="BJ152" s="568"/>
      <c r="BK152" s="568"/>
      <c r="BL152" s="568"/>
      <c r="BM152" s="568"/>
      <c r="BN152" s="568"/>
      <c r="BO152" s="568"/>
      <c r="BP152" s="568"/>
      <c r="BQ152" s="568"/>
      <c r="BR152" s="568"/>
      <c r="BS152" s="568"/>
      <c r="BT152" s="568"/>
      <c r="BU152" s="568"/>
      <c r="BV152" s="568"/>
      <c r="BW152" s="568"/>
      <c r="BX152" s="568"/>
      <c r="BY152" s="568"/>
      <c r="BZ152" s="568"/>
      <c r="CA152" s="568"/>
      <c r="CB152" s="568"/>
      <c r="CC152" s="568"/>
      <c r="CD152" s="568"/>
      <c r="CE152" s="568"/>
      <c r="CF152" s="568"/>
      <c r="CG152" s="568"/>
      <c r="CH152" s="568"/>
      <c r="CI152" s="568"/>
      <c r="CJ152" s="568"/>
      <c r="CK152" s="568"/>
      <c r="CL152" s="568"/>
      <c r="CM152" s="568"/>
      <c r="CN152" s="568"/>
      <c r="CO152" s="568"/>
      <c r="CP152" s="568"/>
      <c r="CQ152" s="568"/>
      <c r="CR152" s="568"/>
      <c r="CS152" s="568"/>
      <c r="CT152" s="568"/>
      <c r="CU152" s="568"/>
      <c r="CV152" s="568"/>
      <c r="CW152" s="568"/>
      <c r="CX152" s="568"/>
      <c r="CY152" s="568"/>
      <c r="CZ152" s="568"/>
      <c r="DA152" s="568"/>
      <c r="DB152" s="568"/>
      <c r="DC152" s="568"/>
      <c r="DD152" s="568"/>
      <c r="DE152" s="568"/>
      <c r="DF152" s="568"/>
      <c r="DG152" s="568"/>
      <c r="DH152" s="568"/>
      <c r="DI152" s="568"/>
      <c r="DJ152" s="568"/>
      <c r="DK152" s="568"/>
      <c r="DL152" s="568"/>
      <c r="DM152" s="568"/>
      <c r="DN152" s="568"/>
      <c r="DO152" s="568"/>
      <c r="DP152" s="568"/>
      <c r="DQ152" s="568"/>
      <c r="DR152" s="568"/>
      <c r="DS152" s="568"/>
      <c r="DT152" s="568"/>
      <c r="DU152" s="568"/>
      <c r="DV152" s="568"/>
      <c r="DW152" s="568"/>
      <c r="DX152" s="568"/>
      <c r="DY152" s="568"/>
      <c r="DZ152" s="568"/>
      <c r="EA152" s="568"/>
      <c r="EB152" s="568"/>
      <c r="EC152" s="568"/>
      <c r="ED152" s="568"/>
      <c r="EE152" s="568"/>
      <c r="EF152" s="568"/>
      <c r="EG152" s="568"/>
      <c r="EH152" s="568"/>
      <c r="EI152" s="568"/>
      <c r="EJ152" s="568"/>
      <c r="EK152" s="568"/>
      <c r="EL152" s="568"/>
      <c r="EM152" s="568"/>
      <c r="EN152" s="568"/>
      <c r="EO152" s="568"/>
      <c r="EP152" s="568"/>
      <c r="EQ152" s="568"/>
      <c r="ER152" s="568"/>
      <c r="ES152" s="568"/>
      <c r="ET152" s="568"/>
      <c r="EU152" s="568"/>
      <c r="EV152" s="568"/>
      <c r="EW152" s="568"/>
      <c r="EX152" s="568"/>
      <c r="EY152" s="568"/>
      <c r="EZ152" s="568"/>
      <c r="FA152" s="568"/>
      <c r="FB152" s="568"/>
      <c r="FC152" s="568"/>
      <c r="FD152" s="568"/>
      <c r="FE152" s="568"/>
      <c r="FF152" s="568"/>
      <c r="FG152" s="568"/>
      <c r="FH152" s="568"/>
      <c r="FI152" s="568"/>
      <c r="FJ152" s="568"/>
      <c r="FK152" s="568"/>
      <c r="FL152" s="568"/>
      <c r="FM152" s="568"/>
      <c r="FN152" s="568"/>
      <c r="FO152" s="568"/>
      <c r="FP152" s="568"/>
      <c r="FQ152" s="568"/>
      <c r="FR152" s="568"/>
      <c r="FS152" s="568"/>
      <c r="FT152" s="568"/>
      <c r="FU152" s="568"/>
      <c r="FV152" s="568"/>
      <c r="FW152" s="568"/>
      <c r="FX152" s="568"/>
      <c r="FY152" s="568"/>
      <c r="FZ152" s="568"/>
      <c r="GA152" s="568"/>
      <c r="GB152" s="568"/>
      <c r="GC152" s="568"/>
      <c r="GD152" s="568"/>
      <c r="GE152" s="568"/>
      <c r="GF152" s="568"/>
      <c r="GG152" s="568"/>
      <c r="GH152" s="568"/>
      <c r="GI152" s="568"/>
      <c r="GJ152" s="568"/>
      <c r="GK152" s="568"/>
      <c r="GL152" s="568"/>
      <c r="GM152" s="568"/>
      <c r="GN152" s="568"/>
      <c r="GO152" s="568"/>
      <c r="GP152" s="568"/>
      <c r="GQ152" s="568"/>
      <c r="GR152" s="568"/>
      <c r="GS152" s="568"/>
      <c r="GT152" s="568"/>
      <c r="GU152" s="568"/>
      <c r="GV152" s="568"/>
      <c r="GW152" s="568"/>
      <c r="GX152" s="568"/>
      <c r="GY152" s="568"/>
      <c r="GZ152" s="568"/>
      <c r="HA152" s="568"/>
      <c r="HB152" s="568"/>
      <c r="HC152" s="568"/>
      <c r="HD152" s="568"/>
      <c r="HE152" s="568"/>
      <c r="HF152" s="568"/>
      <c r="HG152" s="568"/>
      <c r="HH152" s="568"/>
      <c r="HI152" s="568"/>
      <c r="HJ152" s="568"/>
      <c r="HK152" s="568"/>
      <c r="HL152" s="568"/>
      <c r="HM152" s="568"/>
      <c r="HN152" s="568"/>
      <c r="HO152" s="568"/>
      <c r="HP152" s="568"/>
      <c r="HQ152" s="568"/>
      <c r="HR152" s="568"/>
      <c r="HS152" s="568"/>
      <c r="HT152" s="568"/>
      <c r="HU152" s="568"/>
    </row>
    <row r="153" spans="2:229" s="578" customFormat="1">
      <c r="B153" s="591"/>
      <c r="AL153" s="568"/>
      <c r="AM153" s="568"/>
      <c r="AN153" s="568"/>
      <c r="AO153" s="568"/>
      <c r="AP153" s="568"/>
      <c r="AQ153" s="568"/>
      <c r="AR153" s="568"/>
      <c r="AS153" s="568"/>
      <c r="AT153" s="568"/>
      <c r="AU153" s="568"/>
      <c r="AV153" s="568"/>
      <c r="AW153" s="568"/>
      <c r="AX153" s="568"/>
      <c r="AY153" s="568"/>
      <c r="AZ153" s="568"/>
      <c r="BA153" s="568"/>
      <c r="BB153" s="568"/>
      <c r="BC153" s="568"/>
      <c r="BD153" s="568"/>
      <c r="BE153" s="568"/>
      <c r="BF153" s="568"/>
      <c r="BG153" s="568"/>
      <c r="BH153" s="568"/>
      <c r="BI153" s="568"/>
      <c r="BJ153" s="568"/>
      <c r="BK153" s="568"/>
      <c r="BL153" s="568"/>
      <c r="BM153" s="568"/>
      <c r="BN153" s="568"/>
      <c r="BO153" s="568"/>
      <c r="BP153" s="568"/>
      <c r="BQ153" s="568"/>
      <c r="BR153" s="568"/>
      <c r="BS153" s="568"/>
      <c r="BT153" s="568"/>
      <c r="BU153" s="568"/>
      <c r="BV153" s="568"/>
      <c r="BW153" s="568"/>
      <c r="BX153" s="568"/>
      <c r="BY153" s="568"/>
      <c r="BZ153" s="568"/>
      <c r="CA153" s="568"/>
      <c r="CB153" s="568"/>
      <c r="CC153" s="568"/>
      <c r="CD153" s="568"/>
      <c r="CE153" s="568"/>
      <c r="CF153" s="568"/>
      <c r="CG153" s="568"/>
      <c r="CH153" s="568"/>
      <c r="CI153" s="568"/>
      <c r="CJ153" s="568"/>
      <c r="CK153" s="568"/>
      <c r="CL153" s="568"/>
      <c r="CM153" s="568"/>
      <c r="CN153" s="568"/>
      <c r="CO153" s="568"/>
      <c r="CP153" s="568"/>
      <c r="CQ153" s="568"/>
      <c r="CR153" s="568"/>
      <c r="CS153" s="568"/>
      <c r="CT153" s="568"/>
      <c r="CU153" s="568"/>
      <c r="CV153" s="568"/>
      <c r="CW153" s="568"/>
      <c r="CX153" s="568"/>
      <c r="CY153" s="568"/>
      <c r="CZ153" s="568"/>
      <c r="DA153" s="568"/>
      <c r="DB153" s="568"/>
      <c r="DC153" s="568"/>
      <c r="DD153" s="568"/>
      <c r="DE153" s="568"/>
      <c r="DF153" s="568"/>
      <c r="DG153" s="568"/>
      <c r="DH153" s="568"/>
      <c r="DI153" s="568"/>
      <c r="DJ153" s="568"/>
      <c r="DK153" s="568"/>
      <c r="DL153" s="568"/>
      <c r="DM153" s="568"/>
      <c r="DN153" s="568"/>
      <c r="DO153" s="568"/>
      <c r="DP153" s="568"/>
      <c r="DQ153" s="568"/>
      <c r="DR153" s="568"/>
      <c r="DS153" s="568"/>
      <c r="DT153" s="568"/>
      <c r="DU153" s="568"/>
      <c r="DV153" s="568"/>
      <c r="DW153" s="568"/>
      <c r="DX153" s="568"/>
      <c r="DY153" s="568"/>
      <c r="DZ153" s="568"/>
      <c r="EA153" s="568"/>
      <c r="EB153" s="568"/>
      <c r="EC153" s="568"/>
      <c r="ED153" s="568"/>
      <c r="EE153" s="568"/>
      <c r="EF153" s="568"/>
      <c r="EG153" s="568"/>
      <c r="EH153" s="568"/>
      <c r="EI153" s="568"/>
      <c r="EJ153" s="568"/>
      <c r="EK153" s="568"/>
      <c r="EL153" s="568"/>
      <c r="EM153" s="568"/>
      <c r="EN153" s="568"/>
      <c r="EO153" s="568"/>
      <c r="EP153" s="568"/>
      <c r="EQ153" s="568"/>
      <c r="ER153" s="568"/>
      <c r="ES153" s="568"/>
      <c r="ET153" s="568"/>
      <c r="EU153" s="568"/>
      <c r="EV153" s="568"/>
      <c r="EW153" s="568"/>
      <c r="EX153" s="568"/>
      <c r="EY153" s="568"/>
      <c r="EZ153" s="568"/>
      <c r="FA153" s="568"/>
      <c r="FB153" s="568"/>
      <c r="FC153" s="568"/>
      <c r="FD153" s="568"/>
      <c r="FE153" s="568"/>
      <c r="FF153" s="568"/>
      <c r="FG153" s="568"/>
      <c r="FH153" s="568"/>
      <c r="FI153" s="568"/>
      <c r="FJ153" s="568"/>
      <c r="FK153" s="568"/>
      <c r="FL153" s="568"/>
      <c r="FM153" s="568"/>
      <c r="FN153" s="568"/>
      <c r="FO153" s="568"/>
      <c r="FP153" s="568"/>
      <c r="FQ153" s="568"/>
      <c r="FR153" s="568"/>
      <c r="FS153" s="568"/>
      <c r="FT153" s="568"/>
      <c r="FU153" s="568"/>
      <c r="FV153" s="568"/>
      <c r="FW153" s="568"/>
      <c r="FX153" s="568"/>
      <c r="FY153" s="568"/>
      <c r="FZ153" s="568"/>
      <c r="GA153" s="568"/>
      <c r="GB153" s="568"/>
      <c r="GC153" s="568"/>
      <c r="GD153" s="568"/>
      <c r="GE153" s="568"/>
      <c r="GF153" s="568"/>
      <c r="GG153" s="568"/>
      <c r="GH153" s="568"/>
      <c r="GI153" s="568"/>
      <c r="GJ153" s="568"/>
      <c r="GK153" s="568"/>
      <c r="GL153" s="568"/>
      <c r="GM153" s="568"/>
      <c r="GN153" s="568"/>
      <c r="GO153" s="568"/>
      <c r="GP153" s="568"/>
      <c r="GQ153" s="568"/>
      <c r="GR153" s="568"/>
      <c r="GS153" s="568"/>
      <c r="GT153" s="568"/>
      <c r="GU153" s="568"/>
      <c r="GV153" s="568"/>
      <c r="GW153" s="568"/>
      <c r="GX153" s="568"/>
      <c r="GY153" s="568"/>
      <c r="GZ153" s="568"/>
      <c r="HA153" s="568"/>
      <c r="HB153" s="568"/>
      <c r="HC153" s="568"/>
      <c r="HD153" s="568"/>
      <c r="HE153" s="568"/>
      <c r="HF153" s="568"/>
      <c r="HG153" s="568"/>
      <c r="HH153" s="568"/>
      <c r="HI153" s="568"/>
      <c r="HJ153" s="568"/>
      <c r="HK153" s="568"/>
      <c r="HL153" s="568"/>
      <c r="HM153" s="568"/>
      <c r="HN153" s="568"/>
      <c r="HO153" s="568"/>
      <c r="HP153" s="568"/>
      <c r="HQ153" s="568"/>
      <c r="HR153" s="568"/>
      <c r="HS153" s="568"/>
      <c r="HT153" s="568"/>
      <c r="HU153" s="568"/>
    </row>
    <row r="154" spans="2:229" s="578" customFormat="1">
      <c r="B154" s="591"/>
      <c r="AL154" s="568"/>
      <c r="AM154" s="568"/>
      <c r="AN154" s="568"/>
      <c r="AO154" s="568"/>
      <c r="AP154" s="568"/>
      <c r="AQ154" s="568"/>
      <c r="AR154" s="568"/>
      <c r="AS154" s="568"/>
      <c r="AT154" s="568"/>
      <c r="AU154" s="568"/>
      <c r="AV154" s="568"/>
      <c r="AW154" s="568"/>
      <c r="AX154" s="568"/>
      <c r="AY154" s="568"/>
      <c r="AZ154" s="568"/>
      <c r="BA154" s="568"/>
      <c r="BB154" s="568"/>
      <c r="BC154" s="568"/>
      <c r="BD154" s="568"/>
      <c r="BE154" s="568"/>
      <c r="BF154" s="568"/>
      <c r="BG154" s="568"/>
      <c r="BH154" s="568"/>
      <c r="BI154" s="568"/>
      <c r="BJ154" s="568"/>
      <c r="BK154" s="568"/>
      <c r="BL154" s="568"/>
      <c r="BM154" s="568"/>
      <c r="BN154" s="568"/>
      <c r="BO154" s="568"/>
      <c r="BP154" s="568"/>
      <c r="BQ154" s="568"/>
      <c r="BR154" s="568"/>
      <c r="BS154" s="568"/>
      <c r="BT154" s="568"/>
      <c r="BU154" s="568"/>
      <c r="BV154" s="568"/>
      <c r="BW154" s="568"/>
      <c r="BX154" s="568"/>
      <c r="BY154" s="568"/>
      <c r="BZ154" s="568"/>
      <c r="CA154" s="568"/>
      <c r="CB154" s="568"/>
      <c r="CC154" s="568"/>
      <c r="CD154" s="568"/>
      <c r="CE154" s="568"/>
      <c r="CF154" s="568"/>
      <c r="CG154" s="568"/>
      <c r="CH154" s="568"/>
      <c r="CI154" s="568"/>
      <c r="CJ154" s="568"/>
      <c r="CK154" s="568"/>
      <c r="CL154" s="568"/>
      <c r="CM154" s="568"/>
      <c r="CN154" s="568"/>
      <c r="CO154" s="568"/>
      <c r="CP154" s="568"/>
      <c r="CQ154" s="568"/>
      <c r="CR154" s="568"/>
      <c r="CS154" s="568"/>
      <c r="CT154" s="568"/>
      <c r="CU154" s="568"/>
      <c r="CV154" s="568"/>
      <c r="CW154" s="568"/>
      <c r="CX154" s="568"/>
      <c r="CY154" s="568"/>
      <c r="CZ154" s="568"/>
      <c r="DA154" s="568"/>
      <c r="DB154" s="568"/>
      <c r="DC154" s="568"/>
      <c r="DD154" s="568"/>
      <c r="DE154" s="568"/>
      <c r="DF154" s="568"/>
      <c r="DG154" s="568"/>
      <c r="DH154" s="568"/>
      <c r="DI154" s="568"/>
      <c r="DJ154" s="568"/>
      <c r="DK154" s="568"/>
      <c r="DL154" s="568"/>
      <c r="DM154" s="568"/>
      <c r="DN154" s="568"/>
      <c r="DO154" s="568"/>
      <c r="DP154" s="568"/>
      <c r="DQ154" s="568"/>
      <c r="DR154" s="568"/>
      <c r="DS154" s="568"/>
      <c r="DT154" s="568"/>
      <c r="DU154" s="568"/>
      <c r="DV154" s="568"/>
      <c r="DW154" s="568"/>
      <c r="DX154" s="568"/>
      <c r="DY154" s="568"/>
      <c r="DZ154" s="568"/>
      <c r="EA154" s="568"/>
      <c r="EB154" s="568"/>
      <c r="EC154" s="568"/>
      <c r="ED154" s="568"/>
      <c r="EE154" s="568"/>
      <c r="EF154" s="568"/>
      <c r="EG154" s="568"/>
      <c r="EH154" s="568"/>
      <c r="EI154" s="568"/>
      <c r="EJ154" s="568"/>
      <c r="EK154" s="568"/>
      <c r="EL154" s="568"/>
      <c r="EM154" s="568"/>
      <c r="EN154" s="568"/>
      <c r="EO154" s="568"/>
      <c r="EP154" s="568"/>
      <c r="EQ154" s="568"/>
      <c r="ER154" s="568"/>
      <c r="ES154" s="568"/>
      <c r="ET154" s="568"/>
      <c r="EU154" s="568"/>
      <c r="EV154" s="568"/>
      <c r="EW154" s="568"/>
      <c r="EX154" s="568"/>
      <c r="EY154" s="568"/>
      <c r="EZ154" s="568"/>
      <c r="FA154" s="568"/>
      <c r="FB154" s="568"/>
      <c r="FC154" s="568"/>
      <c r="FD154" s="568"/>
      <c r="FE154" s="568"/>
      <c r="FF154" s="568"/>
      <c r="FG154" s="568"/>
      <c r="FH154" s="568"/>
      <c r="FI154" s="568"/>
      <c r="FJ154" s="568"/>
      <c r="FK154" s="568"/>
      <c r="FL154" s="568"/>
      <c r="FM154" s="568"/>
      <c r="FN154" s="568"/>
      <c r="FO154" s="568"/>
      <c r="FP154" s="568"/>
      <c r="FQ154" s="568"/>
      <c r="FR154" s="568"/>
      <c r="FS154" s="568"/>
      <c r="FT154" s="568"/>
      <c r="FU154" s="568"/>
      <c r="FV154" s="568"/>
      <c r="FW154" s="568"/>
      <c r="FX154" s="568"/>
      <c r="FY154" s="568"/>
      <c r="FZ154" s="568"/>
      <c r="GA154" s="568"/>
      <c r="GB154" s="568"/>
      <c r="GC154" s="568"/>
      <c r="GD154" s="568"/>
      <c r="GE154" s="568"/>
      <c r="GF154" s="568"/>
      <c r="GG154" s="568"/>
      <c r="GH154" s="568"/>
      <c r="GI154" s="568"/>
      <c r="GJ154" s="568"/>
      <c r="GK154" s="568"/>
      <c r="GL154" s="568"/>
      <c r="GM154" s="568"/>
      <c r="GN154" s="568"/>
      <c r="GO154" s="568"/>
      <c r="GP154" s="568"/>
      <c r="GQ154" s="568"/>
      <c r="GR154" s="568"/>
      <c r="GS154" s="568"/>
      <c r="GT154" s="568"/>
      <c r="GU154" s="568"/>
      <c r="GV154" s="568"/>
      <c r="GW154" s="568"/>
      <c r="GX154" s="568"/>
      <c r="GY154" s="568"/>
      <c r="GZ154" s="568"/>
      <c r="HA154" s="568"/>
      <c r="HB154" s="568"/>
      <c r="HC154" s="568"/>
      <c r="HD154" s="568"/>
      <c r="HE154" s="568"/>
      <c r="HF154" s="568"/>
      <c r="HG154" s="568"/>
      <c r="HH154" s="568"/>
      <c r="HI154" s="568"/>
      <c r="HJ154" s="568"/>
      <c r="HK154" s="568"/>
      <c r="HL154" s="568"/>
      <c r="HM154" s="568"/>
      <c r="HN154" s="568"/>
      <c r="HO154" s="568"/>
      <c r="HP154" s="568"/>
      <c r="HQ154" s="568"/>
      <c r="HR154" s="568"/>
      <c r="HS154" s="568"/>
      <c r="HT154" s="568"/>
      <c r="HU154" s="568"/>
    </row>
    <row r="155" spans="2:229" s="578" customFormat="1">
      <c r="B155" s="591"/>
      <c r="AL155" s="568"/>
      <c r="AM155" s="568"/>
      <c r="AN155" s="568"/>
      <c r="AO155" s="568"/>
      <c r="AP155" s="568"/>
      <c r="AQ155" s="568"/>
      <c r="AR155" s="568"/>
      <c r="AS155" s="568"/>
      <c r="AT155" s="568"/>
      <c r="AU155" s="568"/>
      <c r="AV155" s="568"/>
      <c r="AW155" s="568"/>
      <c r="AX155" s="568"/>
      <c r="AY155" s="568"/>
      <c r="AZ155" s="568"/>
      <c r="BA155" s="568"/>
      <c r="BB155" s="568"/>
      <c r="BC155" s="568"/>
      <c r="BD155" s="568"/>
      <c r="BE155" s="568"/>
      <c r="BF155" s="568"/>
      <c r="BG155" s="568"/>
      <c r="BH155" s="568"/>
      <c r="BI155" s="568"/>
      <c r="BJ155" s="568"/>
      <c r="BK155" s="568"/>
      <c r="BL155" s="568"/>
      <c r="BM155" s="568"/>
      <c r="BN155" s="568"/>
      <c r="BO155" s="568"/>
      <c r="BP155" s="568"/>
      <c r="BQ155" s="568"/>
      <c r="BR155" s="568"/>
      <c r="BS155" s="568"/>
      <c r="BT155" s="568"/>
      <c r="BU155" s="568"/>
      <c r="BV155" s="568"/>
      <c r="BW155" s="568"/>
      <c r="BX155" s="568"/>
      <c r="BY155" s="568"/>
      <c r="BZ155" s="568"/>
      <c r="CA155" s="568"/>
      <c r="CB155" s="568"/>
      <c r="CC155" s="568"/>
      <c r="CD155" s="568"/>
      <c r="CE155" s="568"/>
      <c r="CF155" s="568"/>
      <c r="CG155" s="568"/>
      <c r="CH155" s="568"/>
      <c r="CI155" s="568"/>
      <c r="CJ155" s="568"/>
      <c r="CK155" s="568"/>
      <c r="CL155" s="568"/>
      <c r="CM155" s="568"/>
      <c r="CN155" s="568"/>
      <c r="CO155" s="568"/>
      <c r="CP155" s="568"/>
      <c r="CQ155" s="568"/>
      <c r="CR155" s="568"/>
      <c r="CS155" s="568"/>
      <c r="CT155" s="568"/>
      <c r="CU155" s="568"/>
      <c r="CV155" s="568"/>
      <c r="CW155" s="568"/>
      <c r="CX155" s="568"/>
      <c r="CY155" s="568"/>
      <c r="CZ155" s="568"/>
      <c r="DA155" s="568"/>
      <c r="DB155" s="568"/>
      <c r="DC155" s="568"/>
      <c r="DD155" s="568"/>
      <c r="DE155" s="568"/>
      <c r="DF155" s="568"/>
      <c r="DG155" s="568"/>
      <c r="DH155" s="568"/>
      <c r="DI155" s="568"/>
      <c r="DJ155" s="568"/>
      <c r="DK155" s="568"/>
      <c r="DL155" s="568"/>
      <c r="DM155" s="568"/>
      <c r="DN155" s="568"/>
      <c r="DO155" s="568"/>
      <c r="DP155" s="568"/>
      <c r="DQ155" s="568"/>
      <c r="DR155" s="568"/>
      <c r="DS155" s="568"/>
      <c r="DT155" s="568"/>
      <c r="DU155" s="568"/>
      <c r="DV155" s="568"/>
      <c r="DW155" s="568"/>
      <c r="DX155" s="568"/>
      <c r="DY155" s="568"/>
      <c r="DZ155" s="568"/>
      <c r="EA155" s="568"/>
      <c r="EB155" s="568"/>
      <c r="EC155" s="568"/>
      <c r="ED155" s="568"/>
      <c r="EE155" s="568"/>
      <c r="EF155" s="568"/>
      <c r="EG155" s="568"/>
      <c r="EH155" s="568"/>
      <c r="EI155" s="568"/>
      <c r="EJ155" s="568"/>
      <c r="EK155" s="568"/>
      <c r="EL155" s="568"/>
      <c r="EM155" s="568"/>
      <c r="EN155" s="568"/>
      <c r="EO155" s="568"/>
      <c r="EP155" s="568"/>
      <c r="EQ155" s="568"/>
      <c r="ER155" s="568"/>
      <c r="ES155" s="568"/>
      <c r="ET155" s="568"/>
      <c r="EU155" s="568"/>
      <c r="EV155" s="568"/>
      <c r="EW155" s="568"/>
      <c r="EX155" s="568"/>
      <c r="EY155" s="568"/>
      <c r="EZ155" s="568"/>
      <c r="FA155" s="568"/>
      <c r="FB155" s="568"/>
      <c r="FC155" s="568"/>
      <c r="FD155" s="568"/>
      <c r="FE155" s="568"/>
      <c r="FF155" s="568"/>
      <c r="FG155" s="568"/>
      <c r="FH155" s="568"/>
      <c r="FI155" s="568"/>
      <c r="FJ155" s="568"/>
      <c r="FK155" s="568"/>
      <c r="FL155" s="568"/>
      <c r="FM155" s="568"/>
      <c r="FN155" s="568"/>
      <c r="FO155" s="568"/>
      <c r="FP155" s="568"/>
      <c r="FQ155" s="568"/>
      <c r="FR155" s="568"/>
      <c r="FS155" s="568"/>
      <c r="FT155" s="568"/>
      <c r="FU155" s="568"/>
      <c r="FV155" s="568"/>
      <c r="FW155" s="568"/>
      <c r="FX155" s="568"/>
      <c r="FY155" s="568"/>
      <c r="FZ155" s="568"/>
      <c r="GA155" s="568"/>
      <c r="GB155" s="568"/>
      <c r="GC155" s="568"/>
      <c r="GD155" s="568"/>
      <c r="GE155" s="568"/>
      <c r="GF155" s="568"/>
      <c r="GG155" s="568"/>
      <c r="GH155" s="568"/>
      <c r="GI155" s="568"/>
      <c r="GJ155" s="568"/>
      <c r="GK155" s="568"/>
      <c r="GL155" s="568"/>
      <c r="GM155" s="568"/>
      <c r="GN155" s="568"/>
      <c r="GO155" s="568"/>
      <c r="GP155" s="568"/>
      <c r="GQ155" s="568"/>
      <c r="GR155" s="568"/>
      <c r="GS155" s="568"/>
      <c r="GT155" s="568"/>
      <c r="GU155" s="568"/>
      <c r="GV155" s="568"/>
      <c r="GW155" s="568"/>
      <c r="GX155" s="568"/>
      <c r="GY155" s="568"/>
      <c r="GZ155" s="568"/>
      <c r="HA155" s="568"/>
      <c r="HB155" s="568"/>
      <c r="HC155" s="568"/>
      <c r="HD155" s="568"/>
      <c r="HE155" s="568"/>
      <c r="HF155" s="568"/>
      <c r="HG155" s="568"/>
      <c r="HH155" s="568"/>
      <c r="HI155" s="568"/>
      <c r="HJ155" s="568"/>
      <c r="HK155" s="568"/>
      <c r="HL155" s="568"/>
      <c r="HM155" s="568"/>
      <c r="HN155" s="568"/>
      <c r="HO155" s="568"/>
      <c r="HP155" s="568"/>
      <c r="HQ155" s="568"/>
      <c r="HR155" s="568"/>
      <c r="HS155" s="568"/>
      <c r="HT155" s="568"/>
      <c r="HU155" s="568"/>
    </row>
    <row r="156" spans="2:229" s="578" customFormat="1">
      <c r="B156" s="591"/>
      <c r="AL156" s="568"/>
      <c r="AM156" s="568"/>
      <c r="AN156" s="568"/>
      <c r="AO156" s="568"/>
      <c r="AP156" s="568"/>
      <c r="AQ156" s="568"/>
      <c r="AR156" s="568"/>
      <c r="AS156" s="568"/>
      <c r="AT156" s="568"/>
      <c r="AU156" s="568"/>
      <c r="AV156" s="568"/>
      <c r="AW156" s="568"/>
      <c r="AX156" s="568"/>
      <c r="AY156" s="568"/>
      <c r="AZ156" s="568"/>
      <c r="BA156" s="568"/>
      <c r="BB156" s="568"/>
      <c r="BC156" s="568"/>
      <c r="BD156" s="568"/>
      <c r="BE156" s="568"/>
      <c r="BF156" s="568"/>
      <c r="BG156" s="568"/>
      <c r="BH156" s="568"/>
      <c r="BI156" s="568"/>
      <c r="BJ156" s="568"/>
      <c r="BK156" s="568"/>
      <c r="BL156" s="568"/>
      <c r="BM156" s="568"/>
      <c r="BN156" s="568"/>
      <c r="BO156" s="568"/>
      <c r="BP156" s="568"/>
      <c r="BQ156" s="568"/>
      <c r="BR156" s="568"/>
      <c r="BS156" s="568"/>
      <c r="BT156" s="568"/>
      <c r="BU156" s="568"/>
      <c r="BV156" s="568"/>
      <c r="BW156" s="568"/>
      <c r="BX156" s="568"/>
      <c r="BY156" s="568"/>
      <c r="BZ156" s="568"/>
      <c r="CA156" s="568"/>
      <c r="CB156" s="568"/>
      <c r="CC156" s="568"/>
      <c r="CD156" s="568"/>
      <c r="CE156" s="568"/>
      <c r="CF156" s="568"/>
      <c r="CG156" s="568"/>
      <c r="CH156" s="568"/>
      <c r="CI156" s="568"/>
      <c r="CJ156" s="568"/>
      <c r="CK156" s="568"/>
      <c r="CL156" s="568"/>
      <c r="CM156" s="568"/>
      <c r="CN156" s="568"/>
      <c r="CO156" s="568"/>
      <c r="CP156" s="568"/>
      <c r="CQ156" s="568"/>
      <c r="CR156" s="568"/>
      <c r="CS156" s="568"/>
      <c r="CT156" s="568"/>
      <c r="CU156" s="568"/>
      <c r="CV156" s="568"/>
      <c r="CW156" s="568"/>
      <c r="CX156" s="568"/>
      <c r="CY156" s="568"/>
      <c r="CZ156" s="568"/>
      <c r="DA156" s="568"/>
      <c r="DB156" s="568"/>
      <c r="DC156" s="568"/>
      <c r="DD156" s="568"/>
      <c r="DE156" s="568"/>
      <c r="DF156" s="568"/>
      <c r="DG156" s="568"/>
      <c r="DH156" s="568"/>
      <c r="DI156" s="568"/>
      <c r="DJ156" s="568"/>
      <c r="DK156" s="568"/>
      <c r="DL156" s="568"/>
      <c r="DM156" s="568"/>
      <c r="DN156" s="568"/>
      <c r="DO156" s="568"/>
      <c r="DP156" s="568"/>
      <c r="DQ156" s="568"/>
      <c r="DR156" s="568"/>
      <c r="DS156" s="568"/>
      <c r="DT156" s="568"/>
      <c r="DU156" s="568"/>
      <c r="DV156" s="568"/>
      <c r="DW156" s="568"/>
      <c r="DX156" s="568"/>
      <c r="DY156" s="568"/>
      <c r="DZ156" s="568"/>
      <c r="EA156" s="568"/>
      <c r="EB156" s="568"/>
      <c r="EC156" s="568"/>
      <c r="ED156" s="568"/>
      <c r="EE156" s="568"/>
      <c r="EF156" s="568"/>
      <c r="EG156" s="568"/>
      <c r="EH156" s="568"/>
      <c r="EI156" s="568"/>
      <c r="EJ156" s="568"/>
      <c r="EK156" s="568"/>
      <c r="EL156" s="568"/>
      <c r="EM156" s="568"/>
      <c r="EN156" s="568"/>
      <c r="EO156" s="568"/>
      <c r="EP156" s="568"/>
      <c r="EQ156" s="568"/>
      <c r="ER156" s="568"/>
      <c r="ES156" s="568"/>
      <c r="ET156" s="568"/>
      <c r="EU156" s="568"/>
      <c r="EV156" s="568"/>
      <c r="EW156" s="568"/>
      <c r="EX156" s="568"/>
      <c r="EY156" s="568"/>
      <c r="EZ156" s="568"/>
      <c r="FA156" s="568"/>
      <c r="FB156" s="568"/>
      <c r="FC156" s="568"/>
      <c r="FD156" s="568"/>
      <c r="FE156" s="568"/>
      <c r="FF156" s="568"/>
      <c r="FG156" s="568"/>
      <c r="FH156" s="568"/>
      <c r="FI156" s="568"/>
      <c r="FJ156" s="568"/>
      <c r="FK156" s="568"/>
      <c r="FL156" s="568"/>
      <c r="FM156" s="568"/>
      <c r="FN156" s="568"/>
      <c r="FO156" s="568"/>
      <c r="FP156" s="568"/>
      <c r="FQ156" s="568"/>
      <c r="FR156" s="568"/>
      <c r="FS156" s="568"/>
      <c r="FT156" s="568"/>
      <c r="FU156" s="568"/>
      <c r="FV156" s="568"/>
      <c r="FW156" s="568"/>
      <c r="FX156" s="568"/>
      <c r="FY156" s="568"/>
      <c r="FZ156" s="568"/>
      <c r="GA156" s="568"/>
      <c r="GB156" s="568"/>
      <c r="GC156" s="568"/>
      <c r="GD156" s="568"/>
      <c r="GE156" s="568"/>
      <c r="GF156" s="568"/>
      <c r="GG156" s="568"/>
      <c r="GH156" s="568"/>
      <c r="GI156" s="568"/>
      <c r="GJ156" s="568"/>
      <c r="GK156" s="568"/>
      <c r="GL156" s="568"/>
      <c r="GM156" s="568"/>
      <c r="GN156" s="568"/>
      <c r="GO156" s="568"/>
      <c r="GP156" s="568"/>
      <c r="GQ156" s="568"/>
      <c r="GR156" s="568"/>
      <c r="GS156" s="568"/>
      <c r="GT156" s="568"/>
      <c r="GU156" s="568"/>
      <c r="GV156" s="568"/>
      <c r="GW156" s="568"/>
      <c r="GX156" s="568"/>
      <c r="GY156" s="568"/>
      <c r="GZ156" s="568"/>
      <c r="HA156" s="568"/>
      <c r="HB156" s="568"/>
      <c r="HC156" s="568"/>
      <c r="HD156" s="568"/>
      <c r="HE156" s="568"/>
      <c r="HF156" s="568"/>
      <c r="HG156" s="568"/>
      <c r="HH156" s="568"/>
      <c r="HI156" s="568"/>
      <c r="HJ156" s="568"/>
      <c r="HK156" s="568"/>
      <c r="HL156" s="568"/>
      <c r="HM156" s="568"/>
      <c r="HN156" s="568"/>
      <c r="HO156" s="568"/>
      <c r="HP156" s="568"/>
      <c r="HQ156" s="568"/>
      <c r="HR156" s="568"/>
      <c r="HS156" s="568"/>
      <c r="HT156" s="568"/>
      <c r="HU156" s="568"/>
    </row>
    <row r="157" spans="2:229" s="578" customFormat="1">
      <c r="B157" s="591"/>
      <c r="AL157" s="568"/>
      <c r="AM157" s="568"/>
      <c r="AN157" s="568"/>
      <c r="AO157" s="568"/>
      <c r="AP157" s="568"/>
      <c r="AQ157" s="568"/>
      <c r="AR157" s="568"/>
      <c r="AS157" s="568"/>
      <c r="AT157" s="568"/>
      <c r="AU157" s="568"/>
      <c r="AV157" s="568"/>
      <c r="AW157" s="568"/>
      <c r="AX157" s="568"/>
      <c r="AY157" s="568"/>
      <c r="AZ157" s="568"/>
      <c r="BA157" s="568"/>
      <c r="BB157" s="568"/>
      <c r="BC157" s="568"/>
      <c r="BD157" s="568"/>
      <c r="BE157" s="568"/>
      <c r="BF157" s="568"/>
      <c r="BG157" s="568"/>
      <c r="BH157" s="568"/>
      <c r="BI157" s="568"/>
      <c r="BJ157" s="568"/>
      <c r="BK157" s="568"/>
      <c r="BL157" s="568"/>
      <c r="BM157" s="568"/>
      <c r="BN157" s="568"/>
      <c r="BO157" s="568"/>
      <c r="BP157" s="568"/>
      <c r="BQ157" s="568"/>
      <c r="BR157" s="568"/>
      <c r="BS157" s="568"/>
      <c r="BT157" s="568"/>
      <c r="BU157" s="568"/>
      <c r="BV157" s="568"/>
      <c r="BW157" s="568"/>
      <c r="BX157" s="568"/>
      <c r="BY157" s="568"/>
      <c r="BZ157" s="568"/>
      <c r="CA157" s="568"/>
      <c r="CB157" s="568"/>
      <c r="CC157" s="568"/>
      <c r="CD157" s="568"/>
      <c r="CE157" s="568"/>
      <c r="CF157" s="568"/>
      <c r="CG157" s="568"/>
      <c r="CH157" s="568"/>
      <c r="CI157" s="568"/>
      <c r="CJ157" s="568"/>
      <c r="CK157" s="568"/>
      <c r="CL157" s="568"/>
      <c r="CM157" s="568"/>
      <c r="CN157" s="568"/>
      <c r="CO157" s="568"/>
      <c r="CP157" s="568"/>
      <c r="CQ157" s="568"/>
      <c r="CR157" s="568"/>
      <c r="CS157" s="568"/>
      <c r="CT157" s="568"/>
      <c r="CU157" s="568"/>
      <c r="CV157" s="568"/>
      <c r="CW157" s="568"/>
      <c r="CX157" s="568"/>
      <c r="CY157" s="568"/>
      <c r="CZ157" s="568"/>
      <c r="DA157" s="568"/>
      <c r="DB157" s="568"/>
      <c r="DC157" s="568"/>
      <c r="DD157" s="568"/>
      <c r="DE157" s="568"/>
      <c r="DF157" s="568"/>
      <c r="DG157" s="568"/>
      <c r="DH157" s="568"/>
      <c r="DI157" s="568"/>
      <c r="DJ157" s="568"/>
      <c r="DK157" s="568"/>
      <c r="DL157" s="568"/>
      <c r="DM157" s="568"/>
      <c r="DN157" s="568"/>
      <c r="DO157" s="568"/>
      <c r="DP157" s="568"/>
      <c r="DQ157" s="568"/>
      <c r="DR157" s="568"/>
      <c r="DS157" s="568"/>
      <c r="DT157" s="568"/>
      <c r="DU157" s="568"/>
      <c r="DV157" s="568"/>
      <c r="DW157" s="568"/>
      <c r="DX157" s="568"/>
      <c r="DY157" s="568"/>
      <c r="DZ157" s="568"/>
      <c r="EA157" s="568"/>
      <c r="EB157" s="568"/>
      <c r="EC157" s="568"/>
      <c r="ED157" s="568"/>
      <c r="EE157" s="568"/>
      <c r="EF157" s="568"/>
      <c r="EG157" s="568"/>
      <c r="EH157" s="568"/>
      <c r="EI157" s="568"/>
      <c r="EJ157" s="568"/>
      <c r="EK157" s="568"/>
      <c r="EL157" s="568"/>
      <c r="EM157" s="568"/>
      <c r="EN157" s="568"/>
      <c r="EO157" s="568"/>
      <c r="EP157" s="568"/>
      <c r="EQ157" s="568"/>
      <c r="ER157" s="568"/>
      <c r="ES157" s="568"/>
      <c r="ET157" s="568"/>
      <c r="EU157" s="568"/>
      <c r="EV157" s="568"/>
      <c r="EW157" s="568"/>
      <c r="EX157" s="568"/>
      <c r="EY157" s="568"/>
      <c r="EZ157" s="568"/>
      <c r="FA157" s="568"/>
      <c r="FB157" s="568"/>
      <c r="FC157" s="568"/>
      <c r="FD157" s="568"/>
      <c r="FE157" s="568"/>
      <c r="FF157" s="568"/>
      <c r="FG157" s="568"/>
      <c r="FH157" s="568"/>
      <c r="FI157" s="568"/>
      <c r="FJ157" s="568"/>
      <c r="FK157" s="568"/>
      <c r="FL157" s="568"/>
      <c r="FM157" s="568"/>
      <c r="FN157" s="568"/>
      <c r="FO157" s="568"/>
      <c r="FP157" s="568"/>
      <c r="FQ157" s="568"/>
      <c r="FR157" s="568"/>
      <c r="FS157" s="568"/>
      <c r="FT157" s="568"/>
      <c r="FU157" s="568"/>
      <c r="FV157" s="568"/>
      <c r="FW157" s="568"/>
      <c r="FX157" s="568"/>
      <c r="FY157" s="568"/>
      <c r="FZ157" s="568"/>
      <c r="GA157" s="568"/>
      <c r="GB157" s="568"/>
      <c r="GC157" s="568"/>
      <c r="GD157" s="568"/>
      <c r="GE157" s="568"/>
      <c r="GF157" s="568"/>
      <c r="GG157" s="568"/>
      <c r="GH157" s="568"/>
      <c r="GI157" s="568"/>
      <c r="GJ157" s="568"/>
      <c r="GK157" s="568"/>
      <c r="GL157" s="568"/>
      <c r="GM157" s="568"/>
      <c r="GN157" s="568"/>
      <c r="GO157" s="568"/>
      <c r="GP157" s="568"/>
      <c r="GQ157" s="568"/>
      <c r="GR157" s="568"/>
      <c r="GS157" s="568"/>
      <c r="GT157" s="568"/>
      <c r="GU157" s="568"/>
      <c r="GV157" s="568"/>
      <c r="GW157" s="568"/>
      <c r="GX157" s="568"/>
      <c r="GY157" s="568"/>
      <c r="GZ157" s="568"/>
      <c r="HA157" s="568"/>
      <c r="HB157" s="568"/>
      <c r="HC157" s="568"/>
      <c r="HD157" s="568"/>
      <c r="HE157" s="568"/>
      <c r="HF157" s="568"/>
      <c r="HG157" s="568"/>
      <c r="HH157" s="568"/>
      <c r="HI157" s="568"/>
      <c r="HJ157" s="568"/>
      <c r="HK157" s="568"/>
      <c r="HL157" s="568"/>
      <c r="HM157" s="568"/>
      <c r="HN157" s="568"/>
      <c r="HO157" s="568"/>
      <c r="HP157" s="568"/>
      <c r="HQ157" s="568"/>
      <c r="HR157" s="568"/>
      <c r="HS157" s="568"/>
      <c r="HT157" s="568"/>
      <c r="HU157" s="568"/>
    </row>
    <row r="158" spans="2:229" s="578" customFormat="1">
      <c r="B158" s="591"/>
      <c r="AL158" s="568"/>
      <c r="AM158" s="568"/>
      <c r="AN158" s="568"/>
      <c r="AO158" s="568"/>
      <c r="AP158" s="568"/>
      <c r="AQ158" s="568"/>
      <c r="AR158" s="568"/>
      <c r="AS158" s="568"/>
      <c r="AT158" s="568"/>
      <c r="AU158" s="568"/>
      <c r="AV158" s="568"/>
      <c r="AW158" s="568"/>
      <c r="AX158" s="568"/>
      <c r="AY158" s="568"/>
      <c r="AZ158" s="568"/>
      <c r="BA158" s="568"/>
      <c r="BB158" s="568"/>
      <c r="BC158" s="568"/>
      <c r="BD158" s="568"/>
      <c r="BE158" s="568"/>
      <c r="BF158" s="568"/>
      <c r="BG158" s="568"/>
      <c r="BH158" s="568"/>
      <c r="BI158" s="568"/>
      <c r="BJ158" s="568"/>
      <c r="BK158" s="568"/>
      <c r="BL158" s="568"/>
      <c r="BM158" s="568"/>
      <c r="BN158" s="568"/>
      <c r="BO158" s="568"/>
      <c r="BP158" s="568"/>
      <c r="BQ158" s="568"/>
      <c r="BR158" s="568"/>
      <c r="BS158" s="568"/>
      <c r="BT158" s="568"/>
      <c r="BU158" s="568"/>
      <c r="BV158" s="568"/>
      <c r="BW158" s="568"/>
      <c r="BX158" s="568"/>
      <c r="BY158" s="568"/>
      <c r="BZ158" s="568"/>
      <c r="CA158" s="568"/>
      <c r="CB158" s="568"/>
      <c r="CC158" s="568"/>
      <c r="CD158" s="568"/>
      <c r="CE158" s="568"/>
      <c r="CF158" s="568"/>
      <c r="CG158" s="568"/>
      <c r="CH158" s="568"/>
      <c r="CI158" s="568"/>
      <c r="CJ158" s="568"/>
      <c r="CK158" s="568"/>
      <c r="CL158" s="568"/>
      <c r="CM158" s="568"/>
      <c r="CN158" s="568"/>
      <c r="CO158" s="568"/>
      <c r="CP158" s="568"/>
      <c r="CQ158" s="568"/>
      <c r="CR158" s="568"/>
      <c r="CS158" s="568"/>
      <c r="CT158" s="568"/>
      <c r="CU158" s="568"/>
      <c r="CV158" s="568"/>
      <c r="CW158" s="568"/>
      <c r="CX158" s="568"/>
      <c r="CY158" s="568"/>
      <c r="CZ158" s="568"/>
      <c r="DA158" s="568"/>
      <c r="DB158" s="568"/>
      <c r="DC158" s="568"/>
      <c r="DD158" s="568"/>
      <c r="DE158" s="568"/>
      <c r="DF158" s="568"/>
      <c r="DG158" s="568"/>
      <c r="DH158" s="568"/>
      <c r="DI158" s="568"/>
      <c r="DJ158" s="568"/>
      <c r="DK158" s="568"/>
      <c r="DL158" s="568"/>
      <c r="DM158" s="568"/>
      <c r="DN158" s="568"/>
      <c r="DO158" s="568"/>
      <c r="DP158" s="568"/>
      <c r="DQ158" s="568"/>
      <c r="DR158" s="568"/>
      <c r="DS158" s="568"/>
      <c r="DT158" s="568"/>
      <c r="DU158" s="568"/>
      <c r="DV158" s="568"/>
      <c r="DW158" s="568"/>
      <c r="DX158" s="568"/>
      <c r="DY158" s="568"/>
      <c r="DZ158" s="568"/>
      <c r="EA158" s="568"/>
      <c r="EB158" s="568"/>
      <c r="EC158" s="568"/>
      <c r="ED158" s="568"/>
      <c r="EE158" s="568"/>
      <c r="EF158" s="568"/>
      <c r="EG158" s="568"/>
      <c r="EH158" s="568"/>
      <c r="EI158" s="568"/>
      <c r="EJ158" s="568"/>
      <c r="EK158" s="568"/>
      <c r="EL158" s="568"/>
      <c r="EM158" s="568"/>
      <c r="EN158" s="568"/>
      <c r="EO158" s="568"/>
      <c r="EP158" s="568"/>
      <c r="EQ158" s="568"/>
      <c r="ER158" s="568"/>
      <c r="ES158" s="568"/>
      <c r="ET158" s="568"/>
      <c r="EU158" s="568"/>
      <c r="EV158" s="568"/>
      <c r="EW158" s="568"/>
      <c r="EX158" s="568"/>
      <c r="EY158" s="568"/>
      <c r="EZ158" s="568"/>
      <c r="FA158" s="568"/>
      <c r="FB158" s="568"/>
      <c r="FC158" s="568"/>
      <c r="FD158" s="568"/>
      <c r="FE158" s="568"/>
      <c r="FF158" s="568"/>
      <c r="FG158" s="568"/>
      <c r="FH158" s="568"/>
      <c r="FI158" s="568"/>
      <c r="FJ158" s="568"/>
      <c r="FK158" s="568"/>
      <c r="FL158" s="568"/>
      <c r="FM158" s="568"/>
      <c r="FN158" s="568"/>
      <c r="FO158" s="568"/>
      <c r="FP158" s="568"/>
      <c r="FQ158" s="568"/>
      <c r="FR158" s="568"/>
      <c r="FS158" s="568"/>
      <c r="FT158" s="568"/>
      <c r="FU158" s="568"/>
      <c r="FV158" s="568"/>
      <c r="FW158" s="568"/>
      <c r="FX158" s="568"/>
      <c r="FY158" s="568"/>
      <c r="FZ158" s="568"/>
      <c r="GA158" s="568"/>
      <c r="GB158" s="568"/>
      <c r="GC158" s="568"/>
      <c r="GD158" s="568"/>
      <c r="GE158" s="568"/>
      <c r="GF158" s="568"/>
      <c r="GG158" s="568"/>
      <c r="GH158" s="568"/>
      <c r="GI158" s="568"/>
      <c r="GJ158" s="568"/>
      <c r="GK158" s="568"/>
      <c r="GL158" s="568"/>
      <c r="GM158" s="568"/>
      <c r="GN158" s="568"/>
      <c r="GO158" s="568"/>
      <c r="GP158" s="568"/>
      <c r="GQ158" s="568"/>
      <c r="GR158" s="568"/>
      <c r="GS158" s="568"/>
      <c r="GT158" s="568"/>
      <c r="GU158" s="568"/>
      <c r="GV158" s="568"/>
      <c r="GW158" s="568"/>
      <c r="GX158" s="568"/>
      <c r="GY158" s="568"/>
      <c r="GZ158" s="568"/>
      <c r="HA158" s="568"/>
      <c r="HB158" s="568"/>
      <c r="HC158" s="568"/>
      <c r="HD158" s="568"/>
      <c r="HE158" s="568"/>
      <c r="HF158" s="568"/>
      <c r="HG158" s="568"/>
      <c r="HH158" s="568"/>
      <c r="HI158" s="568"/>
      <c r="HJ158" s="568"/>
      <c r="HK158" s="568"/>
      <c r="HL158" s="568"/>
      <c r="HM158" s="568"/>
      <c r="HN158" s="568"/>
      <c r="HO158" s="568"/>
      <c r="HP158" s="568"/>
      <c r="HQ158" s="568"/>
      <c r="HR158" s="568"/>
      <c r="HS158" s="568"/>
      <c r="HT158" s="568"/>
      <c r="HU158" s="568"/>
    </row>
    <row r="159" spans="2:229" s="578" customFormat="1">
      <c r="B159" s="591"/>
      <c r="AL159" s="568"/>
      <c r="AM159" s="568"/>
      <c r="AN159" s="568"/>
      <c r="AO159" s="568"/>
      <c r="AP159" s="568"/>
      <c r="AQ159" s="568"/>
      <c r="AR159" s="568"/>
      <c r="AS159" s="568"/>
      <c r="AT159" s="568"/>
      <c r="AU159" s="568"/>
      <c r="AV159" s="568"/>
      <c r="AW159" s="568"/>
      <c r="AX159" s="568"/>
      <c r="AY159" s="568"/>
      <c r="AZ159" s="568"/>
      <c r="BA159" s="568"/>
      <c r="BB159" s="568"/>
      <c r="BC159" s="568"/>
      <c r="BD159" s="568"/>
      <c r="BE159" s="568"/>
      <c r="BF159" s="568"/>
      <c r="BG159" s="568"/>
      <c r="BH159" s="568"/>
      <c r="BI159" s="568"/>
      <c r="BJ159" s="568"/>
      <c r="BK159" s="568"/>
      <c r="BL159" s="568"/>
      <c r="BM159" s="568"/>
      <c r="BN159" s="568"/>
      <c r="BO159" s="568"/>
      <c r="BP159" s="568"/>
      <c r="BQ159" s="568"/>
      <c r="BR159" s="568"/>
      <c r="BS159" s="568"/>
      <c r="BT159" s="568"/>
      <c r="BU159" s="568"/>
      <c r="BV159" s="568"/>
      <c r="BW159" s="568"/>
      <c r="BX159" s="568"/>
      <c r="BY159" s="568"/>
      <c r="BZ159" s="568"/>
      <c r="CA159" s="568"/>
      <c r="CB159" s="568"/>
      <c r="CC159" s="568"/>
      <c r="CD159" s="568"/>
      <c r="CE159" s="568"/>
      <c r="CF159" s="568"/>
      <c r="CG159" s="568"/>
      <c r="CH159" s="568"/>
      <c r="CI159" s="568"/>
      <c r="CJ159" s="568"/>
      <c r="CK159" s="568"/>
      <c r="CL159" s="568"/>
      <c r="CM159" s="568"/>
      <c r="CN159" s="568"/>
      <c r="CO159" s="568"/>
      <c r="CP159" s="568"/>
      <c r="CQ159" s="568"/>
      <c r="CR159" s="568"/>
      <c r="CS159" s="568"/>
      <c r="CT159" s="568"/>
      <c r="CU159" s="568"/>
      <c r="CV159" s="568"/>
      <c r="CW159" s="568"/>
      <c r="CX159" s="568"/>
      <c r="CY159" s="568"/>
      <c r="CZ159" s="568"/>
      <c r="DA159" s="568"/>
      <c r="DB159" s="568"/>
      <c r="DC159" s="568"/>
      <c r="DD159" s="568"/>
      <c r="DE159" s="568"/>
      <c r="DF159" s="568"/>
      <c r="DG159" s="568"/>
      <c r="DH159" s="568"/>
      <c r="DI159" s="568"/>
      <c r="DJ159" s="568"/>
      <c r="DK159" s="568"/>
      <c r="DL159" s="568"/>
      <c r="DM159" s="568"/>
      <c r="DN159" s="568"/>
      <c r="DO159" s="568"/>
      <c r="DP159" s="568"/>
      <c r="DQ159" s="568"/>
      <c r="DR159" s="568"/>
      <c r="DS159" s="568"/>
      <c r="DT159" s="568"/>
      <c r="DU159" s="568"/>
      <c r="DV159" s="568"/>
      <c r="DW159" s="568"/>
      <c r="DX159" s="568"/>
      <c r="DY159" s="568"/>
      <c r="DZ159" s="568"/>
      <c r="EA159" s="568"/>
      <c r="EB159" s="568"/>
      <c r="EC159" s="568"/>
      <c r="ED159" s="568"/>
      <c r="EE159" s="568"/>
      <c r="EF159" s="568"/>
      <c r="EG159" s="568"/>
      <c r="EH159" s="568"/>
      <c r="EI159" s="568"/>
      <c r="EJ159" s="568"/>
      <c r="EK159" s="568"/>
      <c r="EL159" s="568"/>
      <c r="EM159" s="568"/>
      <c r="EN159" s="568"/>
      <c r="EO159" s="568"/>
      <c r="EP159" s="568"/>
      <c r="EQ159" s="568"/>
      <c r="ER159" s="568"/>
      <c r="ES159" s="568"/>
      <c r="ET159" s="568"/>
      <c r="EU159" s="568"/>
      <c r="EV159" s="568"/>
      <c r="EW159" s="568"/>
      <c r="EX159" s="568"/>
      <c r="EY159" s="568"/>
      <c r="EZ159" s="568"/>
      <c r="FA159" s="568"/>
      <c r="FB159" s="568"/>
      <c r="FC159" s="568"/>
      <c r="FD159" s="568"/>
      <c r="FE159" s="568"/>
      <c r="FF159" s="568"/>
      <c r="FG159" s="568"/>
      <c r="FH159" s="568"/>
      <c r="FI159" s="568"/>
      <c r="FJ159" s="568"/>
      <c r="FK159" s="568"/>
      <c r="FL159" s="568"/>
      <c r="FM159" s="568"/>
      <c r="FN159" s="568"/>
      <c r="FO159" s="568"/>
      <c r="FP159" s="568"/>
      <c r="FQ159" s="568"/>
      <c r="FR159" s="568"/>
      <c r="FS159" s="568"/>
      <c r="FT159" s="568"/>
      <c r="FU159" s="568"/>
      <c r="FV159" s="568"/>
      <c r="FW159" s="568"/>
      <c r="FX159" s="568"/>
      <c r="FY159" s="568"/>
      <c r="FZ159" s="568"/>
      <c r="GA159" s="568"/>
      <c r="GB159" s="568"/>
      <c r="GC159" s="568"/>
      <c r="GD159" s="568"/>
      <c r="GE159" s="568"/>
      <c r="GF159" s="568"/>
      <c r="GG159" s="568"/>
      <c r="GH159" s="568"/>
      <c r="GI159" s="568"/>
      <c r="GJ159" s="568"/>
      <c r="GK159" s="568"/>
      <c r="GL159" s="568"/>
      <c r="GM159" s="568"/>
      <c r="GN159" s="568"/>
      <c r="GO159" s="568"/>
      <c r="GP159" s="568"/>
      <c r="GQ159" s="568"/>
      <c r="GR159" s="568"/>
      <c r="GS159" s="568"/>
      <c r="GT159" s="568"/>
      <c r="GU159" s="568"/>
      <c r="GV159" s="568"/>
      <c r="GW159" s="568"/>
      <c r="GX159" s="568"/>
      <c r="GY159" s="568"/>
      <c r="GZ159" s="568"/>
      <c r="HA159" s="568"/>
      <c r="HB159" s="568"/>
      <c r="HC159" s="568"/>
      <c r="HD159" s="568"/>
      <c r="HE159" s="568"/>
      <c r="HF159" s="568"/>
      <c r="HG159" s="568"/>
      <c r="HH159" s="568"/>
      <c r="HI159" s="568"/>
      <c r="HJ159" s="568"/>
      <c r="HK159" s="568"/>
      <c r="HL159" s="568"/>
      <c r="HM159" s="568"/>
      <c r="HN159" s="568"/>
      <c r="HO159" s="568"/>
      <c r="HP159" s="568"/>
      <c r="HQ159" s="568"/>
      <c r="HR159" s="568"/>
      <c r="HS159" s="568"/>
      <c r="HT159" s="568"/>
      <c r="HU159" s="568"/>
    </row>
    <row r="160" spans="2:229" s="578" customFormat="1">
      <c r="B160" s="591"/>
      <c r="AL160" s="568"/>
      <c r="AM160" s="568"/>
      <c r="AN160" s="568"/>
      <c r="AO160" s="568"/>
      <c r="AP160" s="568"/>
      <c r="AQ160" s="568"/>
      <c r="AR160" s="568"/>
      <c r="AS160" s="568"/>
      <c r="AT160" s="568"/>
      <c r="AU160" s="568"/>
      <c r="AV160" s="568"/>
      <c r="AW160" s="568"/>
      <c r="AX160" s="568"/>
      <c r="AY160" s="568"/>
      <c r="AZ160" s="568"/>
      <c r="BA160" s="568"/>
      <c r="BB160" s="568"/>
      <c r="BC160" s="568"/>
      <c r="BD160" s="568"/>
      <c r="BE160" s="568"/>
      <c r="BF160" s="568"/>
      <c r="BG160" s="568"/>
      <c r="BH160" s="568"/>
      <c r="BI160" s="568"/>
      <c r="BJ160" s="568"/>
      <c r="BK160" s="568"/>
      <c r="BL160" s="568"/>
      <c r="BM160" s="568"/>
      <c r="BN160" s="568"/>
      <c r="BO160" s="568"/>
      <c r="BP160" s="568"/>
      <c r="BQ160" s="568"/>
      <c r="BR160" s="568"/>
      <c r="BS160" s="568"/>
      <c r="BT160" s="568"/>
      <c r="BU160" s="568"/>
      <c r="BV160" s="568"/>
      <c r="BW160" s="568"/>
      <c r="BX160" s="568"/>
      <c r="BY160" s="568"/>
      <c r="BZ160" s="568"/>
      <c r="CA160" s="568"/>
      <c r="CB160" s="568"/>
      <c r="CC160" s="568"/>
      <c r="CD160" s="568"/>
      <c r="CE160" s="568"/>
      <c r="CF160" s="568"/>
      <c r="CG160" s="568"/>
      <c r="CH160" s="568"/>
      <c r="CI160" s="568"/>
      <c r="CJ160" s="568"/>
      <c r="CK160" s="568"/>
      <c r="CL160" s="568"/>
      <c r="CM160" s="568"/>
      <c r="CN160" s="568"/>
      <c r="CO160" s="568"/>
      <c r="CP160" s="568"/>
      <c r="CQ160" s="568"/>
      <c r="CR160" s="568"/>
      <c r="CS160" s="568"/>
      <c r="CT160" s="568"/>
      <c r="CU160" s="568"/>
      <c r="CV160" s="568"/>
      <c r="CW160" s="568"/>
      <c r="CX160" s="568"/>
      <c r="CY160" s="568"/>
      <c r="CZ160" s="568"/>
      <c r="DA160" s="568"/>
      <c r="DB160" s="568"/>
      <c r="DC160" s="568"/>
      <c r="DD160" s="568"/>
      <c r="DE160" s="568"/>
      <c r="DF160" s="568"/>
      <c r="DG160" s="568"/>
      <c r="DH160" s="568"/>
      <c r="DI160" s="568"/>
      <c r="DJ160" s="568"/>
      <c r="DK160" s="568"/>
      <c r="DL160" s="568"/>
      <c r="DM160" s="568"/>
      <c r="DN160" s="568"/>
      <c r="DO160" s="568"/>
      <c r="DP160" s="568"/>
      <c r="DQ160" s="568"/>
      <c r="DR160" s="568"/>
      <c r="DS160" s="568"/>
      <c r="DT160" s="568"/>
      <c r="DU160" s="568"/>
      <c r="DV160" s="568"/>
      <c r="DW160" s="568"/>
      <c r="DX160" s="568"/>
      <c r="DY160" s="568"/>
      <c r="DZ160" s="568"/>
      <c r="EA160" s="568"/>
      <c r="EB160" s="568"/>
      <c r="EC160" s="568"/>
      <c r="ED160" s="568"/>
      <c r="EE160" s="568"/>
      <c r="EF160" s="568"/>
      <c r="EG160" s="568"/>
      <c r="EH160" s="568"/>
      <c r="EI160" s="568"/>
      <c r="EJ160" s="568"/>
      <c r="EK160" s="568"/>
      <c r="EL160" s="568"/>
      <c r="EM160" s="568"/>
      <c r="EN160" s="568"/>
      <c r="EO160" s="568"/>
      <c r="EP160" s="568"/>
      <c r="EQ160" s="568"/>
      <c r="ER160" s="568"/>
      <c r="ES160" s="568"/>
      <c r="ET160" s="568"/>
      <c r="EU160" s="568"/>
      <c r="EV160" s="568"/>
      <c r="EW160" s="568"/>
      <c r="EX160" s="568"/>
      <c r="EY160" s="568"/>
      <c r="EZ160" s="568"/>
      <c r="FA160" s="568"/>
      <c r="FB160" s="568"/>
      <c r="FC160" s="568"/>
      <c r="FD160" s="568"/>
      <c r="FE160" s="568"/>
      <c r="FF160" s="568"/>
      <c r="FG160" s="568"/>
      <c r="FH160" s="568"/>
      <c r="FI160" s="568"/>
      <c r="FJ160" s="568"/>
      <c r="FK160" s="568"/>
      <c r="FL160" s="568"/>
      <c r="FM160" s="568"/>
      <c r="FN160" s="568"/>
      <c r="FO160" s="568"/>
      <c r="FP160" s="568"/>
      <c r="FQ160" s="568"/>
      <c r="FR160" s="568"/>
      <c r="FS160" s="568"/>
      <c r="FT160" s="568"/>
      <c r="FU160" s="568"/>
      <c r="FV160" s="568"/>
      <c r="FW160" s="568"/>
      <c r="FX160" s="568"/>
      <c r="FY160" s="568"/>
      <c r="FZ160" s="568"/>
      <c r="GA160" s="568"/>
      <c r="GB160" s="568"/>
      <c r="GC160" s="568"/>
      <c r="GD160" s="568"/>
      <c r="GE160" s="568"/>
      <c r="GF160" s="568"/>
      <c r="GG160" s="568"/>
      <c r="GH160" s="568"/>
      <c r="GI160" s="568"/>
      <c r="GJ160" s="568"/>
      <c r="GK160" s="568"/>
      <c r="GL160" s="568"/>
      <c r="GM160" s="568"/>
      <c r="GN160" s="568"/>
      <c r="GO160" s="568"/>
      <c r="GP160" s="568"/>
      <c r="GQ160" s="568"/>
      <c r="GR160" s="568"/>
      <c r="GS160" s="568"/>
      <c r="GT160" s="568"/>
      <c r="GU160" s="568"/>
      <c r="GV160" s="568"/>
      <c r="GW160" s="568"/>
      <c r="GX160" s="568"/>
      <c r="GY160" s="568"/>
      <c r="GZ160" s="568"/>
      <c r="HA160" s="568"/>
      <c r="HB160" s="568"/>
      <c r="HC160" s="568"/>
      <c r="HD160" s="568"/>
      <c r="HE160" s="568"/>
      <c r="HF160" s="568"/>
      <c r="HG160" s="568"/>
      <c r="HH160" s="568"/>
      <c r="HI160" s="568"/>
      <c r="HJ160" s="568"/>
      <c r="HK160" s="568"/>
      <c r="HL160" s="568"/>
      <c r="HM160" s="568"/>
      <c r="HN160" s="568"/>
      <c r="HO160" s="568"/>
      <c r="HP160" s="568"/>
      <c r="HQ160" s="568"/>
      <c r="HR160" s="568"/>
      <c r="HS160" s="568"/>
      <c r="HT160" s="568"/>
      <c r="HU160" s="568"/>
    </row>
    <row r="161" spans="2:229" s="578" customFormat="1">
      <c r="B161" s="591"/>
      <c r="AL161" s="568"/>
      <c r="AM161" s="568"/>
      <c r="AN161" s="568"/>
      <c r="AO161" s="568"/>
      <c r="AP161" s="568"/>
      <c r="AQ161" s="568"/>
      <c r="AR161" s="568"/>
      <c r="AS161" s="568"/>
      <c r="AT161" s="568"/>
      <c r="AU161" s="568"/>
      <c r="AV161" s="568"/>
      <c r="AW161" s="568"/>
      <c r="AX161" s="568"/>
      <c r="AY161" s="568"/>
      <c r="AZ161" s="568"/>
      <c r="BA161" s="568"/>
      <c r="BB161" s="568"/>
      <c r="BC161" s="568"/>
      <c r="BD161" s="568"/>
      <c r="BE161" s="568"/>
      <c r="BF161" s="568"/>
      <c r="BG161" s="568"/>
      <c r="BH161" s="568"/>
      <c r="BI161" s="568"/>
      <c r="BJ161" s="568"/>
      <c r="BK161" s="568"/>
      <c r="BL161" s="568"/>
      <c r="BM161" s="568"/>
      <c r="BN161" s="568"/>
      <c r="BO161" s="568"/>
      <c r="BP161" s="568"/>
      <c r="BQ161" s="568"/>
      <c r="BR161" s="568"/>
      <c r="BS161" s="568"/>
      <c r="BT161" s="568"/>
      <c r="BU161" s="568"/>
      <c r="BV161" s="568"/>
      <c r="BW161" s="568"/>
      <c r="BX161" s="568"/>
      <c r="BY161" s="568"/>
      <c r="BZ161" s="568"/>
      <c r="CA161" s="568"/>
      <c r="CB161" s="568"/>
      <c r="CC161" s="568"/>
      <c r="CD161" s="568"/>
      <c r="CE161" s="568"/>
      <c r="CF161" s="568"/>
      <c r="CG161" s="568"/>
      <c r="CH161" s="568"/>
      <c r="CI161" s="568"/>
      <c r="CJ161" s="568"/>
      <c r="CK161" s="568"/>
      <c r="CL161" s="568"/>
      <c r="CM161" s="568"/>
      <c r="CN161" s="568"/>
      <c r="CO161" s="568"/>
      <c r="CP161" s="568"/>
      <c r="CQ161" s="568"/>
      <c r="CR161" s="568"/>
      <c r="CS161" s="568"/>
      <c r="CT161" s="568"/>
      <c r="CU161" s="568"/>
      <c r="CV161" s="568"/>
      <c r="CW161" s="568"/>
      <c r="CX161" s="568"/>
      <c r="CY161" s="568"/>
      <c r="CZ161" s="568"/>
      <c r="DA161" s="568"/>
      <c r="DB161" s="568"/>
      <c r="DC161" s="568"/>
      <c r="DD161" s="568"/>
      <c r="DE161" s="568"/>
      <c r="DF161" s="568"/>
      <c r="DG161" s="568"/>
      <c r="DH161" s="568"/>
      <c r="DI161" s="568"/>
      <c r="DJ161" s="568"/>
      <c r="DK161" s="568"/>
      <c r="DL161" s="568"/>
      <c r="DM161" s="568"/>
      <c r="DN161" s="568"/>
      <c r="DO161" s="568"/>
      <c r="DP161" s="568"/>
      <c r="DQ161" s="568"/>
      <c r="DR161" s="568"/>
      <c r="DS161" s="568"/>
      <c r="DT161" s="568"/>
      <c r="DU161" s="568"/>
      <c r="DV161" s="568"/>
      <c r="DW161" s="568"/>
      <c r="DX161" s="568"/>
      <c r="DY161" s="568"/>
      <c r="DZ161" s="568"/>
      <c r="EA161" s="568"/>
      <c r="EB161" s="568"/>
      <c r="EC161" s="568"/>
      <c r="ED161" s="568"/>
      <c r="EE161" s="568"/>
      <c r="EF161" s="568"/>
      <c r="EG161" s="568"/>
      <c r="EH161" s="568"/>
      <c r="EI161" s="568"/>
      <c r="EJ161" s="568"/>
      <c r="EK161" s="568"/>
      <c r="EL161" s="568"/>
      <c r="EM161" s="568"/>
      <c r="EN161" s="568"/>
      <c r="EO161" s="568"/>
      <c r="EP161" s="568"/>
      <c r="EQ161" s="568"/>
      <c r="ER161" s="568"/>
      <c r="ES161" s="568"/>
      <c r="ET161" s="568"/>
      <c r="EU161" s="568"/>
      <c r="EV161" s="568"/>
      <c r="EW161" s="568"/>
      <c r="EX161" s="568"/>
      <c r="EY161" s="568"/>
      <c r="EZ161" s="568"/>
      <c r="FA161" s="568"/>
      <c r="FB161" s="568"/>
      <c r="FC161" s="568"/>
      <c r="FD161" s="568"/>
      <c r="FE161" s="568"/>
      <c r="FF161" s="568"/>
      <c r="FG161" s="568"/>
      <c r="FH161" s="568"/>
      <c r="FI161" s="568"/>
      <c r="FJ161" s="568"/>
      <c r="FK161" s="568"/>
      <c r="FL161" s="568"/>
      <c r="FM161" s="568"/>
      <c r="FN161" s="568"/>
      <c r="FO161" s="568"/>
      <c r="FP161" s="568"/>
      <c r="FQ161" s="568"/>
      <c r="FR161" s="568"/>
      <c r="FS161" s="568"/>
      <c r="FT161" s="568"/>
      <c r="FU161" s="568"/>
      <c r="FV161" s="568"/>
      <c r="FW161" s="568"/>
      <c r="FX161" s="568"/>
      <c r="FY161" s="568"/>
      <c r="FZ161" s="568"/>
      <c r="GA161" s="568"/>
      <c r="GB161" s="568"/>
      <c r="GC161" s="568"/>
      <c r="GD161" s="568"/>
      <c r="GE161" s="568"/>
      <c r="GF161" s="568"/>
      <c r="GG161" s="568"/>
      <c r="GH161" s="568"/>
      <c r="GI161" s="568"/>
      <c r="GJ161" s="568"/>
      <c r="GK161" s="568"/>
      <c r="GL161" s="568"/>
      <c r="GM161" s="568"/>
      <c r="GN161" s="568"/>
      <c r="GO161" s="568"/>
      <c r="GP161" s="568"/>
      <c r="GQ161" s="568"/>
      <c r="GR161" s="568"/>
      <c r="GS161" s="568"/>
      <c r="GT161" s="568"/>
      <c r="GU161" s="568"/>
      <c r="GV161" s="568"/>
      <c r="GW161" s="568"/>
      <c r="GX161" s="568"/>
      <c r="GY161" s="568"/>
      <c r="GZ161" s="568"/>
      <c r="HA161" s="568"/>
      <c r="HB161" s="568"/>
      <c r="HC161" s="568"/>
      <c r="HD161" s="568"/>
      <c r="HE161" s="568"/>
      <c r="HF161" s="568"/>
      <c r="HG161" s="568"/>
      <c r="HH161" s="568"/>
      <c r="HI161" s="568"/>
      <c r="HJ161" s="568"/>
      <c r="HK161" s="568"/>
      <c r="HL161" s="568"/>
      <c r="HM161" s="568"/>
      <c r="HN161" s="568"/>
      <c r="HO161" s="568"/>
      <c r="HP161" s="568"/>
      <c r="HQ161" s="568"/>
      <c r="HR161" s="568"/>
      <c r="HS161" s="568"/>
      <c r="HT161" s="568"/>
      <c r="HU161" s="568"/>
    </row>
    <row r="162" spans="2:229" s="578" customFormat="1">
      <c r="B162" s="591"/>
      <c r="AL162" s="568"/>
      <c r="AM162" s="568"/>
      <c r="AN162" s="568"/>
      <c r="AO162" s="568"/>
      <c r="AP162" s="568"/>
      <c r="AQ162" s="568"/>
      <c r="AR162" s="568"/>
      <c r="AS162" s="568"/>
      <c r="AT162" s="568"/>
      <c r="AU162" s="568"/>
      <c r="AV162" s="568"/>
      <c r="AW162" s="568"/>
      <c r="AX162" s="568"/>
      <c r="AY162" s="568"/>
      <c r="AZ162" s="568"/>
      <c r="BA162" s="568"/>
      <c r="BB162" s="568"/>
      <c r="BC162" s="568"/>
      <c r="BD162" s="568"/>
      <c r="BE162" s="568"/>
      <c r="BF162" s="568"/>
      <c r="BG162" s="568"/>
      <c r="BH162" s="568"/>
      <c r="BI162" s="568"/>
      <c r="BJ162" s="568"/>
      <c r="BK162" s="568"/>
      <c r="BL162" s="568"/>
      <c r="BM162" s="568"/>
      <c r="BN162" s="568"/>
      <c r="BO162" s="568"/>
      <c r="BP162" s="568"/>
      <c r="BQ162" s="568"/>
      <c r="BR162" s="568"/>
      <c r="BS162" s="568"/>
      <c r="BT162" s="568"/>
      <c r="BU162" s="568"/>
      <c r="BV162" s="568"/>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c r="DQ162" s="568"/>
      <c r="DR162" s="568"/>
      <c r="DS162" s="568"/>
      <c r="DT162" s="568"/>
      <c r="DU162" s="568"/>
      <c r="DV162" s="568"/>
      <c r="DW162" s="568"/>
      <c r="DX162" s="568"/>
      <c r="DY162" s="568"/>
      <c r="DZ162" s="568"/>
      <c r="EA162" s="568"/>
      <c r="EB162" s="568"/>
      <c r="EC162" s="568"/>
      <c r="ED162" s="568"/>
      <c r="EE162" s="568"/>
      <c r="EF162" s="568"/>
      <c r="EG162" s="568"/>
      <c r="EH162" s="568"/>
      <c r="EI162" s="568"/>
      <c r="EJ162" s="568"/>
      <c r="EK162" s="568"/>
      <c r="EL162" s="568"/>
      <c r="EM162" s="568"/>
      <c r="EN162" s="568"/>
      <c r="EO162" s="568"/>
      <c r="EP162" s="568"/>
      <c r="EQ162" s="568"/>
      <c r="ER162" s="568"/>
      <c r="ES162" s="568"/>
      <c r="ET162" s="568"/>
      <c r="EU162" s="568"/>
      <c r="EV162" s="568"/>
      <c r="EW162" s="568"/>
      <c r="EX162" s="568"/>
      <c r="EY162" s="568"/>
      <c r="EZ162" s="568"/>
      <c r="FA162" s="568"/>
      <c r="FB162" s="568"/>
      <c r="FC162" s="568"/>
      <c r="FD162" s="568"/>
      <c r="FE162" s="568"/>
      <c r="FF162" s="568"/>
      <c r="FG162" s="568"/>
      <c r="FH162" s="568"/>
      <c r="FI162" s="568"/>
      <c r="FJ162" s="568"/>
      <c r="FK162" s="568"/>
      <c r="FL162" s="568"/>
      <c r="FM162" s="568"/>
      <c r="FN162" s="568"/>
      <c r="FO162" s="568"/>
      <c r="FP162" s="568"/>
      <c r="FQ162" s="568"/>
      <c r="FR162" s="568"/>
      <c r="FS162" s="568"/>
      <c r="FT162" s="568"/>
      <c r="FU162" s="568"/>
      <c r="FV162" s="568"/>
      <c r="FW162" s="568"/>
      <c r="FX162" s="568"/>
      <c r="FY162" s="568"/>
      <c r="FZ162" s="568"/>
      <c r="GA162" s="568"/>
      <c r="GB162" s="568"/>
      <c r="GC162" s="568"/>
      <c r="GD162" s="568"/>
      <c r="GE162" s="568"/>
      <c r="GF162" s="568"/>
      <c r="GG162" s="568"/>
      <c r="GH162" s="568"/>
      <c r="GI162" s="568"/>
      <c r="GJ162" s="568"/>
      <c r="GK162" s="568"/>
      <c r="GL162" s="568"/>
      <c r="GM162" s="568"/>
      <c r="GN162" s="568"/>
      <c r="GO162" s="568"/>
      <c r="GP162" s="568"/>
      <c r="GQ162" s="568"/>
      <c r="GR162" s="568"/>
      <c r="GS162" s="568"/>
      <c r="GT162" s="568"/>
      <c r="GU162" s="568"/>
      <c r="GV162" s="568"/>
      <c r="GW162" s="568"/>
      <c r="GX162" s="568"/>
      <c r="GY162" s="568"/>
      <c r="GZ162" s="568"/>
      <c r="HA162" s="568"/>
      <c r="HB162" s="568"/>
      <c r="HC162" s="568"/>
      <c r="HD162" s="568"/>
      <c r="HE162" s="568"/>
      <c r="HF162" s="568"/>
      <c r="HG162" s="568"/>
      <c r="HH162" s="568"/>
      <c r="HI162" s="568"/>
      <c r="HJ162" s="568"/>
      <c r="HK162" s="568"/>
      <c r="HL162" s="568"/>
      <c r="HM162" s="568"/>
      <c r="HN162" s="568"/>
      <c r="HO162" s="568"/>
      <c r="HP162" s="568"/>
      <c r="HQ162" s="568"/>
      <c r="HR162" s="568"/>
      <c r="HS162" s="568"/>
      <c r="HT162" s="568"/>
      <c r="HU162" s="568"/>
    </row>
    <row r="163" spans="2:229" s="578" customFormat="1">
      <c r="B163" s="591"/>
      <c r="AL163" s="568"/>
      <c r="AM163" s="568"/>
      <c r="AN163" s="568"/>
      <c r="AO163" s="568"/>
      <c r="AP163" s="568"/>
      <c r="AQ163" s="568"/>
      <c r="AR163" s="568"/>
      <c r="AS163" s="568"/>
      <c r="AT163" s="568"/>
      <c r="AU163" s="568"/>
      <c r="AV163" s="568"/>
      <c r="AW163" s="568"/>
      <c r="AX163" s="568"/>
      <c r="AY163" s="568"/>
      <c r="AZ163" s="568"/>
      <c r="BA163" s="568"/>
      <c r="BB163" s="568"/>
      <c r="BC163" s="568"/>
      <c r="BD163" s="568"/>
      <c r="BE163" s="568"/>
      <c r="BF163" s="568"/>
      <c r="BG163" s="568"/>
      <c r="BH163" s="568"/>
      <c r="BI163" s="568"/>
      <c r="BJ163" s="568"/>
      <c r="BK163" s="568"/>
      <c r="BL163" s="568"/>
      <c r="BM163" s="568"/>
      <c r="BN163" s="568"/>
      <c r="BO163" s="568"/>
      <c r="BP163" s="568"/>
      <c r="BQ163" s="568"/>
      <c r="BR163" s="568"/>
      <c r="BS163" s="568"/>
      <c r="BT163" s="568"/>
      <c r="BU163" s="568"/>
      <c r="BV163" s="568"/>
      <c r="BW163" s="568"/>
      <c r="BX163" s="568"/>
      <c r="BY163" s="568"/>
      <c r="BZ163" s="568"/>
      <c r="CA163" s="568"/>
      <c r="CB163" s="568"/>
      <c r="CC163" s="568"/>
      <c r="CD163" s="568"/>
      <c r="CE163" s="568"/>
      <c r="CF163" s="568"/>
      <c r="CG163" s="568"/>
      <c r="CH163" s="568"/>
      <c r="CI163" s="568"/>
      <c r="CJ163" s="568"/>
      <c r="CK163" s="568"/>
      <c r="CL163" s="568"/>
      <c r="CM163" s="568"/>
      <c r="CN163" s="568"/>
      <c r="CO163" s="568"/>
      <c r="CP163" s="568"/>
      <c r="CQ163" s="568"/>
      <c r="CR163" s="568"/>
      <c r="CS163" s="568"/>
      <c r="CT163" s="568"/>
      <c r="CU163" s="568"/>
      <c r="CV163" s="568"/>
      <c r="CW163" s="568"/>
      <c r="CX163" s="568"/>
      <c r="CY163" s="568"/>
      <c r="CZ163" s="568"/>
      <c r="DA163" s="568"/>
      <c r="DB163" s="568"/>
      <c r="DC163" s="568"/>
      <c r="DD163" s="568"/>
      <c r="DE163" s="568"/>
      <c r="DF163" s="568"/>
      <c r="DG163" s="568"/>
      <c r="DH163" s="568"/>
      <c r="DI163" s="568"/>
      <c r="DJ163" s="568"/>
      <c r="DK163" s="568"/>
      <c r="DL163" s="568"/>
      <c r="DM163" s="568"/>
      <c r="DN163" s="568"/>
      <c r="DO163" s="568"/>
      <c r="DP163" s="568"/>
      <c r="DQ163" s="568"/>
      <c r="DR163" s="568"/>
      <c r="DS163" s="568"/>
      <c r="DT163" s="568"/>
      <c r="DU163" s="568"/>
      <c r="DV163" s="568"/>
      <c r="DW163" s="568"/>
      <c r="DX163" s="568"/>
      <c r="DY163" s="568"/>
      <c r="DZ163" s="568"/>
      <c r="EA163" s="568"/>
      <c r="EB163" s="568"/>
      <c r="EC163" s="568"/>
      <c r="ED163" s="568"/>
      <c r="EE163" s="568"/>
      <c r="EF163" s="568"/>
      <c r="EG163" s="568"/>
      <c r="EH163" s="568"/>
      <c r="EI163" s="568"/>
      <c r="EJ163" s="568"/>
      <c r="EK163" s="568"/>
      <c r="EL163" s="568"/>
      <c r="EM163" s="568"/>
      <c r="EN163" s="568"/>
      <c r="EO163" s="568"/>
      <c r="EP163" s="568"/>
      <c r="EQ163" s="568"/>
      <c r="ER163" s="568"/>
      <c r="ES163" s="568"/>
      <c r="ET163" s="568"/>
      <c r="EU163" s="568"/>
      <c r="EV163" s="568"/>
      <c r="EW163" s="568"/>
      <c r="EX163" s="568"/>
      <c r="EY163" s="568"/>
      <c r="EZ163" s="568"/>
      <c r="FA163" s="568"/>
      <c r="FB163" s="568"/>
      <c r="FC163" s="568"/>
      <c r="FD163" s="568"/>
      <c r="FE163" s="568"/>
      <c r="FF163" s="568"/>
      <c r="FG163" s="568"/>
      <c r="FH163" s="568"/>
      <c r="FI163" s="568"/>
      <c r="FJ163" s="568"/>
      <c r="FK163" s="568"/>
      <c r="FL163" s="568"/>
      <c r="FM163" s="568"/>
      <c r="FN163" s="568"/>
      <c r="FO163" s="568"/>
      <c r="FP163" s="568"/>
      <c r="FQ163" s="568"/>
      <c r="FR163" s="568"/>
      <c r="FS163" s="568"/>
      <c r="FT163" s="568"/>
      <c r="FU163" s="568"/>
      <c r="FV163" s="568"/>
      <c r="FW163" s="568"/>
      <c r="FX163" s="568"/>
      <c r="FY163" s="568"/>
      <c r="FZ163" s="568"/>
      <c r="GA163" s="568"/>
      <c r="GB163" s="568"/>
      <c r="GC163" s="568"/>
      <c r="GD163" s="568"/>
      <c r="GE163" s="568"/>
      <c r="GF163" s="568"/>
      <c r="GG163" s="568"/>
      <c r="GH163" s="568"/>
      <c r="GI163" s="568"/>
      <c r="GJ163" s="568"/>
      <c r="GK163" s="568"/>
      <c r="GL163" s="568"/>
      <c r="GM163" s="568"/>
      <c r="GN163" s="568"/>
      <c r="GO163" s="568"/>
      <c r="GP163" s="568"/>
      <c r="GQ163" s="568"/>
      <c r="GR163" s="568"/>
      <c r="GS163" s="568"/>
      <c r="GT163" s="568"/>
      <c r="GU163" s="568"/>
      <c r="GV163" s="568"/>
      <c r="GW163" s="568"/>
      <c r="GX163" s="568"/>
      <c r="GY163" s="568"/>
      <c r="GZ163" s="568"/>
      <c r="HA163" s="568"/>
      <c r="HB163" s="568"/>
      <c r="HC163" s="568"/>
      <c r="HD163" s="568"/>
      <c r="HE163" s="568"/>
      <c r="HF163" s="568"/>
      <c r="HG163" s="568"/>
      <c r="HH163" s="568"/>
      <c r="HI163" s="568"/>
      <c r="HJ163" s="568"/>
      <c r="HK163" s="568"/>
      <c r="HL163" s="568"/>
      <c r="HM163" s="568"/>
      <c r="HN163" s="568"/>
      <c r="HO163" s="568"/>
      <c r="HP163" s="568"/>
      <c r="HQ163" s="568"/>
      <c r="HR163" s="568"/>
      <c r="HS163" s="568"/>
      <c r="HT163" s="568"/>
      <c r="HU163" s="568"/>
    </row>
    <row r="164" spans="2:229" s="578" customFormat="1">
      <c r="B164" s="591"/>
      <c r="AL164" s="568"/>
      <c r="AM164" s="568"/>
      <c r="AN164" s="568"/>
      <c r="AO164" s="568"/>
      <c r="AP164" s="568"/>
      <c r="AQ164" s="568"/>
      <c r="AR164" s="568"/>
      <c r="AS164" s="568"/>
      <c r="AT164" s="568"/>
      <c r="AU164" s="568"/>
      <c r="AV164" s="568"/>
      <c r="AW164" s="568"/>
      <c r="AX164" s="568"/>
      <c r="AY164" s="568"/>
      <c r="AZ164" s="568"/>
      <c r="BA164" s="568"/>
      <c r="BB164" s="568"/>
      <c r="BC164" s="568"/>
      <c r="BD164" s="568"/>
      <c r="BE164" s="568"/>
      <c r="BF164" s="568"/>
      <c r="BG164" s="568"/>
      <c r="BH164" s="568"/>
      <c r="BI164" s="568"/>
      <c r="BJ164" s="568"/>
      <c r="BK164" s="568"/>
      <c r="BL164" s="568"/>
      <c r="BM164" s="568"/>
      <c r="BN164" s="568"/>
      <c r="BO164" s="568"/>
      <c r="BP164" s="568"/>
      <c r="BQ164" s="568"/>
      <c r="BR164" s="568"/>
      <c r="BS164" s="568"/>
      <c r="BT164" s="568"/>
      <c r="BU164" s="568"/>
      <c r="BV164" s="568"/>
      <c r="BW164" s="568"/>
      <c r="BX164" s="568"/>
      <c r="BY164" s="568"/>
      <c r="BZ164" s="568"/>
      <c r="CA164" s="568"/>
      <c r="CB164" s="568"/>
      <c r="CC164" s="568"/>
      <c r="CD164" s="568"/>
      <c r="CE164" s="568"/>
      <c r="CF164" s="568"/>
      <c r="CG164" s="568"/>
      <c r="CH164" s="568"/>
      <c r="CI164" s="568"/>
      <c r="CJ164" s="568"/>
      <c r="CK164" s="568"/>
      <c r="CL164" s="568"/>
      <c r="CM164" s="568"/>
      <c r="CN164" s="568"/>
      <c r="CO164" s="568"/>
      <c r="CP164" s="568"/>
      <c r="CQ164" s="568"/>
      <c r="CR164" s="568"/>
      <c r="CS164" s="568"/>
      <c r="CT164" s="568"/>
      <c r="CU164" s="568"/>
      <c r="CV164" s="568"/>
      <c r="CW164" s="568"/>
      <c r="CX164" s="568"/>
      <c r="CY164" s="568"/>
      <c r="CZ164" s="568"/>
      <c r="DA164" s="568"/>
      <c r="DB164" s="568"/>
      <c r="DC164" s="568"/>
      <c r="DD164" s="568"/>
      <c r="DE164" s="568"/>
      <c r="DF164" s="568"/>
      <c r="DG164" s="568"/>
      <c r="DH164" s="568"/>
      <c r="DI164" s="568"/>
      <c r="DJ164" s="568"/>
      <c r="DK164" s="568"/>
      <c r="DL164" s="568"/>
      <c r="DM164" s="568"/>
      <c r="DN164" s="568"/>
      <c r="DO164" s="568"/>
      <c r="DP164" s="568"/>
      <c r="DQ164" s="568"/>
      <c r="DR164" s="568"/>
      <c r="DS164" s="568"/>
      <c r="DT164" s="568"/>
      <c r="DU164" s="568"/>
      <c r="DV164" s="568"/>
      <c r="DW164" s="568"/>
      <c r="DX164" s="568"/>
      <c r="DY164" s="568"/>
      <c r="DZ164" s="568"/>
      <c r="EA164" s="568"/>
      <c r="EB164" s="568"/>
      <c r="EC164" s="568"/>
      <c r="ED164" s="568"/>
      <c r="EE164" s="568"/>
      <c r="EF164" s="568"/>
      <c r="EG164" s="568"/>
      <c r="EH164" s="568"/>
      <c r="EI164" s="568"/>
      <c r="EJ164" s="568"/>
      <c r="EK164" s="568"/>
      <c r="EL164" s="568"/>
      <c r="EM164" s="568"/>
      <c r="EN164" s="568"/>
      <c r="EO164" s="568"/>
      <c r="EP164" s="568"/>
      <c r="EQ164" s="568"/>
      <c r="ER164" s="568"/>
      <c r="ES164" s="568"/>
      <c r="ET164" s="568"/>
      <c r="EU164" s="568"/>
      <c r="EV164" s="568"/>
      <c r="EW164" s="568"/>
      <c r="EX164" s="568"/>
      <c r="EY164" s="568"/>
      <c r="EZ164" s="568"/>
      <c r="FA164" s="568"/>
      <c r="FB164" s="568"/>
      <c r="FC164" s="568"/>
      <c r="FD164" s="568"/>
      <c r="FE164" s="568"/>
      <c r="FF164" s="568"/>
      <c r="FG164" s="568"/>
      <c r="FH164" s="568"/>
      <c r="FI164" s="568"/>
      <c r="FJ164" s="568"/>
      <c r="FK164" s="568"/>
      <c r="FL164" s="568"/>
      <c r="FM164" s="568"/>
      <c r="FN164" s="568"/>
      <c r="FO164" s="568"/>
      <c r="FP164" s="568"/>
      <c r="FQ164" s="568"/>
      <c r="FR164" s="568"/>
      <c r="FS164" s="568"/>
      <c r="FT164" s="568"/>
      <c r="FU164" s="568"/>
      <c r="FV164" s="568"/>
      <c r="FW164" s="568"/>
      <c r="FX164" s="568"/>
      <c r="FY164" s="568"/>
      <c r="FZ164" s="568"/>
      <c r="GA164" s="568"/>
      <c r="GB164" s="568"/>
      <c r="GC164" s="568"/>
      <c r="GD164" s="568"/>
      <c r="GE164" s="568"/>
      <c r="GF164" s="568"/>
      <c r="GG164" s="568"/>
      <c r="GH164" s="568"/>
      <c r="GI164" s="568"/>
      <c r="GJ164" s="568"/>
      <c r="GK164" s="568"/>
      <c r="GL164" s="568"/>
      <c r="GM164" s="568"/>
      <c r="GN164" s="568"/>
      <c r="GO164" s="568"/>
      <c r="GP164" s="568"/>
      <c r="GQ164" s="568"/>
      <c r="GR164" s="568"/>
      <c r="GS164" s="568"/>
      <c r="GT164" s="568"/>
      <c r="GU164" s="568"/>
      <c r="GV164" s="568"/>
      <c r="GW164" s="568"/>
      <c r="GX164" s="568"/>
      <c r="GY164" s="568"/>
      <c r="GZ164" s="568"/>
      <c r="HA164" s="568"/>
      <c r="HB164" s="568"/>
      <c r="HC164" s="568"/>
      <c r="HD164" s="568"/>
      <c r="HE164" s="568"/>
      <c r="HF164" s="568"/>
      <c r="HG164" s="568"/>
      <c r="HH164" s="568"/>
      <c r="HI164" s="568"/>
      <c r="HJ164" s="568"/>
      <c r="HK164" s="568"/>
      <c r="HL164" s="568"/>
      <c r="HM164" s="568"/>
      <c r="HN164" s="568"/>
      <c r="HO164" s="568"/>
      <c r="HP164" s="568"/>
      <c r="HQ164" s="568"/>
      <c r="HR164" s="568"/>
      <c r="HS164" s="568"/>
      <c r="HT164" s="568"/>
      <c r="HU164" s="568"/>
    </row>
    <row r="165" spans="2:229" s="578" customFormat="1">
      <c r="B165" s="591"/>
      <c r="AL165" s="568"/>
      <c r="AM165" s="568"/>
      <c r="AN165" s="568"/>
      <c r="AO165" s="568"/>
      <c r="AP165" s="568"/>
      <c r="AQ165" s="568"/>
      <c r="AR165" s="568"/>
      <c r="AS165" s="568"/>
      <c r="AT165" s="568"/>
      <c r="AU165" s="568"/>
      <c r="AV165" s="568"/>
      <c r="AW165" s="568"/>
      <c r="AX165" s="568"/>
      <c r="AY165" s="568"/>
      <c r="AZ165" s="568"/>
      <c r="BA165" s="568"/>
      <c r="BB165" s="568"/>
      <c r="BC165" s="568"/>
      <c r="BD165" s="568"/>
      <c r="BE165" s="568"/>
      <c r="BF165" s="568"/>
      <c r="BG165" s="568"/>
      <c r="BH165" s="568"/>
      <c r="BI165" s="568"/>
      <c r="BJ165" s="568"/>
      <c r="BK165" s="568"/>
      <c r="BL165" s="568"/>
      <c r="BM165" s="568"/>
      <c r="BN165" s="568"/>
      <c r="BO165" s="568"/>
      <c r="BP165" s="568"/>
      <c r="BQ165" s="568"/>
      <c r="BR165" s="568"/>
      <c r="BS165" s="568"/>
      <c r="BT165" s="568"/>
      <c r="BU165" s="568"/>
      <c r="BV165" s="568"/>
      <c r="BW165" s="568"/>
      <c r="BX165" s="568"/>
      <c r="BY165" s="568"/>
      <c r="BZ165" s="568"/>
      <c r="CA165" s="568"/>
      <c r="CB165" s="568"/>
      <c r="CC165" s="568"/>
      <c r="CD165" s="568"/>
      <c r="CE165" s="568"/>
      <c r="CF165" s="568"/>
      <c r="CG165" s="568"/>
      <c r="CH165" s="568"/>
      <c r="CI165" s="568"/>
      <c r="CJ165" s="568"/>
      <c r="CK165" s="568"/>
      <c r="CL165" s="568"/>
      <c r="CM165" s="568"/>
      <c r="CN165" s="568"/>
      <c r="CO165" s="568"/>
      <c r="CP165" s="568"/>
      <c r="CQ165" s="568"/>
      <c r="CR165" s="568"/>
      <c r="CS165" s="568"/>
      <c r="CT165" s="568"/>
      <c r="CU165" s="568"/>
      <c r="CV165" s="568"/>
      <c r="CW165" s="568"/>
      <c r="CX165" s="568"/>
      <c r="CY165" s="568"/>
      <c r="CZ165" s="568"/>
      <c r="DA165" s="568"/>
      <c r="DB165" s="568"/>
      <c r="DC165" s="568"/>
      <c r="DD165" s="568"/>
      <c r="DE165" s="568"/>
      <c r="DF165" s="568"/>
      <c r="DG165" s="568"/>
      <c r="DH165" s="568"/>
      <c r="DI165" s="568"/>
      <c r="DJ165" s="568"/>
      <c r="DK165" s="568"/>
      <c r="DL165" s="568"/>
      <c r="DM165" s="568"/>
      <c r="DN165" s="568"/>
      <c r="DO165" s="568"/>
      <c r="DP165" s="568"/>
      <c r="DQ165" s="568"/>
      <c r="DR165" s="568"/>
      <c r="DS165" s="568"/>
      <c r="DT165" s="568"/>
      <c r="DU165" s="568"/>
      <c r="DV165" s="568"/>
      <c r="DW165" s="568"/>
      <c r="DX165" s="568"/>
      <c r="DY165" s="568"/>
      <c r="DZ165" s="568"/>
      <c r="EA165" s="568"/>
      <c r="EB165" s="568"/>
      <c r="EC165" s="568"/>
      <c r="ED165" s="568"/>
      <c r="EE165" s="568"/>
      <c r="EF165" s="568"/>
      <c r="EG165" s="568"/>
      <c r="EH165" s="568"/>
      <c r="EI165" s="568"/>
      <c r="EJ165" s="568"/>
      <c r="EK165" s="568"/>
      <c r="EL165" s="568"/>
      <c r="EM165" s="568"/>
      <c r="EN165" s="568"/>
      <c r="EO165" s="568"/>
      <c r="EP165" s="568"/>
      <c r="EQ165" s="568"/>
      <c r="ER165" s="568"/>
      <c r="ES165" s="568"/>
      <c r="ET165" s="568"/>
      <c r="EU165" s="568"/>
      <c r="EV165" s="568"/>
      <c r="EW165" s="568"/>
      <c r="EX165" s="568"/>
      <c r="EY165" s="568"/>
      <c r="EZ165" s="568"/>
      <c r="FA165" s="568"/>
      <c r="FB165" s="568"/>
      <c r="FC165" s="568"/>
      <c r="FD165" s="568"/>
      <c r="FE165" s="568"/>
      <c r="FF165" s="568"/>
      <c r="FG165" s="568"/>
      <c r="FH165" s="568"/>
      <c r="FI165" s="568"/>
      <c r="FJ165" s="568"/>
      <c r="FK165" s="568"/>
      <c r="FL165" s="568"/>
      <c r="FM165" s="568"/>
      <c r="FN165" s="568"/>
      <c r="FO165" s="568"/>
      <c r="FP165" s="568"/>
      <c r="FQ165" s="568"/>
      <c r="FR165" s="568"/>
      <c r="FS165" s="568"/>
      <c r="FT165" s="568"/>
      <c r="FU165" s="568"/>
      <c r="FV165" s="568"/>
      <c r="FW165" s="568"/>
      <c r="FX165" s="568"/>
      <c r="FY165" s="568"/>
      <c r="FZ165" s="568"/>
      <c r="GA165" s="568"/>
      <c r="GB165" s="568"/>
      <c r="GC165" s="568"/>
      <c r="GD165" s="568"/>
      <c r="GE165" s="568"/>
      <c r="GF165" s="568"/>
      <c r="GG165" s="568"/>
      <c r="GH165" s="568"/>
      <c r="GI165" s="568"/>
      <c r="GJ165" s="568"/>
      <c r="GK165" s="568"/>
      <c r="GL165" s="568"/>
      <c r="GM165" s="568"/>
      <c r="GN165" s="568"/>
      <c r="GO165" s="568"/>
      <c r="GP165" s="568"/>
      <c r="GQ165" s="568"/>
      <c r="GR165" s="568"/>
      <c r="GS165" s="568"/>
      <c r="GT165" s="568"/>
      <c r="GU165" s="568"/>
      <c r="GV165" s="568"/>
      <c r="GW165" s="568"/>
      <c r="GX165" s="568"/>
      <c r="GY165" s="568"/>
      <c r="GZ165" s="568"/>
      <c r="HA165" s="568"/>
      <c r="HB165" s="568"/>
      <c r="HC165" s="568"/>
      <c r="HD165" s="568"/>
      <c r="HE165" s="568"/>
      <c r="HF165" s="568"/>
      <c r="HG165" s="568"/>
      <c r="HH165" s="568"/>
      <c r="HI165" s="568"/>
      <c r="HJ165" s="568"/>
      <c r="HK165" s="568"/>
      <c r="HL165" s="568"/>
      <c r="HM165" s="568"/>
      <c r="HN165" s="568"/>
      <c r="HO165" s="568"/>
      <c r="HP165" s="568"/>
      <c r="HQ165" s="568"/>
      <c r="HR165" s="568"/>
      <c r="HS165" s="568"/>
      <c r="HT165" s="568"/>
      <c r="HU165" s="568"/>
    </row>
    <row r="166" spans="2:229" s="578" customFormat="1">
      <c r="B166" s="591"/>
      <c r="AL166" s="568"/>
      <c r="AM166" s="568"/>
      <c r="AN166" s="568"/>
      <c r="AO166" s="568"/>
      <c r="AP166" s="568"/>
      <c r="AQ166" s="568"/>
      <c r="AR166" s="568"/>
      <c r="AS166" s="568"/>
      <c r="AT166" s="568"/>
      <c r="AU166" s="568"/>
      <c r="AV166" s="568"/>
      <c r="AW166" s="568"/>
      <c r="AX166" s="568"/>
      <c r="AY166" s="568"/>
      <c r="AZ166" s="568"/>
      <c r="BA166" s="568"/>
      <c r="BB166" s="568"/>
      <c r="BC166" s="568"/>
      <c r="BD166" s="568"/>
      <c r="BE166" s="568"/>
      <c r="BF166" s="568"/>
      <c r="BG166" s="568"/>
      <c r="BH166" s="568"/>
      <c r="BI166" s="568"/>
      <c r="BJ166" s="568"/>
      <c r="BK166" s="568"/>
      <c r="BL166" s="568"/>
      <c r="BM166" s="568"/>
      <c r="BN166" s="568"/>
      <c r="BO166" s="568"/>
      <c r="BP166" s="568"/>
      <c r="BQ166" s="568"/>
      <c r="BR166" s="568"/>
      <c r="BS166" s="568"/>
      <c r="BT166" s="568"/>
      <c r="BU166" s="568"/>
      <c r="BV166" s="568"/>
      <c r="BW166" s="568"/>
      <c r="BX166" s="568"/>
      <c r="BY166" s="568"/>
      <c r="BZ166" s="568"/>
      <c r="CA166" s="568"/>
      <c r="CB166" s="568"/>
      <c r="CC166" s="568"/>
      <c r="CD166" s="568"/>
      <c r="CE166" s="568"/>
      <c r="CF166" s="568"/>
      <c r="CG166" s="568"/>
      <c r="CH166" s="568"/>
      <c r="CI166" s="568"/>
      <c r="CJ166" s="568"/>
      <c r="CK166" s="568"/>
      <c r="CL166" s="568"/>
      <c r="CM166" s="568"/>
      <c r="CN166" s="568"/>
      <c r="CO166" s="568"/>
      <c r="CP166" s="568"/>
      <c r="CQ166" s="568"/>
      <c r="CR166" s="568"/>
      <c r="CS166" s="568"/>
      <c r="CT166" s="568"/>
      <c r="CU166" s="568"/>
      <c r="CV166" s="568"/>
      <c r="CW166" s="568"/>
      <c r="CX166" s="568"/>
      <c r="CY166" s="568"/>
      <c r="CZ166" s="568"/>
      <c r="DA166" s="568"/>
      <c r="DB166" s="568"/>
      <c r="DC166" s="568"/>
      <c r="DD166" s="568"/>
      <c r="DE166" s="568"/>
      <c r="DF166" s="568"/>
      <c r="DG166" s="568"/>
      <c r="DH166" s="568"/>
      <c r="DI166" s="568"/>
      <c r="DJ166" s="568"/>
      <c r="DK166" s="568"/>
      <c r="DL166" s="568"/>
      <c r="DM166" s="568"/>
      <c r="DN166" s="568"/>
      <c r="DO166" s="568"/>
      <c r="DP166" s="568"/>
      <c r="DQ166" s="568"/>
      <c r="DR166" s="568"/>
      <c r="DS166" s="568"/>
      <c r="DT166" s="568"/>
      <c r="DU166" s="568"/>
      <c r="DV166" s="568"/>
      <c r="DW166" s="568"/>
      <c r="DX166" s="568"/>
      <c r="DY166" s="568"/>
      <c r="DZ166" s="568"/>
      <c r="EA166" s="568"/>
      <c r="EB166" s="568"/>
      <c r="EC166" s="568"/>
      <c r="ED166" s="568"/>
      <c r="EE166" s="568"/>
      <c r="EF166" s="568"/>
      <c r="EG166" s="568"/>
      <c r="EH166" s="568"/>
      <c r="EI166" s="568"/>
      <c r="EJ166" s="568"/>
      <c r="EK166" s="568"/>
      <c r="EL166" s="568"/>
      <c r="EM166" s="568"/>
      <c r="EN166" s="568"/>
      <c r="EO166" s="568"/>
      <c r="EP166" s="568"/>
      <c r="EQ166" s="568"/>
      <c r="ER166" s="568"/>
      <c r="ES166" s="568"/>
      <c r="ET166" s="568"/>
      <c r="EU166" s="568"/>
      <c r="EV166" s="568"/>
      <c r="EW166" s="568"/>
      <c r="EX166" s="568"/>
      <c r="EY166" s="568"/>
      <c r="EZ166" s="568"/>
      <c r="FA166" s="568"/>
      <c r="FB166" s="568"/>
      <c r="FC166" s="568"/>
      <c r="FD166" s="568"/>
      <c r="FE166" s="568"/>
      <c r="FF166" s="568"/>
      <c r="FG166" s="568"/>
      <c r="FH166" s="568"/>
      <c r="FI166" s="568"/>
      <c r="FJ166" s="568"/>
      <c r="FK166" s="568"/>
      <c r="FL166" s="568"/>
      <c r="FM166" s="568"/>
      <c r="FN166" s="568"/>
      <c r="FO166" s="568"/>
      <c r="FP166" s="568"/>
      <c r="FQ166" s="568"/>
      <c r="FR166" s="568"/>
      <c r="FS166" s="568"/>
      <c r="FT166" s="568"/>
      <c r="FU166" s="568"/>
      <c r="FV166" s="568"/>
      <c r="FW166" s="568"/>
      <c r="FX166" s="568"/>
      <c r="FY166" s="568"/>
      <c r="FZ166" s="568"/>
      <c r="GA166" s="568"/>
      <c r="GB166" s="568"/>
      <c r="GC166" s="568"/>
      <c r="GD166" s="568"/>
      <c r="GE166" s="568"/>
      <c r="GF166" s="568"/>
      <c r="GG166" s="568"/>
      <c r="GH166" s="568"/>
      <c r="GI166" s="568"/>
      <c r="GJ166" s="568"/>
      <c r="GK166" s="568"/>
      <c r="GL166" s="568"/>
      <c r="GM166" s="568"/>
      <c r="GN166" s="568"/>
      <c r="GO166" s="568"/>
      <c r="GP166" s="568"/>
      <c r="GQ166" s="568"/>
      <c r="GR166" s="568"/>
      <c r="GS166" s="568"/>
      <c r="GT166" s="568"/>
      <c r="GU166" s="568"/>
      <c r="GV166" s="568"/>
      <c r="GW166" s="568"/>
      <c r="GX166" s="568"/>
      <c r="GY166" s="568"/>
      <c r="GZ166" s="568"/>
      <c r="HA166" s="568"/>
      <c r="HB166" s="568"/>
      <c r="HC166" s="568"/>
      <c r="HD166" s="568"/>
      <c r="HE166" s="568"/>
      <c r="HF166" s="568"/>
      <c r="HG166" s="568"/>
      <c r="HH166" s="568"/>
      <c r="HI166" s="568"/>
      <c r="HJ166" s="568"/>
      <c r="HK166" s="568"/>
      <c r="HL166" s="568"/>
      <c r="HM166" s="568"/>
      <c r="HN166" s="568"/>
      <c r="HO166" s="568"/>
      <c r="HP166" s="568"/>
      <c r="HQ166" s="568"/>
      <c r="HR166" s="568"/>
      <c r="HS166" s="568"/>
      <c r="HT166" s="568"/>
      <c r="HU166" s="568"/>
    </row>
    <row r="167" spans="2:229" s="578" customFormat="1">
      <c r="B167" s="591"/>
      <c r="AL167" s="568"/>
      <c r="AM167" s="568"/>
      <c r="AN167" s="568"/>
      <c r="AO167" s="568"/>
      <c r="AP167" s="568"/>
      <c r="AQ167" s="568"/>
      <c r="AR167" s="568"/>
      <c r="AS167" s="568"/>
      <c r="AT167" s="568"/>
      <c r="AU167" s="568"/>
      <c r="AV167" s="568"/>
      <c r="AW167" s="568"/>
      <c r="AX167" s="568"/>
      <c r="AY167" s="568"/>
      <c r="AZ167" s="568"/>
      <c r="BA167" s="568"/>
      <c r="BB167" s="568"/>
      <c r="BC167" s="568"/>
      <c r="BD167" s="568"/>
      <c r="BE167" s="568"/>
      <c r="BF167" s="568"/>
      <c r="BG167" s="568"/>
      <c r="BH167" s="568"/>
      <c r="BI167" s="568"/>
      <c r="BJ167" s="568"/>
      <c r="BK167" s="568"/>
      <c r="BL167" s="568"/>
      <c r="BM167" s="568"/>
      <c r="BN167" s="568"/>
      <c r="BO167" s="568"/>
      <c r="BP167" s="568"/>
      <c r="BQ167" s="568"/>
      <c r="BR167" s="568"/>
      <c r="BS167" s="568"/>
      <c r="BT167" s="568"/>
      <c r="BU167" s="568"/>
      <c r="BV167" s="568"/>
      <c r="BW167" s="568"/>
      <c r="BX167" s="568"/>
      <c r="BY167" s="568"/>
      <c r="BZ167" s="568"/>
      <c r="CA167" s="568"/>
      <c r="CB167" s="568"/>
      <c r="CC167" s="568"/>
      <c r="CD167" s="568"/>
      <c r="CE167" s="568"/>
      <c r="CF167" s="568"/>
      <c r="CG167" s="568"/>
      <c r="CH167" s="568"/>
      <c r="CI167" s="568"/>
      <c r="CJ167" s="568"/>
      <c r="CK167" s="568"/>
      <c r="CL167" s="568"/>
      <c r="CM167" s="568"/>
      <c r="CN167" s="568"/>
      <c r="CO167" s="568"/>
      <c r="CP167" s="568"/>
      <c r="CQ167" s="568"/>
      <c r="CR167" s="568"/>
      <c r="CS167" s="568"/>
      <c r="CT167" s="568"/>
      <c r="CU167" s="568"/>
      <c r="CV167" s="568"/>
      <c r="CW167" s="568"/>
      <c r="CX167" s="568"/>
      <c r="CY167" s="568"/>
      <c r="CZ167" s="568"/>
      <c r="DA167" s="568"/>
      <c r="DB167" s="568"/>
      <c r="DC167" s="568"/>
      <c r="DD167" s="568"/>
      <c r="DE167" s="568"/>
      <c r="DF167" s="568"/>
      <c r="DG167" s="568"/>
      <c r="DH167" s="568"/>
      <c r="DI167" s="568"/>
      <c r="DJ167" s="568"/>
      <c r="DK167" s="568"/>
      <c r="DL167" s="568"/>
      <c r="DM167" s="568"/>
      <c r="DN167" s="568"/>
      <c r="DO167" s="568"/>
      <c r="DP167" s="568"/>
      <c r="DQ167" s="568"/>
      <c r="DR167" s="568"/>
      <c r="DS167" s="568"/>
      <c r="DT167" s="568"/>
      <c r="DU167" s="568"/>
      <c r="DV167" s="568"/>
      <c r="DW167" s="568"/>
      <c r="DX167" s="568"/>
      <c r="DY167" s="568"/>
      <c r="DZ167" s="568"/>
      <c r="EA167" s="568"/>
      <c r="EB167" s="568"/>
      <c r="EC167" s="568"/>
      <c r="ED167" s="568"/>
      <c r="EE167" s="568"/>
      <c r="EF167" s="568"/>
      <c r="EG167" s="568"/>
      <c r="EH167" s="568"/>
      <c r="EI167" s="568"/>
      <c r="EJ167" s="568"/>
      <c r="EK167" s="568"/>
      <c r="EL167" s="568"/>
      <c r="EM167" s="568"/>
      <c r="EN167" s="568"/>
      <c r="EO167" s="568"/>
      <c r="EP167" s="568"/>
      <c r="EQ167" s="568"/>
      <c r="ER167" s="568"/>
      <c r="ES167" s="568"/>
      <c r="ET167" s="568"/>
      <c r="EU167" s="568"/>
      <c r="EV167" s="568"/>
      <c r="EW167" s="568"/>
      <c r="EX167" s="568"/>
      <c r="EY167" s="568"/>
      <c r="EZ167" s="568"/>
      <c r="FA167" s="568"/>
      <c r="FB167" s="568"/>
      <c r="FC167" s="568"/>
      <c r="FD167" s="568"/>
      <c r="FE167" s="568"/>
      <c r="FF167" s="568"/>
      <c r="FG167" s="568"/>
      <c r="FH167" s="568"/>
      <c r="FI167" s="568"/>
      <c r="FJ167" s="568"/>
      <c r="FK167" s="568"/>
      <c r="FL167" s="568"/>
      <c r="FM167" s="568"/>
      <c r="FN167" s="568"/>
      <c r="FO167" s="568"/>
      <c r="FP167" s="568"/>
      <c r="FQ167" s="568"/>
      <c r="FR167" s="568"/>
      <c r="FS167" s="568"/>
      <c r="FT167" s="568"/>
      <c r="FU167" s="568"/>
      <c r="FV167" s="568"/>
      <c r="FW167" s="568"/>
      <c r="FX167" s="568"/>
      <c r="FY167" s="568"/>
      <c r="FZ167" s="568"/>
      <c r="GA167" s="568"/>
      <c r="GB167" s="568"/>
      <c r="GC167" s="568"/>
      <c r="GD167" s="568"/>
      <c r="GE167" s="568"/>
      <c r="GF167" s="568"/>
      <c r="GG167" s="568"/>
      <c r="GH167" s="568"/>
      <c r="GI167" s="568"/>
      <c r="GJ167" s="568"/>
      <c r="GK167" s="568"/>
      <c r="GL167" s="568"/>
      <c r="GM167" s="568"/>
      <c r="GN167" s="568"/>
      <c r="GO167" s="568"/>
      <c r="GP167" s="568"/>
      <c r="GQ167" s="568"/>
      <c r="GR167" s="568"/>
      <c r="GS167" s="568"/>
      <c r="GT167" s="568"/>
      <c r="GU167" s="568"/>
      <c r="GV167" s="568"/>
      <c r="GW167" s="568"/>
      <c r="GX167" s="568"/>
      <c r="GY167" s="568"/>
      <c r="GZ167" s="568"/>
      <c r="HA167" s="568"/>
      <c r="HB167" s="568"/>
      <c r="HC167" s="568"/>
      <c r="HD167" s="568"/>
      <c r="HE167" s="568"/>
      <c r="HF167" s="568"/>
      <c r="HG167" s="568"/>
      <c r="HH167" s="568"/>
      <c r="HI167" s="568"/>
      <c r="HJ167" s="568"/>
      <c r="HK167" s="568"/>
      <c r="HL167" s="568"/>
      <c r="HM167" s="568"/>
      <c r="HN167" s="568"/>
      <c r="HO167" s="568"/>
      <c r="HP167" s="568"/>
      <c r="HQ167" s="568"/>
      <c r="HR167" s="568"/>
      <c r="HS167" s="568"/>
      <c r="HT167" s="568"/>
      <c r="HU167" s="568"/>
    </row>
    <row r="168" spans="2:229" s="578" customFormat="1">
      <c r="B168" s="591"/>
      <c r="AL168" s="568"/>
      <c r="AM168" s="568"/>
      <c r="AN168" s="568"/>
      <c r="AO168" s="568"/>
      <c r="AP168" s="568"/>
      <c r="AQ168" s="568"/>
      <c r="AR168" s="568"/>
      <c r="AS168" s="568"/>
      <c r="AT168" s="568"/>
      <c r="AU168" s="568"/>
      <c r="AV168" s="568"/>
      <c r="AW168" s="568"/>
      <c r="AX168" s="568"/>
      <c r="AY168" s="568"/>
      <c r="AZ168" s="568"/>
      <c r="BA168" s="568"/>
      <c r="BB168" s="568"/>
      <c r="BC168" s="568"/>
      <c r="BD168" s="568"/>
      <c r="BE168" s="568"/>
      <c r="BF168" s="568"/>
      <c r="BG168" s="568"/>
      <c r="BH168" s="568"/>
      <c r="BI168" s="568"/>
      <c r="BJ168" s="568"/>
      <c r="BK168" s="568"/>
      <c r="BL168" s="568"/>
      <c r="BM168" s="568"/>
      <c r="BN168" s="568"/>
      <c r="BO168" s="568"/>
      <c r="BP168" s="568"/>
      <c r="BQ168" s="568"/>
      <c r="BR168" s="568"/>
      <c r="BS168" s="568"/>
      <c r="BT168" s="568"/>
      <c r="BU168" s="568"/>
      <c r="BV168" s="568"/>
      <c r="BW168" s="568"/>
      <c r="BX168" s="568"/>
      <c r="BY168" s="568"/>
      <c r="BZ168" s="568"/>
      <c r="CA168" s="568"/>
      <c r="CB168" s="568"/>
      <c r="CC168" s="568"/>
      <c r="CD168" s="568"/>
      <c r="CE168" s="568"/>
      <c r="CF168" s="568"/>
      <c r="CG168" s="568"/>
      <c r="CH168" s="568"/>
      <c r="CI168" s="568"/>
      <c r="CJ168" s="568"/>
      <c r="CK168" s="568"/>
      <c r="CL168" s="568"/>
      <c r="CM168" s="568"/>
      <c r="CN168" s="568"/>
      <c r="CO168" s="568"/>
      <c r="CP168" s="568"/>
      <c r="CQ168" s="568"/>
      <c r="CR168" s="568"/>
      <c r="CS168" s="568"/>
      <c r="CT168" s="568"/>
      <c r="CU168" s="568"/>
      <c r="CV168" s="568"/>
      <c r="CW168" s="568"/>
      <c r="CX168" s="568"/>
      <c r="CY168" s="568"/>
      <c r="CZ168" s="568"/>
      <c r="DA168" s="568"/>
      <c r="DB168" s="568"/>
      <c r="DC168" s="568"/>
      <c r="DD168" s="568"/>
      <c r="DE168" s="568"/>
      <c r="DF168" s="568"/>
      <c r="DG168" s="568"/>
      <c r="DH168" s="568"/>
      <c r="DI168" s="568"/>
      <c r="DJ168" s="568"/>
      <c r="DK168" s="568"/>
      <c r="DL168" s="568"/>
      <c r="DM168" s="568"/>
      <c r="DN168" s="568"/>
      <c r="DO168" s="568"/>
      <c r="DP168" s="568"/>
      <c r="DQ168" s="568"/>
      <c r="DR168" s="568"/>
      <c r="DS168" s="568"/>
      <c r="DT168" s="568"/>
      <c r="DU168" s="568"/>
      <c r="DV168" s="568"/>
      <c r="DW168" s="568"/>
      <c r="DX168" s="568"/>
      <c r="DY168" s="568"/>
      <c r="DZ168" s="568"/>
      <c r="EA168" s="568"/>
      <c r="EB168" s="568"/>
      <c r="EC168" s="568"/>
      <c r="ED168" s="568"/>
      <c r="EE168" s="568"/>
      <c r="EF168" s="568"/>
      <c r="EG168" s="568"/>
      <c r="EH168" s="568"/>
      <c r="EI168" s="568"/>
      <c r="EJ168" s="568"/>
      <c r="EK168" s="568"/>
      <c r="EL168" s="568"/>
      <c r="EM168" s="568"/>
      <c r="EN168" s="568"/>
      <c r="EO168" s="568"/>
      <c r="EP168" s="568"/>
      <c r="EQ168" s="568"/>
      <c r="ER168" s="568"/>
      <c r="ES168" s="568"/>
      <c r="ET168" s="568"/>
      <c r="EU168" s="568"/>
      <c r="EV168" s="568"/>
      <c r="EW168" s="568"/>
      <c r="EX168" s="568"/>
      <c r="EY168" s="568"/>
      <c r="EZ168" s="568"/>
      <c r="FA168" s="568"/>
      <c r="FB168" s="568"/>
      <c r="FC168" s="568"/>
      <c r="FD168" s="568"/>
      <c r="FE168" s="568"/>
      <c r="FF168" s="568"/>
      <c r="FG168" s="568"/>
      <c r="FH168" s="568"/>
      <c r="FI168" s="568"/>
      <c r="FJ168" s="568"/>
      <c r="FK168" s="568"/>
      <c r="FL168" s="568"/>
      <c r="FM168" s="568"/>
      <c r="FN168" s="568"/>
      <c r="FO168" s="568"/>
      <c r="FP168" s="568"/>
      <c r="FQ168" s="568"/>
      <c r="FR168" s="568"/>
      <c r="FS168" s="568"/>
      <c r="FT168" s="568"/>
      <c r="FU168" s="568"/>
      <c r="FV168" s="568"/>
      <c r="FW168" s="568"/>
      <c r="FX168" s="568"/>
      <c r="FY168" s="568"/>
      <c r="FZ168" s="568"/>
      <c r="GA168" s="568"/>
      <c r="GB168" s="568"/>
      <c r="GC168" s="568"/>
      <c r="GD168" s="568"/>
      <c r="GE168" s="568"/>
      <c r="GF168" s="568"/>
      <c r="GG168" s="568"/>
      <c r="GH168" s="568"/>
      <c r="GI168" s="568"/>
      <c r="GJ168" s="568"/>
      <c r="GK168" s="568"/>
      <c r="GL168" s="568"/>
      <c r="GM168" s="568"/>
      <c r="GN168" s="568"/>
      <c r="GO168" s="568"/>
      <c r="GP168" s="568"/>
      <c r="GQ168" s="568"/>
      <c r="GR168" s="568"/>
      <c r="GS168" s="568"/>
      <c r="GT168" s="568"/>
      <c r="GU168" s="568"/>
      <c r="GV168" s="568"/>
      <c r="GW168" s="568"/>
      <c r="GX168" s="568"/>
      <c r="GY168" s="568"/>
      <c r="GZ168" s="568"/>
      <c r="HA168" s="568"/>
      <c r="HB168" s="568"/>
      <c r="HC168" s="568"/>
      <c r="HD168" s="568"/>
      <c r="HE168" s="568"/>
      <c r="HF168" s="568"/>
      <c r="HG168" s="568"/>
      <c r="HH168" s="568"/>
      <c r="HI168" s="568"/>
      <c r="HJ168" s="568"/>
      <c r="HK168" s="568"/>
      <c r="HL168" s="568"/>
      <c r="HM168" s="568"/>
      <c r="HN168" s="568"/>
      <c r="HO168" s="568"/>
      <c r="HP168" s="568"/>
      <c r="HQ168" s="568"/>
      <c r="HR168" s="568"/>
      <c r="HS168" s="568"/>
      <c r="HT168" s="568"/>
      <c r="HU168" s="568"/>
    </row>
    <row r="169" spans="2:229" s="578" customFormat="1">
      <c r="B169" s="591"/>
      <c r="AL169" s="568"/>
      <c r="AM169" s="568"/>
      <c r="AN169" s="568"/>
      <c r="AO169" s="568"/>
      <c r="AP169" s="568"/>
      <c r="AQ169" s="568"/>
      <c r="AR169" s="568"/>
      <c r="AS169" s="568"/>
      <c r="AT169" s="568"/>
      <c r="AU169" s="568"/>
      <c r="AV169" s="568"/>
      <c r="AW169" s="568"/>
      <c r="AX169" s="568"/>
      <c r="AY169" s="568"/>
      <c r="AZ169" s="568"/>
      <c r="BA169" s="568"/>
      <c r="BB169" s="568"/>
      <c r="BC169" s="568"/>
      <c r="BD169" s="568"/>
      <c r="BE169" s="568"/>
      <c r="BF169" s="568"/>
      <c r="BG169" s="568"/>
      <c r="BH169" s="568"/>
      <c r="BI169" s="568"/>
      <c r="BJ169" s="568"/>
      <c r="BK169" s="568"/>
      <c r="BL169" s="568"/>
      <c r="BM169" s="568"/>
      <c r="BN169" s="568"/>
      <c r="BO169" s="568"/>
      <c r="BP169" s="568"/>
      <c r="BQ169" s="568"/>
      <c r="BR169" s="568"/>
      <c r="BS169" s="568"/>
      <c r="BT169" s="568"/>
      <c r="BU169" s="568"/>
      <c r="BV169" s="568"/>
      <c r="BW169" s="568"/>
      <c r="BX169" s="568"/>
      <c r="BY169" s="568"/>
      <c r="BZ169" s="568"/>
      <c r="CA169" s="568"/>
      <c r="CB169" s="568"/>
      <c r="CC169" s="568"/>
      <c r="CD169" s="568"/>
      <c r="CE169" s="568"/>
      <c r="CF169" s="568"/>
      <c r="CG169" s="568"/>
      <c r="CH169" s="568"/>
      <c r="CI169" s="568"/>
      <c r="CJ169" s="568"/>
      <c r="CK169" s="568"/>
      <c r="CL169" s="568"/>
      <c r="CM169" s="568"/>
      <c r="CN169" s="568"/>
      <c r="CO169" s="568"/>
      <c r="CP169" s="568"/>
      <c r="CQ169" s="568"/>
      <c r="CR169" s="568"/>
      <c r="CS169" s="568"/>
      <c r="CT169" s="568"/>
      <c r="CU169" s="568"/>
      <c r="CV169" s="568"/>
      <c r="CW169" s="568"/>
      <c r="CX169" s="568"/>
      <c r="CY169" s="568"/>
      <c r="CZ169" s="568"/>
      <c r="DA169" s="568"/>
      <c r="DB169" s="568"/>
      <c r="DC169" s="568"/>
      <c r="DD169" s="568"/>
      <c r="DE169" s="568"/>
      <c r="DF169" s="568"/>
      <c r="DG169" s="568"/>
      <c r="DH169" s="568"/>
      <c r="DI169" s="568"/>
      <c r="DJ169" s="568"/>
      <c r="DK169" s="568"/>
      <c r="DL169" s="568"/>
      <c r="DM169" s="568"/>
      <c r="DN169" s="568"/>
      <c r="DO169" s="568"/>
      <c r="DP169" s="568"/>
      <c r="DQ169" s="568"/>
      <c r="DR169" s="568"/>
      <c r="DS169" s="568"/>
      <c r="DT169" s="568"/>
      <c r="DU169" s="568"/>
      <c r="DV169" s="568"/>
      <c r="DW169" s="568"/>
      <c r="DX169" s="568"/>
      <c r="DY169" s="568"/>
      <c r="DZ169" s="568"/>
      <c r="EA169" s="568"/>
      <c r="EB169" s="568"/>
      <c r="EC169" s="568"/>
      <c r="ED169" s="568"/>
      <c r="EE169" s="568"/>
      <c r="EF169" s="568"/>
      <c r="EG169" s="568"/>
      <c r="EH169" s="568"/>
      <c r="EI169" s="568"/>
      <c r="EJ169" s="568"/>
      <c r="EK169" s="568"/>
      <c r="EL169" s="568"/>
      <c r="EM169" s="568"/>
      <c r="EN169" s="568"/>
      <c r="EO169" s="568"/>
      <c r="EP169" s="568"/>
      <c r="EQ169" s="568"/>
      <c r="ER169" s="568"/>
      <c r="ES169" s="568"/>
      <c r="ET169" s="568"/>
      <c r="EU169" s="568"/>
      <c r="EV169" s="568"/>
      <c r="EW169" s="568"/>
      <c r="EX169" s="568"/>
      <c r="EY169" s="568"/>
      <c r="EZ169" s="568"/>
      <c r="FA169" s="568"/>
      <c r="FB169" s="568"/>
      <c r="FC169" s="568"/>
      <c r="FD169" s="568"/>
      <c r="FE169" s="568"/>
      <c r="FF169" s="568"/>
      <c r="FG169" s="568"/>
      <c r="FH169" s="568"/>
      <c r="FI169" s="568"/>
      <c r="FJ169" s="568"/>
      <c r="FK169" s="568"/>
      <c r="FL169" s="568"/>
      <c r="FM169" s="568"/>
      <c r="FN169" s="568"/>
      <c r="FO169" s="568"/>
      <c r="FP169" s="568"/>
      <c r="FQ169" s="568"/>
      <c r="FR169" s="568"/>
      <c r="FS169" s="568"/>
      <c r="FT169" s="568"/>
      <c r="FU169" s="568"/>
      <c r="FV169" s="568"/>
      <c r="FW169" s="568"/>
      <c r="FX169" s="568"/>
      <c r="FY169" s="568"/>
      <c r="FZ169" s="568"/>
      <c r="GA169" s="568"/>
      <c r="GB169" s="568"/>
      <c r="GC169" s="568"/>
      <c r="GD169" s="568"/>
      <c r="GE169" s="568"/>
      <c r="GF169" s="568"/>
      <c r="GG169" s="568"/>
      <c r="GH169" s="568"/>
      <c r="GI169" s="568"/>
      <c r="GJ169" s="568"/>
      <c r="GK169" s="568"/>
      <c r="GL169" s="568"/>
      <c r="GM169" s="568"/>
      <c r="GN169" s="568"/>
      <c r="GO169" s="568"/>
      <c r="GP169" s="568"/>
      <c r="GQ169" s="568"/>
      <c r="GR169" s="568"/>
      <c r="GS169" s="568"/>
      <c r="GT169" s="568"/>
      <c r="GU169" s="568"/>
      <c r="GV169" s="568"/>
      <c r="GW169" s="568"/>
      <c r="GX169" s="568"/>
      <c r="GY169" s="568"/>
      <c r="GZ169" s="568"/>
      <c r="HA169" s="568"/>
      <c r="HB169" s="568"/>
      <c r="HC169" s="568"/>
      <c r="HD169" s="568"/>
      <c r="HE169" s="568"/>
      <c r="HF169" s="568"/>
      <c r="HG169" s="568"/>
      <c r="HH169" s="568"/>
      <c r="HI169" s="568"/>
      <c r="HJ169" s="568"/>
      <c r="HK169" s="568"/>
      <c r="HL169" s="568"/>
      <c r="HM169" s="568"/>
      <c r="HN169" s="568"/>
      <c r="HO169" s="568"/>
      <c r="HP169" s="568"/>
      <c r="HQ169" s="568"/>
      <c r="HR169" s="568"/>
      <c r="HS169" s="568"/>
      <c r="HT169" s="568"/>
      <c r="HU169" s="568"/>
    </row>
    <row r="170" spans="2:229" s="578" customFormat="1">
      <c r="B170" s="591"/>
      <c r="AL170" s="568"/>
      <c r="AM170" s="568"/>
      <c r="AN170" s="568"/>
      <c r="AO170" s="568"/>
      <c r="AP170" s="568"/>
      <c r="AQ170" s="568"/>
      <c r="AR170" s="568"/>
      <c r="AS170" s="568"/>
      <c r="AT170" s="568"/>
      <c r="AU170" s="568"/>
      <c r="AV170" s="568"/>
      <c r="AW170" s="568"/>
      <c r="AX170" s="568"/>
      <c r="AY170" s="568"/>
      <c r="AZ170" s="568"/>
      <c r="BA170" s="568"/>
      <c r="BB170" s="568"/>
      <c r="BC170" s="568"/>
      <c r="BD170" s="568"/>
      <c r="BE170" s="568"/>
      <c r="BF170" s="568"/>
      <c r="BG170" s="568"/>
      <c r="BH170" s="568"/>
      <c r="BI170" s="568"/>
      <c r="BJ170" s="568"/>
      <c r="BK170" s="568"/>
      <c r="BL170" s="568"/>
      <c r="BM170" s="568"/>
      <c r="BN170" s="568"/>
      <c r="BO170" s="568"/>
      <c r="BP170" s="568"/>
      <c r="BQ170" s="568"/>
      <c r="BR170" s="568"/>
      <c r="BS170" s="568"/>
      <c r="BT170" s="568"/>
      <c r="BU170" s="568"/>
      <c r="BV170" s="568"/>
      <c r="BW170" s="568"/>
      <c r="BX170" s="568"/>
      <c r="BY170" s="568"/>
      <c r="BZ170" s="568"/>
      <c r="CA170" s="568"/>
      <c r="CB170" s="568"/>
      <c r="CC170" s="568"/>
      <c r="CD170" s="568"/>
      <c r="CE170" s="568"/>
      <c r="CF170" s="568"/>
      <c r="CG170" s="568"/>
      <c r="CH170" s="568"/>
      <c r="CI170" s="568"/>
      <c r="CJ170" s="568"/>
      <c r="CK170" s="568"/>
      <c r="CL170" s="568"/>
      <c r="CM170" s="568"/>
      <c r="CN170" s="568"/>
      <c r="CO170" s="568"/>
      <c r="CP170" s="568"/>
      <c r="CQ170" s="568"/>
      <c r="CR170" s="568"/>
      <c r="CS170" s="568"/>
      <c r="CT170" s="568"/>
      <c r="CU170" s="568"/>
      <c r="CV170" s="568"/>
      <c r="CW170" s="568"/>
      <c r="CX170" s="568"/>
      <c r="CY170" s="568"/>
      <c r="CZ170" s="568"/>
      <c r="DA170" s="568"/>
      <c r="DB170" s="568"/>
      <c r="DC170" s="568"/>
      <c r="DD170" s="568"/>
      <c r="DE170" s="568"/>
      <c r="DF170" s="568"/>
      <c r="DG170" s="568"/>
      <c r="DH170" s="568"/>
      <c r="DI170" s="568"/>
      <c r="DJ170" s="568"/>
      <c r="DK170" s="568"/>
      <c r="DL170" s="568"/>
      <c r="DM170" s="568"/>
      <c r="DN170" s="568"/>
      <c r="DO170" s="568"/>
      <c r="DP170" s="568"/>
      <c r="DQ170" s="568"/>
      <c r="DR170" s="568"/>
      <c r="DS170" s="568"/>
      <c r="DT170" s="568"/>
      <c r="DU170" s="568"/>
      <c r="DV170" s="568"/>
      <c r="DW170" s="568"/>
      <c r="DX170" s="568"/>
      <c r="DY170" s="568"/>
      <c r="DZ170" s="568"/>
      <c r="EA170" s="568"/>
      <c r="EB170" s="568"/>
      <c r="EC170" s="568"/>
      <c r="ED170" s="568"/>
      <c r="EE170" s="568"/>
      <c r="EF170" s="568"/>
      <c r="EG170" s="568"/>
      <c r="EH170" s="568"/>
      <c r="EI170" s="568"/>
      <c r="EJ170" s="568"/>
      <c r="EK170" s="568"/>
      <c r="EL170" s="568"/>
      <c r="EM170" s="568"/>
      <c r="EN170" s="568"/>
      <c r="EO170" s="568"/>
      <c r="EP170" s="568"/>
      <c r="EQ170" s="568"/>
      <c r="ER170" s="568"/>
      <c r="ES170" s="568"/>
      <c r="ET170" s="568"/>
      <c r="EU170" s="568"/>
      <c r="EV170" s="568"/>
      <c r="EW170" s="568"/>
      <c r="EX170" s="568"/>
      <c r="EY170" s="568"/>
      <c r="EZ170" s="568"/>
      <c r="FA170" s="568"/>
      <c r="FB170" s="568"/>
      <c r="FC170" s="568"/>
      <c r="FD170" s="568"/>
      <c r="FE170" s="568"/>
      <c r="FF170" s="568"/>
      <c r="FG170" s="568"/>
      <c r="FH170" s="568"/>
      <c r="FI170" s="568"/>
      <c r="FJ170" s="568"/>
      <c r="FK170" s="568"/>
      <c r="FL170" s="568"/>
      <c r="FM170" s="568"/>
      <c r="FN170" s="568"/>
      <c r="FO170" s="568"/>
      <c r="FP170" s="568"/>
      <c r="FQ170" s="568"/>
      <c r="FR170" s="568"/>
      <c r="FS170" s="568"/>
      <c r="FT170" s="568"/>
      <c r="FU170" s="568"/>
      <c r="FV170" s="568"/>
      <c r="FW170" s="568"/>
      <c r="FX170" s="568"/>
      <c r="FY170" s="568"/>
      <c r="FZ170" s="568"/>
      <c r="GA170" s="568"/>
      <c r="GB170" s="568"/>
      <c r="GC170" s="568"/>
      <c r="GD170" s="568"/>
      <c r="GE170" s="568"/>
      <c r="GF170" s="568"/>
      <c r="GG170" s="568"/>
      <c r="GH170" s="568"/>
      <c r="GI170" s="568"/>
      <c r="GJ170" s="568"/>
      <c r="GK170" s="568"/>
      <c r="GL170" s="568"/>
      <c r="GM170" s="568"/>
      <c r="GN170" s="568"/>
      <c r="GO170" s="568"/>
      <c r="GP170" s="568"/>
      <c r="GQ170" s="568"/>
      <c r="GR170" s="568"/>
      <c r="GS170" s="568"/>
      <c r="GT170" s="568"/>
      <c r="GU170" s="568"/>
      <c r="GV170" s="568"/>
      <c r="GW170" s="568"/>
      <c r="GX170" s="568"/>
      <c r="GY170" s="568"/>
      <c r="GZ170" s="568"/>
      <c r="HA170" s="568"/>
      <c r="HB170" s="568"/>
      <c r="HC170" s="568"/>
      <c r="HD170" s="568"/>
      <c r="HE170" s="568"/>
      <c r="HF170" s="568"/>
      <c r="HG170" s="568"/>
      <c r="HH170" s="568"/>
      <c r="HI170" s="568"/>
      <c r="HJ170" s="568"/>
      <c r="HK170" s="568"/>
      <c r="HL170" s="568"/>
      <c r="HM170" s="568"/>
      <c r="HN170" s="568"/>
      <c r="HO170" s="568"/>
      <c r="HP170" s="568"/>
      <c r="HQ170" s="568"/>
      <c r="HR170" s="568"/>
      <c r="HS170" s="568"/>
      <c r="HT170" s="568"/>
      <c r="HU170" s="568"/>
    </row>
    <row r="171" spans="2:229" s="578" customFormat="1">
      <c r="B171" s="591"/>
      <c r="AL171" s="568"/>
      <c r="AM171" s="568"/>
      <c r="AN171" s="568"/>
      <c r="AO171" s="568"/>
      <c r="AP171" s="568"/>
      <c r="AQ171" s="568"/>
      <c r="AR171" s="568"/>
      <c r="AS171" s="568"/>
      <c r="AT171" s="568"/>
      <c r="AU171" s="568"/>
      <c r="AV171" s="568"/>
      <c r="AW171" s="568"/>
      <c r="AX171" s="568"/>
      <c r="AY171" s="568"/>
      <c r="AZ171" s="568"/>
      <c r="BA171" s="568"/>
      <c r="BB171" s="568"/>
      <c r="BC171" s="568"/>
      <c r="BD171" s="568"/>
      <c r="BE171" s="568"/>
      <c r="BF171" s="568"/>
      <c r="BG171" s="568"/>
      <c r="BH171" s="568"/>
      <c r="BI171" s="568"/>
      <c r="BJ171" s="568"/>
      <c r="BK171" s="568"/>
      <c r="BL171" s="568"/>
      <c r="BM171" s="568"/>
      <c r="BN171" s="568"/>
      <c r="BO171" s="568"/>
      <c r="BP171" s="568"/>
      <c r="BQ171" s="568"/>
      <c r="BR171" s="568"/>
      <c r="BS171" s="568"/>
      <c r="BT171" s="568"/>
      <c r="BU171" s="568"/>
      <c r="BV171" s="568"/>
      <c r="BW171" s="568"/>
      <c r="BX171" s="568"/>
      <c r="BY171" s="568"/>
      <c r="BZ171" s="568"/>
      <c r="CA171" s="568"/>
      <c r="CB171" s="568"/>
      <c r="CC171" s="568"/>
      <c r="CD171" s="568"/>
      <c r="CE171" s="568"/>
      <c r="CF171" s="568"/>
      <c r="CG171" s="568"/>
      <c r="CH171" s="568"/>
      <c r="CI171" s="568"/>
      <c r="CJ171" s="568"/>
      <c r="CK171" s="568"/>
      <c r="CL171" s="568"/>
      <c r="CM171" s="568"/>
      <c r="CN171" s="568"/>
      <c r="CO171" s="568"/>
      <c r="CP171" s="568"/>
      <c r="CQ171" s="568"/>
      <c r="CR171" s="568"/>
      <c r="CS171" s="568"/>
      <c r="CT171" s="568"/>
      <c r="CU171" s="568"/>
      <c r="CV171" s="568"/>
      <c r="CW171" s="568"/>
      <c r="CX171" s="568"/>
      <c r="CY171" s="568"/>
      <c r="CZ171" s="568"/>
      <c r="DA171" s="568"/>
      <c r="DB171" s="568"/>
      <c r="DC171" s="568"/>
      <c r="DD171" s="568"/>
      <c r="DE171" s="568"/>
      <c r="DF171" s="568"/>
      <c r="DG171" s="568"/>
      <c r="DH171" s="568"/>
      <c r="DI171" s="568"/>
      <c r="DJ171" s="568"/>
      <c r="DK171" s="568"/>
      <c r="DL171" s="568"/>
      <c r="DM171" s="568"/>
      <c r="DN171" s="568"/>
      <c r="DO171" s="568"/>
      <c r="DP171" s="568"/>
      <c r="DQ171" s="568"/>
      <c r="DR171" s="568"/>
      <c r="DS171" s="568"/>
      <c r="DT171" s="568"/>
      <c r="DU171" s="568"/>
      <c r="DV171" s="568"/>
      <c r="DW171" s="568"/>
      <c r="DX171" s="568"/>
      <c r="DY171" s="568"/>
      <c r="DZ171" s="568"/>
      <c r="EA171" s="568"/>
      <c r="EB171" s="568"/>
      <c r="EC171" s="568"/>
      <c r="ED171" s="568"/>
      <c r="EE171" s="568"/>
      <c r="EF171" s="568"/>
      <c r="EG171" s="568"/>
      <c r="EH171" s="568"/>
      <c r="EI171" s="568"/>
      <c r="EJ171" s="568"/>
      <c r="EK171" s="568"/>
      <c r="EL171" s="568"/>
      <c r="EM171" s="568"/>
      <c r="EN171" s="568"/>
      <c r="EO171" s="568"/>
      <c r="EP171" s="568"/>
      <c r="EQ171" s="568"/>
      <c r="ER171" s="568"/>
      <c r="ES171" s="568"/>
      <c r="ET171" s="568"/>
      <c r="EU171" s="568"/>
      <c r="EV171" s="568"/>
      <c r="EW171" s="568"/>
      <c r="EX171" s="568"/>
      <c r="EY171" s="568"/>
      <c r="EZ171" s="568"/>
      <c r="FA171" s="568"/>
      <c r="FB171" s="568"/>
      <c r="FC171" s="568"/>
      <c r="FD171" s="568"/>
      <c r="FE171" s="568"/>
      <c r="FF171" s="568"/>
      <c r="FG171" s="568"/>
      <c r="FH171" s="568"/>
      <c r="FI171" s="568"/>
      <c r="FJ171" s="568"/>
      <c r="FK171" s="568"/>
      <c r="FL171" s="568"/>
      <c r="FM171" s="568"/>
      <c r="FN171" s="568"/>
      <c r="FO171" s="568"/>
      <c r="FP171" s="568"/>
      <c r="FQ171" s="568"/>
      <c r="FR171" s="568"/>
      <c r="FS171" s="568"/>
      <c r="FT171" s="568"/>
      <c r="FU171" s="568"/>
      <c r="FV171" s="568"/>
      <c r="FW171" s="568"/>
      <c r="FX171" s="568"/>
      <c r="FY171" s="568"/>
      <c r="FZ171" s="568"/>
      <c r="GA171" s="568"/>
      <c r="GB171" s="568"/>
      <c r="GC171" s="568"/>
      <c r="GD171" s="568"/>
      <c r="GE171" s="568"/>
      <c r="GF171" s="568"/>
      <c r="GG171" s="568"/>
      <c r="GH171" s="568"/>
      <c r="GI171" s="568"/>
      <c r="GJ171" s="568"/>
      <c r="GK171" s="568"/>
      <c r="GL171" s="568"/>
      <c r="GM171" s="568"/>
      <c r="GN171" s="568"/>
      <c r="GO171" s="568"/>
      <c r="GP171" s="568"/>
      <c r="GQ171" s="568"/>
      <c r="GR171" s="568"/>
      <c r="GS171" s="568"/>
      <c r="GT171" s="568"/>
      <c r="GU171" s="568"/>
      <c r="GV171" s="568"/>
      <c r="GW171" s="568"/>
      <c r="GX171" s="568"/>
      <c r="GY171" s="568"/>
      <c r="GZ171" s="568"/>
      <c r="HA171" s="568"/>
      <c r="HB171" s="568"/>
      <c r="HC171" s="568"/>
      <c r="HD171" s="568"/>
      <c r="HE171" s="568"/>
      <c r="HF171" s="568"/>
      <c r="HG171" s="568"/>
      <c r="HH171" s="568"/>
      <c r="HI171" s="568"/>
      <c r="HJ171" s="568"/>
      <c r="HK171" s="568"/>
      <c r="HL171" s="568"/>
      <c r="HM171" s="568"/>
      <c r="HN171" s="568"/>
      <c r="HO171" s="568"/>
      <c r="HP171" s="568"/>
      <c r="HQ171" s="568"/>
      <c r="HR171" s="568"/>
      <c r="HS171" s="568"/>
      <c r="HT171" s="568"/>
      <c r="HU171" s="568"/>
    </row>
    <row r="172" spans="2:229" s="578" customFormat="1">
      <c r="B172" s="591"/>
      <c r="AL172" s="568"/>
      <c r="AM172" s="568"/>
      <c r="AN172" s="568"/>
      <c r="AO172" s="568"/>
      <c r="AP172" s="568"/>
      <c r="AQ172" s="568"/>
      <c r="AR172" s="568"/>
      <c r="AS172" s="568"/>
      <c r="AT172" s="568"/>
      <c r="AU172" s="568"/>
      <c r="AV172" s="568"/>
      <c r="AW172" s="568"/>
      <c r="AX172" s="568"/>
      <c r="AY172" s="568"/>
      <c r="AZ172" s="568"/>
      <c r="BA172" s="568"/>
      <c r="BB172" s="568"/>
      <c r="BC172" s="568"/>
      <c r="BD172" s="568"/>
      <c r="BE172" s="568"/>
      <c r="BF172" s="568"/>
      <c r="BG172" s="568"/>
      <c r="BH172" s="568"/>
      <c r="BI172" s="568"/>
      <c r="BJ172" s="568"/>
      <c r="BK172" s="568"/>
      <c r="BL172" s="568"/>
      <c r="BM172" s="568"/>
      <c r="BN172" s="568"/>
      <c r="BO172" s="568"/>
      <c r="BP172" s="568"/>
      <c r="BQ172" s="568"/>
      <c r="BR172" s="568"/>
      <c r="BS172" s="568"/>
      <c r="BT172" s="568"/>
      <c r="BU172" s="568"/>
      <c r="BV172" s="568"/>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568"/>
      <c r="CW172" s="568"/>
      <c r="CX172" s="568"/>
      <c r="CY172" s="568"/>
      <c r="CZ172" s="568"/>
      <c r="DA172" s="568"/>
      <c r="DB172" s="568"/>
      <c r="DC172" s="568"/>
      <c r="DD172" s="568"/>
      <c r="DE172" s="568"/>
      <c r="DF172" s="568"/>
      <c r="DG172" s="568"/>
      <c r="DH172" s="568"/>
      <c r="DI172" s="568"/>
      <c r="DJ172" s="568"/>
      <c r="DK172" s="568"/>
      <c r="DL172" s="568"/>
      <c r="DM172" s="568"/>
      <c r="DN172" s="568"/>
      <c r="DO172" s="568"/>
      <c r="DP172" s="568"/>
      <c r="DQ172" s="568"/>
      <c r="DR172" s="568"/>
      <c r="DS172" s="568"/>
      <c r="DT172" s="568"/>
      <c r="DU172" s="568"/>
      <c r="DV172" s="568"/>
      <c r="DW172" s="568"/>
      <c r="DX172" s="568"/>
      <c r="DY172" s="568"/>
      <c r="DZ172" s="568"/>
      <c r="EA172" s="568"/>
      <c r="EB172" s="568"/>
      <c r="EC172" s="568"/>
      <c r="ED172" s="568"/>
      <c r="EE172" s="568"/>
      <c r="EF172" s="568"/>
      <c r="EG172" s="568"/>
      <c r="EH172" s="568"/>
      <c r="EI172" s="568"/>
      <c r="EJ172" s="568"/>
      <c r="EK172" s="568"/>
      <c r="EL172" s="568"/>
      <c r="EM172" s="568"/>
      <c r="EN172" s="568"/>
      <c r="EO172" s="568"/>
      <c r="EP172" s="568"/>
      <c r="EQ172" s="568"/>
      <c r="ER172" s="568"/>
      <c r="ES172" s="568"/>
      <c r="ET172" s="568"/>
      <c r="EU172" s="568"/>
      <c r="EV172" s="568"/>
      <c r="EW172" s="568"/>
      <c r="EX172" s="568"/>
      <c r="EY172" s="568"/>
      <c r="EZ172" s="568"/>
      <c r="FA172" s="568"/>
      <c r="FB172" s="568"/>
      <c r="FC172" s="568"/>
      <c r="FD172" s="568"/>
      <c r="FE172" s="568"/>
      <c r="FF172" s="568"/>
      <c r="FG172" s="568"/>
      <c r="FH172" s="568"/>
      <c r="FI172" s="568"/>
      <c r="FJ172" s="568"/>
      <c r="FK172" s="568"/>
      <c r="FL172" s="568"/>
      <c r="FM172" s="568"/>
      <c r="FN172" s="568"/>
      <c r="FO172" s="568"/>
      <c r="FP172" s="568"/>
      <c r="FQ172" s="568"/>
      <c r="FR172" s="568"/>
      <c r="FS172" s="568"/>
      <c r="FT172" s="568"/>
      <c r="FU172" s="568"/>
      <c r="FV172" s="568"/>
      <c r="FW172" s="568"/>
      <c r="FX172" s="568"/>
      <c r="FY172" s="568"/>
      <c r="FZ172" s="568"/>
      <c r="GA172" s="568"/>
      <c r="GB172" s="568"/>
      <c r="GC172" s="568"/>
      <c r="GD172" s="568"/>
      <c r="GE172" s="568"/>
      <c r="GF172" s="568"/>
      <c r="GG172" s="568"/>
      <c r="GH172" s="568"/>
      <c r="GI172" s="568"/>
      <c r="GJ172" s="568"/>
      <c r="GK172" s="568"/>
      <c r="GL172" s="568"/>
      <c r="GM172" s="568"/>
      <c r="GN172" s="568"/>
      <c r="GO172" s="568"/>
      <c r="GP172" s="568"/>
      <c r="GQ172" s="568"/>
      <c r="GR172" s="568"/>
      <c r="GS172" s="568"/>
      <c r="GT172" s="568"/>
      <c r="GU172" s="568"/>
      <c r="GV172" s="568"/>
      <c r="GW172" s="568"/>
      <c r="GX172" s="568"/>
      <c r="GY172" s="568"/>
      <c r="GZ172" s="568"/>
      <c r="HA172" s="568"/>
      <c r="HB172" s="568"/>
      <c r="HC172" s="568"/>
      <c r="HD172" s="568"/>
      <c r="HE172" s="568"/>
      <c r="HF172" s="568"/>
      <c r="HG172" s="568"/>
      <c r="HH172" s="568"/>
      <c r="HI172" s="568"/>
      <c r="HJ172" s="568"/>
      <c r="HK172" s="568"/>
      <c r="HL172" s="568"/>
      <c r="HM172" s="568"/>
      <c r="HN172" s="568"/>
      <c r="HO172" s="568"/>
      <c r="HP172" s="568"/>
      <c r="HQ172" s="568"/>
      <c r="HR172" s="568"/>
      <c r="HS172" s="568"/>
      <c r="HT172" s="568"/>
      <c r="HU172" s="568"/>
    </row>
    <row r="173" spans="2:229" s="578" customFormat="1">
      <c r="B173" s="591"/>
      <c r="AL173" s="568"/>
      <c r="AM173" s="568"/>
      <c r="AN173" s="568"/>
      <c r="AO173" s="568"/>
      <c r="AP173" s="568"/>
      <c r="AQ173" s="568"/>
      <c r="AR173" s="568"/>
      <c r="AS173" s="568"/>
      <c r="AT173" s="568"/>
      <c r="AU173" s="568"/>
      <c r="AV173" s="568"/>
      <c r="AW173" s="568"/>
      <c r="AX173" s="568"/>
      <c r="AY173" s="568"/>
      <c r="AZ173" s="568"/>
      <c r="BA173" s="568"/>
      <c r="BB173" s="568"/>
      <c r="BC173" s="568"/>
      <c r="BD173" s="568"/>
      <c r="BE173" s="568"/>
      <c r="BF173" s="568"/>
      <c r="BG173" s="568"/>
      <c r="BH173" s="568"/>
      <c r="BI173" s="568"/>
      <c r="BJ173" s="568"/>
      <c r="BK173" s="568"/>
      <c r="BL173" s="568"/>
      <c r="BM173" s="568"/>
      <c r="BN173" s="568"/>
      <c r="BO173" s="568"/>
      <c r="BP173" s="568"/>
      <c r="BQ173" s="568"/>
      <c r="BR173" s="568"/>
      <c r="BS173" s="568"/>
      <c r="BT173" s="568"/>
      <c r="BU173" s="568"/>
      <c r="BV173" s="568"/>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568"/>
      <c r="CW173" s="568"/>
      <c r="CX173" s="568"/>
      <c r="CY173" s="568"/>
      <c r="CZ173" s="568"/>
      <c r="DA173" s="568"/>
      <c r="DB173" s="568"/>
      <c r="DC173" s="568"/>
      <c r="DD173" s="568"/>
      <c r="DE173" s="568"/>
      <c r="DF173" s="568"/>
      <c r="DG173" s="568"/>
      <c r="DH173" s="568"/>
      <c r="DI173" s="568"/>
      <c r="DJ173" s="568"/>
      <c r="DK173" s="568"/>
      <c r="DL173" s="568"/>
      <c r="DM173" s="568"/>
      <c r="DN173" s="568"/>
      <c r="DO173" s="568"/>
      <c r="DP173" s="568"/>
      <c r="DQ173" s="568"/>
      <c r="DR173" s="568"/>
      <c r="DS173" s="568"/>
      <c r="DT173" s="568"/>
      <c r="DU173" s="568"/>
      <c r="DV173" s="568"/>
      <c r="DW173" s="568"/>
      <c r="DX173" s="568"/>
      <c r="DY173" s="568"/>
      <c r="DZ173" s="568"/>
      <c r="EA173" s="568"/>
      <c r="EB173" s="568"/>
      <c r="EC173" s="568"/>
      <c r="ED173" s="568"/>
      <c r="EE173" s="568"/>
      <c r="EF173" s="568"/>
      <c r="EG173" s="568"/>
      <c r="EH173" s="568"/>
      <c r="EI173" s="568"/>
      <c r="EJ173" s="568"/>
      <c r="EK173" s="568"/>
      <c r="EL173" s="568"/>
      <c r="EM173" s="568"/>
      <c r="EN173" s="568"/>
      <c r="EO173" s="568"/>
      <c r="EP173" s="568"/>
      <c r="EQ173" s="568"/>
      <c r="ER173" s="568"/>
      <c r="ES173" s="568"/>
      <c r="ET173" s="568"/>
      <c r="EU173" s="568"/>
      <c r="EV173" s="568"/>
      <c r="EW173" s="568"/>
      <c r="EX173" s="568"/>
      <c r="EY173" s="568"/>
      <c r="EZ173" s="568"/>
      <c r="FA173" s="568"/>
      <c r="FB173" s="568"/>
      <c r="FC173" s="568"/>
      <c r="FD173" s="568"/>
      <c r="FE173" s="568"/>
      <c r="FF173" s="568"/>
      <c r="FG173" s="568"/>
      <c r="FH173" s="568"/>
      <c r="FI173" s="568"/>
      <c r="FJ173" s="568"/>
      <c r="FK173" s="568"/>
      <c r="FL173" s="568"/>
      <c r="FM173" s="568"/>
      <c r="FN173" s="568"/>
      <c r="FO173" s="568"/>
      <c r="FP173" s="568"/>
      <c r="FQ173" s="568"/>
      <c r="FR173" s="568"/>
      <c r="FS173" s="568"/>
      <c r="FT173" s="568"/>
      <c r="FU173" s="568"/>
      <c r="FV173" s="568"/>
      <c r="FW173" s="568"/>
      <c r="FX173" s="568"/>
      <c r="FY173" s="568"/>
      <c r="FZ173" s="568"/>
      <c r="GA173" s="568"/>
      <c r="GB173" s="568"/>
      <c r="GC173" s="568"/>
      <c r="GD173" s="568"/>
      <c r="GE173" s="568"/>
      <c r="GF173" s="568"/>
      <c r="GG173" s="568"/>
      <c r="GH173" s="568"/>
      <c r="GI173" s="568"/>
      <c r="GJ173" s="568"/>
      <c r="GK173" s="568"/>
      <c r="GL173" s="568"/>
      <c r="GM173" s="568"/>
      <c r="GN173" s="568"/>
      <c r="GO173" s="568"/>
      <c r="GP173" s="568"/>
      <c r="GQ173" s="568"/>
      <c r="GR173" s="568"/>
      <c r="GS173" s="568"/>
      <c r="GT173" s="568"/>
      <c r="GU173" s="568"/>
      <c r="GV173" s="568"/>
      <c r="GW173" s="568"/>
      <c r="GX173" s="568"/>
      <c r="GY173" s="568"/>
      <c r="GZ173" s="568"/>
      <c r="HA173" s="568"/>
      <c r="HB173" s="568"/>
      <c r="HC173" s="568"/>
      <c r="HD173" s="568"/>
      <c r="HE173" s="568"/>
      <c r="HF173" s="568"/>
      <c r="HG173" s="568"/>
      <c r="HH173" s="568"/>
      <c r="HI173" s="568"/>
      <c r="HJ173" s="568"/>
      <c r="HK173" s="568"/>
      <c r="HL173" s="568"/>
      <c r="HM173" s="568"/>
      <c r="HN173" s="568"/>
      <c r="HO173" s="568"/>
      <c r="HP173" s="568"/>
      <c r="HQ173" s="568"/>
      <c r="HR173" s="568"/>
      <c r="HS173" s="568"/>
      <c r="HT173" s="568"/>
      <c r="HU173" s="568"/>
    </row>
    <row r="174" spans="2:229" s="578" customFormat="1">
      <c r="B174" s="591"/>
      <c r="AL174" s="568"/>
      <c r="AM174" s="568"/>
      <c r="AN174" s="568"/>
      <c r="AO174" s="568"/>
      <c r="AP174" s="568"/>
      <c r="AQ174" s="568"/>
      <c r="AR174" s="568"/>
      <c r="AS174" s="568"/>
      <c r="AT174" s="568"/>
      <c r="AU174" s="568"/>
      <c r="AV174" s="568"/>
      <c r="AW174" s="568"/>
      <c r="AX174" s="568"/>
      <c r="AY174" s="568"/>
      <c r="AZ174" s="568"/>
      <c r="BA174" s="568"/>
      <c r="BB174" s="568"/>
      <c r="BC174" s="568"/>
      <c r="BD174" s="568"/>
      <c r="BE174" s="568"/>
      <c r="BF174" s="568"/>
      <c r="BG174" s="568"/>
      <c r="BH174" s="568"/>
      <c r="BI174" s="568"/>
      <c r="BJ174" s="568"/>
      <c r="BK174" s="568"/>
      <c r="BL174" s="568"/>
      <c r="BM174" s="568"/>
      <c r="BN174" s="568"/>
      <c r="BO174" s="568"/>
      <c r="BP174" s="568"/>
      <c r="BQ174" s="568"/>
      <c r="BR174" s="568"/>
      <c r="BS174" s="568"/>
      <c r="BT174" s="568"/>
      <c r="BU174" s="568"/>
      <c r="BV174" s="568"/>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568"/>
      <c r="CW174" s="568"/>
      <c r="CX174" s="568"/>
      <c r="CY174" s="568"/>
      <c r="CZ174" s="568"/>
      <c r="DA174" s="568"/>
      <c r="DB174" s="568"/>
      <c r="DC174" s="568"/>
      <c r="DD174" s="568"/>
      <c r="DE174" s="568"/>
      <c r="DF174" s="568"/>
      <c r="DG174" s="568"/>
      <c r="DH174" s="568"/>
      <c r="DI174" s="568"/>
      <c r="DJ174" s="568"/>
      <c r="DK174" s="568"/>
      <c r="DL174" s="568"/>
      <c r="DM174" s="568"/>
      <c r="DN174" s="568"/>
      <c r="DO174" s="568"/>
      <c r="DP174" s="568"/>
      <c r="DQ174" s="568"/>
      <c r="DR174" s="568"/>
      <c r="DS174" s="568"/>
      <c r="DT174" s="568"/>
      <c r="DU174" s="568"/>
      <c r="DV174" s="568"/>
      <c r="DW174" s="568"/>
      <c r="DX174" s="568"/>
      <c r="DY174" s="568"/>
      <c r="DZ174" s="568"/>
      <c r="EA174" s="568"/>
      <c r="EB174" s="568"/>
      <c r="EC174" s="568"/>
      <c r="ED174" s="568"/>
      <c r="EE174" s="568"/>
      <c r="EF174" s="568"/>
      <c r="EG174" s="568"/>
      <c r="EH174" s="568"/>
      <c r="EI174" s="568"/>
      <c r="EJ174" s="568"/>
      <c r="EK174" s="568"/>
      <c r="EL174" s="568"/>
      <c r="EM174" s="568"/>
      <c r="EN174" s="568"/>
      <c r="EO174" s="568"/>
      <c r="EP174" s="568"/>
      <c r="EQ174" s="568"/>
      <c r="ER174" s="568"/>
      <c r="ES174" s="568"/>
      <c r="ET174" s="568"/>
      <c r="EU174" s="568"/>
      <c r="EV174" s="568"/>
      <c r="EW174" s="568"/>
      <c r="EX174" s="568"/>
      <c r="EY174" s="568"/>
      <c r="EZ174" s="568"/>
      <c r="FA174" s="568"/>
      <c r="FB174" s="568"/>
      <c r="FC174" s="568"/>
      <c r="FD174" s="568"/>
      <c r="FE174" s="568"/>
      <c r="FF174" s="568"/>
      <c r="FG174" s="568"/>
      <c r="FH174" s="568"/>
      <c r="FI174" s="568"/>
      <c r="FJ174" s="568"/>
      <c r="FK174" s="568"/>
      <c r="FL174" s="568"/>
      <c r="FM174" s="568"/>
      <c r="FN174" s="568"/>
      <c r="FO174" s="568"/>
      <c r="FP174" s="568"/>
      <c r="FQ174" s="568"/>
      <c r="FR174" s="568"/>
      <c r="FS174" s="568"/>
      <c r="FT174" s="568"/>
      <c r="FU174" s="568"/>
      <c r="FV174" s="568"/>
      <c r="FW174" s="568"/>
      <c r="FX174" s="568"/>
      <c r="FY174" s="568"/>
      <c r="FZ174" s="568"/>
      <c r="GA174" s="568"/>
      <c r="GB174" s="568"/>
      <c r="GC174" s="568"/>
      <c r="GD174" s="568"/>
      <c r="GE174" s="568"/>
      <c r="GF174" s="568"/>
      <c r="GG174" s="568"/>
      <c r="GH174" s="568"/>
      <c r="GI174" s="568"/>
      <c r="GJ174" s="568"/>
      <c r="GK174" s="568"/>
      <c r="GL174" s="568"/>
      <c r="GM174" s="568"/>
      <c r="GN174" s="568"/>
      <c r="GO174" s="568"/>
      <c r="GP174" s="568"/>
      <c r="GQ174" s="568"/>
      <c r="GR174" s="568"/>
      <c r="GS174" s="568"/>
      <c r="GT174" s="568"/>
      <c r="GU174" s="568"/>
      <c r="GV174" s="568"/>
      <c r="GW174" s="568"/>
      <c r="GX174" s="568"/>
      <c r="GY174" s="568"/>
      <c r="GZ174" s="568"/>
      <c r="HA174" s="568"/>
      <c r="HB174" s="568"/>
      <c r="HC174" s="568"/>
      <c r="HD174" s="568"/>
      <c r="HE174" s="568"/>
      <c r="HF174" s="568"/>
      <c r="HG174" s="568"/>
      <c r="HH174" s="568"/>
      <c r="HI174" s="568"/>
      <c r="HJ174" s="568"/>
      <c r="HK174" s="568"/>
      <c r="HL174" s="568"/>
      <c r="HM174" s="568"/>
      <c r="HN174" s="568"/>
      <c r="HO174" s="568"/>
      <c r="HP174" s="568"/>
      <c r="HQ174" s="568"/>
      <c r="HR174" s="568"/>
      <c r="HS174" s="568"/>
      <c r="HT174" s="568"/>
      <c r="HU174" s="568"/>
    </row>
    <row r="175" spans="2:229" s="578" customFormat="1">
      <c r="B175" s="591"/>
      <c r="AL175" s="568"/>
      <c r="AM175" s="568"/>
      <c r="AN175" s="568"/>
      <c r="AO175" s="568"/>
      <c r="AP175" s="568"/>
      <c r="AQ175" s="568"/>
      <c r="AR175" s="568"/>
      <c r="AS175" s="568"/>
      <c r="AT175" s="568"/>
      <c r="AU175" s="568"/>
      <c r="AV175" s="568"/>
      <c r="AW175" s="568"/>
      <c r="AX175" s="568"/>
      <c r="AY175" s="568"/>
      <c r="AZ175" s="568"/>
      <c r="BA175" s="568"/>
      <c r="BB175" s="568"/>
      <c r="BC175" s="568"/>
      <c r="BD175" s="568"/>
      <c r="BE175" s="568"/>
      <c r="BF175" s="568"/>
      <c r="BG175" s="568"/>
      <c r="BH175" s="568"/>
      <c r="BI175" s="568"/>
      <c r="BJ175" s="568"/>
      <c r="BK175" s="568"/>
      <c r="BL175" s="568"/>
      <c r="BM175" s="568"/>
      <c r="BN175" s="568"/>
      <c r="BO175" s="568"/>
      <c r="BP175" s="568"/>
      <c r="BQ175" s="568"/>
      <c r="BR175" s="568"/>
      <c r="BS175" s="568"/>
      <c r="BT175" s="568"/>
      <c r="BU175" s="568"/>
      <c r="BV175" s="568"/>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568"/>
      <c r="CW175" s="568"/>
      <c r="CX175" s="568"/>
      <c r="CY175" s="568"/>
      <c r="CZ175" s="568"/>
      <c r="DA175" s="568"/>
      <c r="DB175" s="568"/>
      <c r="DC175" s="568"/>
      <c r="DD175" s="568"/>
      <c r="DE175" s="568"/>
      <c r="DF175" s="568"/>
      <c r="DG175" s="568"/>
      <c r="DH175" s="568"/>
      <c r="DI175" s="568"/>
      <c r="DJ175" s="568"/>
      <c r="DK175" s="568"/>
      <c r="DL175" s="568"/>
      <c r="DM175" s="568"/>
      <c r="DN175" s="568"/>
      <c r="DO175" s="568"/>
      <c r="DP175" s="568"/>
      <c r="DQ175" s="568"/>
      <c r="DR175" s="568"/>
      <c r="DS175" s="568"/>
      <c r="DT175" s="568"/>
      <c r="DU175" s="568"/>
      <c r="DV175" s="568"/>
      <c r="DW175" s="568"/>
      <c r="DX175" s="568"/>
      <c r="DY175" s="568"/>
      <c r="DZ175" s="568"/>
      <c r="EA175" s="568"/>
      <c r="EB175" s="568"/>
      <c r="EC175" s="568"/>
      <c r="ED175" s="568"/>
      <c r="EE175" s="568"/>
      <c r="EF175" s="568"/>
      <c r="EG175" s="568"/>
      <c r="EH175" s="568"/>
      <c r="EI175" s="568"/>
      <c r="EJ175" s="568"/>
      <c r="EK175" s="568"/>
      <c r="EL175" s="568"/>
      <c r="EM175" s="568"/>
      <c r="EN175" s="568"/>
      <c r="EO175" s="568"/>
      <c r="EP175" s="568"/>
      <c r="EQ175" s="568"/>
      <c r="ER175" s="568"/>
      <c r="ES175" s="568"/>
      <c r="ET175" s="568"/>
      <c r="EU175" s="568"/>
      <c r="EV175" s="568"/>
      <c r="EW175" s="568"/>
      <c r="EX175" s="568"/>
      <c r="EY175" s="568"/>
      <c r="EZ175" s="568"/>
      <c r="FA175" s="568"/>
      <c r="FB175" s="568"/>
      <c r="FC175" s="568"/>
      <c r="FD175" s="568"/>
      <c r="FE175" s="568"/>
      <c r="FF175" s="568"/>
      <c r="FG175" s="568"/>
      <c r="FH175" s="568"/>
      <c r="FI175" s="568"/>
      <c r="FJ175" s="568"/>
      <c r="FK175" s="568"/>
      <c r="FL175" s="568"/>
      <c r="FM175" s="568"/>
      <c r="FN175" s="568"/>
      <c r="FO175" s="568"/>
      <c r="FP175" s="568"/>
      <c r="FQ175" s="568"/>
      <c r="FR175" s="568"/>
      <c r="FS175" s="568"/>
      <c r="FT175" s="568"/>
      <c r="FU175" s="568"/>
      <c r="FV175" s="568"/>
      <c r="FW175" s="568"/>
      <c r="FX175" s="568"/>
      <c r="FY175" s="568"/>
      <c r="FZ175" s="568"/>
      <c r="GA175" s="568"/>
      <c r="GB175" s="568"/>
      <c r="GC175" s="568"/>
      <c r="GD175" s="568"/>
      <c r="GE175" s="568"/>
      <c r="GF175" s="568"/>
      <c r="GG175" s="568"/>
      <c r="GH175" s="568"/>
      <c r="GI175" s="568"/>
      <c r="GJ175" s="568"/>
      <c r="GK175" s="568"/>
      <c r="GL175" s="568"/>
      <c r="GM175" s="568"/>
      <c r="GN175" s="568"/>
      <c r="GO175" s="568"/>
      <c r="GP175" s="568"/>
      <c r="GQ175" s="568"/>
      <c r="GR175" s="568"/>
      <c r="GS175" s="568"/>
      <c r="GT175" s="568"/>
      <c r="GU175" s="568"/>
      <c r="GV175" s="568"/>
      <c r="GW175" s="568"/>
      <c r="GX175" s="568"/>
      <c r="GY175" s="568"/>
      <c r="GZ175" s="568"/>
      <c r="HA175" s="568"/>
      <c r="HB175" s="568"/>
      <c r="HC175" s="568"/>
      <c r="HD175" s="568"/>
      <c r="HE175" s="568"/>
      <c r="HF175" s="568"/>
      <c r="HG175" s="568"/>
      <c r="HH175" s="568"/>
      <c r="HI175" s="568"/>
      <c r="HJ175" s="568"/>
      <c r="HK175" s="568"/>
      <c r="HL175" s="568"/>
      <c r="HM175" s="568"/>
      <c r="HN175" s="568"/>
      <c r="HO175" s="568"/>
      <c r="HP175" s="568"/>
      <c r="HQ175" s="568"/>
      <c r="HR175" s="568"/>
      <c r="HS175" s="568"/>
      <c r="HT175" s="568"/>
      <c r="HU175" s="568"/>
    </row>
    <row r="176" spans="2:229" s="578" customFormat="1">
      <c r="B176" s="591"/>
      <c r="AL176" s="568"/>
      <c r="AM176" s="568"/>
      <c r="AN176" s="568"/>
      <c r="AO176" s="568"/>
      <c r="AP176" s="568"/>
      <c r="AQ176" s="568"/>
      <c r="AR176" s="568"/>
      <c r="AS176" s="568"/>
      <c r="AT176" s="568"/>
      <c r="AU176" s="568"/>
      <c r="AV176" s="568"/>
      <c r="AW176" s="568"/>
      <c r="AX176" s="568"/>
      <c r="AY176" s="568"/>
      <c r="AZ176" s="568"/>
      <c r="BA176" s="568"/>
      <c r="BB176" s="568"/>
      <c r="BC176" s="568"/>
      <c r="BD176" s="568"/>
      <c r="BE176" s="568"/>
      <c r="BF176" s="568"/>
      <c r="BG176" s="568"/>
      <c r="BH176" s="568"/>
      <c r="BI176" s="568"/>
      <c r="BJ176" s="568"/>
      <c r="BK176" s="568"/>
      <c r="BL176" s="568"/>
      <c r="BM176" s="568"/>
      <c r="BN176" s="568"/>
      <c r="BO176" s="568"/>
      <c r="BP176" s="568"/>
      <c r="BQ176" s="568"/>
      <c r="BR176" s="568"/>
      <c r="BS176" s="568"/>
      <c r="BT176" s="568"/>
      <c r="BU176" s="568"/>
      <c r="BV176" s="568"/>
      <c r="BW176" s="568"/>
      <c r="BX176" s="568"/>
      <c r="BY176" s="568"/>
      <c r="BZ176" s="568"/>
      <c r="CA176" s="568"/>
      <c r="CB176" s="568"/>
      <c r="CC176" s="568"/>
      <c r="CD176" s="568"/>
      <c r="CE176" s="568"/>
      <c r="CF176" s="568"/>
      <c r="CG176" s="568"/>
      <c r="CH176" s="568"/>
      <c r="CI176" s="568"/>
      <c r="CJ176" s="568"/>
      <c r="CK176" s="568"/>
      <c r="CL176" s="568"/>
      <c r="CM176" s="568"/>
      <c r="CN176" s="568"/>
      <c r="CO176" s="568"/>
      <c r="CP176" s="568"/>
      <c r="CQ176" s="568"/>
      <c r="CR176" s="568"/>
      <c r="CS176" s="568"/>
      <c r="CT176" s="568"/>
      <c r="CU176" s="568"/>
      <c r="CV176" s="568"/>
      <c r="CW176" s="568"/>
      <c r="CX176" s="568"/>
      <c r="CY176" s="568"/>
      <c r="CZ176" s="568"/>
      <c r="DA176" s="568"/>
      <c r="DB176" s="568"/>
      <c r="DC176" s="568"/>
      <c r="DD176" s="568"/>
      <c r="DE176" s="568"/>
      <c r="DF176" s="568"/>
      <c r="DG176" s="568"/>
      <c r="DH176" s="568"/>
      <c r="DI176" s="568"/>
      <c r="DJ176" s="568"/>
      <c r="DK176" s="568"/>
      <c r="DL176" s="568"/>
      <c r="DM176" s="568"/>
      <c r="DN176" s="568"/>
      <c r="DO176" s="568"/>
      <c r="DP176" s="568"/>
      <c r="DQ176" s="568"/>
      <c r="DR176" s="568"/>
      <c r="DS176" s="568"/>
      <c r="DT176" s="568"/>
      <c r="DU176" s="568"/>
      <c r="DV176" s="568"/>
      <c r="DW176" s="568"/>
      <c r="DX176" s="568"/>
      <c r="DY176" s="568"/>
      <c r="DZ176" s="568"/>
      <c r="EA176" s="568"/>
      <c r="EB176" s="568"/>
      <c r="EC176" s="568"/>
      <c r="ED176" s="568"/>
      <c r="EE176" s="568"/>
      <c r="EF176" s="568"/>
      <c r="EG176" s="568"/>
      <c r="EH176" s="568"/>
      <c r="EI176" s="568"/>
      <c r="EJ176" s="568"/>
      <c r="EK176" s="568"/>
      <c r="EL176" s="568"/>
      <c r="EM176" s="568"/>
      <c r="EN176" s="568"/>
      <c r="EO176" s="568"/>
      <c r="EP176" s="568"/>
      <c r="EQ176" s="568"/>
      <c r="ER176" s="568"/>
      <c r="ES176" s="568"/>
      <c r="ET176" s="568"/>
      <c r="EU176" s="568"/>
      <c r="EV176" s="568"/>
      <c r="EW176" s="568"/>
      <c r="EX176" s="568"/>
      <c r="EY176" s="568"/>
      <c r="EZ176" s="568"/>
      <c r="FA176" s="568"/>
      <c r="FB176" s="568"/>
      <c r="FC176" s="568"/>
      <c r="FD176" s="568"/>
      <c r="FE176" s="568"/>
      <c r="FF176" s="568"/>
      <c r="FG176" s="568"/>
      <c r="FH176" s="568"/>
      <c r="FI176" s="568"/>
      <c r="FJ176" s="568"/>
      <c r="FK176" s="568"/>
      <c r="FL176" s="568"/>
      <c r="FM176" s="568"/>
      <c r="FN176" s="568"/>
      <c r="FO176" s="568"/>
      <c r="FP176" s="568"/>
      <c r="FQ176" s="568"/>
      <c r="FR176" s="568"/>
      <c r="FS176" s="568"/>
      <c r="FT176" s="568"/>
      <c r="FU176" s="568"/>
      <c r="FV176" s="568"/>
      <c r="FW176" s="568"/>
      <c r="FX176" s="568"/>
      <c r="FY176" s="568"/>
      <c r="FZ176" s="568"/>
      <c r="GA176" s="568"/>
      <c r="GB176" s="568"/>
      <c r="GC176" s="568"/>
      <c r="GD176" s="568"/>
      <c r="GE176" s="568"/>
      <c r="GF176" s="568"/>
      <c r="GG176" s="568"/>
      <c r="GH176" s="568"/>
      <c r="GI176" s="568"/>
      <c r="GJ176" s="568"/>
      <c r="GK176" s="568"/>
      <c r="GL176" s="568"/>
      <c r="GM176" s="568"/>
      <c r="GN176" s="568"/>
      <c r="GO176" s="568"/>
      <c r="GP176" s="568"/>
      <c r="GQ176" s="568"/>
      <c r="GR176" s="568"/>
      <c r="GS176" s="568"/>
      <c r="GT176" s="568"/>
      <c r="GU176" s="568"/>
      <c r="GV176" s="568"/>
      <c r="GW176" s="568"/>
      <c r="GX176" s="568"/>
      <c r="GY176" s="568"/>
      <c r="GZ176" s="568"/>
      <c r="HA176" s="568"/>
      <c r="HB176" s="568"/>
      <c r="HC176" s="568"/>
      <c r="HD176" s="568"/>
      <c r="HE176" s="568"/>
      <c r="HF176" s="568"/>
      <c r="HG176" s="568"/>
      <c r="HH176" s="568"/>
      <c r="HI176" s="568"/>
      <c r="HJ176" s="568"/>
      <c r="HK176" s="568"/>
      <c r="HL176" s="568"/>
      <c r="HM176" s="568"/>
      <c r="HN176" s="568"/>
      <c r="HO176" s="568"/>
      <c r="HP176" s="568"/>
      <c r="HQ176" s="568"/>
      <c r="HR176" s="568"/>
      <c r="HS176" s="568"/>
      <c r="HT176" s="568"/>
      <c r="HU176" s="568"/>
    </row>
    <row r="177" spans="2:229" s="578" customFormat="1">
      <c r="B177" s="591"/>
      <c r="AL177" s="568"/>
      <c r="AM177" s="568"/>
      <c r="AN177" s="568"/>
      <c r="AO177" s="568"/>
      <c r="AP177" s="568"/>
      <c r="AQ177" s="568"/>
      <c r="AR177" s="568"/>
      <c r="AS177" s="568"/>
      <c r="AT177" s="568"/>
      <c r="AU177" s="568"/>
      <c r="AV177" s="568"/>
      <c r="AW177" s="568"/>
      <c r="AX177" s="568"/>
      <c r="AY177" s="568"/>
      <c r="AZ177" s="568"/>
      <c r="BA177" s="568"/>
      <c r="BB177" s="568"/>
      <c r="BC177" s="568"/>
      <c r="BD177" s="568"/>
      <c r="BE177" s="568"/>
      <c r="BF177" s="568"/>
      <c r="BG177" s="568"/>
      <c r="BH177" s="568"/>
      <c r="BI177" s="568"/>
      <c r="BJ177" s="568"/>
      <c r="BK177" s="568"/>
      <c r="BL177" s="568"/>
      <c r="BM177" s="568"/>
      <c r="BN177" s="568"/>
      <c r="BO177" s="568"/>
      <c r="BP177" s="568"/>
      <c r="BQ177" s="568"/>
      <c r="BR177" s="568"/>
      <c r="BS177" s="568"/>
      <c r="BT177" s="568"/>
      <c r="BU177" s="568"/>
      <c r="BV177" s="568"/>
      <c r="BW177" s="568"/>
      <c r="BX177" s="568"/>
      <c r="BY177" s="568"/>
      <c r="BZ177" s="568"/>
      <c r="CA177" s="568"/>
      <c r="CB177" s="568"/>
      <c r="CC177" s="568"/>
      <c r="CD177" s="568"/>
      <c r="CE177" s="568"/>
      <c r="CF177" s="568"/>
      <c r="CG177" s="568"/>
      <c r="CH177" s="568"/>
      <c r="CI177" s="568"/>
      <c r="CJ177" s="568"/>
      <c r="CK177" s="568"/>
      <c r="CL177" s="568"/>
      <c r="CM177" s="568"/>
      <c r="CN177" s="568"/>
      <c r="CO177" s="568"/>
      <c r="CP177" s="568"/>
      <c r="CQ177" s="568"/>
      <c r="CR177" s="568"/>
      <c r="CS177" s="568"/>
      <c r="CT177" s="568"/>
      <c r="CU177" s="568"/>
      <c r="CV177" s="568"/>
      <c r="CW177" s="568"/>
      <c r="CX177" s="568"/>
      <c r="CY177" s="568"/>
      <c r="CZ177" s="568"/>
      <c r="DA177" s="568"/>
      <c r="DB177" s="568"/>
      <c r="DC177" s="568"/>
      <c r="DD177" s="568"/>
      <c r="DE177" s="568"/>
      <c r="DF177" s="568"/>
      <c r="DG177" s="568"/>
      <c r="DH177" s="568"/>
      <c r="DI177" s="568"/>
      <c r="DJ177" s="568"/>
      <c r="DK177" s="568"/>
      <c r="DL177" s="568"/>
      <c r="DM177" s="568"/>
      <c r="DN177" s="568"/>
      <c r="DO177" s="568"/>
      <c r="DP177" s="568"/>
      <c r="DQ177" s="568"/>
      <c r="DR177" s="568"/>
      <c r="DS177" s="568"/>
      <c r="DT177" s="568"/>
      <c r="DU177" s="568"/>
      <c r="DV177" s="568"/>
      <c r="DW177" s="568"/>
      <c r="DX177" s="568"/>
      <c r="DY177" s="568"/>
      <c r="DZ177" s="568"/>
      <c r="EA177" s="568"/>
      <c r="EB177" s="568"/>
      <c r="EC177" s="568"/>
      <c r="ED177" s="568"/>
      <c r="EE177" s="568"/>
      <c r="EF177" s="568"/>
      <c r="EG177" s="568"/>
      <c r="EH177" s="568"/>
      <c r="EI177" s="568"/>
      <c r="EJ177" s="568"/>
      <c r="EK177" s="568"/>
      <c r="EL177" s="568"/>
      <c r="EM177" s="568"/>
      <c r="EN177" s="568"/>
      <c r="EO177" s="568"/>
      <c r="EP177" s="568"/>
      <c r="EQ177" s="568"/>
      <c r="ER177" s="568"/>
      <c r="ES177" s="568"/>
      <c r="ET177" s="568"/>
      <c r="EU177" s="568"/>
      <c r="EV177" s="568"/>
      <c r="EW177" s="568"/>
      <c r="EX177" s="568"/>
      <c r="EY177" s="568"/>
      <c r="EZ177" s="568"/>
      <c r="FA177" s="568"/>
      <c r="FB177" s="568"/>
      <c r="FC177" s="568"/>
      <c r="FD177" s="568"/>
      <c r="FE177" s="568"/>
      <c r="FF177" s="568"/>
      <c r="FG177" s="568"/>
      <c r="FH177" s="568"/>
      <c r="FI177" s="568"/>
      <c r="FJ177" s="568"/>
      <c r="FK177" s="568"/>
      <c r="FL177" s="568"/>
      <c r="FM177" s="568"/>
      <c r="FN177" s="568"/>
      <c r="FO177" s="568"/>
      <c r="FP177" s="568"/>
      <c r="FQ177" s="568"/>
      <c r="FR177" s="568"/>
      <c r="FS177" s="568"/>
      <c r="FT177" s="568"/>
      <c r="FU177" s="568"/>
      <c r="FV177" s="568"/>
      <c r="FW177" s="568"/>
      <c r="FX177" s="568"/>
      <c r="FY177" s="568"/>
      <c r="FZ177" s="568"/>
      <c r="GA177" s="568"/>
      <c r="GB177" s="568"/>
      <c r="GC177" s="568"/>
      <c r="GD177" s="568"/>
      <c r="GE177" s="568"/>
      <c r="GF177" s="568"/>
      <c r="GG177" s="568"/>
      <c r="GH177" s="568"/>
      <c r="GI177" s="568"/>
      <c r="GJ177" s="568"/>
      <c r="GK177" s="568"/>
      <c r="GL177" s="568"/>
      <c r="GM177" s="568"/>
      <c r="GN177" s="568"/>
      <c r="GO177" s="568"/>
      <c r="GP177" s="568"/>
      <c r="GQ177" s="568"/>
      <c r="GR177" s="568"/>
      <c r="GS177" s="568"/>
      <c r="GT177" s="568"/>
      <c r="GU177" s="568"/>
      <c r="GV177" s="568"/>
      <c r="GW177" s="568"/>
      <c r="GX177" s="568"/>
      <c r="GY177" s="568"/>
      <c r="GZ177" s="568"/>
      <c r="HA177" s="568"/>
      <c r="HB177" s="568"/>
      <c r="HC177" s="568"/>
      <c r="HD177" s="568"/>
      <c r="HE177" s="568"/>
      <c r="HF177" s="568"/>
      <c r="HG177" s="568"/>
      <c r="HH177" s="568"/>
      <c r="HI177" s="568"/>
      <c r="HJ177" s="568"/>
      <c r="HK177" s="568"/>
      <c r="HL177" s="568"/>
      <c r="HM177" s="568"/>
      <c r="HN177" s="568"/>
      <c r="HO177" s="568"/>
      <c r="HP177" s="568"/>
      <c r="HQ177" s="568"/>
      <c r="HR177" s="568"/>
      <c r="HS177" s="568"/>
      <c r="HT177" s="568"/>
      <c r="HU177" s="568"/>
    </row>
    <row r="178" spans="2:229" s="578" customFormat="1">
      <c r="B178" s="591"/>
      <c r="AL178" s="568"/>
      <c r="AM178" s="568"/>
      <c r="AN178" s="568"/>
      <c r="AO178" s="568"/>
      <c r="AP178" s="568"/>
      <c r="AQ178" s="568"/>
      <c r="AR178" s="568"/>
      <c r="AS178" s="568"/>
      <c r="AT178" s="568"/>
      <c r="AU178" s="568"/>
      <c r="AV178" s="568"/>
      <c r="AW178" s="568"/>
      <c r="AX178" s="568"/>
      <c r="AY178" s="568"/>
      <c r="AZ178" s="568"/>
      <c r="BA178" s="568"/>
      <c r="BB178" s="568"/>
      <c r="BC178" s="568"/>
      <c r="BD178" s="568"/>
      <c r="BE178" s="568"/>
      <c r="BF178" s="568"/>
      <c r="BG178" s="568"/>
      <c r="BH178" s="568"/>
      <c r="BI178" s="568"/>
      <c r="BJ178" s="568"/>
      <c r="BK178" s="568"/>
      <c r="BL178" s="568"/>
      <c r="BM178" s="568"/>
      <c r="BN178" s="568"/>
      <c r="BO178" s="568"/>
      <c r="BP178" s="568"/>
      <c r="BQ178" s="568"/>
      <c r="BR178" s="568"/>
      <c r="BS178" s="568"/>
      <c r="BT178" s="568"/>
      <c r="BU178" s="568"/>
      <c r="BV178" s="568"/>
      <c r="BW178" s="568"/>
      <c r="BX178" s="568"/>
      <c r="BY178" s="568"/>
      <c r="BZ178" s="568"/>
      <c r="CA178" s="568"/>
      <c r="CB178" s="568"/>
      <c r="CC178" s="568"/>
      <c r="CD178" s="568"/>
      <c r="CE178" s="568"/>
      <c r="CF178" s="568"/>
      <c r="CG178" s="568"/>
      <c r="CH178" s="568"/>
      <c r="CI178" s="568"/>
      <c r="CJ178" s="568"/>
      <c r="CK178" s="568"/>
      <c r="CL178" s="568"/>
      <c r="CM178" s="568"/>
      <c r="CN178" s="568"/>
      <c r="CO178" s="568"/>
      <c r="CP178" s="568"/>
      <c r="CQ178" s="568"/>
      <c r="CR178" s="568"/>
      <c r="CS178" s="568"/>
      <c r="CT178" s="568"/>
      <c r="CU178" s="568"/>
      <c r="CV178" s="568"/>
      <c r="CW178" s="568"/>
      <c r="CX178" s="568"/>
      <c r="CY178" s="568"/>
      <c r="CZ178" s="568"/>
      <c r="DA178" s="568"/>
      <c r="DB178" s="568"/>
      <c r="DC178" s="568"/>
      <c r="DD178" s="568"/>
      <c r="DE178" s="568"/>
      <c r="DF178" s="568"/>
      <c r="DG178" s="568"/>
      <c r="DH178" s="568"/>
      <c r="DI178" s="568"/>
      <c r="DJ178" s="568"/>
      <c r="DK178" s="568"/>
      <c r="DL178" s="568"/>
      <c r="DM178" s="568"/>
      <c r="DN178" s="568"/>
      <c r="DO178" s="568"/>
      <c r="DP178" s="568"/>
      <c r="DQ178" s="568"/>
      <c r="DR178" s="568"/>
      <c r="DS178" s="568"/>
      <c r="DT178" s="568"/>
      <c r="DU178" s="568"/>
      <c r="DV178" s="568"/>
      <c r="DW178" s="568"/>
      <c r="DX178" s="568"/>
      <c r="DY178" s="568"/>
      <c r="DZ178" s="568"/>
      <c r="EA178" s="568"/>
      <c r="EB178" s="568"/>
      <c r="EC178" s="568"/>
      <c r="ED178" s="568"/>
      <c r="EE178" s="568"/>
      <c r="EF178" s="568"/>
      <c r="EG178" s="568"/>
      <c r="EH178" s="568"/>
      <c r="EI178" s="568"/>
      <c r="EJ178" s="568"/>
      <c r="EK178" s="568"/>
      <c r="EL178" s="568"/>
      <c r="EM178" s="568"/>
      <c r="EN178" s="568"/>
      <c r="EO178" s="568"/>
      <c r="EP178" s="568"/>
      <c r="EQ178" s="568"/>
      <c r="ER178" s="568"/>
      <c r="ES178" s="568"/>
      <c r="ET178" s="568"/>
      <c r="EU178" s="568"/>
      <c r="EV178" s="568"/>
      <c r="EW178" s="568"/>
      <c r="EX178" s="568"/>
      <c r="EY178" s="568"/>
      <c r="EZ178" s="568"/>
      <c r="FA178" s="568"/>
      <c r="FB178" s="568"/>
      <c r="FC178" s="568"/>
      <c r="FD178" s="568"/>
      <c r="FE178" s="568"/>
      <c r="FF178" s="568"/>
      <c r="FG178" s="568"/>
      <c r="FH178" s="568"/>
      <c r="FI178" s="568"/>
      <c r="FJ178" s="568"/>
      <c r="FK178" s="568"/>
      <c r="FL178" s="568"/>
      <c r="FM178" s="568"/>
      <c r="FN178" s="568"/>
      <c r="FO178" s="568"/>
      <c r="FP178" s="568"/>
      <c r="FQ178" s="568"/>
      <c r="FR178" s="568"/>
      <c r="FS178" s="568"/>
      <c r="FT178" s="568"/>
      <c r="FU178" s="568"/>
      <c r="FV178" s="568"/>
      <c r="FW178" s="568"/>
      <c r="FX178" s="568"/>
      <c r="FY178" s="568"/>
      <c r="FZ178" s="568"/>
      <c r="GA178" s="568"/>
      <c r="GB178" s="568"/>
      <c r="GC178" s="568"/>
      <c r="GD178" s="568"/>
      <c r="GE178" s="568"/>
      <c r="GF178" s="568"/>
      <c r="GG178" s="568"/>
      <c r="GH178" s="568"/>
      <c r="GI178" s="568"/>
      <c r="GJ178" s="568"/>
      <c r="GK178" s="568"/>
      <c r="GL178" s="568"/>
      <c r="GM178" s="568"/>
      <c r="GN178" s="568"/>
      <c r="GO178" s="568"/>
      <c r="GP178" s="568"/>
      <c r="GQ178" s="568"/>
      <c r="GR178" s="568"/>
      <c r="GS178" s="568"/>
      <c r="GT178" s="568"/>
      <c r="GU178" s="568"/>
      <c r="GV178" s="568"/>
      <c r="GW178" s="568"/>
      <c r="GX178" s="568"/>
      <c r="GY178" s="568"/>
      <c r="GZ178" s="568"/>
      <c r="HA178" s="568"/>
      <c r="HB178" s="568"/>
      <c r="HC178" s="568"/>
      <c r="HD178" s="568"/>
      <c r="HE178" s="568"/>
      <c r="HF178" s="568"/>
      <c r="HG178" s="568"/>
      <c r="HH178" s="568"/>
      <c r="HI178" s="568"/>
      <c r="HJ178" s="568"/>
      <c r="HK178" s="568"/>
      <c r="HL178" s="568"/>
      <c r="HM178" s="568"/>
      <c r="HN178" s="568"/>
      <c r="HO178" s="568"/>
      <c r="HP178" s="568"/>
      <c r="HQ178" s="568"/>
      <c r="HR178" s="568"/>
      <c r="HS178" s="568"/>
      <c r="HT178" s="568"/>
      <c r="HU178" s="568"/>
    </row>
    <row r="179" spans="2:229" s="578" customFormat="1">
      <c r="B179" s="591"/>
      <c r="AL179" s="568"/>
      <c r="AM179" s="568"/>
      <c r="AN179" s="568"/>
      <c r="AO179" s="568"/>
      <c r="AP179" s="568"/>
      <c r="AQ179" s="568"/>
      <c r="AR179" s="568"/>
      <c r="AS179" s="568"/>
      <c r="AT179" s="568"/>
      <c r="AU179" s="568"/>
      <c r="AV179" s="568"/>
      <c r="AW179" s="568"/>
      <c r="AX179" s="568"/>
      <c r="AY179" s="568"/>
      <c r="AZ179" s="568"/>
      <c r="BA179" s="568"/>
      <c r="BB179" s="568"/>
      <c r="BC179" s="568"/>
      <c r="BD179" s="568"/>
      <c r="BE179" s="568"/>
      <c r="BF179" s="568"/>
      <c r="BG179" s="568"/>
      <c r="BH179" s="568"/>
      <c r="BI179" s="568"/>
      <c r="BJ179" s="568"/>
      <c r="BK179" s="568"/>
      <c r="BL179" s="568"/>
      <c r="BM179" s="568"/>
      <c r="BN179" s="568"/>
      <c r="BO179" s="568"/>
      <c r="BP179" s="568"/>
      <c r="BQ179" s="568"/>
      <c r="BR179" s="568"/>
      <c r="BS179" s="568"/>
      <c r="BT179" s="568"/>
      <c r="BU179" s="568"/>
      <c r="BV179" s="568"/>
      <c r="BW179" s="568"/>
      <c r="BX179" s="568"/>
      <c r="BY179" s="568"/>
      <c r="BZ179" s="568"/>
      <c r="CA179" s="568"/>
      <c r="CB179" s="568"/>
      <c r="CC179" s="568"/>
      <c r="CD179" s="568"/>
      <c r="CE179" s="568"/>
      <c r="CF179" s="568"/>
      <c r="CG179" s="568"/>
      <c r="CH179" s="568"/>
      <c r="CI179" s="568"/>
      <c r="CJ179" s="568"/>
      <c r="CK179" s="568"/>
      <c r="CL179" s="568"/>
      <c r="CM179" s="568"/>
      <c r="CN179" s="568"/>
      <c r="CO179" s="568"/>
      <c r="CP179" s="568"/>
      <c r="CQ179" s="568"/>
      <c r="CR179" s="568"/>
      <c r="CS179" s="568"/>
      <c r="CT179" s="568"/>
      <c r="CU179" s="568"/>
      <c r="CV179" s="568"/>
      <c r="CW179" s="568"/>
      <c r="CX179" s="568"/>
      <c r="CY179" s="568"/>
      <c r="CZ179" s="568"/>
      <c r="DA179" s="568"/>
      <c r="DB179" s="568"/>
      <c r="DC179" s="568"/>
      <c r="DD179" s="568"/>
      <c r="DE179" s="568"/>
      <c r="DF179" s="568"/>
      <c r="DG179" s="568"/>
      <c r="DH179" s="568"/>
      <c r="DI179" s="568"/>
      <c r="DJ179" s="568"/>
      <c r="DK179" s="568"/>
      <c r="DL179" s="568"/>
      <c r="DM179" s="568"/>
      <c r="DN179" s="568"/>
      <c r="DO179" s="568"/>
      <c r="DP179" s="568"/>
      <c r="DQ179" s="568"/>
      <c r="DR179" s="568"/>
      <c r="DS179" s="568"/>
      <c r="DT179" s="568"/>
      <c r="DU179" s="568"/>
      <c r="DV179" s="568"/>
      <c r="DW179" s="568"/>
      <c r="DX179" s="568"/>
      <c r="DY179" s="568"/>
      <c r="DZ179" s="568"/>
      <c r="EA179" s="568"/>
      <c r="EB179" s="568"/>
      <c r="EC179" s="568"/>
      <c r="ED179" s="568"/>
      <c r="EE179" s="568"/>
      <c r="EF179" s="568"/>
      <c r="EG179" s="568"/>
      <c r="EH179" s="568"/>
      <c r="EI179" s="568"/>
      <c r="EJ179" s="568"/>
      <c r="EK179" s="568"/>
      <c r="EL179" s="568"/>
      <c r="EM179" s="568"/>
      <c r="EN179" s="568"/>
      <c r="EO179" s="568"/>
      <c r="EP179" s="568"/>
      <c r="EQ179" s="568"/>
      <c r="ER179" s="568"/>
      <c r="ES179" s="568"/>
      <c r="ET179" s="568"/>
      <c r="EU179" s="568"/>
      <c r="EV179" s="568"/>
      <c r="EW179" s="568"/>
      <c r="EX179" s="568"/>
      <c r="EY179" s="568"/>
      <c r="EZ179" s="568"/>
      <c r="FA179" s="568"/>
      <c r="FB179" s="568"/>
      <c r="FC179" s="568"/>
      <c r="FD179" s="568"/>
      <c r="FE179" s="568"/>
      <c r="FF179" s="568"/>
      <c r="FG179" s="568"/>
      <c r="FH179" s="568"/>
      <c r="FI179" s="568"/>
      <c r="FJ179" s="568"/>
      <c r="FK179" s="568"/>
      <c r="FL179" s="568"/>
      <c r="FM179" s="568"/>
      <c r="FN179" s="568"/>
      <c r="FO179" s="568"/>
      <c r="FP179" s="568"/>
      <c r="FQ179" s="568"/>
      <c r="FR179" s="568"/>
      <c r="FS179" s="568"/>
      <c r="FT179" s="568"/>
      <c r="FU179" s="568"/>
      <c r="FV179" s="568"/>
      <c r="FW179" s="568"/>
      <c r="FX179" s="568"/>
      <c r="FY179" s="568"/>
      <c r="FZ179" s="568"/>
      <c r="GA179" s="568"/>
      <c r="GB179" s="568"/>
      <c r="GC179" s="568"/>
      <c r="GD179" s="568"/>
      <c r="GE179" s="568"/>
      <c r="GF179" s="568"/>
      <c r="GG179" s="568"/>
      <c r="GH179" s="568"/>
      <c r="GI179" s="568"/>
      <c r="GJ179" s="568"/>
      <c r="GK179" s="568"/>
      <c r="GL179" s="568"/>
      <c r="GM179" s="568"/>
      <c r="GN179" s="568"/>
      <c r="GO179" s="568"/>
      <c r="GP179" s="568"/>
      <c r="GQ179" s="568"/>
      <c r="GR179" s="568"/>
      <c r="GS179" s="568"/>
      <c r="GT179" s="568"/>
      <c r="GU179" s="568"/>
      <c r="GV179" s="568"/>
      <c r="GW179" s="568"/>
      <c r="GX179" s="568"/>
      <c r="GY179" s="568"/>
      <c r="GZ179" s="568"/>
      <c r="HA179" s="568"/>
      <c r="HB179" s="568"/>
      <c r="HC179" s="568"/>
      <c r="HD179" s="568"/>
      <c r="HE179" s="568"/>
      <c r="HF179" s="568"/>
      <c r="HG179" s="568"/>
      <c r="HH179" s="568"/>
      <c r="HI179" s="568"/>
      <c r="HJ179" s="568"/>
      <c r="HK179" s="568"/>
      <c r="HL179" s="568"/>
      <c r="HM179" s="568"/>
      <c r="HN179" s="568"/>
      <c r="HO179" s="568"/>
      <c r="HP179" s="568"/>
      <c r="HQ179" s="568"/>
      <c r="HR179" s="568"/>
      <c r="HS179" s="568"/>
      <c r="HT179" s="568"/>
      <c r="HU179" s="568"/>
    </row>
    <row r="180" spans="2:229" s="578" customFormat="1">
      <c r="B180" s="591"/>
      <c r="AL180" s="568"/>
      <c r="AM180" s="568"/>
      <c r="AN180" s="568"/>
      <c r="AO180" s="568"/>
      <c r="AP180" s="568"/>
      <c r="AQ180" s="568"/>
      <c r="AR180" s="568"/>
      <c r="AS180" s="568"/>
      <c r="AT180" s="568"/>
      <c r="AU180" s="568"/>
      <c r="AV180" s="568"/>
      <c r="AW180" s="568"/>
      <c r="AX180" s="568"/>
      <c r="AY180" s="568"/>
      <c r="AZ180" s="568"/>
      <c r="BA180" s="568"/>
      <c r="BB180" s="568"/>
      <c r="BC180" s="568"/>
      <c r="BD180" s="568"/>
      <c r="BE180" s="568"/>
      <c r="BF180" s="568"/>
      <c r="BG180" s="568"/>
      <c r="BH180" s="568"/>
      <c r="BI180" s="568"/>
      <c r="BJ180" s="568"/>
      <c r="BK180" s="568"/>
      <c r="BL180" s="568"/>
      <c r="BM180" s="568"/>
      <c r="BN180" s="568"/>
      <c r="BO180" s="568"/>
      <c r="BP180" s="568"/>
      <c r="BQ180" s="568"/>
      <c r="BR180" s="568"/>
      <c r="BS180" s="568"/>
      <c r="BT180" s="568"/>
      <c r="BU180" s="568"/>
      <c r="BV180" s="568"/>
      <c r="BW180" s="568"/>
      <c r="BX180" s="568"/>
      <c r="BY180" s="568"/>
      <c r="BZ180" s="568"/>
      <c r="CA180" s="568"/>
      <c r="CB180" s="568"/>
      <c r="CC180" s="568"/>
      <c r="CD180" s="568"/>
      <c r="CE180" s="568"/>
      <c r="CF180" s="568"/>
      <c r="CG180" s="568"/>
      <c r="CH180" s="568"/>
      <c r="CI180" s="568"/>
      <c r="CJ180" s="568"/>
      <c r="CK180" s="568"/>
      <c r="CL180" s="568"/>
      <c r="CM180" s="568"/>
      <c r="CN180" s="568"/>
      <c r="CO180" s="568"/>
      <c r="CP180" s="568"/>
      <c r="CQ180" s="568"/>
      <c r="CR180" s="568"/>
      <c r="CS180" s="568"/>
      <c r="CT180" s="568"/>
      <c r="CU180" s="568"/>
      <c r="CV180" s="568"/>
      <c r="CW180" s="568"/>
      <c r="CX180" s="568"/>
      <c r="CY180" s="568"/>
      <c r="CZ180" s="568"/>
      <c r="DA180" s="568"/>
      <c r="DB180" s="568"/>
      <c r="DC180" s="568"/>
      <c r="DD180" s="568"/>
      <c r="DE180" s="568"/>
      <c r="DF180" s="568"/>
      <c r="DG180" s="568"/>
      <c r="DH180" s="568"/>
      <c r="DI180" s="568"/>
      <c r="DJ180" s="568"/>
      <c r="DK180" s="568"/>
      <c r="DL180" s="568"/>
      <c r="DM180" s="568"/>
      <c r="DN180" s="568"/>
      <c r="DO180" s="568"/>
      <c r="DP180" s="568"/>
      <c r="DQ180" s="568"/>
      <c r="DR180" s="568"/>
      <c r="DS180" s="568"/>
      <c r="DT180" s="568"/>
      <c r="DU180" s="568"/>
      <c r="DV180" s="568"/>
      <c r="DW180" s="568"/>
      <c r="DX180" s="568"/>
      <c r="DY180" s="568"/>
      <c r="DZ180" s="568"/>
      <c r="EA180" s="568"/>
      <c r="EB180" s="568"/>
      <c r="EC180" s="568"/>
      <c r="ED180" s="568"/>
      <c r="EE180" s="568"/>
      <c r="EF180" s="568"/>
      <c r="EG180" s="568"/>
      <c r="EH180" s="568"/>
      <c r="EI180" s="568"/>
      <c r="EJ180" s="568"/>
      <c r="EK180" s="568"/>
      <c r="EL180" s="568"/>
      <c r="EM180" s="568"/>
      <c r="EN180" s="568"/>
      <c r="EO180" s="568"/>
      <c r="EP180" s="568"/>
      <c r="EQ180" s="568"/>
      <c r="ER180" s="568"/>
      <c r="ES180" s="568"/>
      <c r="ET180" s="568"/>
      <c r="EU180" s="568"/>
      <c r="EV180" s="568"/>
      <c r="EW180" s="568"/>
      <c r="EX180" s="568"/>
      <c r="EY180" s="568"/>
      <c r="EZ180" s="568"/>
      <c r="FA180" s="568"/>
      <c r="FB180" s="568"/>
      <c r="FC180" s="568"/>
      <c r="FD180" s="568"/>
      <c r="FE180" s="568"/>
      <c r="FF180" s="568"/>
      <c r="FG180" s="568"/>
      <c r="FH180" s="568"/>
      <c r="FI180" s="568"/>
      <c r="FJ180" s="568"/>
      <c r="FK180" s="568"/>
      <c r="FL180" s="568"/>
      <c r="FM180" s="568"/>
      <c r="FN180" s="568"/>
      <c r="FO180" s="568"/>
      <c r="FP180" s="568"/>
      <c r="FQ180" s="568"/>
      <c r="FR180" s="568"/>
      <c r="FS180" s="568"/>
      <c r="FT180" s="568"/>
      <c r="FU180" s="568"/>
      <c r="FV180" s="568"/>
      <c r="FW180" s="568"/>
      <c r="FX180" s="568"/>
      <c r="FY180" s="568"/>
      <c r="FZ180" s="568"/>
      <c r="GA180" s="568"/>
      <c r="GB180" s="568"/>
      <c r="GC180" s="568"/>
      <c r="GD180" s="568"/>
      <c r="GE180" s="568"/>
      <c r="GF180" s="568"/>
      <c r="GG180" s="568"/>
      <c r="GH180" s="568"/>
      <c r="GI180" s="568"/>
      <c r="GJ180" s="568"/>
      <c r="GK180" s="568"/>
      <c r="GL180" s="568"/>
      <c r="GM180" s="568"/>
      <c r="GN180" s="568"/>
      <c r="GO180" s="568"/>
      <c r="GP180" s="568"/>
      <c r="GQ180" s="568"/>
      <c r="GR180" s="568"/>
      <c r="GS180" s="568"/>
      <c r="GT180" s="568"/>
      <c r="GU180" s="568"/>
      <c r="GV180" s="568"/>
      <c r="GW180" s="568"/>
      <c r="GX180" s="568"/>
      <c r="GY180" s="568"/>
      <c r="GZ180" s="568"/>
      <c r="HA180" s="568"/>
      <c r="HB180" s="568"/>
      <c r="HC180" s="568"/>
      <c r="HD180" s="568"/>
      <c r="HE180" s="568"/>
      <c r="HF180" s="568"/>
      <c r="HG180" s="568"/>
      <c r="HH180" s="568"/>
      <c r="HI180" s="568"/>
      <c r="HJ180" s="568"/>
      <c r="HK180" s="568"/>
      <c r="HL180" s="568"/>
      <c r="HM180" s="568"/>
      <c r="HN180" s="568"/>
      <c r="HO180" s="568"/>
      <c r="HP180" s="568"/>
      <c r="HQ180" s="568"/>
      <c r="HR180" s="568"/>
      <c r="HS180" s="568"/>
      <c r="HT180" s="568"/>
      <c r="HU180" s="568"/>
    </row>
    <row r="181" spans="2:229" s="578" customFormat="1">
      <c r="B181" s="591"/>
      <c r="AL181" s="568"/>
      <c r="AM181" s="568"/>
      <c r="AN181" s="568"/>
      <c r="AO181" s="568"/>
      <c r="AP181" s="568"/>
      <c r="AQ181" s="568"/>
      <c r="AR181" s="568"/>
      <c r="AS181" s="568"/>
      <c r="AT181" s="568"/>
      <c r="AU181" s="568"/>
      <c r="AV181" s="568"/>
      <c r="AW181" s="568"/>
      <c r="AX181" s="568"/>
      <c r="AY181" s="568"/>
      <c r="AZ181" s="568"/>
      <c r="BA181" s="568"/>
      <c r="BB181" s="568"/>
      <c r="BC181" s="568"/>
      <c r="BD181" s="568"/>
      <c r="BE181" s="568"/>
      <c r="BF181" s="568"/>
      <c r="BG181" s="568"/>
      <c r="BH181" s="568"/>
      <c r="BI181" s="568"/>
      <c r="BJ181" s="568"/>
      <c r="BK181" s="568"/>
      <c r="BL181" s="568"/>
      <c r="BM181" s="568"/>
      <c r="BN181" s="568"/>
      <c r="BO181" s="568"/>
      <c r="BP181" s="568"/>
      <c r="BQ181" s="568"/>
      <c r="BR181" s="568"/>
      <c r="BS181" s="568"/>
      <c r="BT181" s="568"/>
      <c r="BU181" s="568"/>
      <c r="BV181" s="568"/>
      <c r="BW181" s="568"/>
      <c r="BX181" s="568"/>
      <c r="BY181" s="568"/>
      <c r="BZ181" s="568"/>
      <c r="CA181" s="568"/>
      <c r="CB181" s="568"/>
      <c r="CC181" s="568"/>
      <c r="CD181" s="568"/>
      <c r="CE181" s="568"/>
      <c r="CF181" s="568"/>
      <c r="CG181" s="568"/>
      <c r="CH181" s="568"/>
      <c r="CI181" s="568"/>
      <c r="CJ181" s="568"/>
      <c r="CK181" s="568"/>
      <c r="CL181" s="568"/>
      <c r="CM181" s="568"/>
      <c r="CN181" s="568"/>
      <c r="CO181" s="568"/>
      <c r="CP181" s="568"/>
      <c r="CQ181" s="568"/>
      <c r="CR181" s="568"/>
      <c r="CS181" s="568"/>
      <c r="CT181" s="568"/>
      <c r="CU181" s="568"/>
      <c r="CV181" s="568"/>
      <c r="CW181" s="568"/>
      <c r="CX181" s="568"/>
      <c r="CY181" s="568"/>
      <c r="CZ181" s="568"/>
      <c r="DA181" s="568"/>
      <c r="DB181" s="568"/>
      <c r="DC181" s="568"/>
      <c r="DD181" s="568"/>
      <c r="DE181" s="568"/>
      <c r="DF181" s="568"/>
      <c r="DG181" s="568"/>
      <c r="DH181" s="568"/>
      <c r="DI181" s="568"/>
      <c r="DJ181" s="568"/>
      <c r="DK181" s="568"/>
      <c r="DL181" s="568"/>
      <c r="DM181" s="568"/>
      <c r="DN181" s="568"/>
      <c r="DO181" s="568"/>
      <c r="DP181" s="568"/>
      <c r="DQ181" s="568"/>
      <c r="DR181" s="568"/>
      <c r="DS181" s="568"/>
      <c r="DT181" s="568"/>
      <c r="DU181" s="568"/>
      <c r="DV181" s="568"/>
      <c r="DW181" s="568"/>
      <c r="DX181" s="568"/>
      <c r="DY181" s="568"/>
      <c r="DZ181" s="568"/>
      <c r="EA181" s="568"/>
      <c r="EB181" s="568"/>
      <c r="EC181" s="568"/>
      <c r="ED181" s="568"/>
      <c r="EE181" s="568"/>
      <c r="EF181" s="568"/>
      <c r="EG181" s="568"/>
      <c r="EH181" s="568"/>
      <c r="EI181" s="568"/>
      <c r="EJ181" s="568"/>
      <c r="EK181" s="568"/>
      <c r="EL181" s="568"/>
      <c r="EM181" s="568"/>
      <c r="EN181" s="568"/>
      <c r="EO181" s="568"/>
      <c r="EP181" s="568"/>
      <c r="EQ181" s="568"/>
      <c r="ER181" s="568"/>
      <c r="ES181" s="568"/>
      <c r="ET181" s="568"/>
      <c r="EU181" s="568"/>
      <c r="EV181" s="568"/>
      <c r="EW181" s="568"/>
      <c r="EX181" s="568"/>
      <c r="EY181" s="568"/>
      <c r="EZ181" s="568"/>
      <c r="FA181" s="568"/>
      <c r="FB181" s="568"/>
      <c r="FC181" s="568"/>
      <c r="FD181" s="568"/>
      <c r="FE181" s="568"/>
      <c r="FF181" s="568"/>
      <c r="FG181" s="568"/>
      <c r="FH181" s="568"/>
      <c r="FI181" s="568"/>
      <c r="FJ181" s="568"/>
      <c r="FK181" s="568"/>
      <c r="FL181" s="568"/>
      <c r="FM181" s="568"/>
      <c r="FN181" s="568"/>
      <c r="FO181" s="568"/>
      <c r="FP181" s="568"/>
      <c r="FQ181" s="568"/>
      <c r="FR181" s="568"/>
      <c r="FS181" s="568"/>
      <c r="FT181" s="568"/>
      <c r="FU181" s="568"/>
      <c r="FV181" s="568"/>
      <c r="FW181" s="568"/>
      <c r="FX181" s="568"/>
      <c r="FY181" s="568"/>
      <c r="FZ181" s="568"/>
      <c r="GA181" s="568"/>
      <c r="GB181" s="568"/>
      <c r="GC181" s="568"/>
      <c r="GD181" s="568"/>
      <c r="GE181" s="568"/>
      <c r="GF181" s="568"/>
      <c r="GG181" s="568"/>
      <c r="GH181" s="568"/>
      <c r="GI181" s="568"/>
      <c r="GJ181" s="568"/>
      <c r="GK181" s="568"/>
      <c r="GL181" s="568"/>
      <c r="GM181" s="568"/>
      <c r="GN181" s="568"/>
      <c r="GO181" s="568"/>
      <c r="GP181" s="568"/>
      <c r="GQ181" s="568"/>
      <c r="GR181" s="568"/>
      <c r="GS181" s="568"/>
      <c r="GT181" s="568"/>
      <c r="GU181" s="568"/>
      <c r="GV181" s="568"/>
      <c r="GW181" s="568"/>
      <c r="GX181" s="568"/>
      <c r="GY181" s="568"/>
      <c r="GZ181" s="568"/>
      <c r="HA181" s="568"/>
      <c r="HB181" s="568"/>
      <c r="HC181" s="568"/>
      <c r="HD181" s="568"/>
      <c r="HE181" s="568"/>
      <c r="HF181" s="568"/>
      <c r="HG181" s="568"/>
      <c r="HH181" s="568"/>
      <c r="HI181" s="568"/>
      <c r="HJ181" s="568"/>
      <c r="HK181" s="568"/>
      <c r="HL181" s="568"/>
      <c r="HM181" s="568"/>
      <c r="HN181" s="568"/>
      <c r="HO181" s="568"/>
      <c r="HP181" s="568"/>
      <c r="HQ181" s="568"/>
      <c r="HR181" s="568"/>
      <c r="HS181" s="568"/>
      <c r="HT181" s="568"/>
      <c r="HU181" s="568"/>
    </row>
    <row r="182" spans="2:229" s="578" customFormat="1">
      <c r="B182" s="591"/>
      <c r="AL182" s="568"/>
      <c r="AM182" s="568"/>
      <c r="AN182" s="568"/>
      <c r="AO182" s="568"/>
      <c r="AP182" s="568"/>
      <c r="AQ182" s="568"/>
      <c r="AR182" s="568"/>
      <c r="AS182" s="568"/>
      <c r="AT182" s="568"/>
      <c r="AU182" s="568"/>
      <c r="AV182" s="568"/>
      <c r="AW182" s="568"/>
      <c r="AX182" s="568"/>
      <c r="AY182" s="568"/>
      <c r="AZ182" s="568"/>
      <c r="BA182" s="568"/>
      <c r="BB182" s="568"/>
      <c r="BC182" s="568"/>
      <c r="BD182" s="568"/>
      <c r="BE182" s="568"/>
      <c r="BF182" s="568"/>
      <c r="BG182" s="568"/>
      <c r="BH182" s="568"/>
      <c r="BI182" s="568"/>
      <c r="BJ182" s="568"/>
      <c r="BK182" s="568"/>
      <c r="BL182" s="568"/>
      <c r="BM182" s="568"/>
      <c r="BN182" s="568"/>
      <c r="BO182" s="568"/>
      <c r="BP182" s="568"/>
      <c r="BQ182" s="568"/>
      <c r="BR182" s="568"/>
      <c r="BS182" s="568"/>
      <c r="BT182" s="568"/>
      <c r="BU182" s="568"/>
      <c r="BV182" s="568"/>
      <c r="BW182" s="568"/>
      <c r="BX182" s="568"/>
      <c r="BY182" s="568"/>
      <c r="BZ182" s="568"/>
      <c r="CA182" s="568"/>
      <c r="CB182" s="568"/>
      <c r="CC182" s="568"/>
      <c r="CD182" s="568"/>
      <c r="CE182" s="568"/>
      <c r="CF182" s="568"/>
      <c r="CG182" s="568"/>
      <c r="CH182" s="568"/>
      <c r="CI182" s="568"/>
      <c r="CJ182" s="568"/>
      <c r="CK182" s="568"/>
      <c r="CL182" s="568"/>
      <c r="CM182" s="568"/>
      <c r="CN182" s="568"/>
      <c r="CO182" s="568"/>
      <c r="CP182" s="568"/>
      <c r="CQ182" s="568"/>
      <c r="CR182" s="568"/>
      <c r="CS182" s="568"/>
      <c r="CT182" s="568"/>
      <c r="CU182" s="568"/>
      <c r="CV182" s="568"/>
      <c r="CW182" s="568"/>
      <c r="CX182" s="568"/>
      <c r="CY182" s="568"/>
      <c r="CZ182" s="568"/>
      <c r="DA182" s="568"/>
      <c r="DB182" s="568"/>
      <c r="DC182" s="568"/>
      <c r="DD182" s="568"/>
      <c r="DE182" s="568"/>
      <c r="DF182" s="568"/>
      <c r="DG182" s="568"/>
      <c r="DH182" s="568"/>
      <c r="DI182" s="568"/>
      <c r="DJ182" s="568"/>
      <c r="DK182" s="568"/>
      <c r="DL182" s="568"/>
      <c r="DM182" s="568"/>
      <c r="DN182" s="568"/>
      <c r="DO182" s="568"/>
      <c r="DP182" s="568"/>
      <c r="DQ182" s="568"/>
      <c r="DR182" s="568"/>
      <c r="DS182" s="568"/>
      <c r="DT182" s="568"/>
      <c r="DU182" s="568"/>
      <c r="DV182" s="568"/>
      <c r="DW182" s="568"/>
      <c r="DX182" s="568"/>
      <c r="DY182" s="568"/>
      <c r="DZ182" s="568"/>
      <c r="EA182" s="568"/>
      <c r="EB182" s="568"/>
      <c r="EC182" s="568"/>
      <c r="ED182" s="568"/>
      <c r="EE182" s="568"/>
      <c r="EF182" s="568"/>
      <c r="EG182" s="568"/>
      <c r="EH182" s="568"/>
      <c r="EI182" s="568"/>
      <c r="EJ182" s="568"/>
      <c r="EK182" s="568"/>
      <c r="EL182" s="568"/>
      <c r="EM182" s="568"/>
      <c r="EN182" s="568"/>
      <c r="EO182" s="568"/>
      <c r="EP182" s="568"/>
      <c r="EQ182" s="568"/>
      <c r="ER182" s="568"/>
      <c r="ES182" s="568"/>
      <c r="ET182" s="568"/>
      <c r="EU182" s="568"/>
      <c r="EV182" s="568"/>
      <c r="EW182" s="568"/>
      <c r="EX182" s="568"/>
      <c r="EY182" s="568"/>
      <c r="EZ182" s="568"/>
      <c r="FA182" s="568"/>
      <c r="FB182" s="568"/>
      <c r="FC182" s="568"/>
      <c r="FD182" s="568"/>
      <c r="FE182" s="568"/>
      <c r="FF182" s="568"/>
      <c r="FG182" s="568"/>
      <c r="FH182" s="568"/>
      <c r="FI182" s="568"/>
      <c r="FJ182" s="568"/>
      <c r="FK182" s="568"/>
      <c r="FL182" s="568"/>
      <c r="FM182" s="568"/>
      <c r="FN182" s="568"/>
      <c r="FO182" s="568"/>
      <c r="FP182" s="568"/>
      <c r="FQ182" s="568"/>
      <c r="FR182" s="568"/>
      <c r="FS182" s="568"/>
      <c r="FT182" s="568"/>
      <c r="FU182" s="568"/>
      <c r="FV182" s="568"/>
      <c r="FW182" s="568"/>
      <c r="FX182" s="568"/>
      <c r="FY182" s="568"/>
      <c r="FZ182" s="568"/>
      <c r="GA182" s="568"/>
      <c r="GB182" s="568"/>
      <c r="GC182" s="568"/>
      <c r="GD182" s="568"/>
      <c r="GE182" s="568"/>
      <c r="GF182" s="568"/>
      <c r="GG182" s="568"/>
      <c r="GH182" s="568"/>
      <c r="GI182" s="568"/>
      <c r="GJ182" s="568"/>
      <c r="GK182" s="568"/>
      <c r="GL182" s="568"/>
      <c r="GM182" s="568"/>
      <c r="GN182" s="568"/>
      <c r="GO182" s="568"/>
      <c r="GP182" s="568"/>
      <c r="GQ182" s="568"/>
      <c r="GR182" s="568"/>
      <c r="GS182" s="568"/>
      <c r="GT182" s="568"/>
      <c r="GU182" s="568"/>
      <c r="GV182" s="568"/>
      <c r="GW182" s="568"/>
      <c r="GX182" s="568"/>
      <c r="GY182" s="568"/>
      <c r="GZ182" s="568"/>
      <c r="HA182" s="568"/>
      <c r="HB182" s="568"/>
      <c r="HC182" s="568"/>
      <c r="HD182" s="568"/>
      <c r="HE182" s="568"/>
      <c r="HF182" s="568"/>
      <c r="HG182" s="568"/>
      <c r="HH182" s="568"/>
      <c r="HI182" s="568"/>
      <c r="HJ182" s="568"/>
      <c r="HK182" s="568"/>
      <c r="HL182" s="568"/>
      <c r="HM182" s="568"/>
      <c r="HN182" s="568"/>
      <c r="HO182" s="568"/>
      <c r="HP182" s="568"/>
      <c r="HQ182" s="568"/>
      <c r="HR182" s="568"/>
      <c r="HS182" s="568"/>
      <c r="HT182" s="568"/>
      <c r="HU182" s="568"/>
    </row>
    <row r="183" spans="2:229" s="578" customFormat="1">
      <c r="B183" s="591"/>
      <c r="AL183" s="568"/>
      <c r="AM183" s="568"/>
      <c r="AN183" s="568"/>
      <c r="AO183" s="568"/>
      <c r="AP183" s="568"/>
      <c r="AQ183" s="568"/>
      <c r="AR183" s="568"/>
      <c r="AS183" s="568"/>
      <c r="AT183" s="568"/>
      <c r="AU183" s="568"/>
      <c r="AV183" s="568"/>
      <c r="AW183" s="568"/>
      <c r="AX183" s="568"/>
      <c r="AY183" s="568"/>
      <c r="AZ183" s="568"/>
      <c r="BA183" s="568"/>
      <c r="BB183" s="568"/>
      <c r="BC183" s="568"/>
      <c r="BD183" s="568"/>
      <c r="BE183" s="568"/>
      <c r="BF183" s="568"/>
      <c r="BG183" s="568"/>
      <c r="BH183" s="568"/>
      <c r="BI183" s="568"/>
      <c r="BJ183" s="568"/>
      <c r="BK183" s="568"/>
      <c r="BL183" s="568"/>
      <c r="BM183" s="568"/>
      <c r="BN183" s="568"/>
      <c r="BO183" s="568"/>
      <c r="BP183" s="568"/>
      <c r="BQ183" s="568"/>
      <c r="BR183" s="568"/>
      <c r="BS183" s="568"/>
      <c r="BT183" s="568"/>
      <c r="BU183" s="568"/>
      <c r="BV183" s="568"/>
      <c r="BW183" s="568"/>
      <c r="BX183" s="568"/>
      <c r="BY183" s="568"/>
      <c r="BZ183" s="568"/>
      <c r="CA183" s="568"/>
      <c r="CB183" s="568"/>
      <c r="CC183" s="568"/>
      <c r="CD183" s="568"/>
      <c r="CE183" s="568"/>
      <c r="CF183" s="568"/>
      <c r="CG183" s="568"/>
      <c r="CH183" s="568"/>
      <c r="CI183" s="568"/>
      <c r="CJ183" s="568"/>
      <c r="CK183" s="568"/>
      <c r="CL183" s="568"/>
      <c r="CM183" s="568"/>
      <c r="CN183" s="568"/>
      <c r="CO183" s="568"/>
      <c r="CP183" s="568"/>
      <c r="CQ183" s="568"/>
      <c r="CR183" s="568"/>
      <c r="CS183" s="568"/>
      <c r="CT183" s="568"/>
      <c r="CU183" s="568"/>
      <c r="CV183" s="568"/>
      <c r="CW183" s="568"/>
      <c r="CX183" s="568"/>
      <c r="CY183" s="568"/>
      <c r="CZ183" s="568"/>
      <c r="DA183" s="568"/>
      <c r="DB183" s="568"/>
      <c r="DC183" s="568"/>
      <c r="DD183" s="568"/>
      <c r="DE183" s="568"/>
      <c r="DF183" s="568"/>
      <c r="DG183" s="568"/>
      <c r="DH183" s="568"/>
      <c r="DI183" s="568"/>
      <c r="DJ183" s="568"/>
      <c r="DK183" s="568"/>
      <c r="DL183" s="568"/>
      <c r="DM183" s="568"/>
      <c r="DN183" s="568"/>
      <c r="DO183" s="568"/>
      <c r="DP183" s="568"/>
      <c r="DQ183" s="568"/>
      <c r="DR183" s="568"/>
      <c r="DS183" s="568"/>
      <c r="DT183" s="568"/>
      <c r="DU183" s="568"/>
      <c r="DV183" s="568"/>
      <c r="DW183" s="568"/>
      <c r="DX183" s="568"/>
      <c r="DY183" s="568"/>
      <c r="DZ183" s="568"/>
      <c r="EA183" s="568"/>
      <c r="EB183" s="568"/>
      <c r="EC183" s="568"/>
      <c r="ED183" s="568"/>
      <c r="EE183" s="568"/>
      <c r="EF183" s="568"/>
      <c r="EG183" s="568"/>
      <c r="EH183" s="568"/>
      <c r="EI183" s="568"/>
      <c r="EJ183" s="568"/>
      <c r="EK183" s="568"/>
      <c r="EL183" s="568"/>
      <c r="EM183" s="568"/>
      <c r="EN183" s="568"/>
      <c r="EO183" s="568"/>
      <c r="EP183" s="568"/>
      <c r="EQ183" s="568"/>
      <c r="ER183" s="568"/>
      <c r="ES183" s="568"/>
      <c r="ET183" s="568"/>
      <c r="EU183" s="568"/>
      <c r="EV183" s="568"/>
      <c r="EW183" s="568"/>
      <c r="EX183" s="568"/>
      <c r="EY183" s="568"/>
      <c r="EZ183" s="568"/>
      <c r="FA183" s="568"/>
      <c r="FB183" s="568"/>
      <c r="FC183" s="568"/>
      <c r="FD183" s="568"/>
      <c r="FE183" s="568"/>
      <c r="FF183" s="568"/>
      <c r="FG183" s="568"/>
      <c r="FH183" s="568"/>
      <c r="FI183" s="568"/>
      <c r="FJ183" s="568"/>
      <c r="FK183" s="568"/>
      <c r="FL183" s="568"/>
      <c r="FM183" s="568"/>
      <c r="FN183" s="568"/>
      <c r="FO183" s="568"/>
      <c r="FP183" s="568"/>
      <c r="FQ183" s="568"/>
      <c r="FR183" s="568"/>
      <c r="FS183" s="568"/>
      <c r="FT183" s="568"/>
      <c r="FU183" s="568"/>
      <c r="FV183" s="568"/>
      <c r="FW183" s="568"/>
      <c r="FX183" s="568"/>
      <c r="FY183" s="568"/>
      <c r="FZ183" s="568"/>
      <c r="GA183" s="568"/>
      <c r="GB183" s="568"/>
      <c r="GC183" s="568"/>
      <c r="GD183" s="568"/>
      <c r="GE183" s="568"/>
      <c r="GF183" s="568"/>
      <c r="GG183" s="568"/>
      <c r="GH183" s="568"/>
      <c r="GI183" s="568"/>
      <c r="GJ183" s="568"/>
      <c r="GK183" s="568"/>
      <c r="GL183" s="568"/>
      <c r="GM183" s="568"/>
      <c r="GN183" s="568"/>
      <c r="GO183" s="568"/>
      <c r="GP183" s="568"/>
      <c r="GQ183" s="568"/>
      <c r="GR183" s="568"/>
      <c r="GS183" s="568"/>
      <c r="GT183" s="568"/>
      <c r="GU183" s="568"/>
      <c r="GV183" s="568"/>
      <c r="GW183" s="568"/>
      <c r="GX183" s="568"/>
      <c r="GY183" s="568"/>
      <c r="GZ183" s="568"/>
      <c r="HA183" s="568"/>
      <c r="HB183" s="568"/>
      <c r="HC183" s="568"/>
      <c r="HD183" s="568"/>
      <c r="HE183" s="568"/>
      <c r="HF183" s="568"/>
      <c r="HG183" s="568"/>
      <c r="HH183" s="568"/>
      <c r="HI183" s="568"/>
      <c r="HJ183" s="568"/>
      <c r="HK183" s="568"/>
      <c r="HL183" s="568"/>
      <c r="HM183" s="568"/>
      <c r="HN183" s="568"/>
      <c r="HO183" s="568"/>
      <c r="HP183" s="568"/>
      <c r="HQ183" s="568"/>
      <c r="HR183" s="568"/>
      <c r="HS183" s="568"/>
      <c r="HT183" s="568"/>
      <c r="HU183" s="568"/>
    </row>
    <row r="184" spans="2:229" s="578" customFormat="1">
      <c r="B184" s="591"/>
      <c r="AL184" s="568"/>
      <c r="AM184" s="568"/>
      <c r="AN184" s="568"/>
      <c r="AO184" s="568"/>
      <c r="AP184" s="568"/>
      <c r="AQ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c r="BV184" s="568"/>
      <c r="BW184" s="568"/>
      <c r="BX184" s="568"/>
      <c r="BY184" s="568"/>
      <c r="BZ184" s="568"/>
      <c r="CA184" s="568"/>
      <c r="CB184" s="568"/>
      <c r="CC184" s="568"/>
      <c r="CD184" s="568"/>
      <c r="CE184" s="568"/>
      <c r="CF184" s="568"/>
      <c r="CG184" s="568"/>
      <c r="CH184" s="568"/>
      <c r="CI184" s="568"/>
      <c r="CJ184" s="568"/>
      <c r="CK184" s="568"/>
      <c r="CL184" s="568"/>
      <c r="CM184" s="568"/>
      <c r="CN184" s="568"/>
      <c r="CO184" s="568"/>
      <c r="CP184" s="568"/>
      <c r="CQ184" s="568"/>
      <c r="CR184" s="568"/>
      <c r="CS184" s="568"/>
      <c r="CT184" s="568"/>
      <c r="CU184" s="568"/>
      <c r="CV184" s="568"/>
      <c r="CW184" s="568"/>
      <c r="CX184" s="568"/>
      <c r="CY184" s="568"/>
      <c r="CZ184" s="568"/>
      <c r="DA184" s="568"/>
      <c r="DB184" s="568"/>
      <c r="DC184" s="568"/>
      <c r="DD184" s="568"/>
      <c r="DE184" s="568"/>
      <c r="DF184" s="568"/>
      <c r="DG184" s="568"/>
      <c r="DH184" s="568"/>
      <c r="DI184" s="568"/>
      <c r="DJ184" s="568"/>
      <c r="DK184" s="568"/>
      <c r="DL184" s="568"/>
      <c r="DM184" s="568"/>
      <c r="DN184" s="568"/>
      <c r="DO184" s="568"/>
      <c r="DP184" s="568"/>
      <c r="DQ184" s="568"/>
      <c r="DR184" s="568"/>
      <c r="DS184" s="568"/>
      <c r="DT184" s="568"/>
      <c r="DU184" s="568"/>
      <c r="DV184" s="568"/>
      <c r="DW184" s="568"/>
      <c r="DX184" s="568"/>
      <c r="DY184" s="568"/>
      <c r="DZ184" s="568"/>
      <c r="EA184" s="568"/>
      <c r="EB184" s="568"/>
      <c r="EC184" s="568"/>
      <c r="ED184" s="568"/>
      <c r="EE184" s="568"/>
      <c r="EF184" s="568"/>
      <c r="EG184" s="568"/>
      <c r="EH184" s="568"/>
      <c r="EI184" s="568"/>
      <c r="EJ184" s="568"/>
      <c r="EK184" s="568"/>
      <c r="EL184" s="568"/>
      <c r="EM184" s="568"/>
      <c r="EN184" s="568"/>
      <c r="EO184" s="568"/>
      <c r="EP184" s="568"/>
      <c r="EQ184" s="568"/>
      <c r="ER184" s="568"/>
      <c r="ES184" s="568"/>
      <c r="ET184" s="568"/>
      <c r="EU184" s="568"/>
      <c r="EV184" s="568"/>
      <c r="EW184" s="568"/>
      <c r="EX184" s="568"/>
      <c r="EY184" s="568"/>
      <c r="EZ184" s="568"/>
      <c r="FA184" s="568"/>
      <c r="FB184" s="568"/>
      <c r="FC184" s="568"/>
      <c r="FD184" s="568"/>
      <c r="FE184" s="568"/>
      <c r="FF184" s="568"/>
      <c r="FG184" s="568"/>
      <c r="FH184" s="568"/>
      <c r="FI184" s="568"/>
      <c r="FJ184" s="568"/>
      <c r="FK184" s="568"/>
      <c r="FL184" s="568"/>
      <c r="FM184" s="568"/>
      <c r="FN184" s="568"/>
      <c r="FO184" s="568"/>
      <c r="FP184" s="568"/>
      <c r="FQ184" s="568"/>
      <c r="FR184" s="568"/>
      <c r="FS184" s="568"/>
      <c r="FT184" s="568"/>
      <c r="FU184" s="568"/>
      <c r="FV184" s="568"/>
      <c r="FW184" s="568"/>
      <c r="FX184" s="568"/>
      <c r="FY184" s="568"/>
      <c r="FZ184" s="568"/>
      <c r="GA184" s="568"/>
      <c r="GB184" s="568"/>
      <c r="GC184" s="568"/>
      <c r="GD184" s="568"/>
      <c r="GE184" s="568"/>
      <c r="GF184" s="568"/>
      <c r="GG184" s="568"/>
      <c r="GH184" s="568"/>
      <c r="GI184" s="568"/>
      <c r="GJ184" s="568"/>
      <c r="GK184" s="568"/>
      <c r="GL184" s="568"/>
      <c r="GM184" s="568"/>
      <c r="GN184" s="568"/>
      <c r="GO184" s="568"/>
      <c r="GP184" s="568"/>
      <c r="GQ184" s="568"/>
      <c r="GR184" s="568"/>
      <c r="GS184" s="568"/>
      <c r="GT184" s="568"/>
      <c r="GU184" s="568"/>
      <c r="GV184" s="568"/>
      <c r="GW184" s="568"/>
      <c r="GX184" s="568"/>
      <c r="GY184" s="568"/>
      <c r="GZ184" s="568"/>
      <c r="HA184" s="568"/>
      <c r="HB184" s="568"/>
      <c r="HC184" s="568"/>
      <c r="HD184" s="568"/>
      <c r="HE184" s="568"/>
      <c r="HF184" s="568"/>
      <c r="HG184" s="568"/>
      <c r="HH184" s="568"/>
      <c r="HI184" s="568"/>
      <c r="HJ184" s="568"/>
      <c r="HK184" s="568"/>
      <c r="HL184" s="568"/>
      <c r="HM184" s="568"/>
      <c r="HN184" s="568"/>
      <c r="HO184" s="568"/>
      <c r="HP184" s="568"/>
      <c r="HQ184" s="568"/>
      <c r="HR184" s="568"/>
      <c r="HS184" s="568"/>
      <c r="HT184" s="568"/>
      <c r="HU184" s="568"/>
    </row>
    <row r="185" spans="2:229" s="578" customFormat="1">
      <c r="B185" s="591"/>
      <c r="AL185" s="568"/>
      <c r="AM185" s="568"/>
      <c r="AN185" s="568"/>
      <c r="AO185" s="568"/>
      <c r="AP185" s="568"/>
      <c r="AQ185" s="568"/>
      <c r="AR185" s="568"/>
      <c r="AS185" s="568"/>
      <c r="AT185" s="568"/>
      <c r="AU185" s="568"/>
      <c r="AV185" s="568"/>
      <c r="AW185" s="568"/>
      <c r="AX185" s="568"/>
      <c r="AY185" s="568"/>
      <c r="AZ185" s="568"/>
      <c r="BA185" s="568"/>
      <c r="BB185" s="568"/>
      <c r="BC185" s="568"/>
      <c r="BD185" s="568"/>
      <c r="BE185" s="568"/>
      <c r="BF185" s="568"/>
      <c r="BG185" s="568"/>
      <c r="BH185" s="568"/>
      <c r="BI185" s="568"/>
      <c r="BJ185" s="568"/>
      <c r="BK185" s="568"/>
      <c r="BL185" s="568"/>
      <c r="BM185" s="568"/>
      <c r="BN185" s="568"/>
      <c r="BO185" s="568"/>
      <c r="BP185" s="568"/>
      <c r="BQ185" s="568"/>
      <c r="BR185" s="568"/>
      <c r="BS185" s="568"/>
      <c r="BT185" s="568"/>
      <c r="BU185" s="568"/>
      <c r="BV185" s="568"/>
      <c r="BW185" s="568"/>
      <c r="BX185" s="568"/>
      <c r="BY185" s="568"/>
      <c r="BZ185" s="568"/>
      <c r="CA185" s="568"/>
      <c r="CB185" s="568"/>
      <c r="CC185" s="568"/>
      <c r="CD185" s="568"/>
      <c r="CE185" s="568"/>
      <c r="CF185" s="568"/>
      <c r="CG185" s="568"/>
      <c r="CH185" s="568"/>
      <c r="CI185" s="568"/>
      <c r="CJ185" s="568"/>
      <c r="CK185" s="568"/>
      <c r="CL185" s="568"/>
      <c r="CM185" s="568"/>
      <c r="CN185" s="568"/>
      <c r="CO185" s="568"/>
      <c r="CP185" s="568"/>
      <c r="CQ185" s="568"/>
      <c r="CR185" s="568"/>
      <c r="CS185" s="568"/>
      <c r="CT185" s="568"/>
      <c r="CU185" s="568"/>
      <c r="CV185" s="568"/>
      <c r="CW185" s="568"/>
      <c r="CX185" s="568"/>
      <c r="CY185" s="568"/>
      <c r="CZ185" s="568"/>
      <c r="DA185" s="568"/>
      <c r="DB185" s="568"/>
      <c r="DC185" s="568"/>
      <c r="DD185" s="568"/>
      <c r="DE185" s="568"/>
      <c r="DF185" s="568"/>
      <c r="DG185" s="568"/>
      <c r="DH185" s="568"/>
      <c r="DI185" s="568"/>
      <c r="DJ185" s="568"/>
      <c r="DK185" s="568"/>
      <c r="DL185" s="568"/>
      <c r="DM185" s="568"/>
      <c r="DN185" s="568"/>
      <c r="DO185" s="568"/>
      <c r="DP185" s="568"/>
      <c r="DQ185" s="568"/>
      <c r="DR185" s="568"/>
      <c r="DS185" s="568"/>
      <c r="DT185" s="568"/>
      <c r="DU185" s="568"/>
      <c r="DV185" s="568"/>
      <c r="DW185" s="568"/>
      <c r="DX185" s="568"/>
      <c r="DY185" s="568"/>
      <c r="DZ185" s="568"/>
      <c r="EA185" s="568"/>
      <c r="EB185" s="568"/>
      <c r="EC185" s="568"/>
      <c r="ED185" s="568"/>
      <c r="EE185" s="568"/>
      <c r="EF185" s="568"/>
      <c r="EG185" s="568"/>
      <c r="EH185" s="568"/>
      <c r="EI185" s="568"/>
      <c r="EJ185" s="568"/>
      <c r="EK185" s="568"/>
      <c r="EL185" s="568"/>
      <c r="EM185" s="568"/>
      <c r="EN185" s="568"/>
      <c r="EO185" s="568"/>
      <c r="EP185" s="568"/>
      <c r="EQ185" s="568"/>
      <c r="ER185" s="568"/>
      <c r="ES185" s="568"/>
      <c r="ET185" s="568"/>
      <c r="EU185" s="568"/>
      <c r="EV185" s="568"/>
      <c r="EW185" s="568"/>
      <c r="EX185" s="568"/>
      <c r="EY185" s="568"/>
      <c r="EZ185" s="568"/>
      <c r="FA185" s="568"/>
      <c r="FB185" s="568"/>
      <c r="FC185" s="568"/>
      <c r="FD185" s="568"/>
      <c r="FE185" s="568"/>
      <c r="FF185" s="568"/>
      <c r="FG185" s="568"/>
      <c r="FH185" s="568"/>
      <c r="FI185" s="568"/>
      <c r="FJ185" s="568"/>
      <c r="FK185" s="568"/>
      <c r="FL185" s="568"/>
      <c r="FM185" s="568"/>
      <c r="FN185" s="568"/>
      <c r="FO185" s="568"/>
      <c r="FP185" s="568"/>
      <c r="FQ185" s="568"/>
      <c r="FR185" s="568"/>
      <c r="FS185" s="568"/>
      <c r="FT185" s="568"/>
      <c r="FU185" s="568"/>
      <c r="FV185" s="568"/>
      <c r="FW185" s="568"/>
      <c r="FX185" s="568"/>
      <c r="FY185" s="568"/>
      <c r="FZ185" s="568"/>
      <c r="GA185" s="568"/>
      <c r="GB185" s="568"/>
      <c r="GC185" s="568"/>
      <c r="GD185" s="568"/>
      <c r="GE185" s="568"/>
      <c r="GF185" s="568"/>
      <c r="GG185" s="568"/>
      <c r="GH185" s="568"/>
      <c r="GI185" s="568"/>
      <c r="GJ185" s="568"/>
      <c r="GK185" s="568"/>
      <c r="GL185" s="568"/>
      <c r="GM185" s="568"/>
      <c r="GN185" s="568"/>
      <c r="GO185" s="568"/>
      <c r="GP185" s="568"/>
      <c r="GQ185" s="568"/>
      <c r="GR185" s="568"/>
      <c r="GS185" s="568"/>
      <c r="GT185" s="568"/>
      <c r="GU185" s="568"/>
      <c r="GV185" s="568"/>
      <c r="GW185" s="568"/>
      <c r="GX185" s="568"/>
      <c r="GY185" s="568"/>
      <c r="GZ185" s="568"/>
      <c r="HA185" s="568"/>
      <c r="HB185" s="568"/>
      <c r="HC185" s="568"/>
      <c r="HD185" s="568"/>
      <c r="HE185" s="568"/>
      <c r="HF185" s="568"/>
      <c r="HG185" s="568"/>
      <c r="HH185" s="568"/>
      <c r="HI185" s="568"/>
      <c r="HJ185" s="568"/>
      <c r="HK185" s="568"/>
      <c r="HL185" s="568"/>
      <c r="HM185" s="568"/>
      <c r="HN185" s="568"/>
      <c r="HO185" s="568"/>
      <c r="HP185" s="568"/>
      <c r="HQ185" s="568"/>
      <c r="HR185" s="568"/>
      <c r="HS185" s="568"/>
      <c r="HT185" s="568"/>
      <c r="HU185" s="568"/>
    </row>
    <row r="186" spans="2:229" s="578" customFormat="1">
      <c r="B186" s="591"/>
      <c r="AL186" s="568"/>
      <c r="AM186" s="568"/>
      <c r="AN186" s="568"/>
      <c r="AO186" s="568"/>
      <c r="AP186" s="568"/>
      <c r="AQ186" s="568"/>
      <c r="AR186" s="568"/>
      <c r="AS186" s="568"/>
      <c r="AT186" s="568"/>
      <c r="AU186" s="568"/>
      <c r="AV186" s="568"/>
      <c r="AW186" s="568"/>
      <c r="AX186" s="568"/>
      <c r="AY186" s="568"/>
      <c r="AZ186" s="568"/>
      <c r="BA186" s="568"/>
      <c r="BB186" s="568"/>
      <c r="BC186" s="568"/>
      <c r="BD186" s="568"/>
      <c r="BE186" s="568"/>
      <c r="BF186" s="568"/>
      <c r="BG186" s="568"/>
      <c r="BH186" s="568"/>
      <c r="BI186" s="568"/>
      <c r="BJ186" s="568"/>
      <c r="BK186" s="568"/>
      <c r="BL186" s="568"/>
      <c r="BM186" s="568"/>
      <c r="BN186" s="568"/>
      <c r="BO186" s="568"/>
      <c r="BP186" s="568"/>
      <c r="BQ186" s="568"/>
      <c r="BR186" s="568"/>
      <c r="BS186" s="568"/>
      <c r="BT186" s="568"/>
      <c r="BU186" s="568"/>
      <c r="BV186" s="568"/>
      <c r="BW186" s="568"/>
      <c r="BX186" s="568"/>
      <c r="BY186" s="568"/>
      <c r="BZ186" s="568"/>
      <c r="CA186" s="568"/>
      <c r="CB186" s="568"/>
      <c r="CC186" s="568"/>
      <c r="CD186" s="568"/>
      <c r="CE186" s="568"/>
      <c r="CF186" s="568"/>
      <c r="CG186" s="568"/>
      <c r="CH186" s="568"/>
      <c r="CI186" s="568"/>
      <c r="CJ186" s="568"/>
      <c r="CK186" s="568"/>
      <c r="CL186" s="568"/>
      <c r="CM186" s="568"/>
      <c r="CN186" s="568"/>
      <c r="CO186" s="568"/>
      <c r="CP186" s="568"/>
      <c r="CQ186" s="568"/>
      <c r="CR186" s="568"/>
      <c r="CS186" s="568"/>
      <c r="CT186" s="568"/>
      <c r="CU186" s="568"/>
      <c r="CV186" s="568"/>
      <c r="CW186" s="568"/>
      <c r="CX186" s="568"/>
      <c r="CY186" s="568"/>
      <c r="CZ186" s="568"/>
      <c r="DA186" s="568"/>
      <c r="DB186" s="568"/>
      <c r="DC186" s="568"/>
      <c r="DD186" s="568"/>
      <c r="DE186" s="568"/>
      <c r="DF186" s="568"/>
      <c r="DG186" s="568"/>
      <c r="DH186" s="568"/>
      <c r="DI186" s="568"/>
      <c r="DJ186" s="568"/>
      <c r="DK186" s="568"/>
      <c r="DL186" s="568"/>
      <c r="DM186" s="568"/>
      <c r="DN186" s="568"/>
      <c r="DO186" s="568"/>
      <c r="DP186" s="568"/>
      <c r="DQ186" s="568"/>
      <c r="DR186" s="568"/>
      <c r="DS186" s="568"/>
      <c r="DT186" s="568"/>
      <c r="DU186" s="568"/>
      <c r="DV186" s="568"/>
      <c r="DW186" s="568"/>
      <c r="DX186" s="568"/>
      <c r="DY186" s="568"/>
      <c r="DZ186" s="568"/>
      <c r="EA186" s="568"/>
      <c r="EB186" s="568"/>
      <c r="EC186" s="568"/>
      <c r="ED186" s="568"/>
      <c r="EE186" s="568"/>
      <c r="EF186" s="568"/>
      <c r="EG186" s="568"/>
      <c r="EH186" s="568"/>
      <c r="EI186" s="568"/>
      <c r="EJ186" s="568"/>
      <c r="EK186" s="568"/>
      <c r="EL186" s="568"/>
      <c r="EM186" s="568"/>
      <c r="EN186" s="568"/>
      <c r="EO186" s="568"/>
      <c r="EP186" s="568"/>
      <c r="EQ186" s="568"/>
      <c r="ER186" s="568"/>
      <c r="ES186" s="568"/>
      <c r="ET186" s="568"/>
      <c r="EU186" s="568"/>
      <c r="EV186" s="568"/>
      <c r="EW186" s="568"/>
      <c r="EX186" s="568"/>
      <c r="EY186" s="568"/>
      <c r="EZ186" s="568"/>
      <c r="FA186" s="568"/>
      <c r="FB186" s="568"/>
      <c r="FC186" s="568"/>
      <c r="FD186" s="568"/>
      <c r="FE186" s="568"/>
      <c r="FF186" s="568"/>
      <c r="FG186" s="568"/>
      <c r="FH186" s="568"/>
      <c r="FI186" s="568"/>
      <c r="FJ186" s="568"/>
      <c r="FK186" s="568"/>
      <c r="FL186" s="568"/>
      <c r="FM186" s="568"/>
      <c r="FN186" s="568"/>
      <c r="FO186" s="568"/>
      <c r="FP186" s="568"/>
      <c r="FQ186" s="568"/>
      <c r="FR186" s="568"/>
      <c r="FS186" s="568"/>
      <c r="FT186" s="568"/>
      <c r="FU186" s="568"/>
      <c r="FV186" s="568"/>
      <c r="FW186" s="568"/>
      <c r="FX186" s="568"/>
      <c r="FY186" s="568"/>
      <c r="FZ186" s="568"/>
      <c r="GA186" s="568"/>
      <c r="GB186" s="568"/>
      <c r="GC186" s="568"/>
      <c r="GD186" s="568"/>
      <c r="GE186" s="568"/>
      <c r="GF186" s="568"/>
      <c r="GG186" s="568"/>
      <c r="GH186" s="568"/>
      <c r="GI186" s="568"/>
      <c r="GJ186" s="568"/>
      <c r="GK186" s="568"/>
      <c r="GL186" s="568"/>
      <c r="GM186" s="568"/>
      <c r="GN186" s="568"/>
      <c r="GO186" s="568"/>
      <c r="GP186" s="568"/>
      <c r="GQ186" s="568"/>
      <c r="GR186" s="568"/>
      <c r="GS186" s="568"/>
      <c r="GT186" s="568"/>
      <c r="GU186" s="568"/>
      <c r="GV186" s="568"/>
      <c r="GW186" s="568"/>
      <c r="GX186" s="568"/>
      <c r="GY186" s="568"/>
      <c r="GZ186" s="568"/>
      <c r="HA186" s="568"/>
      <c r="HB186" s="568"/>
      <c r="HC186" s="568"/>
      <c r="HD186" s="568"/>
      <c r="HE186" s="568"/>
      <c r="HF186" s="568"/>
      <c r="HG186" s="568"/>
      <c r="HH186" s="568"/>
      <c r="HI186" s="568"/>
      <c r="HJ186" s="568"/>
      <c r="HK186" s="568"/>
      <c r="HL186" s="568"/>
      <c r="HM186" s="568"/>
      <c r="HN186" s="568"/>
      <c r="HO186" s="568"/>
      <c r="HP186" s="568"/>
      <c r="HQ186" s="568"/>
      <c r="HR186" s="568"/>
      <c r="HS186" s="568"/>
      <c r="HT186" s="568"/>
      <c r="HU186" s="568"/>
    </row>
    <row r="187" spans="2:229" s="578" customFormat="1">
      <c r="B187" s="591"/>
      <c r="AL187" s="568"/>
      <c r="AM187" s="568"/>
      <c r="AN187" s="568"/>
      <c r="AO187" s="568"/>
      <c r="AP187" s="568"/>
      <c r="AQ187" s="568"/>
      <c r="AR187" s="568"/>
      <c r="AS187" s="568"/>
      <c r="AT187" s="568"/>
      <c r="AU187" s="568"/>
      <c r="AV187" s="568"/>
      <c r="AW187" s="568"/>
      <c r="AX187" s="568"/>
      <c r="AY187" s="568"/>
      <c r="AZ187" s="568"/>
      <c r="BA187" s="568"/>
      <c r="BB187" s="568"/>
      <c r="BC187" s="568"/>
      <c r="BD187" s="568"/>
      <c r="BE187" s="568"/>
      <c r="BF187" s="568"/>
      <c r="BG187" s="568"/>
      <c r="BH187" s="568"/>
      <c r="BI187" s="568"/>
      <c r="BJ187" s="568"/>
      <c r="BK187" s="568"/>
      <c r="BL187" s="568"/>
      <c r="BM187" s="568"/>
      <c r="BN187" s="568"/>
      <c r="BO187" s="568"/>
      <c r="BP187" s="568"/>
      <c r="BQ187" s="568"/>
      <c r="BR187" s="568"/>
      <c r="BS187" s="568"/>
      <c r="BT187" s="568"/>
      <c r="BU187" s="568"/>
      <c r="BV187" s="568"/>
      <c r="BW187" s="568"/>
      <c r="BX187" s="568"/>
      <c r="BY187" s="568"/>
      <c r="BZ187" s="568"/>
      <c r="CA187" s="568"/>
      <c r="CB187" s="568"/>
      <c r="CC187" s="568"/>
      <c r="CD187" s="568"/>
      <c r="CE187" s="568"/>
      <c r="CF187" s="568"/>
      <c r="CG187" s="568"/>
      <c r="CH187" s="568"/>
      <c r="CI187" s="568"/>
      <c r="CJ187" s="568"/>
      <c r="CK187" s="568"/>
      <c r="CL187" s="568"/>
      <c r="CM187" s="568"/>
      <c r="CN187" s="568"/>
      <c r="CO187" s="568"/>
      <c r="CP187" s="568"/>
      <c r="CQ187" s="568"/>
      <c r="CR187" s="568"/>
      <c r="CS187" s="568"/>
      <c r="CT187" s="568"/>
      <c r="CU187" s="568"/>
      <c r="CV187" s="568"/>
      <c r="CW187" s="568"/>
      <c r="CX187" s="568"/>
      <c r="CY187" s="568"/>
      <c r="CZ187" s="568"/>
      <c r="DA187" s="568"/>
      <c r="DB187" s="568"/>
      <c r="DC187" s="568"/>
      <c r="DD187" s="568"/>
      <c r="DE187" s="568"/>
      <c r="DF187" s="568"/>
      <c r="DG187" s="568"/>
      <c r="DH187" s="568"/>
      <c r="DI187" s="568"/>
      <c r="DJ187" s="568"/>
      <c r="DK187" s="568"/>
      <c r="DL187" s="568"/>
      <c r="DM187" s="568"/>
      <c r="DN187" s="568"/>
      <c r="DO187" s="568"/>
      <c r="DP187" s="568"/>
      <c r="DQ187" s="568"/>
      <c r="DR187" s="568"/>
      <c r="DS187" s="568"/>
      <c r="DT187" s="568"/>
      <c r="DU187" s="568"/>
      <c r="DV187" s="568"/>
      <c r="DW187" s="568"/>
      <c r="DX187" s="568"/>
      <c r="DY187" s="568"/>
      <c r="DZ187" s="568"/>
      <c r="EA187" s="568"/>
      <c r="EB187" s="568"/>
      <c r="EC187" s="568"/>
      <c r="ED187" s="568"/>
      <c r="EE187" s="568"/>
      <c r="EF187" s="568"/>
      <c r="EG187" s="568"/>
      <c r="EH187" s="568"/>
      <c r="EI187" s="568"/>
      <c r="EJ187" s="568"/>
      <c r="EK187" s="568"/>
      <c r="EL187" s="568"/>
      <c r="EM187" s="568"/>
      <c r="EN187" s="568"/>
      <c r="EO187" s="568"/>
      <c r="EP187" s="568"/>
      <c r="EQ187" s="568"/>
      <c r="ER187" s="568"/>
      <c r="ES187" s="568"/>
      <c r="ET187" s="568"/>
      <c r="EU187" s="568"/>
      <c r="EV187" s="568"/>
      <c r="EW187" s="568"/>
      <c r="EX187" s="568"/>
      <c r="EY187" s="568"/>
      <c r="EZ187" s="568"/>
      <c r="FA187" s="568"/>
      <c r="FB187" s="568"/>
      <c r="FC187" s="568"/>
      <c r="FD187" s="568"/>
      <c r="FE187" s="568"/>
      <c r="FF187" s="568"/>
      <c r="FG187" s="568"/>
      <c r="FH187" s="568"/>
      <c r="FI187" s="568"/>
      <c r="FJ187" s="568"/>
      <c r="FK187" s="568"/>
      <c r="FL187" s="568"/>
      <c r="FM187" s="568"/>
      <c r="FN187" s="568"/>
      <c r="FO187" s="568"/>
      <c r="FP187" s="568"/>
      <c r="FQ187" s="568"/>
      <c r="FR187" s="568"/>
      <c r="FS187" s="568"/>
      <c r="FT187" s="568"/>
      <c r="FU187" s="568"/>
      <c r="FV187" s="568"/>
      <c r="FW187" s="568"/>
      <c r="FX187" s="568"/>
      <c r="FY187" s="568"/>
      <c r="FZ187" s="568"/>
      <c r="GA187" s="568"/>
      <c r="GB187" s="568"/>
      <c r="GC187" s="568"/>
      <c r="GD187" s="568"/>
      <c r="GE187" s="568"/>
      <c r="GF187" s="568"/>
      <c r="GG187" s="568"/>
      <c r="GH187" s="568"/>
      <c r="GI187" s="568"/>
      <c r="GJ187" s="568"/>
      <c r="GK187" s="568"/>
      <c r="GL187" s="568"/>
      <c r="GM187" s="568"/>
      <c r="GN187" s="568"/>
      <c r="GO187" s="568"/>
      <c r="GP187" s="568"/>
      <c r="GQ187" s="568"/>
      <c r="GR187" s="568"/>
      <c r="GS187" s="568"/>
      <c r="GT187" s="568"/>
      <c r="GU187" s="568"/>
      <c r="GV187" s="568"/>
      <c r="GW187" s="568"/>
      <c r="GX187" s="568"/>
      <c r="GY187" s="568"/>
      <c r="GZ187" s="568"/>
      <c r="HA187" s="568"/>
      <c r="HB187" s="568"/>
      <c r="HC187" s="568"/>
      <c r="HD187" s="568"/>
      <c r="HE187" s="568"/>
      <c r="HF187" s="568"/>
      <c r="HG187" s="568"/>
      <c r="HH187" s="568"/>
      <c r="HI187" s="568"/>
      <c r="HJ187" s="568"/>
      <c r="HK187" s="568"/>
      <c r="HL187" s="568"/>
      <c r="HM187" s="568"/>
      <c r="HN187" s="568"/>
      <c r="HO187" s="568"/>
      <c r="HP187" s="568"/>
      <c r="HQ187" s="568"/>
      <c r="HR187" s="568"/>
      <c r="HS187" s="568"/>
      <c r="HT187" s="568"/>
      <c r="HU187" s="568"/>
    </row>
    <row r="188" spans="2:229" s="578" customFormat="1">
      <c r="B188" s="591"/>
      <c r="AL188" s="568"/>
      <c r="AM188" s="568"/>
      <c r="AN188" s="568"/>
      <c r="AO188" s="568"/>
      <c r="AP188" s="568"/>
      <c r="AQ188" s="568"/>
      <c r="AR188" s="568"/>
      <c r="AS188" s="568"/>
      <c r="AT188" s="568"/>
      <c r="AU188" s="568"/>
      <c r="AV188" s="568"/>
      <c r="AW188" s="568"/>
      <c r="AX188" s="568"/>
      <c r="AY188" s="568"/>
      <c r="AZ188" s="568"/>
      <c r="BA188" s="568"/>
      <c r="BB188" s="568"/>
      <c r="BC188" s="568"/>
      <c r="BD188" s="568"/>
      <c r="BE188" s="568"/>
      <c r="BF188" s="568"/>
      <c r="BG188" s="568"/>
      <c r="BH188" s="568"/>
      <c r="BI188" s="568"/>
      <c r="BJ188" s="568"/>
      <c r="BK188" s="568"/>
      <c r="BL188" s="568"/>
      <c r="BM188" s="568"/>
      <c r="BN188" s="568"/>
      <c r="BO188" s="568"/>
      <c r="BP188" s="568"/>
      <c r="BQ188" s="568"/>
      <c r="BR188" s="568"/>
      <c r="BS188" s="568"/>
      <c r="BT188" s="568"/>
      <c r="BU188" s="568"/>
      <c r="BV188" s="568"/>
      <c r="BW188" s="568"/>
      <c r="BX188" s="568"/>
      <c r="BY188" s="568"/>
      <c r="BZ188" s="568"/>
      <c r="CA188" s="568"/>
      <c r="CB188" s="568"/>
      <c r="CC188" s="568"/>
      <c r="CD188" s="568"/>
      <c r="CE188" s="568"/>
      <c r="CF188" s="568"/>
      <c r="CG188" s="568"/>
      <c r="CH188" s="568"/>
      <c r="CI188" s="568"/>
      <c r="CJ188" s="568"/>
      <c r="CK188" s="568"/>
      <c r="CL188" s="568"/>
      <c r="CM188" s="568"/>
      <c r="CN188" s="568"/>
      <c r="CO188" s="568"/>
      <c r="CP188" s="568"/>
      <c r="CQ188" s="568"/>
      <c r="CR188" s="568"/>
      <c r="CS188" s="568"/>
      <c r="CT188" s="568"/>
      <c r="CU188" s="568"/>
      <c r="CV188" s="568"/>
      <c r="CW188" s="568"/>
      <c r="CX188" s="568"/>
      <c r="CY188" s="568"/>
      <c r="CZ188" s="568"/>
      <c r="DA188" s="568"/>
      <c r="DB188" s="568"/>
      <c r="DC188" s="568"/>
      <c r="DD188" s="568"/>
      <c r="DE188" s="568"/>
      <c r="DF188" s="568"/>
      <c r="DG188" s="568"/>
      <c r="DH188" s="568"/>
      <c r="DI188" s="568"/>
      <c r="DJ188" s="568"/>
      <c r="DK188" s="568"/>
      <c r="DL188" s="568"/>
      <c r="DM188" s="568"/>
      <c r="DN188" s="568"/>
      <c r="DO188" s="568"/>
      <c r="DP188" s="568"/>
      <c r="DQ188" s="568"/>
      <c r="DR188" s="568"/>
      <c r="DS188" s="568"/>
      <c r="DT188" s="568"/>
      <c r="DU188" s="568"/>
      <c r="DV188" s="568"/>
      <c r="DW188" s="568"/>
      <c r="DX188" s="568"/>
      <c r="DY188" s="568"/>
      <c r="DZ188" s="568"/>
      <c r="EA188" s="568"/>
      <c r="EB188" s="568"/>
      <c r="EC188" s="568"/>
      <c r="ED188" s="568"/>
      <c r="EE188" s="568"/>
      <c r="EF188" s="568"/>
      <c r="EG188" s="568"/>
      <c r="EH188" s="568"/>
      <c r="EI188" s="568"/>
      <c r="EJ188" s="568"/>
      <c r="EK188" s="568"/>
      <c r="EL188" s="568"/>
      <c r="EM188" s="568"/>
      <c r="EN188" s="568"/>
      <c r="EO188" s="568"/>
      <c r="EP188" s="568"/>
      <c r="EQ188" s="568"/>
      <c r="ER188" s="568"/>
      <c r="ES188" s="568"/>
      <c r="ET188" s="568"/>
      <c r="EU188" s="568"/>
      <c r="EV188" s="568"/>
      <c r="EW188" s="568"/>
      <c r="EX188" s="568"/>
      <c r="EY188" s="568"/>
      <c r="EZ188" s="568"/>
      <c r="FA188" s="568"/>
      <c r="FB188" s="568"/>
      <c r="FC188" s="568"/>
      <c r="FD188" s="568"/>
      <c r="FE188" s="568"/>
      <c r="FF188" s="568"/>
      <c r="FG188" s="568"/>
      <c r="FH188" s="568"/>
      <c r="FI188" s="568"/>
      <c r="FJ188" s="568"/>
      <c r="FK188" s="568"/>
      <c r="FL188" s="568"/>
      <c r="FM188" s="568"/>
      <c r="FN188" s="568"/>
      <c r="FO188" s="568"/>
      <c r="FP188" s="568"/>
      <c r="FQ188" s="568"/>
      <c r="FR188" s="568"/>
      <c r="FS188" s="568"/>
      <c r="FT188" s="568"/>
      <c r="FU188" s="568"/>
      <c r="FV188" s="568"/>
      <c r="FW188" s="568"/>
      <c r="FX188" s="568"/>
      <c r="FY188" s="568"/>
      <c r="FZ188" s="568"/>
      <c r="GA188" s="568"/>
      <c r="GB188" s="568"/>
      <c r="GC188" s="568"/>
      <c r="GD188" s="568"/>
      <c r="GE188" s="568"/>
      <c r="GF188" s="568"/>
      <c r="GG188" s="568"/>
      <c r="GH188" s="568"/>
      <c r="GI188" s="568"/>
      <c r="GJ188" s="568"/>
      <c r="GK188" s="568"/>
      <c r="GL188" s="568"/>
      <c r="GM188" s="568"/>
      <c r="GN188" s="568"/>
      <c r="GO188" s="568"/>
      <c r="GP188" s="568"/>
      <c r="GQ188" s="568"/>
      <c r="GR188" s="568"/>
      <c r="GS188" s="568"/>
      <c r="GT188" s="568"/>
      <c r="GU188" s="568"/>
      <c r="GV188" s="568"/>
      <c r="GW188" s="568"/>
      <c r="GX188" s="568"/>
      <c r="GY188" s="568"/>
      <c r="GZ188" s="568"/>
      <c r="HA188" s="568"/>
      <c r="HB188" s="568"/>
      <c r="HC188" s="568"/>
      <c r="HD188" s="568"/>
      <c r="HE188" s="568"/>
      <c r="HF188" s="568"/>
      <c r="HG188" s="568"/>
      <c r="HH188" s="568"/>
      <c r="HI188" s="568"/>
      <c r="HJ188" s="568"/>
      <c r="HK188" s="568"/>
      <c r="HL188" s="568"/>
      <c r="HM188" s="568"/>
      <c r="HN188" s="568"/>
      <c r="HO188" s="568"/>
      <c r="HP188" s="568"/>
      <c r="HQ188" s="568"/>
      <c r="HR188" s="568"/>
      <c r="HS188" s="568"/>
      <c r="HT188" s="568"/>
      <c r="HU188" s="568"/>
    </row>
    <row r="189" spans="2:229" s="578" customFormat="1">
      <c r="B189" s="591"/>
      <c r="AL189" s="568"/>
      <c r="AM189" s="568"/>
      <c r="AN189" s="568"/>
      <c r="AO189" s="568"/>
      <c r="AP189" s="568"/>
      <c r="AQ189" s="568"/>
      <c r="AR189" s="568"/>
      <c r="AS189" s="568"/>
      <c r="AT189" s="568"/>
      <c r="AU189" s="568"/>
      <c r="AV189" s="568"/>
      <c r="AW189" s="568"/>
      <c r="AX189" s="568"/>
      <c r="AY189" s="568"/>
      <c r="AZ189" s="568"/>
      <c r="BA189" s="568"/>
      <c r="BB189" s="568"/>
      <c r="BC189" s="568"/>
      <c r="BD189" s="568"/>
      <c r="BE189" s="568"/>
      <c r="BF189" s="568"/>
      <c r="BG189" s="568"/>
      <c r="BH189" s="568"/>
      <c r="BI189" s="568"/>
      <c r="BJ189" s="568"/>
      <c r="BK189" s="568"/>
      <c r="BL189" s="568"/>
      <c r="BM189" s="568"/>
      <c r="BN189" s="568"/>
      <c r="BO189" s="568"/>
      <c r="BP189" s="568"/>
      <c r="BQ189" s="568"/>
      <c r="BR189" s="568"/>
      <c r="BS189" s="568"/>
      <c r="BT189" s="568"/>
      <c r="BU189" s="568"/>
      <c r="BV189" s="568"/>
      <c r="BW189" s="568"/>
      <c r="BX189" s="568"/>
      <c r="BY189" s="568"/>
      <c r="BZ189" s="568"/>
      <c r="CA189" s="568"/>
      <c r="CB189" s="568"/>
      <c r="CC189" s="568"/>
      <c r="CD189" s="568"/>
      <c r="CE189" s="568"/>
      <c r="CF189" s="568"/>
      <c r="CG189" s="568"/>
      <c r="CH189" s="568"/>
      <c r="CI189" s="568"/>
      <c r="CJ189" s="568"/>
      <c r="CK189" s="568"/>
      <c r="CL189" s="568"/>
      <c r="CM189" s="568"/>
      <c r="CN189" s="568"/>
      <c r="CO189" s="568"/>
      <c r="CP189" s="568"/>
      <c r="CQ189" s="568"/>
      <c r="CR189" s="568"/>
      <c r="CS189" s="568"/>
      <c r="CT189" s="568"/>
      <c r="CU189" s="568"/>
      <c r="CV189" s="568"/>
      <c r="CW189" s="568"/>
      <c r="CX189" s="568"/>
      <c r="CY189" s="568"/>
      <c r="CZ189" s="568"/>
      <c r="DA189" s="568"/>
      <c r="DB189" s="568"/>
      <c r="DC189" s="568"/>
      <c r="DD189" s="568"/>
      <c r="DE189" s="568"/>
      <c r="DF189" s="568"/>
      <c r="DG189" s="568"/>
      <c r="DH189" s="568"/>
      <c r="DI189" s="568"/>
      <c r="DJ189" s="568"/>
      <c r="DK189" s="568"/>
      <c r="DL189" s="568"/>
      <c r="DM189" s="568"/>
      <c r="DN189" s="568"/>
      <c r="DO189" s="568"/>
      <c r="DP189" s="568"/>
      <c r="DQ189" s="568"/>
      <c r="DR189" s="568"/>
      <c r="DS189" s="568"/>
      <c r="DT189" s="568"/>
      <c r="DU189" s="568"/>
      <c r="DV189" s="568"/>
      <c r="DW189" s="568"/>
      <c r="DX189" s="568"/>
      <c r="DY189" s="568"/>
      <c r="DZ189" s="568"/>
      <c r="EA189" s="568"/>
      <c r="EB189" s="568"/>
      <c r="EC189" s="568"/>
      <c r="ED189" s="568"/>
      <c r="EE189" s="568"/>
      <c r="EF189" s="568"/>
      <c r="EG189" s="568"/>
      <c r="EH189" s="568"/>
      <c r="EI189" s="568"/>
      <c r="EJ189" s="568"/>
      <c r="EK189" s="568"/>
      <c r="EL189" s="568"/>
      <c r="EM189" s="568"/>
      <c r="EN189" s="568"/>
      <c r="EO189" s="568"/>
      <c r="EP189" s="568"/>
      <c r="EQ189" s="568"/>
      <c r="ER189" s="568"/>
      <c r="ES189" s="568"/>
      <c r="ET189" s="568"/>
      <c r="EU189" s="568"/>
      <c r="EV189" s="568"/>
      <c r="EW189" s="568"/>
      <c r="EX189" s="568"/>
      <c r="EY189" s="568"/>
      <c r="EZ189" s="568"/>
      <c r="FA189" s="568"/>
      <c r="FB189" s="568"/>
      <c r="FC189" s="568"/>
      <c r="FD189" s="568"/>
      <c r="FE189" s="568"/>
      <c r="FF189" s="568"/>
      <c r="FG189" s="568"/>
      <c r="FH189" s="568"/>
      <c r="FI189" s="568"/>
      <c r="FJ189" s="568"/>
      <c r="FK189" s="568"/>
      <c r="FL189" s="568"/>
      <c r="FM189" s="568"/>
      <c r="FN189" s="568"/>
      <c r="FO189" s="568"/>
      <c r="FP189" s="568"/>
      <c r="FQ189" s="568"/>
      <c r="FR189" s="568"/>
      <c r="FS189" s="568"/>
      <c r="FT189" s="568"/>
      <c r="FU189" s="568"/>
      <c r="FV189" s="568"/>
      <c r="FW189" s="568"/>
      <c r="FX189" s="568"/>
      <c r="FY189" s="568"/>
      <c r="FZ189" s="568"/>
      <c r="GA189" s="568"/>
      <c r="GB189" s="568"/>
      <c r="GC189" s="568"/>
      <c r="GD189" s="568"/>
      <c r="GE189" s="568"/>
      <c r="GF189" s="568"/>
      <c r="GG189" s="568"/>
      <c r="GH189" s="568"/>
      <c r="GI189" s="568"/>
      <c r="GJ189" s="568"/>
      <c r="GK189" s="568"/>
      <c r="GL189" s="568"/>
      <c r="GM189" s="568"/>
      <c r="GN189" s="568"/>
      <c r="GO189" s="568"/>
      <c r="GP189" s="568"/>
      <c r="GQ189" s="568"/>
      <c r="GR189" s="568"/>
      <c r="GS189" s="568"/>
      <c r="GT189" s="568"/>
      <c r="GU189" s="568"/>
      <c r="GV189" s="568"/>
      <c r="GW189" s="568"/>
      <c r="GX189" s="568"/>
      <c r="GY189" s="568"/>
      <c r="GZ189" s="568"/>
      <c r="HA189" s="568"/>
      <c r="HB189" s="568"/>
      <c r="HC189" s="568"/>
      <c r="HD189" s="568"/>
      <c r="HE189" s="568"/>
      <c r="HF189" s="568"/>
      <c r="HG189" s="568"/>
      <c r="HH189" s="568"/>
      <c r="HI189" s="568"/>
      <c r="HJ189" s="568"/>
      <c r="HK189" s="568"/>
      <c r="HL189" s="568"/>
      <c r="HM189" s="568"/>
      <c r="HN189" s="568"/>
      <c r="HO189" s="568"/>
      <c r="HP189" s="568"/>
      <c r="HQ189" s="568"/>
      <c r="HR189" s="568"/>
      <c r="HS189" s="568"/>
      <c r="HT189" s="568"/>
      <c r="HU189" s="568"/>
    </row>
    <row r="190" spans="2:229" s="578" customFormat="1">
      <c r="B190" s="591"/>
      <c r="AL190" s="568"/>
      <c r="AM190" s="568"/>
      <c r="AN190" s="568"/>
      <c r="AO190" s="568"/>
      <c r="AP190" s="568"/>
      <c r="AQ190" s="568"/>
      <c r="AR190" s="568"/>
      <c r="AS190" s="568"/>
      <c r="AT190" s="568"/>
      <c r="AU190" s="568"/>
      <c r="AV190" s="568"/>
      <c r="AW190" s="568"/>
      <c r="AX190" s="568"/>
      <c r="AY190" s="568"/>
      <c r="AZ190" s="568"/>
      <c r="BA190" s="568"/>
      <c r="BB190" s="568"/>
      <c r="BC190" s="568"/>
      <c r="BD190" s="568"/>
      <c r="BE190" s="568"/>
      <c r="BF190" s="568"/>
      <c r="BG190" s="568"/>
      <c r="BH190" s="568"/>
      <c r="BI190" s="568"/>
      <c r="BJ190" s="568"/>
      <c r="BK190" s="568"/>
      <c r="BL190" s="568"/>
      <c r="BM190" s="568"/>
      <c r="BN190" s="568"/>
      <c r="BO190" s="568"/>
      <c r="BP190" s="568"/>
      <c r="BQ190" s="568"/>
      <c r="BR190" s="568"/>
      <c r="BS190" s="568"/>
      <c r="BT190" s="568"/>
      <c r="BU190" s="568"/>
      <c r="BV190" s="568"/>
      <c r="BW190" s="568"/>
      <c r="BX190" s="568"/>
      <c r="BY190" s="568"/>
      <c r="BZ190" s="568"/>
      <c r="CA190" s="568"/>
      <c r="CB190" s="568"/>
      <c r="CC190" s="568"/>
      <c r="CD190" s="568"/>
      <c r="CE190" s="568"/>
      <c r="CF190" s="568"/>
      <c r="CG190" s="568"/>
      <c r="CH190" s="568"/>
      <c r="CI190" s="568"/>
      <c r="CJ190" s="568"/>
      <c r="CK190" s="568"/>
      <c r="CL190" s="568"/>
      <c r="CM190" s="568"/>
      <c r="CN190" s="568"/>
      <c r="CO190" s="568"/>
      <c r="CP190" s="568"/>
      <c r="CQ190" s="568"/>
      <c r="CR190" s="568"/>
      <c r="CS190" s="568"/>
      <c r="CT190" s="568"/>
      <c r="CU190" s="568"/>
      <c r="CV190" s="568"/>
      <c r="CW190" s="568"/>
      <c r="CX190" s="568"/>
      <c r="CY190" s="568"/>
      <c r="CZ190" s="568"/>
      <c r="DA190" s="568"/>
      <c r="DB190" s="568"/>
      <c r="DC190" s="568"/>
      <c r="DD190" s="568"/>
      <c r="DE190" s="568"/>
      <c r="DF190" s="568"/>
      <c r="DG190" s="568"/>
      <c r="DH190" s="568"/>
      <c r="DI190" s="568"/>
      <c r="DJ190" s="568"/>
      <c r="DK190" s="568"/>
      <c r="DL190" s="568"/>
      <c r="DM190" s="568"/>
      <c r="DN190" s="568"/>
      <c r="DO190" s="568"/>
      <c r="DP190" s="568"/>
      <c r="DQ190" s="568"/>
      <c r="DR190" s="568"/>
      <c r="DS190" s="568"/>
      <c r="DT190" s="568"/>
      <c r="DU190" s="568"/>
      <c r="DV190" s="568"/>
      <c r="DW190" s="568"/>
      <c r="DX190" s="568"/>
      <c r="DY190" s="568"/>
      <c r="DZ190" s="568"/>
      <c r="EA190" s="568"/>
      <c r="EB190" s="568"/>
      <c r="EC190" s="568"/>
      <c r="ED190" s="568"/>
      <c r="EE190" s="568"/>
      <c r="EF190" s="568"/>
      <c r="EG190" s="568"/>
      <c r="EH190" s="568"/>
      <c r="EI190" s="568"/>
      <c r="EJ190" s="568"/>
      <c r="EK190" s="568"/>
      <c r="EL190" s="568"/>
      <c r="EM190" s="568"/>
      <c r="EN190" s="568"/>
      <c r="EO190" s="568"/>
      <c r="EP190" s="568"/>
      <c r="EQ190" s="568"/>
      <c r="ER190" s="568"/>
      <c r="ES190" s="568"/>
      <c r="ET190" s="568"/>
      <c r="EU190" s="568"/>
      <c r="EV190" s="568"/>
      <c r="EW190" s="568"/>
      <c r="EX190" s="568"/>
      <c r="EY190" s="568"/>
      <c r="EZ190" s="568"/>
      <c r="FA190" s="568"/>
      <c r="FB190" s="568"/>
      <c r="FC190" s="568"/>
      <c r="FD190" s="568"/>
      <c r="FE190" s="568"/>
      <c r="FF190" s="568"/>
      <c r="FG190" s="568"/>
      <c r="FH190" s="568"/>
      <c r="FI190" s="568"/>
      <c r="FJ190" s="568"/>
      <c r="FK190" s="568"/>
      <c r="FL190" s="568"/>
      <c r="FM190" s="568"/>
      <c r="FN190" s="568"/>
      <c r="FO190" s="568"/>
      <c r="FP190" s="568"/>
      <c r="FQ190" s="568"/>
      <c r="FR190" s="568"/>
      <c r="FS190" s="568"/>
      <c r="FT190" s="568"/>
      <c r="FU190" s="568"/>
      <c r="FV190" s="568"/>
      <c r="FW190" s="568"/>
      <c r="FX190" s="568"/>
      <c r="FY190" s="568"/>
      <c r="FZ190" s="568"/>
      <c r="GA190" s="568"/>
      <c r="GB190" s="568"/>
      <c r="GC190" s="568"/>
      <c r="GD190" s="568"/>
      <c r="GE190" s="568"/>
      <c r="GF190" s="568"/>
      <c r="GG190" s="568"/>
      <c r="GH190" s="568"/>
      <c r="GI190" s="568"/>
      <c r="GJ190" s="568"/>
      <c r="GK190" s="568"/>
      <c r="GL190" s="568"/>
      <c r="GM190" s="568"/>
      <c r="GN190" s="568"/>
      <c r="GO190" s="568"/>
      <c r="GP190" s="568"/>
      <c r="GQ190" s="568"/>
      <c r="GR190" s="568"/>
      <c r="GS190" s="568"/>
      <c r="GT190" s="568"/>
      <c r="GU190" s="568"/>
      <c r="GV190" s="568"/>
      <c r="GW190" s="568"/>
      <c r="GX190" s="568"/>
      <c r="GY190" s="568"/>
      <c r="GZ190" s="568"/>
      <c r="HA190" s="568"/>
      <c r="HB190" s="568"/>
      <c r="HC190" s="568"/>
      <c r="HD190" s="568"/>
      <c r="HE190" s="568"/>
      <c r="HF190" s="568"/>
      <c r="HG190" s="568"/>
      <c r="HH190" s="568"/>
      <c r="HI190" s="568"/>
      <c r="HJ190" s="568"/>
      <c r="HK190" s="568"/>
      <c r="HL190" s="568"/>
      <c r="HM190" s="568"/>
      <c r="HN190" s="568"/>
      <c r="HO190" s="568"/>
      <c r="HP190" s="568"/>
      <c r="HQ190" s="568"/>
      <c r="HR190" s="568"/>
      <c r="HS190" s="568"/>
      <c r="HT190" s="568"/>
      <c r="HU190" s="568"/>
    </row>
    <row r="191" spans="2:229" s="578" customFormat="1">
      <c r="B191" s="591"/>
      <c r="AL191" s="568"/>
      <c r="AM191" s="568"/>
      <c r="AN191" s="568"/>
      <c r="AO191" s="568"/>
      <c r="AP191" s="568"/>
      <c r="AQ191" s="568"/>
      <c r="AR191" s="568"/>
      <c r="AS191" s="568"/>
      <c r="AT191" s="568"/>
      <c r="AU191" s="568"/>
      <c r="AV191" s="568"/>
      <c r="AW191" s="568"/>
      <c r="AX191" s="568"/>
      <c r="AY191" s="568"/>
      <c r="AZ191" s="568"/>
      <c r="BA191" s="568"/>
      <c r="BB191" s="568"/>
      <c r="BC191" s="568"/>
      <c r="BD191" s="568"/>
      <c r="BE191" s="568"/>
      <c r="BF191" s="568"/>
      <c r="BG191" s="568"/>
      <c r="BH191" s="568"/>
      <c r="BI191" s="568"/>
      <c r="BJ191" s="568"/>
      <c r="BK191" s="568"/>
      <c r="BL191" s="568"/>
      <c r="BM191" s="568"/>
      <c r="BN191" s="568"/>
      <c r="BO191" s="568"/>
      <c r="BP191" s="568"/>
      <c r="BQ191" s="568"/>
      <c r="BR191" s="568"/>
      <c r="BS191" s="568"/>
      <c r="BT191" s="568"/>
      <c r="BU191" s="568"/>
      <c r="BV191" s="568"/>
      <c r="BW191" s="568"/>
      <c r="BX191" s="568"/>
      <c r="BY191" s="568"/>
      <c r="BZ191" s="568"/>
      <c r="CA191" s="568"/>
      <c r="CB191" s="568"/>
      <c r="CC191" s="568"/>
      <c r="CD191" s="568"/>
      <c r="CE191" s="568"/>
      <c r="CF191" s="568"/>
      <c r="CG191" s="568"/>
      <c r="CH191" s="568"/>
      <c r="CI191" s="568"/>
      <c r="CJ191" s="568"/>
      <c r="CK191" s="568"/>
      <c r="CL191" s="568"/>
      <c r="CM191" s="568"/>
      <c r="CN191" s="568"/>
      <c r="CO191" s="568"/>
      <c r="CP191" s="568"/>
      <c r="CQ191" s="568"/>
      <c r="CR191" s="568"/>
      <c r="CS191" s="568"/>
      <c r="CT191" s="568"/>
      <c r="CU191" s="568"/>
      <c r="CV191" s="568"/>
      <c r="CW191" s="568"/>
      <c r="CX191" s="568"/>
      <c r="CY191" s="568"/>
      <c r="CZ191" s="568"/>
      <c r="DA191" s="568"/>
      <c r="DB191" s="568"/>
      <c r="DC191" s="568"/>
      <c r="DD191" s="568"/>
      <c r="DE191" s="568"/>
      <c r="DF191" s="568"/>
      <c r="DG191" s="568"/>
      <c r="DH191" s="568"/>
      <c r="DI191" s="568"/>
      <c r="DJ191" s="568"/>
      <c r="DK191" s="568"/>
      <c r="DL191" s="568"/>
      <c r="DM191" s="568"/>
      <c r="DN191" s="568"/>
      <c r="DO191" s="568"/>
      <c r="DP191" s="568"/>
      <c r="DQ191" s="568"/>
      <c r="DR191" s="568"/>
      <c r="DS191" s="568"/>
      <c r="DT191" s="568"/>
      <c r="DU191" s="568"/>
      <c r="DV191" s="568"/>
      <c r="DW191" s="568"/>
      <c r="DX191" s="568"/>
      <c r="DY191" s="568"/>
      <c r="DZ191" s="568"/>
      <c r="EA191" s="568"/>
      <c r="EB191" s="568"/>
      <c r="EC191" s="568"/>
      <c r="ED191" s="568"/>
      <c r="EE191" s="568"/>
      <c r="EF191" s="568"/>
      <c r="EG191" s="568"/>
      <c r="EH191" s="568"/>
      <c r="EI191" s="568"/>
      <c r="EJ191" s="568"/>
      <c r="EK191" s="568"/>
      <c r="EL191" s="568"/>
      <c r="EM191" s="568"/>
      <c r="EN191" s="568"/>
      <c r="EO191" s="568"/>
      <c r="EP191" s="568"/>
      <c r="EQ191" s="568"/>
      <c r="ER191" s="568"/>
      <c r="ES191" s="568"/>
      <c r="ET191" s="568"/>
      <c r="EU191" s="568"/>
      <c r="EV191" s="568"/>
      <c r="EW191" s="568"/>
      <c r="EX191" s="568"/>
      <c r="EY191" s="568"/>
      <c r="EZ191" s="568"/>
      <c r="FA191" s="568"/>
      <c r="FB191" s="568"/>
      <c r="FC191" s="568"/>
      <c r="FD191" s="568"/>
      <c r="FE191" s="568"/>
      <c r="FF191" s="568"/>
      <c r="FG191" s="568"/>
      <c r="FH191" s="568"/>
      <c r="FI191" s="568"/>
      <c r="FJ191" s="568"/>
      <c r="FK191" s="568"/>
      <c r="FL191" s="568"/>
      <c r="FM191" s="568"/>
      <c r="FN191" s="568"/>
      <c r="FO191" s="568"/>
      <c r="FP191" s="568"/>
      <c r="FQ191" s="568"/>
      <c r="FR191" s="568"/>
      <c r="FS191" s="568"/>
      <c r="FT191" s="568"/>
      <c r="FU191" s="568"/>
      <c r="FV191" s="568"/>
      <c r="FW191" s="568"/>
      <c r="FX191" s="568"/>
      <c r="FY191" s="568"/>
      <c r="FZ191" s="568"/>
      <c r="GA191" s="568"/>
      <c r="GB191" s="568"/>
      <c r="GC191" s="568"/>
      <c r="GD191" s="568"/>
      <c r="GE191" s="568"/>
      <c r="GF191" s="568"/>
      <c r="GG191" s="568"/>
      <c r="GH191" s="568"/>
      <c r="GI191" s="568"/>
      <c r="GJ191" s="568"/>
      <c r="GK191" s="568"/>
      <c r="GL191" s="568"/>
      <c r="GM191" s="568"/>
      <c r="GN191" s="568"/>
      <c r="GO191" s="568"/>
      <c r="GP191" s="568"/>
      <c r="GQ191" s="568"/>
      <c r="GR191" s="568"/>
      <c r="GS191" s="568"/>
      <c r="GT191" s="568"/>
      <c r="GU191" s="568"/>
      <c r="GV191" s="568"/>
      <c r="GW191" s="568"/>
      <c r="GX191" s="568"/>
      <c r="GY191" s="568"/>
      <c r="GZ191" s="568"/>
      <c r="HA191" s="568"/>
      <c r="HB191" s="568"/>
      <c r="HC191" s="568"/>
      <c r="HD191" s="568"/>
      <c r="HE191" s="568"/>
      <c r="HF191" s="568"/>
      <c r="HG191" s="568"/>
      <c r="HH191" s="568"/>
      <c r="HI191" s="568"/>
      <c r="HJ191" s="568"/>
      <c r="HK191" s="568"/>
      <c r="HL191" s="568"/>
      <c r="HM191" s="568"/>
      <c r="HN191" s="568"/>
      <c r="HO191" s="568"/>
      <c r="HP191" s="568"/>
      <c r="HQ191" s="568"/>
      <c r="HR191" s="568"/>
      <c r="HS191" s="568"/>
      <c r="HT191" s="568"/>
      <c r="HU191" s="568"/>
    </row>
    <row r="192" spans="2:229" s="578" customFormat="1">
      <c r="B192" s="591"/>
      <c r="AL192" s="568"/>
      <c r="AM192" s="568"/>
      <c r="AN192" s="568"/>
      <c r="AO192" s="568"/>
      <c r="AP192" s="568"/>
      <c r="AQ192" s="568"/>
      <c r="AR192" s="568"/>
      <c r="AS192" s="568"/>
      <c r="AT192" s="568"/>
      <c r="AU192" s="568"/>
      <c r="AV192" s="568"/>
      <c r="AW192" s="568"/>
      <c r="AX192" s="568"/>
      <c r="AY192" s="568"/>
      <c r="AZ192" s="568"/>
      <c r="BA192" s="568"/>
      <c r="BB192" s="568"/>
      <c r="BC192" s="568"/>
      <c r="BD192" s="568"/>
      <c r="BE192" s="568"/>
      <c r="BF192" s="568"/>
      <c r="BG192" s="568"/>
      <c r="BH192" s="568"/>
      <c r="BI192" s="568"/>
      <c r="BJ192" s="568"/>
      <c r="BK192" s="568"/>
      <c r="BL192" s="568"/>
      <c r="BM192" s="568"/>
      <c r="BN192" s="568"/>
      <c r="BO192" s="568"/>
      <c r="BP192" s="568"/>
      <c r="BQ192" s="568"/>
      <c r="BR192" s="568"/>
      <c r="BS192" s="568"/>
      <c r="BT192" s="568"/>
      <c r="BU192" s="568"/>
      <c r="BV192" s="568"/>
      <c r="BW192" s="568"/>
      <c r="BX192" s="568"/>
      <c r="BY192" s="568"/>
      <c r="BZ192" s="568"/>
      <c r="CA192" s="568"/>
      <c r="CB192" s="568"/>
      <c r="CC192" s="568"/>
      <c r="CD192" s="568"/>
      <c r="CE192" s="568"/>
      <c r="CF192" s="568"/>
      <c r="CG192" s="568"/>
      <c r="CH192" s="568"/>
      <c r="CI192" s="568"/>
      <c r="CJ192" s="568"/>
      <c r="CK192" s="568"/>
      <c r="CL192" s="568"/>
      <c r="CM192" s="568"/>
      <c r="CN192" s="568"/>
      <c r="CO192" s="568"/>
      <c r="CP192" s="568"/>
      <c r="CQ192" s="568"/>
      <c r="CR192" s="568"/>
      <c r="CS192" s="568"/>
      <c r="CT192" s="568"/>
      <c r="CU192" s="568"/>
      <c r="CV192" s="568"/>
      <c r="CW192" s="568"/>
      <c r="CX192" s="568"/>
      <c r="CY192" s="568"/>
      <c r="CZ192" s="568"/>
      <c r="DA192" s="568"/>
      <c r="DB192" s="568"/>
      <c r="DC192" s="568"/>
      <c r="DD192" s="568"/>
      <c r="DE192" s="568"/>
      <c r="DF192" s="568"/>
      <c r="DG192" s="568"/>
      <c r="DH192" s="568"/>
      <c r="DI192" s="568"/>
      <c r="DJ192" s="568"/>
      <c r="DK192" s="568"/>
      <c r="DL192" s="568"/>
      <c r="DM192" s="568"/>
      <c r="DN192" s="568"/>
      <c r="DO192" s="568"/>
      <c r="DP192" s="568"/>
      <c r="DQ192" s="568"/>
      <c r="DR192" s="568"/>
      <c r="DS192" s="568"/>
      <c r="DT192" s="568"/>
      <c r="DU192" s="568"/>
      <c r="DV192" s="568"/>
      <c r="DW192" s="568"/>
      <c r="DX192" s="568"/>
      <c r="DY192" s="568"/>
      <c r="DZ192" s="568"/>
      <c r="EA192" s="568"/>
      <c r="EB192" s="568"/>
      <c r="EC192" s="568"/>
      <c r="ED192" s="568"/>
      <c r="EE192" s="568"/>
      <c r="EF192" s="568"/>
      <c r="EG192" s="568"/>
      <c r="EH192" s="568"/>
      <c r="EI192" s="568"/>
      <c r="EJ192" s="568"/>
      <c r="EK192" s="568"/>
      <c r="EL192" s="568"/>
      <c r="EM192" s="568"/>
      <c r="EN192" s="568"/>
      <c r="EO192" s="568"/>
      <c r="EP192" s="568"/>
      <c r="EQ192" s="568"/>
      <c r="ER192" s="568"/>
      <c r="ES192" s="568"/>
      <c r="ET192" s="568"/>
      <c r="EU192" s="568"/>
      <c r="EV192" s="568"/>
      <c r="EW192" s="568"/>
      <c r="EX192" s="568"/>
      <c r="EY192" s="568"/>
      <c r="EZ192" s="568"/>
      <c r="FA192" s="568"/>
      <c r="FB192" s="568"/>
      <c r="FC192" s="568"/>
      <c r="FD192" s="568"/>
      <c r="FE192" s="568"/>
      <c r="FF192" s="568"/>
      <c r="FG192" s="568"/>
      <c r="FH192" s="568"/>
      <c r="FI192" s="568"/>
      <c r="FJ192" s="568"/>
      <c r="FK192" s="568"/>
      <c r="FL192" s="568"/>
      <c r="FM192" s="568"/>
      <c r="FN192" s="568"/>
      <c r="FO192" s="568"/>
      <c r="FP192" s="568"/>
      <c r="FQ192" s="568"/>
      <c r="FR192" s="568"/>
      <c r="FS192" s="568"/>
      <c r="FT192" s="568"/>
      <c r="FU192" s="568"/>
      <c r="FV192" s="568"/>
      <c r="FW192" s="568"/>
      <c r="FX192" s="568"/>
      <c r="FY192" s="568"/>
      <c r="FZ192" s="568"/>
      <c r="GA192" s="568"/>
      <c r="GB192" s="568"/>
      <c r="GC192" s="568"/>
      <c r="GD192" s="568"/>
      <c r="GE192" s="568"/>
      <c r="GF192" s="568"/>
      <c r="GG192" s="568"/>
      <c r="GH192" s="568"/>
      <c r="GI192" s="568"/>
      <c r="GJ192" s="568"/>
      <c r="GK192" s="568"/>
      <c r="GL192" s="568"/>
      <c r="GM192" s="568"/>
      <c r="GN192" s="568"/>
      <c r="GO192" s="568"/>
      <c r="GP192" s="568"/>
      <c r="GQ192" s="568"/>
      <c r="GR192" s="568"/>
      <c r="GS192" s="568"/>
      <c r="GT192" s="568"/>
      <c r="GU192" s="568"/>
      <c r="GV192" s="568"/>
      <c r="GW192" s="568"/>
      <c r="GX192" s="568"/>
      <c r="GY192" s="568"/>
      <c r="GZ192" s="568"/>
      <c r="HA192" s="568"/>
      <c r="HB192" s="568"/>
      <c r="HC192" s="568"/>
      <c r="HD192" s="568"/>
      <c r="HE192" s="568"/>
      <c r="HF192" s="568"/>
      <c r="HG192" s="568"/>
      <c r="HH192" s="568"/>
      <c r="HI192" s="568"/>
      <c r="HJ192" s="568"/>
      <c r="HK192" s="568"/>
      <c r="HL192" s="568"/>
      <c r="HM192" s="568"/>
      <c r="HN192" s="568"/>
      <c r="HO192" s="568"/>
      <c r="HP192" s="568"/>
      <c r="HQ192" s="568"/>
      <c r="HR192" s="568"/>
      <c r="HS192" s="568"/>
      <c r="HT192" s="568"/>
      <c r="HU192" s="568"/>
    </row>
    <row r="193" spans="2:229" s="578" customFormat="1">
      <c r="B193" s="591"/>
      <c r="AL193" s="568"/>
      <c r="AM193" s="568"/>
      <c r="AN193" s="568"/>
      <c r="AO193" s="568"/>
      <c r="AP193" s="568"/>
      <c r="AQ193" s="568"/>
      <c r="AR193" s="568"/>
      <c r="AS193" s="568"/>
      <c r="AT193" s="568"/>
      <c r="AU193" s="568"/>
      <c r="AV193" s="568"/>
      <c r="AW193" s="568"/>
      <c r="AX193" s="568"/>
      <c r="AY193" s="568"/>
      <c r="AZ193" s="568"/>
      <c r="BA193" s="568"/>
      <c r="BB193" s="568"/>
      <c r="BC193" s="568"/>
      <c r="BD193" s="568"/>
      <c r="BE193" s="568"/>
      <c r="BF193" s="568"/>
      <c r="BG193" s="568"/>
      <c r="BH193" s="568"/>
      <c r="BI193" s="568"/>
      <c r="BJ193" s="568"/>
      <c r="BK193" s="568"/>
      <c r="BL193" s="568"/>
      <c r="BM193" s="568"/>
      <c r="BN193" s="568"/>
      <c r="BO193" s="568"/>
      <c r="BP193" s="568"/>
      <c r="BQ193" s="568"/>
      <c r="BR193" s="568"/>
      <c r="BS193" s="568"/>
      <c r="BT193" s="568"/>
      <c r="BU193" s="568"/>
      <c r="BV193" s="568"/>
      <c r="BW193" s="568"/>
      <c r="BX193" s="568"/>
      <c r="BY193" s="568"/>
      <c r="BZ193" s="568"/>
      <c r="CA193" s="568"/>
      <c r="CB193" s="568"/>
      <c r="CC193" s="568"/>
      <c r="CD193" s="568"/>
      <c r="CE193" s="568"/>
      <c r="CF193" s="568"/>
      <c r="CG193" s="568"/>
      <c r="CH193" s="568"/>
      <c r="CI193" s="568"/>
      <c r="CJ193" s="568"/>
      <c r="CK193" s="568"/>
      <c r="CL193" s="568"/>
      <c r="CM193" s="568"/>
      <c r="CN193" s="568"/>
      <c r="CO193" s="568"/>
      <c r="CP193" s="568"/>
      <c r="CQ193" s="568"/>
      <c r="CR193" s="568"/>
      <c r="CS193" s="568"/>
      <c r="CT193" s="568"/>
      <c r="CU193" s="568"/>
      <c r="CV193" s="568"/>
      <c r="CW193" s="568"/>
      <c r="CX193" s="568"/>
      <c r="CY193" s="568"/>
      <c r="CZ193" s="568"/>
      <c r="DA193" s="568"/>
      <c r="DB193" s="568"/>
      <c r="DC193" s="568"/>
      <c r="DD193" s="568"/>
      <c r="DE193" s="568"/>
      <c r="DF193" s="568"/>
      <c r="DG193" s="568"/>
      <c r="DH193" s="568"/>
      <c r="DI193" s="568"/>
      <c r="DJ193" s="568"/>
      <c r="DK193" s="568"/>
      <c r="DL193" s="568"/>
      <c r="DM193" s="568"/>
      <c r="DN193" s="568"/>
      <c r="DO193" s="568"/>
      <c r="DP193" s="568"/>
      <c r="DQ193" s="568"/>
      <c r="DR193" s="568"/>
      <c r="DS193" s="568"/>
      <c r="DT193" s="568"/>
      <c r="DU193" s="568"/>
      <c r="DV193" s="568"/>
      <c r="DW193" s="568"/>
      <c r="DX193" s="568"/>
      <c r="DY193" s="568"/>
      <c r="DZ193" s="568"/>
      <c r="EA193" s="568"/>
      <c r="EB193" s="568"/>
      <c r="EC193" s="568"/>
      <c r="ED193" s="568"/>
      <c r="EE193" s="568"/>
      <c r="EF193" s="568"/>
      <c r="EG193" s="568"/>
      <c r="EH193" s="568"/>
      <c r="EI193" s="568"/>
      <c r="EJ193" s="568"/>
      <c r="EK193" s="568"/>
      <c r="EL193" s="568"/>
      <c r="EM193" s="568"/>
      <c r="EN193" s="568"/>
      <c r="EO193" s="568"/>
      <c r="EP193" s="568"/>
      <c r="EQ193" s="568"/>
      <c r="ER193" s="568"/>
      <c r="ES193" s="568"/>
      <c r="ET193" s="568"/>
      <c r="EU193" s="568"/>
      <c r="EV193" s="568"/>
      <c r="EW193" s="568"/>
      <c r="EX193" s="568"/>
      <c r="EY193" s="568"/>
      <c r="EZ193" s="568"/>
      <c r="FA193" s="568"/>
      <c r="FB193" s="568"/>
      <c r="FC193" s="568"/>
      <c r="FD193" s="568"/>
      <c r="FE193" s="568"/>
      <c r="FF193" s="568"/>
      <c r="FG193" s="568"/>
      <c r="FH193" s="568"/>
      <c r="FI193" s="568"/>
      <c r="FJ193" s="568"/>
      <c r="FK193" s="568"/>
      <c r="FL193" s="568"/>
      <c r="FM193" s="568"/>
      <c r="FN193" s="568"/>
      <c r="FO193" s="568"/>
      <c r="FP193" s="568"/>
      <c r="FQ193" s="568"/>
      <c r="FR193" s="568"/>
      <c r="FS193" s="568"/>
      <c r="FT193" s="568"/>
      <c r="FU193" s="568"/>
      <c r="FV193" s="568"/>
      <c r="FW193" s="568"/>
      <c r="FX193" s="568"/>
      <c r="FY193" s="568"/>
      <c r="FZ193" s="568"/>
      <c r="GA193" s="568"/>
      <c r="GB193" s="568"/>
      <c r="GC193" s="568"/>
      <c r="GD193" s="568"/>
      <c r="GE193" s="568"/>
      <c r="GF193" s="568"/>
      <c r="GG193" s="568"/>
      <c r="GH193" s="568"/>
      <c r="GI193" s="568"/>
      <c r="GJ193" s="568"/>
      <c r="GK193" s="568"/>
      <c r="GL193" s="568"/>
      <c r="GM193" s="568"/>
      <c r="GN193" s="568"/>
      <c r="GO193" s="568"/>
      <c r="GP193" s="568"/>
      <c r="GQ193" s="568"/>
      <c r="GR193" s="568"/>
      <c r="GS193" s="568"/>
      <c r="GT193" s="568"/>
      <c r="GU193" s="568"/>
      <c r="GV193" s="568"/>
      <c r="GW193" s="568"/>
      <c r="GX193" s="568"/>
      <c r="GY193" s="568"/>
      <c r="GZ193" s="568"/>
      <c r="HA193" s="568"/>
      <c r="HB193" s="568"/>
      <c r="HC193" s="568"/>
      <c r="HD193" s="568"/>
      <c r="HE193" s="568"/>
      <c r="HF193" s="568"/>
      <c r="HG193" s="568"/>
      <c r="HH193" s="568"/>
      <c r="HI193" s="568"/>
      <c r="HJ193" s="568"/>
      <c r="HK193" s="568"/>
      <c r="HL193" s="568"/>
      <c r="HM193" s="568"/>
      <c r="HN193" s="568"/>
      <c r="HO193" s="568"/>
      <c r="HP193" s="568"/>
      <c r="HQ193" s="568"/>
      <c r="HR193" s="568"/>
      <c r="HS193" s="568"/>
      <c r="HT193" s="568"/>
      <c r="HU193" s="568"/>
    </row>
    <row r="194" spans="2:229" s="578" customFormat="1">
      <c r="B194" s="591"/>
      <c r="AL194" s="568"/>
      <c r="AM194" s="568"/>
      <c r="AN194" s="568"/>
      <c r="AO194" s="568"/>
      <c r="AP194" s="568"/>
      <c r="AQ194" s="568"/>
      <c r="AR194" s="568"/>
      <c r="AS194" s="568"/>
      <c r="AT194" s="568"/>
      <c r="AU194" s="568"/>
      <c r="AV194" s="568"/>
      <c r="AW194" s="568"/>
      <c r="AX194" s="568"/>
      <c r="AY194" s="568"/>
      <c r="AZ194" s="568"/>
      <c r="BA194" s="568"/>
      <c r="BB194" s="568"/>
      <c r="BC194" s="568"/>
      <c r="BD194" s="568"/>
      <c r="BE194" s="568"/>
      <c r="BF194" s="568"/>
      <c r="BG194" s="568"/>
      <c r="BH194" s="568"/>
      <c r="BI194" s="568"/>
      <c r="BJ194" s="568"/>
      <c r="BK194" s="568"/>
      <c r="BL194" s="568"/>
      <c r="BM194" s="568"/>
      <c r="BN194" s="568"/>
      <c r="BO194" s="568"/>
      <c r="BP194" s="568"/>
      <c r="BQ194" s="568"/>
      <c r="BR194" s="568"/>
      <c r="BS194" s="568"/>
      <c r="BT194" s="568"/>
      <c r="BU194" s="568"/>
      <c r="BV194" s="568"/>
      <c r="BW194" s="568"/>
      <c r="BX194" s="568"/>
      <c r="BY194" s="568"/>
      <c r="BZ194" s="568"/>
      <c r="CA194" s="568"/>
      <c r="CB194" s="568"/>
      <c r="CC194" s="568"/>
      <c r="CD194" s="568"/>
      <c r="CE194" s="568"/>
      <c r="CF194" s="568"/>
      <c r="CG194" s="568"/>
      <c r="CH194" s="568"/>
      <c r="CI194" s="568"/>
      <c r="CJ194" s="568"/>
      <c r="CK194" s="568"/>
      <c r="CL194" s="568"/>
      <c r="CM194" s="568"/>
      <c r="CN194" s="568"/>
      <c r="CO194" s="568"/>
      <c r="CP194" s="568"/>
      <c r="CQ194" s="568"/>
      <c r="CR194" s="568"/>
      <c r="CS194" s="568"/>
      <c r="CT194" s="568"/>
      <c r="CU194" s="568"/>
      <c r="CV194" s="568"/>
      <c r="CW194" s="568"/>
      <c r="CX194" s="568"/>
      <c r="CY194" s="568"/>
      <c r="CZ194" s="568"/>
      <c r="DA194" s="568"/>
      <c r="DB194" s="568"/>
      <c r="DC194" s="568"/>
      <c r="DD194" s="568"/>
      <c r="DE194" s="568"/>
      <c r="DF194" s="568"/>
      <c r="DG194" s="568"/>
      <c r="DH194" s="568"/>
      <c r="DI194" s="568"/>
      <c r="DJ194" s="568"/>
      <c r="DK194" s="568"/>
      <c r="DL194" s="568"/>
      <c r="DM194" s="568"/>
      <c r="DN194" s="568"/>
      <c r="DO194" s="568"/>
      <c r="DP194" s="568"/>
      <c r="DQ194" s="568"/>
      <c r="DR194" s="568"/>
      <c r="DS194" s="568"/>
      <c r="DT194" s="568"/>
      <c r="DU194" s="568"/>
      <c r="DV194" s="568"/>
      <c r="DW194" s="568"/>
      <c r="DX194" s="568"/>
      <c r="DY194" s="568"/>
      <c r="DZ194" s="568"/>
      <c r="EA194" s="568"/>
      <c r="EB194" s="568"/>
      <c r="EC194" s="568"/>
      <c r="ED194" s="568"/>
      <c r="EE194" s="568"/>
      <c r="EF194" s="568"/>
      <c r="EG194" s="568"/>
      <c r="EH194" s="568"/>
      <c r="EI194" s="568"/>
      <c r="EJ194" s="568"/>
      <c r="EK194" s="568"/>
      <c r="EL194" s="568"/>
      <c r="EM194" s="568"/>
      <c r="EN194" s="568"/>
      <c r="EO194" s="568"/>
      <c r="EP194" s="568"/>
      <c r="EQ194" s="568"/>
      <c r="ER194" s="568"/>
      <c r="ES194" s="568"/>
      <c r="ET194" s="568"/>
      <c r="EU194" s="568"/>
      <c r="EV194" s="568"/>
      <c r="EW194" s="568"/>
      <c r="EX194" s="568"/>
      <c r="EY194" s="568"/>
      <c r="EZ194" s="568"/>
      <c r="FA194" s="568"/>
      <c r="FB194" s="568"/>
      <c r="FC194" s="568"/>
      <c r="FD194" s="568"/>
      <c r="FE194" s="568"/>
      <c r="FF194" s="568"/>
      <c r="FG194" s="568"/>
      <c r="FH194" s="568"/>
      <c r="FI194" s="568"/>
      <c r="FJ194" s="568"/>
      <c r="FK194" s="568"/>
      <c r="FL194" s="568"/>
      <c r="FM194" s="568"/>
      <c r="FN194" s="568"/>
      <c r="FO194" s="568"/>
      <c r="FP194" s="568"/>
      <c r="FQ194" s="568"/>
      <c r="FR194" s="568"/>
      <c r="FS194" s="568"/>
      <c r="FT194" s="568"/>
      <c r="FU194" s="568"/>
      <c r="FV194" s="568"/>
      <c r="FW194" s="568"/>
      <c r="FX194" s="568"/>
      <c r="FY194" s="568"/>
      <c r="FZ194" s="568"/>
      <c r="GA194" s="568"/>
      <c r="GB194" s="568"/>
      <c r="GC194" s="568"/>
      <c r="GD194" s="568"/>
      <c r="GE194" s="568"/>
      <c r="GF194" s="568"/>
      <c r="GG194" s="568"/>
      <c r="GH194" s="568"/>
      <c r="GI194" s="568"/>
      <c r="GJ194" s="568"/>
      <c r="GK194" s="568"/>
      <c r="GL194" s="568"/>
      <c r="GM194" s="568"/>
      <c r="GN194" s="568"/>
      <c r="GO194" s="568"/>
      <c r="GP194" s="568"/>
      <c r="GQ194" s="568"/>
      <c r="GR194" s="568"/>
      <c r="GS194" s="568"/>
      <c r="GT194" s="568"/>
      <c r="GU194" s="568"/>
      <c r="GV194" s="568"/>
      <c r="GW194" s="568"/>
      <c r="GX194" s="568"/>
      <c r="GY194" s="568"/>
      <c r="GZ194" s="568"/>
      <c r="HA194" s="568"/>
      <c r="HB194" s="568"/>
      <c r="HC194" s="568"/>
      <c r="HD194" s="568"/>
      <c r="HE194" s="568"/>
      <c r="HF194" s="568"/>
      <c r="HG194" s="568"/>
      <c r="HH194" s="568"/>
      <c r="HI194" s="568"/>
      <c r="HJ194" s="568"/>
      <c r="HK194" s="568"/>
      <c r="HL194" s="568"/>
      <c r="HM194" s="568"/>
      <c r="HN194" s="568"/>
      <c r="HO194" s="568"/>
      <c r="HP194" s="568"/>
      <c r="HQ194" s="568"/>
      <c r="HR194" s="568"/>
      <c r="HS194" s="568"/>
      <c r="HT194" s="568"/>
      <c r="HU194" s="568"/>
    </row>
    <row r="195" spans="2:229" s="578" customFormat="1">
      <c r="B195" s="591"/>
      <c r="AL195" s="568"/>
      <c r="AM195" s="568"/>
      <c r="AN195" s="568"/>
      <c r="AO195" s="568"/>
      <c r="AP195" s="568"/>
      <c r="AQ195" s="568"/>
      <c r="AR195" s="568"/>
      <c r="AS195" s="568"/>
      <c r="AT195" s="568"/>
      <c r="AU195" s="568"/>
      <c r="AV195" s="568"/>
      <c r="AW195" s="568"/>
      <c r="AX195" s="568"/>
      <c r="AY195" s="568"/>
      <c r="AZ195" s="568"/>
      <c r="BA195" s="568"/>
      <c r="BB195" s="568"/>
      <c r="BC195" s="568"/>
      <c r="BD195" s="568"/>
      <c r="BE195" s="568"/>
      <c r="BF195" s="568"/>
      <c r="BG195" s="568"/>
      <c r="BH195" s="568"/>
      <c r="BI195" s="568"/>
      <c r="BJ195" s="568"/>
      <c r="BK195" s="568"/>
      <c r="BL195" s="568"/>
      <c r="BM195" s="568"/>
      <c r="BN195" s="568"/>
      <c r="BO195" s="568"/>
      <c r="BP195" s="568"/>
      <c r="BQ195" s="568"/>
      <c r="BR195" s="568"/>
      <c r="BS195" s="568"/>
      <c r="BT195" s="568"/>
      <c r="BU195" s="568"/>
      <c r="BV195" s="568"/>
      <c r="BW195" s="568"/>
      <c r="BX195" s="568"/>
      <c r="BY195" s="568"/>
      <c r="BZ195" s="568"/>
      <c r="CA195" s="568"/>
      <c r="CB195" s="568"/>
      <c r="CC195" s="568"/>
      <c r="CD195" s="568"/>
      <c r="CE195" s="568"/>
      <c r="CF195" s="568"/>
      <c r="CG195" s="568"/>
      <c r="CH195" s="568"/>
      <c r="CI195" s="568"/>
      <c r="CJ195" s="568"/>
      <c r="CK195" s="568"/>
      <c r="CL195" s="568"/>
      <c r="CM195" s="568"/>
      <c r="CN195" s="568"/>
      <c r="CO195" s="568"/>
      <c r="CP195" s="568"/>
      <c r="CQ195" s="568"/>
      <c r="CR195" s="568"/>
      <c r="CS195" s="568"/>
      <c r="CT195" s="568"/>
      <c r="CU195" s="568"/>
      <c r="CV195" s="568"/>
      <c r="CW195" s="568"/>
      <c r="CX195" s="568"/>
      <c r="CY195" s="568"/>
      <c r="CZ195" s="568"/>
      <c r="DA195" s="568"/>
      <c r="DB195" s="568"/>
      <c r="DC195" s="568"/>
      <c r="DD195" s="568"/>
      <c r="DE195" s="568"/>
      <c r="DF195" s="568"/>
      <c r="DG195" s="568"/>
      <c r="DH195" s="568"/>
      <c r="DI195" s="568"/>
      <c r="DJ195" s="568"/>
      <c r="DK195" s="568"/>
      <c r="DL195" s="568"/>
      <c r="DM195" s="568"/>
      <c r="DN195" s="568"/>
      <c r="DO195" s="568"/>
      <c r="DP195" s="568"/>
      <c r="DQ195" s="568"/>
      <c r="DR195" s="568"/>
      <c r="DS195" s="568"/>
      <c r="DT195" s="568"/>
      <c r="DU195" s="568"/>
      <c r="DV195" s="568"/>
      <c r="DW195" s="568"/>
      <c r="DX195" s="568"/>
      <c r="DY195" s="568"/>
      <c r="DZ195" s="568"/>
      <c r="EA195" s="568"/>
      <c r="EB195" s="568"/>
      <c r="EC195" s="568"/>
      <c r="ED195" s="568"/>
      <c r="EE195" s="568"/>
      <c r="EF195" s="568"/>
      <c r="EG195" s="568"/>
      <c r="EH195" s="568"/>
      <c r="EI195" s="568"/>
      <c r="EJ195" s="568"/>
      <c r="EK195" s="568"/>
      <c r="EL195" s="568"/>
      <c r="EM195" s="568"/>
      <c r="EN195" s="568"/>
      <c r="EO195" s="568"/>
      <c r="EP195" s="568"/>
      <c r="EQ195" s="568"/>
      <c r="ER195" s="568"/>
      <c r="ES195" s="568"/>
      <c r="ET195" s="568"/>
      <c r="EU195" s="568"/>
      <c r="EV195" s="568"/>
      <c r="EW195" s="568"/>
      <c r="EX195" s="568"/>
      <c r="EY195" s="568"/>
      <c r="EZ195" s="568"/>
      <c r="FA195" s="568"/>
      <c r="FB195" s="568"/>
      <c r="FC195" s="568"/>
      <c r="FD195" s="568"/>
      <c r="FE195" s="568"/>
      <c r="FF195" s="568"/>
      <c r="FG195" s="568"/>
      <c r="FH195" s="568"/>
      <c r="FI195" s="568"/>
      <c r="FJ195" s="568"/>
      <c r="FK195" s="568"/>
      <c r="FL195" s="568"/>
      <c r="FM195" s="568"/>
      <c r="FN195" s="568"/>
      <c r="FO195" s="568"/>
      <c r="FP195" s="568"/>
      <c r="FQ195" s="568"/>
      <c r="FR195" s="568"/>
      <c r="FS195" s="568"/>
      <c r="FT195" s="568"/>
      <c r="FU195" s="568"/>
      <c r="FV195" s="568"/>
      <c r="FW195" s="568"/>
      <c r="FX195" s="568"/>
      <c r="FY195" s="568"/>
      <c r="FZ195" s="568"/>
      <c r="GA195" s="568"/>
      <c r="GB195" s="568"/>
      <c r="GC195" s="568"/>
      <c r="GD195" s="568"/>
      <c r="GE195" s="568"/>
      <c r="GF195" s="568"/>
      <c r="GG195" s="568"/>
      <c r="GH195" s="568"/>
      <c r="GI195" s="568"/>
      <c r="GJ195" s="568"/>
      <c r="GK195" s="568"/>
      <c r="GL195" s="568"/>
      <c r="GM195" s="568"/>
      <c r="GN195" s="568"/>
      <c r="GO195" s="568"/>
      <c r="GP195" s="568"/>
      <c r="GQ195" s="568"/>
      <c r="GR195" s="568"/>
      <c r="GS195" s="568"/>
      <c r="GT195" s="568"/>
      <c r="GU195" s="568"/>
      <c r="GV195" s="568"/>
      <c r="GW195" s="568"/>
      <c r="GX195" s="568"/>
      <c r="GY195" s="568"/>
      <c r="GZ195" s="568"/>
      <c r="HA195" s="568"/>
      <c r="HB195" s="568"/>
      <c r="HC195" s="568"/>
      <c r="HD195" s="568"/>
      <c r="HE195" s="568"/>
      <c r="HF195" s="568"/>
      <c r="HG195" s="568"/>
      <c r="HH195" s="568"/>
      <c r="HI195" s="568"/>
      <c r="HJ195" s="568"/>
      <c r="HK195" s="568"/>
      <c r="HL195" s="568"/>
      <c r="HM195" s="568"/>
      <c r="HN195" s="568"/>
      <c r="HO195" s="568"/>
      <c r="HP195" s="568"/>
      <c r="HQ195" s="568"/>
      <c r="HR195" s="568"/>
      <c r="HS195" s="568"/>
      <c r="HT195" s="568"/>
      <c r="HU195" s="568"/>
    </row>
    <row r="196" spans="2:229" s="578" customFormat="1">
      <c r="B196" s="591"/>
      <c r="AL196" s="568"/>
      <c r="AM196" s="568"/>
      <c r="AN196" s="568"/>
      <c r="AO196" s="568"/>
      <c r="AP196" s="568"/>
      <c r="AQ196" s="568"/>
      <c r="AR196" s="568"/>
      <c r="AS196" s="568"/>
      <c r="AT196" s="568"/>
      <c r="AU196" s="568"/>
      <c r="AV196" s="568"/>
      <c r="AW196" s="568"/>
      <c r="AX196" s="568"/>
      <c r="AY196" s="568"/>
      <c r="AZ196" s="568"/>
      <c r="BA196" s="568"/>
      <c r="BB196" s="568"/>
      <c r="BC196" s="568"/>
      <c r="BD196" s="568"/>
      <c r="BE196" s="568"/>
      <c r="BF196" s="568"/>
      <c r="BG196" s="568"/>
      <c r="BH196" s="568"/>
      <c r="BI196" s="568"/>
      <c r="BJ196" s="568"/>
      <c r="BK196" s="568"/>
      <c r="BL196" s="568"/>
      <c r="BM196" s="568"/>
      <c r="BN196" s="568"/>
      <c r="BO196" s="568"/>
      <c r="BP196" s="568"/>
      <c r="BQ196" s="568"/>
      <c r="BR196" s="568"/>
      <c r="BS196" s="568"/>
      <c r="BT196" s="568"/>
      <c r="BU196" s="568"/>
      <c r="BV196" s="568"/>
      <c r="BW196" s="568"/>
      <c r="BX196" s="568"/>
      <c r="BY196" s="568"/>
      <c r="BZ196" s="568"/>
      <c r="CA196" s="568"/>
      <c r="CB196" s="568"/>
      <c r="CC196" s="568"/>
      <c r="CD196" s="568"/>
      <c r="CE196" s="568"/>
      <c r="CF196" s="568"/>
      <c r="CG196" s="568"/>
      <c r="CH196" s="568"/>
      <c r="CI196" s="568"/>
      <c r="CJ196" s="568"/>
      <c r="CK196" s="568"/>
      <c r="CL196" s="568"/>
      <c r="CM196" s="568"/>
      <c r="CN196" s="568"/>
      <c r="CO196" s="568"/>
      <c r="CP196" s="568"/>
      <c r="CQ196" s="568"/>
      <c r="CR196" s="568"/>
      <c r="CS196" s="568"/>
      <c r="CT196" s="568"/>
      <c r="CU196" s="568"/>
      <c r="CV196" s="568"/>
      <c r="CW196" s="568"/>
      <c r="CX196" s="568"/>
      <c r="CY196" s="568"/>
      <c r="CZ196" s="568"/>
      <c r="DA196" s="568"/>
      <c r="DB196" s="568"/>
      <c r="DC196" s="568"/>
      <c r="DD196" s="568"/>
      <c r="DE196" s="568"/>
      <c r="DF196" s="568"/>
      <c r="DG196" s="568"/>
      <c r="DH196" s="568"/>
      <c r="DI196" s="568"/>
      <c r="DJ196" s="568"/>
      <c r="DK196" s="568"/>
      <c r="DL196" s="568"/>
      <c r="DM196" s="568"/>
      <c r="DN196" s="568"/>
      <c r="DO196" s="568"/>
      <c r="DP196" s="568"/>
      <c r="DQ196" s="568"/>
      <c r="DR196" s="568"/>
      <c r="DS196" s="568"/>
      <c r="DT196" s="568"/>
      <c r="DU196" s="568"/>
      <c r="DV196" s="568"/>
      <c r="DW196" s="568"/>
      <c r="DX196" s="568"/>
      <c r="DY196" s="568"/>
      <c r="DZ196" s="568"/>
      <c r="EA196" s="568"/>
      <c r="EB196" s="568"/>
      <c r="EC196" s="568"/>
      <c r="ED196" s="568"/>
      <c r="EE196" s="568"/>
      <c r="EF196" s="568"/>
      <c r="EG196" s="568"/>
      <c r="EH196" s="568"/>
      <c r="EI196" s="568"/>
      <c r="EJ196" s="568"/>
      <c r="EK196" s="568"/>
      <c r="EL196" s="568"/>
      <c r="EM196" s="568"/>
      <c r="EN196" s="568"/>
      <c r="EO196" s="568"/>
      <c r="EP196" s="568"/>
      <c r="EQ196" s="568"/>
      <c r="ER196" s="568"/>
      <c r="ES196" s="568"/>
      <c r="ET196" s="568"/>
      <c r="EU196" s="568"/>
      <c r="EV196" s="568"/>
      <c r="EW196" s="568"/>
      <c r="EX196" s="568"/>
      <c r="EY196" s="568"/>
      <c r="EZ196" s="568"/>
      <c r="FA196" s="568"/>
      <c r="FB196" s="568"/>
      <c r="FC196" s="568"/>
      <c r="FD196" s="568"/>
      <c r="FE196" s="568"/>
      <c r="FF196" s="568"/>
      <c r="FG196" s="568"/>
      <c r="FH196" s="568"/>
      <c r="FI196" s="568"/>
      <c r="FJ196" s="568"/>
      <c r="FK196" s="568"/>
      <c r="FL196" s="568"/>
      <c r="FM196" s="568"/>
      <c r="FN196" s="568"/>
      <c r="FO196" s="568"/>
      <c r="FP196" s="568"/>
      <c r="FQ196" s="568"/>
      <c r="FR196" s="568"/>
      <c r="FS196" s="568"/>
      <c r="FT196" s="568"/>
      <c r="FU196" s="568"/>
      <c r="FV196" s="568"/>
      <c r="FW196" s="568"/>
      <c r="FX196" s="568"/>
      <c r="FY196" s="568"/>
      <c r="FZ196" s="568"/>
      <c r="GA196" s="568"/>
      <c r="GB196" s="568"/>
      <c r="GC196" s="568"/>
      <c r="GD196" s="568"/>
      <c r="GE196" s="568"/>
      <c r="GF196" s="568"/>
      <c r="GG196" s="568"/>
      <c r="GH196" s="568"/>
      <c r="GI196" s="568"/>
      <c r="GJ196" s="568"/>
      <c r="GK196" s="568"/>
      <c r="GL196" s="568"/>
      <c r="GM196" s="568"/>
      <c r="GN196" s="568"/>
      <c r="GO196" s="568"/>
      <c r="GP196" s="568"/>
      <c r="GQ196" s="568"/>
      <c r="GR196" s="568"/>
      <c r="GS196" s="568"/>
      <c r="GT196" s="568"/>
      <c r="GU196" s="568"/>
      <c r="GV196" s="568"/>
      <c r="GW196" s="568"/>
      <c r="GX196" s="568"/>
      <c r="GY196" s="568"/>
      <c r="GZ196" s="568"/>
      <c r="HA196" s="568"/>
      <c r="HB196" s="568"/>
      <c r="HC196" s="568"/>
      <c r="HD196" s="568"/>
      <c r="HE196" s="568"/>
      <c r="HF196" s="568"/>
      <c r="HG196" s="568"/>
      <c r="HH196" s="568"/>
      <c r="HI196" s="568"/>
      <c r="HJ196" s="568"/>
      <c r="HK196" s="568"/>
      <c r="HL196" s="568"/>
      <c r="HM196" s="568"/>
      <c r="HN196" s="568"/>
      <c r="HO196" s="568"/>
      <c r="HP196" s="568"/>
      <c r="HQ196" s="568"/>
      <c r="HR196" s="568"/>
      <c r="HS196" s="568"/>
      <c r="HT196" s="568"/>
      <c r="HU196" s="568"/>
    </row>
    <row r="197" spans="2:229" s="578" customFormat="1">
      <c r="B197" s="591"/>
      <c r="AL197" s="568"/>
      <c r="AM197" s="568"/>
      <c r="AN197" s="568"/>
      <c r="AO197" s="568"/>
      <c r="AP197" s="568"/>
      <c r="AQ197" s="568"/>
      <c r="AR197" s="568"/>
      <c r="AS197" s="568"/>
      <c r="AT197" s="568"/>
      <c r="AU197" s="568"/>
      <c r="AV197" s="568"/>
      <c r="AW197" s="568"/>
      <c r="AX197" s="568"/>
      <c r="AY197" s="568"/>
      <c r="AZ197" s="568"/>
      <c r="BA197" s="568"/>
      <c r="BB197" s="568"/>
      <c r="BC197" s="568"/>
      <c r="BD197" s="568"/>
      <c r="BE197" s="568"/>
      <c r="BF197" s="568"/>
      <c r="BG197" s="568"/>
      <c r="BH197" s="568"/>
      <c r="BI197" s="568"/>
      <c r="BJ197" s="568"/>
      <c r="BK197" s="568"/>
      <c r="BL197" s="568"/>
      <c r="BM197" s="568"/>
      <c r="BN197" s="568"/>
      <c r="BO197" s="568"/>
      <c r="BP197" s="568"/>
      <c r="BQ197" s="568"/>
      <c r="BR197" s="568"/>
      <c r="BS197" s="568"/>
      <c r="BT197" s="568"/>
      <c r="BU197" s="568"/>
      <c r="BV197" s="568"/>
      <c r="BW197" s="568"/>
      <c r="BX197" s="568"/>
      <c r="BY197" s="568"/>
      <c r="BZ197" s="568"/>
      <c r="CA197" s="568"/>
      <c r="CB197" s="568"/>
      <c r="CC197" s="568"/>
      <c r="CD197" s="568"/>
      <c r="CE197" s="568"/>
      <c r="CF197" s="568"/>
      <c r="CG197" s="568"/>
      <c r="CH197" s="568"/>
      <c r="CI197" s="568"/>
      <c r="CJ197" s="568"/>
      <c r="CK197" s="568"/>
      <c r="CL197" s="568"/>
      <c r="CM197" s="568"/>
      <c r="CN197" s="568"/>
      <c r="CO197" s="568"/>
      <c r="CP197" s="568"/>
      <c r="CQ197" s="568"/>
      <c r="CR197" s="568"/>
      <c r="CS197" s="568"/>
      <c r="CT197" s="568"/>
      <c r="CU197" s="568"/>
      <c r="CV197" s="568"/>
      <c r="CW197" s="568"/>
      <c r="CX197" s="568"/>
      <c r="CY197" s="568"/>
      <c r="CZ197" s="568"/>
      <c r="DA197" s="568"/>
      <c r="DB197" s="568"/>
      <c r="DC197" s="568"/>
      <c r="DD197" s="568"/>
      <c r="DE197" s="568"/>
      <c r="DF197" s="568"/>
      <c r="DG197" s="568"/>
      <c r="DH197" s="568"/>
      <c r="DI197" s="568"/>
      <c r="DJ197" s="568"/>
      <c r="DK197" s="568"/>
      <c r="DL197" s="568"/>
      <c r="DM197" s="568"/>
      <c r="DN197" s="568"/>
      <c r="DO197" s="568"/>
      <c r="DP197" s="568"/>
      <c r="DQ197" s="568"/>
      <c r="DR197" s="568"/>
      <c r="DS197" s="568"/>
      <c r="DT197" s="568"/>
      <c r="DU197" s="568"/>
      <c r="DV197" s="568"/>
      <c r="DW197" s="568"/>
      <c r="DX197" s="568"/>
      <c r="DY197" s="568"/>
      <c r="DZ197" s="568"/>
      <c r="EA197" s="568"/>
      <c r="EB197" s="568"/>
      <c r="EC197" s="568"/>
      <c r="ED197" s="568"/>
      <c r="EE197" s="568"/>
      <c r="EF197" s="568"/>
      <c r="EG197" s="568"/>
      <c r="EH197" s="568"/>
      <c r="EI197" s="568"/>
      <c r="EJ197" s="568"/>
      <c r="EK197" s="568"/>
      <c r="EL197" s="568"/>
      <c r="EM197" s="568"/>
      <c r="EN197" s="568"/>
      <c r="EO197" s="568"/>
      <c r="EP197" s="568"/>
      <c r="EQ197" s="568"/>
      <c r="ER197" s="568"/>
      <c r="ES197" s="568"/>
      <c r="ET197" s="568"/>
      <c r="EU197" s="568"/>
      <c r="EV197" s="568"/>
      <c r="EW197" s="568"/>
      <c r="EX197" s="568"/>
      <c r="EY197" s="568"/>
      <c r="EZ197" s="568"/>
      <c r="FA197" s="568"/>
      <c r="FB197" s="568"/>
      <c r="FC197" s="568"/>
      <c r="FD197" s="568"/>
      <c r="FE197" s="568"/>
      <c r="FF197" s="568"/>
      <c r="FG197" s="568"/>
      <c r="FH197" s="568"/>
      <c r="FI197" s="568"/>
      <c r="FJ197" s="568"/>
      <c r="FK197" s="568"/>
      <c r="FL197" s="568"/>
      <c r="FM197" s="568"/>
      <c r="FN197" s="568"/>
      <c r="FO197" s="568"/>
      <c r="FP197" s="568"/>
      <c r="FQ197" s="568"/>
      <c r="FR197" s="568"/>
      <c r="FS197" s="568"/>
      <c r="FT197" s="568"/>
      <c r="FU197" s="568"/>
      <c r="FV197" s="568"/>
      <c r="FW197" s="568"/>
      <c r="FX197" s="568"/>
      <c r="FY197" s="568"/>
      <c r="FZ197" s="568"/>
      <c r="GA197" s="568"/>
      <c r="GB197" s="568"/>
      <c r="GC197" s="568"/>
      <c r="GD197" s="568"/>
      <c r="GE197" s="568"/>
      <c r="GF197" s="568"/>
      <c r="GG197" s="568"/>
      <c r="GH197" s="568"/>
      <c r="GI197" s="568"/>
      <c r="GJ197" s="568"/>
      <c r="GK197" s="568"/>
      <c r="GL197" s="568"/>
      <c r="GM197" s="568"/>
      <c r="GN197" s="568"/>
      <c r="GO197" s="568"/>
      <c r="GP197" s="568"/>
      <c r="GQ197" s="568"/>
      <c r="GR197" s="568"/>
      <c r="GS197" s="568"/>
      <c r="GT197" s="568"/>
      <c r="GU197" s="568"/>
      <c r="GV197" s="568"/>
      <c r="GW197" s="568"/>
      <c r="GX197" s="568"/>
      <c r="GY197" s="568"/>
      <c r="GZ197" s="568"/>
      <c r="HA197" s="568"/>
      <c r="HB197" s="568"/>
      <c r="HC197" s="568"/>
      <c r="HD197" s="568"/>
      <c r="HE197" s="568"/>
      <c r="HF197" s="568"/>
      <c r="HG197" s="568"/>
      <c r="HH197" s="568"/>
      <c r="HI197" s="568"/>
      <c r="HJ197" s="568"/>
      <c r="HK197" s="568"/>
      <c r="HL197" s="568"/>
      <c r="HM197" s="568"/>
      <c r="HN197" s="568"/>
      <c r="HO197" s="568"/>
      <c r="HP197" s="568"/>
      <c r="HQ197" s="568"/>
      <c r="HR197" s="568"/>
      <c r="HS197" s="568"/>
      <c r="HT197" s="568"/>
      <c r="HU197" s="568"/>
    </row>
    <row r="198" spans="2:229" s="578" customFormat="1">
      <c r="B198" s="591"/>
      <c r="AL198" s="568"/>
      <c r="AM198" s="568"/>
      <c r="AN198" s="568"/>
      <c r="AO198" s="568"/>
      <c r="AP198" s="568"/>
      <c r="AQ198" s="568"/>
      <c r="AR198" s="568"/>
      <c r="AS198" s="568"/>
      <c r="AT198" s="568"/>
      <c r="AU198" s="568"/>
      <c r="AV198" s="568"/>
      <c r="AW198" s="568"/>
      <c r="AX198" s="568"/>
      <c r="AY198" s="568"/>
      <c r="AZ198" s="568"/>
      <c r="BA198" s="568"/>
      <c r="BB198" s="568"/>
      <c r="BC198" s="568"/>
      <c r="BD198" s="568"/>
      <c r="BE198" s="568"/>
      <c r="BF198" s="568"/>
      <c r="BG198" s="568"/>
      <c r="BH198" s="568"/>
      <c r="BI198" s="568"/>
      <c r="BJ198" s="568"/>
      <c r="BK198" s="568"/>
      <c r="BL198" s="568"/>
      <c r="BM198" s="568"/>
      <c r="BN198" s="568"/>
      <c r="BO198" s="568"/>
      <c r="BP198" s="568"/>
      <c r="BQ198" s="568"/>
      <c r="BR198" s="568"/>
      <c r="BS198" s="568"/>
      <c r="BT198" s="568"/>
      <c r="BU198" s="568"/>
      <c r="BV198" s="568"/>
      <c r="BW198" s="568"/>
      <c r="BX198" s="568"/>
      <c r="BY198" s="568"/>
      <c r="BZ198" s="568"/>
      <c r="CA198" s="568"/>
      <c r="CB198" s="568"/>
      <c r="CC198" s="568"/>
      <c r="CD198" s="568"/>
      <c r="CE198" s="568"/>
      <c r="CF198" s="568"/>
      <c r="CG198" s="568"/>
      <c r="CH198" s="568"/>
      <c r="CI198" s="568"/>
      <c r="CJ198" s="568"/>
      <c r="CK198" s="568"/>
      <c r="CL198" s="568"/>
      <c r="CM198" s="568"/>
      <c r="CN198" s="568"/>
      <c r="CO198" s="568"/>
      <c r="CP198" s="568"/>
      <c r="CQ198" s="568"/>
      <c r="CR198" s="568"/>
      <c r="CS198" s="568"/>
      <c r="CT198" s="568"/>
      <c r="CU198" s="568"/>
      <c r="CV198" s="568"/>
      <c r="CW198" s="568"/>
      <c r="CX198" s="568"/>
      <c r="CY198" s="568"/>
      <c r="CZ198" s="568"/>
      <c r="DA198" s="568"/>
      <c r="DB198" s="568"/>
      <c r="DC198" s="568"/>
      <c r="DD198" s="568"/>
      <c r="DE198" s="568"/>
      <c r="DF198" s="568"/>
      <c r="DG198" s="568"/>
      <c r="DH198" s="568"/>
      <c r="DI198" s="568"/>
      <c r="DJ198" s="568"/>
      <c r="DK198" s="568"/>
      <c r="DL198" s="568"/>
      <c r="DM198" s="568"/>
      <c r="DN198" s="568"/>
      <c r="DO198" s="568"/>
      <c r="DP198" s="568"/>
      <c r="DQ198" s="568"/>
      <c r="DR198" s="568"/>
      <c r="DS198" s="568"/>
      <c r="DT198" s="568"/>
      <c r="DU198" s="568"/>
      <c r="DV198" s="568"/>
      <c r="DW198" s="568"/>
      <c r="DX198" s="568"/>
      <c r="DY198" s="568"/>
      <c r="DZ198" s="568"/>
      <c r="EA198" s="568"/>
      <c r="EB198" s="568"/>
      <c r="EC198" s="568"/>
      <c r="ED198" s="568"/>
      <c r="EE198" s="568"/>
      <c r="EF198" s="568"/>
      <c r="EG198" s="568"/>
      <c r="EH198" s="568"/>
      <c r="EI198" s="568"/>
      <c r="EJ198" s="568"/>
      <c r="EK198" s="568"/>
      <c r="EL198" s="568"/>
      <c r="EM198" s="568"/>
      <c r="EN198" s="568"/>
      <c r="EO198" s="568"/>
      <c r="EP198" s="568"/>
      <c r="EQ198" s="568"/>
      <c r="ER198" s="568"/>
      <c r="ES198" s="568"/>
      <c r="ET198" s="568"/>
      <c r="EU198" s="568"/>
      <c r="EV198" s="568"/>
      <c r="EW198" s="568"/>
      <c r="EX198" s="568"/>
      <c r="EY198" s="568"/>
      <c r="EZ198" s="568"/>
      <c r="FA198" s="568"/>
      <c r="FB198" s="568"/>
      <c r="FC198" s="568"/>
      <c r="FD198" s="568"/>
      <c r="FE198" s="568"/>
      <c r="FF198" s="568"/>
      <c r="FG198" s="568"/>
      <c r="FH198" s="568"/>
      <c r="FI198" s="568"/>
      <c r="FJ198" s="568"/>
      <c r="FK198" s="568"/>
      <c r="FL198" s="568"/>
      <c r="FM198" s="568"/>
      <c r="FN198" s="568"/>
      <c r="FO198" s="568"/>
      <c r="FP198" s="568"/>
      <c r="FQ198" s="568"/>
      <c r="FR198" s="568"/>
      <c r="FS198" s="568"/>
      <c r="FT198" s="568"/>
      <c r="FU198" s="568"/>
      <c r="FV198" s="568"/>
      <c r="FW198" s="568"/>
      <c r="FX198" s="568"/>
      <c r="FY198" s="568"/>
      <c r="FZ198" s="568"/>
      <c r="GA198" s="568"/>
      <c r="GB198" s="568"/>
      <c r="GC198" s="568"/>
      <c r="GD198" s="568"/>
      <c r="GE198" s="568"/>
      <c r="GF198" s="568"/>
      <c r="GG198" s="568"/>
      <c r="GH198" s="568"/>
      <c r="GI198" s="568"/>
      <c r="GJ198" s="568"/>
      <c r="GK198" s="568"/>
      <c r="GL198" s="568"/>
      <c r="GM198" s="568"/>
      <c r="GN198" s="568"/>
      <c r="GO198" s="568"/>
      <c r="GP198" s="568"/>
      <c r="GQ198" s="568"/>
      <c r="GR198" s="568"/>
      <c r="GS198" s="568"/>
      <c r="GT198" s="568"/>
      <c r="GU198" s="568"/>
      <c r="GV198" s="568"/>
      <c r="GW198" s="568"/>
      <c r="GX198" s="568"/>
      <c r="GY198" s="568"/>
      <c r="GZ198" s="568"/>
      <c r="HA198" s="568"/>
      <c r="HB198" s="568"/>
      <c r="HC198" s="568"/>
      <c r="HD198" s="568"/>
      <c r="HE198" s="568"/>
      <c r="HF198" s="568"/>
      <c r="HG198" s="568"/>
      <c r="HH198" s="568"/>
      <c r="HI198" s="568"/>
      <c r="HJ198" s="568"/>
      <c r="HK198" s="568"/>
      <c r="HL198" s="568"/>
      <c r="HM198" s="568"/>
      <c r="HN198" s="568"/>
      <c r="HO198" s="568"/>
      <c r="HP198" s="568"/>
      <c r="HQ198" s="568"/>
      <c r="HR198" s="568"/>
      <c r="HS198" s="568"/>
      <c r="HT198" s="568"/>
      <c r="HU198" s="568"/>
    </row>
    <row r="199" spans="2:229" s="578" customFormat="1">
      <c r="B199" s="591"/>
      <c r="AL199" s="568"/>
      <c r="AM199" s="568"/>
      <c r="AN199" s="568"/>
      <c r="AO199" s="568"/>
      <c r="AP199" s="568"/>
      <c r="AQ199" s="568"/>
      <c r="AR199" s="568"/>
      <c r="AS199" s="568"/>
      <c r="AT199" s="568"/>
      <c r="AU199" s="568"/>
      <c r="AV199" s="568"/>
      <c r="AW199" s="568"/>
      <c r="AX199" s="568"/>
      <c r="AY199" s="568"/>
      <c r="AZ199" s="568"/>
      <c r="BA199" s="568"/>
      <c r="BB199" s="568"/>
      <c r="BC199" s="568"/>
      <c r="BD199" s="568"/>
      <c r="BE199" s="568"/>
      <c r="BF199" s="568"/>
      <c r="BG199" s="568"/>
      <c r="BH199" s="568"/>
      <c r="BI199" s="568"/>
      <c r="BJ199" s="568"/>
      <c r="BK199" s="568"/>
      <c r="BL199" s="568"/>
      <c r="BM199" s="568"/>
      <c r="BN199" s="568"/>
      <c r="BO199" s="568"/>
      <c r="BP199" s="568"/>
      <c r="BQ199" s="568"/>
      <c r="BR199" s="568"/>
      <c r="BS199" s="568"/>
      <c r="BT199" s="568"/>
      <c r="BU199" s="568"/>
      <c r="BV199" s="568"/>
      <c r="BW199" s="568"/>
      <c r="BX199" s="568"/>
      <c r="BY199" s="568"/>
      <c r="BZ199" s="568"/>
      <c r="CA199" s="568"/>
      <c r="CB199" s="568"/>
      <c r="CC199" s="568"/>
      <c r="CD199" s="568"/>
      <c r="CE199" s="568"/>
      <c r="CF199" s="568"/>
      <c r="CG199" s="568"/>
      <c r="CH199" s="568"/>
      <c r="CI199" s="568"/>
      <c r="CJ199" s="568"/>
      <c r="CK199" s="568"/>
      <c r="CL199" s="568"/>
      <c r="CM199" s="568"/>
      <c r="CN199" s="568"/>
      <c r="CO199" s="568"/>
      <c r="CP199" s="568"/>
      <c r="CQ199" s="568"/>
      <c r="CR199" s="568"/>
      <c r="CS199" s="568"/>
      <c r="CT199" s="568"/>
      <c r="CU199" s="568"/>
      <c r="CV199" s="568"/>
      <c r="CW199" s="568"/>
      <c r="CX199" s="568"/>
      <c r="CY199" s="568"/>
      <c r="CZ199" s="568"/>
      <c r="DA199" s="568"/>
      <c r="DB199" s="568"/>
      <c r="DC199" s="568"/>
      <c r="DD199" s="568"/>
      <c r="DE199" s="568"/>
      <c r="DF199" s="568"/>
      <c r="DG199" s="568"/>
      <c r="DH199" s="568"/>
      <c r="DI199" s="568"/>
      <c r="DJ199" s="568"/>
      <c r="DK199" s="568"/>
      <c r="DL199" s="568"/>
      <c r="DM199" s="568"/>
      <c r="DN199" s="568"/>
      <c r="DO199" s="568"/>
      <c r="DP199" s="568"/>
      <c r="DQ199" s="568"/>
      <c r="DR199" s="568"/>
      <c r="DS199" s="568"/>
      <c r="DT199" s="568"/>
      <c r="DU199" s="568"/>
      <c r="DV199" s="568"/>
      <c r="DW199" s="568"/>
      <c r="DX199" s="568"/>
      <c r="DY199" s="568"/>
      <c r="DZ199" s="568"/>
      <c r="EA199" s="568"/>
      <c r="EB199" s="568"/>
      <c r="EC199" s="568"/>
      <c r="ED199" s="568"/>
      <c r="EE199" s="568"/>
      <c r="EF199" s="568"/>
      <c r="EG199" s="568"/>
      <c r="EH199" s="568"/>
      <c r="EI199" s="568"/>
      <c r="EJ199" s="568"/>
      <c r="EK199" s="568"/>
      <c r="EL199" s="568"/>
      <c r="EM199" s="568"/>
      <c r="EN199" s="568"/>
      <c r="EO199" s="568"/>
      <c r="EP199" s="568"/>
      <c r="EQ199" s="568"/>
      <c r="ER199" s="568"/>
      <c r="ES199" s="568"/>
      <c r="ET199" s="568"/>
      <c r="EU199" s="568"/>
      <c r="EV199" s="568"/>
      <c r="EW199" s="568"/>
      <c r="EX199" s="568"/>
      <c r="EY199" s="568"/>
      <c r="EZ199" s="568"/>
      <c r="FA199" s="568"/>
      <c r="FB199" s="568"/>
      <c r="FC199" s="568"/>
      <c r="FD199" s="568"/>
      <c r="FE199" s="568"/>
      <c r="FF199" s="568"/>
      <c r="FG199" s="568"/>
      <c r="FH199" s="568"/>
      <c r="FI199" s="568"/>
      <c r="FJ199" s="568"/>
      <c r="FK199" s="568"/>
      <c r="FL199" s="568"/>
      <c r="FM199" s="568"/>
      <c r="FN199" s="568"/>
      <c r="FO199" s="568"/>
      <c r="FP199" s="568"/>
      <c r="FQ199" s="568"/>
      <c r="FR199" s="568"/>
      <c r="FS199" s="568"/>
      <c r="FT199" s="568"/>
      <c r="FU199" s="568"/>
      <c r="FV199" s="568"/>
      <c r="FW199" s="568"/>
      <c r="FX199" s="568"/>
      <c r="FY199" s="568"/>
      <c r="FZ199" s="568"/>
      <c r="GA199" s="568"/>
      <c r="GB199" s="568"/>
      <c r="GC199" s="568"/>
      <c r="GD199" s="568"/>
      <c r="GE199" s="568"/>
      <c r="GF199" s="568"/>
      <c r="GG199" s="568"/>
      <c r="GH199" s="568"/>
      <c r="GI199" s="568"/>
      <c r="GJ199" s="568"/>
      <c r="GK199" s="568"/>
      <c r="GL199" s="568"/>
      <c r="GM199" s="568"/>
      <c r="GN199" s="568"/>
      <c r="GO199" s="568"/>
      <c r="GP199" s="568"/>
      <c r="GQ199" s="568"/>
      <c r="GR199" s="568"/>
      <c r="GS199" s="568"/>
      <c r="GT199" s="568"/>
      <c r="GU199" s="568"/>
      <c r="GV199" s="568"/>
      <c r="GW199" s="568"/>
      <c r="GX199" s="568"/>
      <c r="GY199" s="568"/>
      <c r="GZ199" s="568"/>
      <c r="HA199" s="568"/>
      <c r="HB199" s="568"/>
      <c r="HC199" s="568"/>
      <c r="HD199" s="568"/>
      <c r="HE199" s="568"/>
      <c r="HF199" s="568"/>
      <c r="HG199" s="568"/>
      <c r="HH199" s="568"/>
      <c r="HI199" s="568"/>
      <c r="HJ199" s="568"/>
      <c r="HK199" s="568"/>
      <c r="HL199" s="568"/>
      <c r="HM199" s="568"/>
      <c r="HN199" s="568"/>
      <c r="HO199" s="568"/>
      <c r="HP199" s="568"/>
      <c r="HQ199" s="568"/>
      <c r="HR199" s="568"/>
      <c r="HS199" s="568"/>
      <c r="HT199" s="568"/>
      <c r="HU199" s="568"/>
    </row>
    <row r="200" spans="2:229" s="578" customFormat="1">
      <c r="B200" s="591"/>
      <c r="AL200" s="568"/>
      <c r="AM200" s="568"/>
      <c r="AN200" s="568"/>
      <c r="AO200" s="568"/>
      <c r="AP200" s="568"/>
      <c r="AQ200" s="568"/>
      <c r="AR200" s="568"/>
      <c r="AS200" s="568"/>
      <c r="AT200" s="568"/>
      <c r="AU200" s="568"/>
      <c r="AV200" s="568"/>
      <c r="AW200" s="568"/>
      <c r="AX200" s="568"/>
      <c r="AY200" s="568"/>
      <c r="AZ200" s="568"/>
      <c r="BA200" s="568"/>
      <c r="BB200" s="568"/>
      <c r="BC200" s="568"/>
      <c r="BD200" s="568"/>
      <c r="BE200" s="568"/>
      <c r="BF200" s="568"/>
      <c r="BG200" s="568"/>
      <c r="BH200" s="568"/>
      <c r="BI200" s="568"/>
      <c r="BJ200" s="568"/>
      <c r="BK200" s="568"/>
      <c r="BL200" s="568"/>
      <c r="BM200" s="568"/>
      <c r="BN200" s="568"/>
      <c r="BO200" s="568"/>
      <c r="BP200" s="568"/>
      <c r="BQ200" s="568"/>
      <c r="BR200" s="568"/>
      <c r="BS200" s="568"/>
      <c r="BT200" s="568"/>
      <c r="BU200" s="568"/>
      <c r="BV200" s="568"/>
      <c r="BW200" s="568"/>
      <c r="BX200" s="568"/>
      <c r="BY200" s="568"/>
      <c r="BZ200" s="568"/>
      <c r="CA200" s="568"/>
      <c r="CB200" s="568"/>
      <c r="CC200" s="568"/>
      <c r="CD200" s="568"/>
      <c r="CE200" s="568"/>
      <c r="CF200" s="568"/>
      <c r="CG200" s="568"/>
      <c r="CH200" s="568"/>
      <c r="CI200" s="568"/>
      <c r="CJ200" s="568"/>
      <c r="CK200" s="568"/>
      <c r="CL200" s="568"/>
      <c r="CM200" s="568"/>
      <c r="CN200" s="568"/>
      <c r="CO200" s="568"/>
      <c r="CP200" s="568"/>
      <c r="CQ200" s="568"/>
      <c r="CR200" s="568"/>
      <c r="CS200" s="568"/>
      <c r="CT200" s="568"/>
      <c r="CU200" s="568"/>
      <c r="CV200" s="568"/>
      <c r="CW200" s="568"/>
      <c r="CX200" s="568"/>
      <c r="CY200" s="568"/>
      <c r="CZ200" s="568"/>
      <c r="DA200" s="568"/>
      <c r="DB200" s="568"/>
      <c r="DC200" s="568"/>
      <c r="DD200" s="568"/>
      <c r="DE200" s="568"/>
      <c r="DF200" s="568"/>
      <c r="DG200" s="568"/>
      <c r="DH200" s="568"/>
      <c r="DI200" s="568"/>
      <c r="DJ200" s="568"/>
      <c r="DK200" s="568"/>
      <c r="DL200" s="568"/>
      <c r="DM200" s="568"/>
      <c r="DN200" s="568"/>
      <c r="DO200" s="568"/>
      <c r="DP200" s="568"/>
      <c r="DQ200" s="568"/>
      <c r="DR200" s="568"/>
      <c r="DS200" s="568"/>
      <c r="DT200" s="568"/>
      <c r="DU200" s="568"/>
      <c r="DV200" s="568"/>
      <c r="DW200" s="568"/>
      <c r="DX200" s="568"/>
      <c r="DY200" s="568"/>
      <c r="DZ200" s="568"/>
      <c r="EA200" s="568"/>
      <c r="EB200" s="568"/>
      <c r="EC200" s="568"/>
      <c r="ED200" s="568"/>
      <c r="EE200" s="568"/>
      <c r="EF200" s="568"/>
      <c r="EG200" s="568"/>
      <c r="EH200" s="568"/>
      <c r="EI200" s="568"/>
      <c r="EJ200" s="568"/>
      <c r="EK200" s="568"/>
      <c r="EL200" s="568"/>
      <c r="EM200" s="568"/>
      <c r="EN200" s="568"/>
      <c r="EO200" s="568"/>
      <c r="EP200" s="568"/>
      <c r="EQ200" s="568"/>
      <c r="ER200" s="568"/>
      <c r="ES200" s="568"/>
      <c r="ET200" s="568"/>
      <c r="EU200" s="568"/>
      <c r="EV200" s="568"/>
      <c r="EW200" s="568"/>
      <c r="EX200" s="568"/>
      <c r="EY200" s="568"/>
      <c r="EZ200" s="568"/>
      <c r="FA200" s="568"/>
      <c r="FB200" s="568"/>
      <c r="FC200" s="568"/>
      <c r="FD200" s="568"/>
      <c r="FE200" s="568"/>
      <c r="FF200" s="568"/>
      <c r="FG200" s="568"/>
      <c r="FH200" s="568"/>
      <c r="FI200" s="568"/>
      <c r="FJ200" s="568"/>
      <c r="FK200" s="568"/>
      <c r="FL200" s="568"/>
      <c r="FM200" s="568"/>
      <c r="FN200" s="568"/>
      <c r="FO200" s="568"/>
      <c r="FP200" s="568"/>
      <c r="FQ200" s="568"/>
      <c r="FR200" s="568"/>
      <c r="FS200" s="568"/>
      <c r="FT200" s="568"/>
      <c r="FU200" s="568"/>
      <c r="FV200" s="568"/>
      <c r="FW200" s="568"/>
      <c r="FX200" s="568"/>
      <c r="FY200" s="568"/>
      <c r="FZ200" s="568"/>
      <c r="GA200" s="568"/>
      <c r="GB200" s="568"/>
      <c r="GC200" s="568"/>
      <c r="GD200" s="568"/>
      <c r="GE200" s="568"/>
      <c r="GF200" s="568"/>
      <c r="GG200" s="568"/>
      <c r="GH200" s="568"/>
      <c r="GI200" s="568"/>
      <c r="GJ200" s="568"/>
      <c r="GK200" s="568"/>
      <c r="GL200" s="568"/>
      <c r="GM200" s="568"/>
      <c r="GN200" s="568"/>
      <c r="GO200" s="568"/>
      <c r="GP200" s="568"/>
      <c r="GQ200" s="568"/>
      <c r="GR200" s="568"/>
      <c r="GS200" s="568"/>
      <c r="GT200" s="568"/>
      <c r="GU200" s="568"/>
      <c r="GV200" s="568"/>
      <c r="GW200" s="568"/>
      <c r="GX200" s="568"/>
      <c r="GY200" s="568"/>
      <c r="GZ200" s="568"/>
      <c r="HA200" s="568"/>
      <c r="HB200" s="568"/>
      <c r="HC200" s="568"/>
      <c r="HD200" s="568"/>
      <c r="HE200" s="568"/>
      <c r="HF200" s="568"/>
      <c r="HG200" s="568"/>
      <c r="HH200" s="568"/>
      <c r="HI200" s="568"/>
      <c r="HJ200" s="568"/>
      <c r="HK200" s="568"/>
      <c r="HL200" s="568"/>
      <c r="HM200" s="568"/>
      <c r="HN200" s="568"/>
      <c r="HO200" s="568"/>
      <c r="HP200" s="568"/>
      <c r="HQ200" s="568"/>
      <c r="HR200" s="568"/>
      <c r="HS200" s="568"/>
      <c r="HT200" s="568"/>
      <c r="HU200" s="568"/>
    </row>
    <row r="201" spans="2:229" s="578" customFormat="1">
      <c r="B201" s="591"/>
      <c r="AL201" s="568"/>
      <c r="AM201" s="568"/>
      <c r="AN201" s="568"/>
      <c r="AO201" s="568"/>
      <c r="AP201" s="568"/>
      <c r="AQ201" s="568"/>
      <c r="AR201" s="568"/>
      <c r="AS201" s="568"/>
      <c r="AT201" s="568"/>
      <c r="AU201" s="568"/>
      <c r="AV201" s="568"/>
      <c r="AW201" s="568"/>
      <c r="AX201" s="568"/>
      <c r="AY201" s="568"/>
      <c r="AZ201" s="568"/>
      <c r="BA201" s="568"/>
      <c r="BB201" s="568"/>
      <c r="BC201" s="568"/>
      <c r="BD201" s="568"/>
      <c r="BE201" s="568"/>
      <c r="BF201" s="568"/>
      <c r="BG201" s="568"/>
      <c r="BH201" s="568"/>
      <c r="BI201" s="568"/>
      <c r="BJ201" s="568"/>
      <c r="BK201" s="568"/>
      <c r="BL201" s="568"/>
      <c r="BM201" s="568"/>
      <c r="BN201" s="568"/>
      <c r="BO201" s="568"/>
      <c r="BP201" s="568"/>
      <c r="BQ201" s="568"/>
      <c r="BR201" s="568"/>
      <c r="BS201" s="568"/>
      <c r="BT201" s="568"/>
      <c r="BU201" s="568"/>
      <c r="BV201" s="568"/>
      <c r="BW201" s="568"/>
      <c r="BX201" s="568"/>
      <c r="BY201" s="568"/>
      <c r="BZ201" s="568"/>
      <c r="CA201" s="568"/>
      <c r="CB201" s="568"/>
      <c r="CC201" s="568"/>
      <c r="CD201" s="568"/>
      <c r="CE201" s="568"/>
      <c r="CF201" s="568"/>
      <c r="CG201" s="568"/>
      <c r="CH201" s="568"/>
      <c r="CI201" s="568"/>
      <c r="CJ201" s="568"/>
      <c r="CK201" s="568"/>
      <c r="CL201" s="568"/>
      <c r="CM201" s="568"/>
      <c r="CN201" s="568"/>
      <c r="CO201" s="568"/>
      <c r="CP201" s="568"/>
      <c r="CQ201" s="568"/>
      <c r="CR201" s="568"/>
      <c r="CS201" s="568"/>
      <c r="CT201" s="568"/>
      <c r="CU201" s="568"/>
      <c r="CV201" s="568"/>
      <c r="CW201" s="568"/>
      <c r="CX201" s="568"/>
      <c r="CY201" s="568"/>
      <c r="CZ201" s="568"/>
      <c r="DA201" s="568"/>
      <c r="DB201" s="568"/>
      <c r="DC201" s="568"/>
      <c r="DD201" s="568"/>
      <c r="DE201" s="568"/>
      <c r="DF201" s="568"/>
      <c r="DG201" s="568"/>
      <c r="DH201" s="568"/>
      <c r="DI201" s="568"/>
      <c r="DJ201" s="568"/>
      <c r="DK201" s="568"/>
      <c r="DL201" s="568"/>
      <c r="DM201" s="568"/>
      <c r="DN201" s="568"/>
      <c r="DO201" s="568"/>
      <c r="DP201" s="568"/>
      <c r="DQ201" s="568"/>
      <c r="DR201" s="568"/>
      <c r="DS201" s="568"/>
      <c r="DT201" s="568"/>
      <c r="DU201" s="568"/>
      <c r="DV201" s="568"/>
      <c r="DW201" s="568"/>
      <c r="DX201" s="568"/>
      <c r="DY201" s="568"/>
      <c r="DZ201" s="568"/>
      <c r="EA201" s="568"/>
      <c r="EB201" s="568"/>
      <c r="EC201" s="568"/>
      <c r="ED201" s="568"/>
      <c r="EE201" s="568"/>
      <c r="EF201" s="568"/>
      <c r="EG201" s="568"/>
      <c r="EH201" s="568"/>
      <c r="EI201" s="568"/>
      <c r="EJ201" s="568"/>
      <c r="EK201" s="568"/>
      <c r="EL201" s="568"/>
      <c r="EM201" s="568"/>
      <c r="EN201" s="568"/>
      <c r="EO201" s="568"/>
      <c r="EP201" s="568"/>
      <c r="EQ201" s="568"/>
      <c r="ER201" s="568"/>
      <c r="ES201" s="568"/>
      <c r="ET201" s="568"/>
      <c r="EU201" s="568"/>
      <c r="EV201" s="568"/>
      <c r="EW201" s="568"/>
      <c r="EX201" s="568"/>
      <c r="EY201" s="568"/>
      <c r="EZ201" s="568"/>
      <c r="FA201" s="568"/>
      <c r="FB201" s="568"/>
      <c r="FC201" s="568"/>
      <c r="FD201" s="568"/>
      <c r="FE201" s="568"/>
      <c r="FF201" s="568"/>
      <c r="FG201" s="568"/>
      <c r="FH201" s="568"/>
      <c r="FI201" s="568"/>
      <c r="FJ201" s="568"/>
      <c r="FK201" s="568"/>
      <c r="FL201" s="568"/>
      <c r="FM201" s="568"/>
      <c r="FN201" s="568"/>
      <c r="FO201" s="568"/>
      <c r="FP201" s="568"/>
      <c r="FQ201" s="568"/>
      <c r="FR201" s="568"/>
      <c r="FS201" s="568"/>
      <c r="FT201" s="568"/>
      <c r="FU201" s="568"/>
      <c r="FV201" s="568"/>
      <c r="FW201" s="568"/>
      <c r="FX201" s="568"/>
      <c r="FY201" s="568"/>
      <c r="FZ201" s="568"/>
      <c r="GA201" s="568"/>
      <c r="GB201" s="568"/>
      <c r="GC201" s="568"/>
      <c r="GD201" s="568"/>
      <c r="GE201" s="568"/>
      <c r="GF201" s="568"/>
      <c r="GG201" s="568"/>
      <c r="GH201" s="568"/>
      <c r="GI201" s="568"/>
      <c r="GJ201" s="568"/>
      <c r="GK201" s="568"/>
      <c r="GL201" s="568"/>
      <c r="GM201" s="568"/>
      <c r="GN201" s="568"/>
      <c r="GO201" s="568"/>
      <c r="GP201" s="568"/>
      <c r="GQ201" s="568"/>
      <c r="GR201" s="568"/>
      <c r="GS201" s="568"/>
      <c r="GT201" s="568"/>
      <c r="GU201" s="568"/>
      <c r="GV201" s="568"/>
      <c r="GW201" s="568"/>
      <c r="GX201" s="568"/>
      <c r="GY201" s="568"/>
      <c r="GZ201" s="568"/>
      <c r="HA201" s="568"/>
      <c r="HB201" s="568"/>
      <c r="HC201" s="568"/>
      <c r="HD201" s="568"/>
      <c r="HE201" s="568"/>
      <c r="HF201" s="568"/>
      <c r="HG201" s="568"/>
      <c r="HH201" s="568"/>
      <c r="HI201" s="568"/>
      <c r="HJ201" s="568"/>
      <c r="HK201" s="568"/>
      <c r="HL201" s="568"/>
      <c r="HM201" s="568"/>
      <c r="HN201" s="568"/>
      <c r="HO201" s="568"/>
      <c r="HP201" s="568"/>
      <c r="HQ201" s="568"/>
      <c r="HR201" s="568"/>
      <c r="HS201" s="568"/>
      <c r="HT201" s="568"/>
      <c r="HU201" s="568"/>
    </row>
    <row r="202" spans="2:229" s="578" customFormat="1">
      <c r="B202" s="591"/>
      <c r="AL202" s="568"/>
      <c r="AM202" s="568"/>
      <c r="AN202" s="568"/>
      <c r="AO202" s="568"/>
      <c r="AP202" s="568"/>
      <c r="AQ202" s="568"/>
      <c r="AR202" s="568"/>
      <c r="AS202" s="568"/>
      <c r="AT202" s="568"/>
      <c r="AU202" s="568"/>
      <c r="AV202" s="568"/>
      <c r="AW202" s="568"/>
      <c r="AX202" s="568"/>
      <c r="AY202" s="568"/>
      <c r="AZ202" s="568"/>
      <c r="BA202" s="568"/>
      <c r="BB202" s="568"/>
      <c r="BC202" s="568"/>
      <c r="BD202" s="568"/>
      <c r="BE202" s="568"/>
      <c r="BF202" s="568"/>
      <c r="BG202" s="568"/>
      <c r="BH202" s="568"/>
      <c r="BI202" s="568"/>
      <c r="BJ202" s="568"/>
      <c r="BK202" s="568"/>
      <c r="BL202" s="568"/>
      <c r="BM202" s="568"/>
      <c r="BN202" s="568"/>
      <c r="BO202" s="568"/>
      <c r="BP202" s="568"/>
      <c r="BQ202" s="568"/>
      <c r="BR202" s="568"/>
      <c r="BS202" s="568"/>
      <c r="BT202" s="568"/>
      <c r="BU202" s="568"/>
      <c r="BV202" s="568"/>
      <c r="BW202" s="568"/>
      <c r="BX202" s="568"/>
      <c r="BY202" s="568"/>
      <c r="BZ202" s="568"/>
      <c r="CA202" s="568"/>
      <c r="CB202" s="568"/>
      <c r="CC202" s="568"/>
      <c r="CD202" s="568"/>
      <c r="CE202" s="568"/>
      <c r="CF202" s="568"/>
      <c r="CG202" s="568"/>
      <c r="CH202" s="568"/>
      <c r="CI202" s="568"/>
      <c r="CJ202" s="568"/>
      <c r="CK202" s="568"/>
      <c r="CL202" s="568"/>
      <c r="CM202" s="568"/>
      <c r="CN202" s="568"/>
      <c r="CO202" s="568"/>
      <c r="CP202" s="568"/>
      <c r="CQ202" s="568"/>
      <c r="CR202" s="568"/>
      <c r="CS202" s="568"/>
      <c r="CT202" s="568"/>
      <c r="CU202" s="568"/>
      <c r="CV202" s="568"/>
      <c r="CW202" s="568"/>
      <c r="CX202" s="568"/>
      <c r="CY202" s="568"/>
      <c r="CZ202" s="568"/>
      <c r="DA202" s="568"/>
      <c r="DB202" s="568"/>
      <c r="DC202" s="568"/>
      <c r="DD202" s="568"/>
      <c r="DE202" s="568"/>
      <c r="DF202" s="568"/>
      <c r="DG202" s="568"/>
      <c r="DH202" s="568"/>
      <c r="DI202" s="568"/>
      <c r="DJ202" s="568"/>
      <c r="DK202" s="568"/>
      <c r="DL202" s="568"/>
      <c r="DM202" s="568"/>
      <c r="DN202" s="568"/>
      <c r="DO202" s="568"/>
      <c r="DP202" s="568"/>
      <c r="DQ202" s="568"/>
      <c r="DR202" s="568"/>
      <c r="DS202" s="568"/>
      <c r="DT202" s="568"/>
      <c r="DU202" s="568"/>
      <c r="DV202" s="568"/>
      <c r="DW202" s="568"/>
      <c r="DX202" s="568"/>
      <c r="DY202" s="568"/>
      <c r="DZ202" s="568"/>
      <c r="EA202" s="568"/>
      <c r="EB202" s="568"/>
      <c r="EC202" s="568"/>
      <c r="ED202" s="568"/>
      <c r="EE202" s="568"/>
      <c r="EF202" s="568"/>
      <c r="EG202" s="568"/>
      <c r="EH202" s="568"/>
      <c r="EI202" s="568"/>
      <c r="EJ202" s="568"/>
      <c r="EK202" s="568"/>
      <c r="EL202" s="568"/>
      <c r="EM202" s="568"/>
      <c r="EN202" s="568"/>
      <c r="EO202" s="568"/>
      <c r="EP202" s="568"/>
      <c r="EQ202" s="568"/>
      <c r="ER202" s="568"/>
      <c r="ES202" s="568"/>
      <c r="ET202" s="568"/>
      <c r="EU202" s="568"/>
      <c r="EV202" s="568"/>
      <c r="EW202" s="568"/>
      <c r="EX202" s="568"/>
      <c r="EY202" s="568"/>
      <c r="EZ202" s="568"/>
      <c r="FA202" s="568"/>
      <c r="FB202" s="568"/>
      <c r="FC202" s="568"/>
      <c r="FD202" s="568"/>
      <c r="FE202" s="568"/>
      <c r="FF202" s="568"/>
      <c r="FG202" s="568"/>
      <c r="FH202" s="568"/>
      <c r="FI202" s="568"/>
      <c r="FJ202" s="568"/>
      <c r="FK202" s="568"/>
      <c r="FL202" s="568"/>
      <c r="FM202" s="568"/>
      <c r="FN202" s="568"/>
      <c r="FO202" s="568"/>
      <c r="FP202" s="568"/>
      <c r="FQ202" s="568"/>
      <c r="FR202" s="568"/>
      <c r="FS202" s="568"/>
      <c r="FT202" s="568"/>
      <c r="FU202" s="568"/>
      <c r="FV202" s="568"/>
      <c r="FW202" s="568"/>
      <c r="FX202" s="568"/>
      <c r="FY202" s="568"/>
      <c r="FZ202" s="568"/>
      <c r="GA202" s="568"/>
      <c r="GB202" s="568"/>
      <c r="GC202" s="568"/>
      <c r="GD202" s="568"/>
      <c r="GE202" s="568"/>
      <c r="GF202" s="568"/>
      <c r="GG202" s="568"/>
      <c r="GH202" s="568"/>
      <c r="GI202" s="568"/>
      <c r="GJ202" s="568"/>
      <c r="GK202" s="568"/>
      <c r="GL202" s="568"/>
      <c r="GM202" s="568"/>
      <c r="GN202" s="568"/>
      <c r="GO202" s="568"/>
      <c r="GP202" s="568"/>
      <c r="GQ202" s="568"/>
      <c r="GR202" s="568"/>
      <c r="GS202" s="568"/>
      <c r="GT202" s="568"/>
      <c r="GU202" s="568"/>
      <c r="GV202" s="568"/>
      <c r="GW202" s="568"/>
      <c r="GX202" s="568"/>
      <c r="GY202" s="568"/>
      <c r="GZ202" s="568"/>
      <c r="HA202" s="568"/>
      <c r="HB202" s="568"/>
      <c r="HC202" s="568"/>
      <c r="HD202" s="568"/>
      <c r="HE202" s="568"/>
      <c r="HF202" s="568"/>
      <c r="HG202" s="568"/>
      <c r="HH202" s="568"/>
      <c r="HI202" s="568"/>
      <c r="HJ202" s="568"/>
      <c r="HK202" s="568"/>
      <c r="HL202" s="568"/>
      <c r="HM202" s="568"/>
      <c r="HN202" s="568"/>
      <c r="HO202" s="568"/>
      <c r="HP202" s="568"/>
      <c r="HQ202" s="568"/>
      <c r="HR202" s="568"/>
      <c r="HS202" s="568"/>
      <c r="HT202" s="568"/>
      <c r="HU202" s="568"/>
    </row>
    <row r="203" spans="2:229" s="578" customFormat="1">
      <c r="B203" s="591"/>
      <c r="AL203" s="568"/>
      <c r="AM203" s="568"/>
      <c r="AN203" s="568"/>
      <c r="AO203" s="568"/>
      <c r="AP203" s="568"/>
      <c r="AQ203" s="568"/>
      <c r="AR203" s="568"/>
      <c r="AS203" s="568"/>
      <c r="AT203" s="568"/>
      <c r="AU203" s="568"/>
      <c r="AV203" s="568"/>
      <c r="AW203" s="568"/>
      <c r="AX203" s="568"/>
      <c r="AY203" s="568"/>
      <c r="AZ203" s="568"/>
      <c r="BA203" s="568"/>
      <c r="BB203" s="568"/>
      <c r="BC203" s="568"/>
      <c r="BD203" s="568"/>
      <c r="BE203" s="568"/>
      <c r="BF203" s="568"/>
      <c r="BG203" s="568"/>
      <c r="BH203" s="568"/>
      <c r="BI203" s="568"/>
      <c r="BJ203" s="568"/>
      <c r="BK203" s="568"/>
      <c r="BL203" s="568"/>
      <c r="BM203" s="568"/>
      <c r="BN203" s="568"/>
      <c r="BO203" s="568"/>
      <c r="BP203" s="568"/>
      <c r="BQ203" s="568"/>
      <c r="BR203" s="568"/>
      <c r="BS203" s="568"/>
      <c r="BT203" s="568"/>
      <c r="BU203" s="568"/>
      <c r="BV203" s="568"/>
      <c r="BW203" s="568"/>
      <c r="BX203" s="568"/>
      <c r="BY203" s="568"/>
      <c r="BZ203" s="568"/>
      <c r="CA203" s="568"/>
      <c r="CB203" s="568"/>
      <c r="CC203" s="568"/>
      <c r="CD203" s="568"/>
      <c r="CE203" s="568"/>
      <c r="CF203" s="568"/>
      <c r="CG203" s="568"/>
      <c r="CH203" s="568"/>
      <c r="CI203" s="568"/>
      <c r="CJ203" s="568"/>
      <c r="CK203" s="568"/>
      <c r="CL203" s="568"/>
      <c r="CM203" s="568"/>
      <c r="CN203" s="568"/>
      <c r="CO203" s="568"/>
      <c r="CP203" s="568"/>
      <c r="CQ203" s="568"/>
      <c r="CR203" s="568"/>
      <c r="CS203" s="568"/>
      <c r="CT203" s="568"/>
      <c r="CU203" s="568"/>
      <c r="CV203" s="568"/>
      <c r="CW203" s="568"/>
      <c r="CX203" s="568"/>
      <c r="CY203" s="568"/>
      <c r="CZ203" s="568"/>
      <c r="DA203" s="568"/>
      <c r="DB203" s="568"/>
      <c r="DC203" s="568"/>
      <c r="DD203" s="568"/>
      <c r="DE203" s="568"/>
      <c r="DF203" s="568"/>
      <c r="DG203" s="568"/>
      <c r="DH203" s="568"/>
      <c r="DI203" s="568"/>
      <c r="DJ203" s="568"/>
      <c r="DK203" s="568"/>
      <c r="DL203" s="568"/>
      <c r="DM203" s="568"/>
      <c r="DN203" s="568"/>
      <c r="DO203" s="568"/>
      <c r="DP203" s="568"/>
      <c r="DQ203" s="568"/>
      <c r="DR203" s="568"/>
      <c r="DS203" s="568"/>
      <c r="DT203" s="568"/>
      <c r="DU203" s="568"/>
      <c r="DV203" s="568"/>
      <c r="DW203" s="568"/>
      <c r="DX203" s="568"/>
      <c r="DY203" s="568"/>
      <c r="DZ203" s="568"/>
      <c r="EA203" s="568"/>
      <c r="EB203" s="568"/>
      <c r="EC203" s="568"/>
      <c r="ED203" s="568"/>
      <c r="EE203" s="568"/>
      <c r="EF203" s="568"/>
      <c r="EG203" s="568"/>
      <c r="EH203" s="568"/>
      <c r="EI203" s="568"/>
      <c r="EJ203" s="568"/>
      <c r="EK203" s="568"/>
      <c r="EL203" s="568"/>
      <c r="EM203" s="568"/>
      <c r="EN203" s="568"/>
      <c r="EO203" s="568"/>
      <c r="EP203" s="568"/>
      <c r="EQ203" s="568"/>
      <c r="ER203" s="568"/>
      <c r="ES203" s="568"/>
      <c r="ET203" s="568"/>
      <c r="EU203" s="568"/>
      <c r="EV203" s="568"/>
      <c r="EW203" s="568"/>
      <c r="EX203" s="568"/>
      <c r="EY203" s="568"/>
      <c r="EZ203" s="568"/>
      <c r="FA203" s="568"/>
      <c r="FB203" s="568"/>
      <c r="FC203" s="568"/>
      <c r="FD203" s="568"/>
      <c r="FE203" s="568"/>
      <c r="FF203" s="568"/>
      <c r="FG203" s="568"/>
      <c r="FH203" s="568"/>
      <c r="FI203" s="568"/>
      <c r="FJ203" s="568"/>
      <c r="FK203" s="568"/>
      <c r="FL203" s="568"/>
      <c r="FM203" s="568"/>
      <c r="FN203" s="568"/>
      <c r="FO203" s="568"/>
      <c r="FP203" s="568"/>
      <c r="FQ203" s="568"/>
      <c r="FR203" s="568"/>
      <c r="FS203" s="568"/>
      <c r="FT203" s="568"/>
      <c r="FU203" s="568"/>
      <c r="FV203" s="568"/>
      <c r="FW203" s="568"/>
      <c r="FX203" s="568"/>
      <c r="FY203" s="568"/>
      <c r="FZ203" s="568"/>
      <c r="GA203" s="568"/>
      <c r="GB203" s="568"/>
      <c r="GC203" s="568"/>
      <c r="GD203" s="568"/>
      <c r="GE203" s="568"/>
      <c r="GF203" s="568"/>
      <c r="GG203" s="568"/>
      <c r="GH203" s="568"/>
      <c r="GI203" s="568"/>
      <c r="GJ203" s="568"/>
      <c r="GK203" s="568"/>
      <c r="GL203" s="568"/>
      <c r="GM203" s="568"/>
      <c r="GN203" s="568"/>
      <c r="GO203" s="568"/>
      <c r="GP203" s="568"/>
      <c r="GQ203" s="568"/>
      <c r="GR203" s="568"/>
      <c r="GS203" s="568"/>
      <c r="GT203" s="568"/>
      <c r="GU203" s="568"/>
      <c r="GV203" s="568"/>
      <c r="GW203" s="568"/>
      <c r="GX203" s="568"/>
      <c r="GY203" s="568"/>
      <c r="GZ203" s="568"/>
      <c r="HA203" s="568"/>
      <c r="HB203" s="568"/>
      <c r="HC203" s="568"/>
      <c r="HD203" s="568"/>
      <c r="HE203" s="568"/>
      <c r="HF203" s="568"/>
      <c r="HG203" s="568"/>
      <c r="HH203" s="568"/>
      <c r="HI203" s="568"/>
      <c r="HJ203" s="568"/>
      <c r="HK203" s="568"/>
      <c r="HL203" s="568"/>
      <c r="HM203" s="568"/>
      <c r="HN203" s="568"/>
      <c r="HO203" s="568"/>
      <c r="HP203" s="568"/>
      <c r="HQ203" s="568"/>
      <c r="HR203" s="568"/>
      <c r="HS203" s="568"/>
      <c r="HT203" s="568"/>
      <c r="HU203" s="568"/>
    </row>
    <row r="204" spans="2:229" s="578" customFormat="1">
      <c r="B204" s="591"/>
      <c r="AL204" s="568"/>
      <c r="AM204" s="568"/>
      <c r="AN204" s="568"/>
      <c r="AO204" s="568"/>
      <c r="AP204" s="568"/>
      <c r="AQ204" s="568"/>
      <c r="AR204" s="568"/>
      <c r="AS204" s="568"/>
      <c r="AT204" s="568"/>
      <c r="AU204" s="568"/>
      <c r="AV204" s="568"/>
      <c r="AW204" s="568"/>
      <c r="AX204" s="568"/>
      <c r="AY204" s="568"/>
      <c r="AZ204" s="568"/>
      <c r="BA204" s="568"/>
      <c r="BB204" s="568"/>
      <c r="BC204" s="568"/>
      <c r="BD204" s="568"/>
      <c r="BE204" s="568"/>
      <c r="BF204" s="568"/>
      <c r="BG204" s="568"/>
      <c r="BH204" s="568"/>
      <c r="BI204" s="568"/>
      <c r="BJ204" s="568"/>
      <c r="BK204" s="568"/>
      <c r="BL204" s="568"/>
      <c r="BM204" s="568"/>
      <c r="BN204" s="568"/>
      <c r="BO204" s="568"/>
      <c r="BP204" s="568"/>
      <c r="BQ204" s="568"/>
      <c r="BR204" s="568"/>
      <c r="BS204" s="568"/>
      <c r="BT204" s="568"/>
      <c r="BU204" s="568"/>
      <c r="BV204" s="568"/>
      <c r="BW204" s="568"/>
      <c r="BX204" s="568"/>
      <c r="BY204" s="568"/>
      <c r="BZ204" s="568"/>
      <c r="CA204" s="568"/>
      <c r="CB204" s="568"/>
      <c r="CC204" s="568"/>
      <c r="CD204" s="568"/>
      <c r="CE204" s="568"/>
      <c r="CF204" s="568"/>
      <c r="CG204" s="568"/>
      <c r="CH204" s="568"/>
      <c r="CI204" s="568"/>
      <c r="CJ204" s="568"/>
      <c r="CK204" s="568"/>
      <c r="CL204" s="568"/>
      <c r="CM204" s="568"/>
      <c r="CN204" s="568"/>
      <c r="CO204" s="568"/>
      <c r="CP204" s="568"/>
      <c r="CQ204" s="568"/>
      <c r="CR204" s="568"/>
      <c r="CS204" s="568"/>
      <c r="CT204" s="568"/>
      <c r="CU204" s="568"/>
      <c r="CV204" s="568"/>
      <c r="CW204" s="568"/>
      <c r="CX204" s="568"/>
      <c r="CY204" s="568"/>
      <c r="CZ204" s="568"/>
      <c r="DA204" s="568"/>
      <c r="DB204" s="568"/>
      <c r="DC204" s="568"/>
      <c r="DD204" s="568"/>
      <c r="DE204" s="568"/>
      <c r="DF204" s="568"/>
      <c r="DG204" s="568"/>
      <c r="DH204" s="568"/>
      <c r="DI204" s="568"/>
      <c r="DJ204" s="568"/>
      <c r="DK204" s="568"/>
      <c r="DL204" s="568"/>
      <c r="DM204" s="568"/>
      <c r="DN204" s="568"/>
      <c r="DO204" s="568"/>
      <c r="DP204" s="568"/>
      <c r="DQ204" s="568"/>
      <c r="DR204" s="568"/>
      <c r="DS204" s="568"/>
      <c r="DT204" s="568"/>
      <c r="DU204" s="568"/>
      <c r="DV204" s="568"/>
      <c r="DW204" s="568"/>
      <c r="DX204" s="568"/>
      <c r="DY204" s="568"/>
      <c r="DZ204" s="568"/>
      <c r="EA204" s="568"/>
      <c r="EB204" s="568"/>
      <c r="EC204" s="568"/>
      <c r="ED204" s="568"/>
      <c r="EE204" s="568"/>
      <c r="EF204" s="568"/>
      <c r="EG204" s="568"/>
      <c r="EH204" s="568"/>
      <c r="EI204" s="568"/>
      <c r="EJ204" s="568"/>
      <c r="EK204" s="568"/>
      <c r="EL204" s="568"/>
      <c r="EM204" s="568"/>
      <c r="EN204" s="568"/>
      <c r="EO204" s="568"/>
      <c r="EP204" s="568"/>
      <c r="EQ204" s="568"/>
      <c r="ER204" s="568"/>
      <c r="ES204" s="568"/>
      <c r="ET204" s="568"/>
      <c r="EU204" s="568"/>
      <c r="EV204" s="568"/>
      <c r="EW204" s="568"/>
      <c r="EX204" s="568"/>
      <c r="EY204" s="568"/>
      <c r="EZ204" s="568"/>
      <c r="FA204" s="568"/>
      <c r="FB204" s="568"/>
      <c r="FC204" s="568"/>
      <c r="FD204" s="568"/>
      <c r="FE204" s="568"/>
      <c r="FF204" s="568"/>
      <c r="FG204" s="568"/>
      <c r="FH204" s="568"/>
      <c r="FI204" s="568"/>
      <c r="FJ204" s="568"/>
      <c r="FK204" s="568"/>
      <c r="FL204" s="568"/>
      <c r="FM204" s="568"/>
      <c r="FN204" s="568"/>
      <c r="FO204" s="568"/>
      <c r="FP204" s="568"/>
      <c r="FQ204" s="568"/>
      <c r="FR204" s="568"/>
      <c r="FS204" s="568"/>
      <c r="FT204" s="568"/>
      <c r="FU204" s="568"/>
      <c r="FV204" s="568"/>
      <c r="FW204" s="568"/>
      <c r="FX204" s="568"/>
      <c r="FY204" s="568"/>
      <c r="FZ204" s="568"/>
      <c r="GA204" s="568"/>
      <c r="GB204" s="568"/>
      <c r="GC204" s="568"/>
      <c r="GD204" s="568"/>
      <c r="GE204" s="568"/>
      <c r="GF204" s="568"/>
      <c r="GG204" s="568"/>
      <c r="GH204" s="568"/>
      <c r="GI204" s="568"/>
      <c r="GJ204" s="568"/>
      <c r="GK204" s="568"/>
      <c r="GL204" s="568"/>
      <c r="GM204" s="568"/>
      <c r="GN204" s="568"/>
      <c r="GO204" s="568"/>
      <c r="GP204" s="568"/>
      <c r="GQ204" s="568"/>
      <c r="GR204" s="568"/>
      <c r="GS204" s="568"/>
      <c r="GT204" s="568"/>
      <c r="GU204" s="568"/>
      <c r="GV204" s="568"/>
      <c r="GW204" s="568"/>
      <c r="GX204" s="568"/>
      <c r="GY204" s="568"/>
      <c r="GZ204" s="568"/>
      <c r="HA204" s="568"/>
      <c r="HB204" s="568"/>
      <c r="HC204" s="568"/>
      <c r="HD204" s="568"/>
      <c r="HE204" s="568"/>
      <c r="HF204" s="568"/>
      <c r="HG204" s="568"/>
      <c r="HH204" s="568"/>
      <c r="HI204" s="568"/>
      <c r="HJ204" s="568"/>
      <c r="HK204" s="568"/>
      <c r="HL204" s="568"/>
      <c r="HM204" s="568"/>
      <c r="HN204" s="568"/>
      <c r="HO204" s="568"/>
      <c r="HP204" s="568"/>
      <c r="HQ204" s="568"/>
      <c r="HR204" s="568"/>
      <c r="HS204" s="568"/>
      <c r="HT204" s="568"/>
      <c r="HU204" s="568"/>
    </row>
    <row r="205" spans="2:229" s="578" customFormat="1">
      <c r="B205" s="591"/>
      <c r="AL205" s="568"/>
      <c r="AM205" s="568"/>
      <c r="AN205" s="568"/>
      <c r="AO205" s="568"/>
      <c r="AP205" s="568"/>
      <c r="AQ205" s="568"/>
      <c r="AR205" s="568"/>
      <c r="AS205" s="568"/>
      <c r="AT205" s="568"/>
      <c r="AU205" s="568"/>
      <c r="AV205" s="568"/>
      <c r="AW205" s="568"/>
      <c r="AX205" s="568"/>
      <c r="AY205" s="568"/>
      <c r="AZ205" s="568"/>
      <c r="BA205" s="568"/>
      <c r="BB205" s="568"/>
      <c r="BC205" s="568"/>
      <c r="BD205" s="568"/>
      <c r="BE205" s="568"/>
      <c r="BF205" s="568"/>
      <c r="BG205" s="568"/>
      <c r="BH205" s="568"/>
      <c r="BI205" s="568"/>
      <c r="BJ205" s="568"/>
      <c r="BK205" s="568"/>
      <c r="BL205" s="568"/>
      <c r="BM205" s="568"/>
      <c r="BN205" s="568"/>
      <c r="BO205" s="568"/>
      <c r="BP205" s="568"/>
      <c r="BQ205" s="568"/>
      <c r="BR205" s="568"/>
      <c r="BS205" s="568"/>
      <c r="BT205" s="568"/>
      <c r="BU205" s="568"/>
      <c r="BV205" s="568"/>
      <c r="BW205" s="568"/>
      <c r="BX205" s="568"/>
      <c r="BY205" s="568"/>
      <c r="BZ205" s="568"/>
      <c r="CA205" s="568"/>
      <c r="CB205" s="568"/>
      <c r="CC205" s="568"/>
      <c r="CD205" s="568"/>
      <c r="CE205" s="568"/>
      <c r="CF205" s="568"/>
      <c r="CG205" s="568"/>
      <c r="CH205" s="568"/>
      <c r="CI205" s="568"/>
      <c r="CJ205" s="568"/>
      <c r="CK205" s="568"/>
      <c r="CL205" s="568"/>
      <c r="CM205" s="568"/>
      <c r="CN205" s="568"/>
      <c r="CO205" s="568"/>
      <c r="CP205" s="568"/>
      <c r="CQ205" s="568"/>
      <c r="CR205" s="568"/>
      <c r="CS205" s="568"/>
      <c r="CT205" s="568"/>
      <c r="CU205" s="568"/>
      <c r="CV205" s="568"/>
      <c r="CW205" s="568"/>
      <c r="CX205" s="568"/>
      <c r="CY205" s="568"/>
      <c r="CZ205" s="568"/>
      <c r="DA205" s="568"/>
      <c r="DB205" s="568"/>
      <c r="DC205" s="568"/>
      <c r="DD205" s="568"/>
      <c r="DE205" s="568"/>
      <c r="DF205" s="568"/>
      <c r="DG205" s="568"/>
      <c r="DH205" s="568"/>
      <c r="DI205" s="568"/>
      <c r="DJ205" s="568"/>
      <c r="DK205" s="568"/>
      <c r="DL205" s="568"/>
      <c r="DM205" s="568"/>
      <c r="DN205" s="568"/>
      <c r="DO205" s="568"/>
      <c r="DP205" s="568"/>
      <c r="DQ205" s="568"/>
      <c r="DR205" s="568"/>
      <c r="DS205" s="568"/>
      <c r="DT205" s="568"/>
      <c r="DU205" s="568"/>
      <c r="DV205" s="568"/>
      <c r="DW205" s="568"/>
      <c r="DX205" s="568"/>
      <c r="DY205" s="568"/>
      <c r="DZ205" s="568"/>
      <c r="EA205" s="568"/>
      <c r="EB205" s="568"/>
      <c r="EC205" s="568"/>
      <c r="ED205" s="568"/>
      <c r="EE205" s="568"/>
      <c r="EF205" s="568"/>
      <c r="EG205" s="568"/>
      <c r="EH205" s="568"/>
      <c r="EI205" s="568"/>
      <c r="EJ205" s="568"/>
      <c r="EK205" s="568"/>
      <c r="EL205" s="568"/>
      <c r="EM205" s="568"/>
      <c r="EN205" s="568"/>
      <c r="EO205" s="568"/>
      <c r="EP205" s="568"/>
      <c r="EQ205" s="568"/>
      <c r="ER205" s="568"/>
      <c r="ES205" s="568"/>
      <c r="ET205" s="568"/>
      <c r="EU205" s="568"/>
      <c r="EV205" s="568"/>
      <c r="EW205" s="568"/>
      <c r="EX205" s="568"/>
      <c r="EY205" s="568"/>
      <c r="EZ205" s="568"/>
      <c r="FA205" s="568"/>
      <c r="FB205" s="568"/>
      <c r="FC205" s="568"/>
      <c r="FD205" s="568"/>
      <c r="FE205" s="568"/>
      <c r="FF205" s="568"/>
      <c r="FG205" s="568"/>
      <c r="FH205" s="568"/>
      <c r="FI205" s="568"/>
      <c r="FJ205" s="568"/>
      <c r="FK205" s="568"/>
      <c r="FL205" s="568"/>
      <c r="FM205" s="568"/>
      <c r="FN205" s="568"/>
      <c r="FO205" s="568"/>
      <c r="FP205" s="568"/>
      <c r="FQ205" s="568"/>
      <c r="FR205" s="568"/>
      <c r="FS205" s="568"/>
      <c r="FT205" s="568"/>
      <c r="FU205" s="568"/>
      <c r="FV205" s="568"/>
      <c r="FW205" s="568"/>
      <c r="FX205" s="568"/>
      <c r="FY205" s="568"/>
      <c r="FZ205" s="568"/>
      <c r="GA205" s="568"/>
      <c r="GB205" s="568"/>
      <c r="GC205" s="568"/>
      <c r="GD205" s="568"/>
      <c r="GE205" s="568"/>
      <c r="GF205" s="568"/>
      <c r="GG205" s="568"/>
      <c r="GH205" s="568"/>
      <c r="GI205" s="568"/>
      <c r="GJ205" s="568"/>
      <c r="GK205" s="568"/>
      <c r="GL205" s="568"/>
      <c r="GM205" s="568"/>
      <c r="GN205" s="568"/>
      <c r="GO205" s="568"/>
      <c r="GP205" s="568"/>
      <c r="GQ205" s="568"/>
      <c r="GR205" s="568"/>
      <c r="GS205" s="568"/>
      <c r="GT205" s="568"/>
      <c r="GU205" s="568"/>
      <c r="GV205" s="568"/>
      <c r="GW205" s="568"/>
      <c r="GX205" s="568"/>
      <c r="GY205" s="568"/>
      <c r="GZ205" s="568"/>
      <c r="HA205" s="568"/>
      <c r="HB205" s="568"/>
      <c r="HC205" s="568"/>
      <c r="HD205" s="568"/>
      <c r="HE205" s="568"/>
      <c r="HF205" s="568"/>
      <c r="HG205" s="568"/>
      <c r="HH205" s="568"/>
      <c r="HI205" s="568"/>
      <c r="HJ205" s="568"/>
      <c r="HK205" s="568"/>
      <c r="HL205" s="568"/>
      <c r="HM205" s="568"/>
      <c r="HN205" s="568"/>
      <c r="HO205" s="568"/>
      <c r="HP205" s="568"/>
      <c r="HQ205" s="568"/>
      <c r="HR205" s="568"/>
      <c r="HS205" s="568"/>
      <c r="HT205" s="568"/>
      <c r="HU205" s="568"/>
    </row>
    <row r="206" spans="2:229" s="578" customFormat="1">
      <c r="B206" s="591"/>
      <c r="AL206" s="568"/>
      <c r="AM206" s="568"/>
      <c r="AN206" s="568"/>
      <c r="AO206" s="568"/>
      <c r="AP206" s="568"/>
      <c r="AQ206" s="568"/>
      <c r="AR206" s="568"/>
      <c r="AS206" s="568"/>
      <c r="AT206" s="568"/>
      <c r="AU206" s="568"/>
      <c r="AV206" s="568"/>
      <c r="AW206" s="568"/>
      <c r="AX206" s="568"/>
      <c r="AY206" s="568"/>
      <c r="AZ206" s="568"/>
      <c r="BA206" s="568"/>
      <c r="BB206" s="568"/>
      <c r="BC206" s="568"/>
      <c r="BD206" s="568"/>
      <c r="BE206" s="568"/>
      <c r="BF206" s="568"/>
      <c r="BG206" s="568"/>
      <c r="BH206" s="568"/>
      <c r="BI206" s="568"/>
      <c r="BJ206" s="568"/>
      <c r="BK206" s="568"/>
      <c r="BL206" s="568"/>
      <c r="BM206" s="568"/>
      <c r="BN206" s="568"/>
      <c r="BO206" s="568"/>
      <c r="BP206" s="568"/>
      <c r="BQ206" s="568"/>
      <c r="BR206" s="568"/>
      <c r="BS206" s="568"/>
      <c r="BT206" s="568"/>
      <c r="BU206" s="568"/>
      <c r="BV206" s="568"/>
      <c r="BW206" s="568"/>
      <c r="BX206" s="568"/>
      <c r="BY206" s="568"/>
      <c r="BZ206" s="568"/>
      <c r="CA206" s="568"/>
      <c r="CB206" s="568"/>
      <c r="CC206" s="568"/>
      <c r="CD206" s="568"/>
      <c r="CE206" s="568"/>
      <c r="CF206" s="568"/>
      <c r="CG206" s="568"/>
      <c r="CH206" s="568"/>
      <c r="CI206" s="568"/>
      <c r="CJ206" s="568"/>
      <c r="CK206" s="568"/>
      <c r="CL206" s="568"/>
      <c r="CM206" s="568"/>
      <c r="CN206" s="568"/>
      <c r="CO206" s="568"/>
      <c r="CP206" s="568"/>
      <c r="CQ206" s="568"/>
      <c r="CR206" s="568"/>
      <c r="CS206" s="568"/>
      <c r="CT206" s="568"/>
      <c r="CU206" s="568"/>
      <c r="CV206" s="568"/>
      <c r="CW206" s="568"/>
      <c r="CX206" s="568"/>
      <c r="CY206" s="568"/>
      <c r="CZ206" s="568"/>
      <c r="DA206" s="568"/>
      <c r="DB206" s="568"/>
      <c r="DC206" s="568"/>
      <c r="DD206" s="568"/>
      <c r="DE206" s="568"/>
      <c r="DF206" s="568"/>
      <c r="DG206" s="568"/>
      <c r="DH206" s="568"/>
      <c r="DI206" s="568"/>
      <c r="DJ206" s="568"/>
      <c r="DK206" s="568"/>
      <c r="DL206" s="568"/>
      <c r="DM206" s="568"/>
      <c r="DN206" s="568"/>
      <c r="DO206" s="568"/>
      <c r="DP206" s="568"/>
      <c r="DQ206" s="568"/>
      <c r="DR206" s="568"/>
      <c r="DS206" s="568"/>
      <c r="DT206" s="568"/>
      <c r="DU206" s="568"/>
      <c r="DV206" s="568"/>
      <c r="DW206" s="568"/>
      <c r="DX206" s="568"/>
      <c r="DY206" s="568"/>
      <c r="DZ206" s="568"/>
      <c r="EA206" s="568"/>
      <c r="EB206" s="568"/>
      <c r="EC206" s="568"/>
      <c r="ED206" s="568"/>
      <c r="EE206" s="568"/>
      <c r="EF206" s="568"/>
      <c r="EG206" s="568"/>
      <c r="EH206" s="568"/>
      <c r="EI206" s="568"/>
      <c r="EJ206" s="568"/>
      <c r="EK206" s="568"/>
      <c r="EL206" s="568"/>
      <c r="EM206" s="568"/>
      <c r="EN206" s="568"/>
      <c r="EO206" s="568"/>
      <c r="EP206" s="568"/>
      <c r="EQ206" s="568"/>
      <c r="ER206" s="568"/>
      <c r="ES206" s="568"/>
      <c r="ET206" s="568"/>
      <c r="EU206" s="568"/>
      <c r="EV206" s="568"/>
      <c r="EW206" s="568"/>
      <c r="EX206" s="568"/>
      <c r="EY206" s="568"/>
      <c r="EZ206" s="568"/>
      <c r="FA206" s="568"/>
      <c r="FB206" s="568"/>
      <c r="FC206" s="568"/>
      <c r="FD206" s="568"/>
      <c r="FE206" s="568"/>
      <c r="FF206" s="568"/>
      <c r="FG206" s="568"/>
      <c r="FH206" s="568"/>
      <c r="FI206" s="568"/>
      <c r="FJ206" s="568"/>
      <c r="FK206" s="568"/>
      <c r="FL206" s="568"/>
      <c r="FM206" s="568"/>
      <c r="FN206" s="568"/>
      <c r="FO206" s="568"/>
      <c r="FP206" s="568"/>
      <c r="FQ206" s="568"/>
      <c r="FR206" s="568"/>
      <c r="FS206" s="568"/>
      <c r="FT206" s="568"/>
      <c r="FU206" s="568"/>
      <c r="FV206" s="568"/>
      <c r="FW206" s="568"/>
      <c r="FX206" s="568"/>
      <c r="FY206" s="568"/>
      <c r="FZ206" s="568"/>
      <c r="GA206" s="568"/>
      <c r="GB206" s="568"/>
      <c r="GC206" s="568"/>
      <c r="GD206" s="568"/>
      <c r="GE206" s="568"/>
      <c r="GF206" s="568"/>
      <c r="GG206" s="568"/>
      <c r="GH206" s="568"/>
      <c r="GI206" s="568"/>
      <c r="GJ206" s="568"/>
      <c r="GK206" s="568"/>
      <c r="GL206" s="568"/>
      <c r="GM206" s="568"/>
      <c r="GN206" s="568"/>
      <c r="GO206" s="568"/>
      <c r="GP206" s="568"/>
      <c r="GQ206" s="568"/>
      <c r="GR206" s="568"/>
      <c r="GS206" s="568"/>
      <c r="GT206" s="568"/>
      <c r="GU206" s="568"/>
      <c r="GV206" s="568"/>
      <c r="GW206" s="568"/>
      <c r="GX206" s="568"/>
      <c r="GY206" s="568"/>
      <c r="GZ206" s="568"/>
      <c r="HA206" s="568"/>
      <c r="HB206" s="568"/>
      <c r="HC206" s="568"/>
      <c r="HD206" s="568"/>
      <c r="HE206" s="568"/>
      <c r="HF206" s="568"/>
      <c r="HG206" s="568"/>
      <c r="HH206" s="568"/>
      <c r="HI206" s="568"/>
      <c r="HJ206" s="568"/>
      <c r="HK206" s="568"/>
      <c r="HL206" s="568"/>
      <c r="HM206" s="568"/>
      <c r="HN206" s="568"/>
      <c r="HO206" s="568"/>
      <c r="HP206" s="568"/>
      <c r="HQ206" s="568"/>
      <c r="HR206" s="568"/>
      <c r="HS206" s="568"/>
      <c r="HT206" s="568"/>
      <c r="HU206" s="568"/>
    </row>
    <row r="207" spans="2:229" s="578" customFormat="1">
      <c r="B207" s="591"/>
      <c r="AL207" s="568"/>
      <c r="AM207" s="568"/>
      <c r="AN207" s="568"/>
      <c r="AO207" s="568"/>
      <c r="AP207" s="568"/>
      <c r="AQ207" s="568"/>
      <c r="AR207" s="568"/>
      <c r="AS207" s="568"/>
      <c r="AT207" s="568"/>
      <c r="AU207" s="568"/>
      <c r="AV207" s="568"/>
      <c r="AW207" s="568"/>
      <c r="AX207" s="568"/>
      <c r="AY207" s="568"/>
      <c r="AZ207" s="568"/>
      <c r="BA207" s="568"/>
      <c r="BB207" s="568"/>
      <c r="BC207" s="568"/>
      <c r="BD207" s="568"/>
      <c r="BE207" s="568"/>
      <c r="BF207" s="568"/>
      <c r="BG207" s="568"/>
      <c r="BH207" s="568"/>
      <c r="BI207" s="568"/>
      <c r="BJ207" s="568"/>
      <c r="BK207" s="568"/>
      <c r="BL207" s="568"/>
      <c r="BM207" s="568"/>
      <c r="BN207" s="568"/>
      <c r="BO207" s="568"/>
      <c r="BP207" s="568"/>
      <c r="BQ207" s="568"/>
      <c r="BR207" s="568"/>
      <c r="BS207" s="568"/>
      <c r="BT207" s="568"/>
      <c r="BU207" s="568"/>
      <c r="BV207" s="568"/>
      <c r="BW207" s="568"/>
      <c r="BX207" s="568"/>
      <c r="BY207" s="568"/>
      <c r="BZ207" s="568"/>
      <c r="CA207" s="568"/>
      <c r="CB207" s="568"/>
      <c r="CC207" s="568"/>
      <c r="CD207" s="568"/>
      <c r="CE207" s="568"/>
      <c r="CF207" s="568"/>
      <c r="CG207" s="568"/>
      <c r="CH207" s="568"/>
      <c r="CI207" s="568"/>
      <c r="CJ207" s="568"/>
      <c r="CK207" s="568"/>
      <c r="CL207" s="568"/>
      <c r="CM207" s="568"/>
      <c r="CN207" s="568"/>
      <c r="CO207" s="568"/>
      <c r="CP207" s="568"/>
      <c r="CQ207" s="568"/>
      <c r="CR207" s="568"/>
      <c r="CS207" s="568"/>
      <c r="CT207" s="568"/>
      <c r="CU207" s="568"/>
      <c r="CV207" s="568"/>
      <c r="CW207" s="568"/>
      <c r="CX207" s="568"/>
      <c r="CY207" s="568"/>
      <c r="CZ207" s="568"/>
      <c r="DA207" s="568"/>
      <c r="DB207" s="568"/>
      <c r="DC207" s="568"/>
      <c r="DD207" s="568"/>
      <c r="DE207" s="568"/>
      <c r="DF207" s="568"/>
      <c r="DG207" s="568"/>
      <c r="DH207" s="568"/>
      <c r="DI207" s="568"/>
      <c r="DJ207" s="568"/>
      <c r="DK207" s="568"/>
      <c r="DL207" s="568"/>
      <c r="DM207" s="568"/>
      <c r="DN207" s="568"/>
      <c r="DO207" s="568"/>
      <c r="DP207" s="568"/>
      <c r="DQ207" s="568"/>
      <c r="DR207" s="568"/>
      <c r="DS207" s="568"/>
      <c r="DT207" s="568"/>
      <c r="DU207" s="568"/>
      <c r="DV207" s="568"/>
      <c r="DW207" s="568"/>
      <c r="DX207" s="568"/>
      <c r="DY207" s="568"/>
      <c r="DZ207" s="568"/>
      <c r="EA207" s="568"/>
      <c r="EB207" s="568"/>
      <c r="EC207" s="568"/>
      <c r="ED207" s="568"/>
      <c r="EE207" s="568"/>
      <c r="EF207" s="568"/>
      <c r="EG207" s="568"/>
      <c r="EH207" s="568"/>
      <c r="EI207" s="568"/>
      <c r="EJ207" s="568"/>
      <c r="EK207" s="568"/>
      <c r="EL207" s="568"/>
      <c r="EM207" s="568"/>
      <c r="EN207" s="568"/>
      <c r="EO207" s="568"/>
      <c r="EP207" s="568"/>
      <c r="EQ207" s="568"/>
      <c r="ER207" s="568"/>
      <c r="ES207" s="568"/>
      <c r="ET207" s="568"/>
      <c r="EU207" s="568"/>
      <c r="EV207" s="568"/>
      <c r="EW207" s="568"/>
      <c r="EX207" s="568"/>
      <c r="EY207" s="568"/>
      <c r="EZ207" s="568"/>
      <c r="FA207" s="568"/>
      <c r="FB207" s="568"/>
      <c r="FC207" s="568"/>
      <c r="FD207" s="568"/>
      <c r="FE207" s="568"/>
      <c r="FF207" s="568"/>
      <c r="FG207" s="568"/>
      <c r="FH207" s="568"/>
      <c r="FI207" s="568"/>
      <c r="FJ207" s="568"/>
      <c r="FK207" s="568"/>
      <c r="FL207" s="568"/>
      <c r="FM207" s="568"/>
      <c r="FN207" s="568"/>
      <c r="FO207" s="568"/>
      <c r="FP207" s="568"/>
      <c r="FQ207" s="568"/>
      <c r="FR207" s="568"/>
      <c r="FS207" s="568"/>
      <c r="FT207" s="568"/>
      <c r="FU207" s="568"/>
      <c r="FV207" s="568"/>
      <c r="FW207" s="568"/>
      <c r="FX207" s="568"/>
      <c r="FY207" s="568"/>
      <c r="FZ207" s="568"/>
      <c r="GA207" s="568"/>
      <c r="GB207" s="568"/>
      <c r="GC207" s="568"/>
      <c r="GD207" s="568"/>
      <c r="GE207" s="568"/>
      <c r="GF207" s="568"/>
      <c r="GG207" s="568"/>
      <c r="GH207" s="568"/>
      <c r="GI207" s="568"/>
      <c r="GJ207" s="568"/>
      <c r="GK207" s="568"/>
      <c r="GL207" s="568"/>
      <c r="GM207" s="568"/>
      <c r="GN207" s="568"/>
      <c r="GO207" s="568"/>
      <c r="GP207" s="568"/>
      <c r="GQ207" s="568"/>
      <c r="GR207" s="568"/>
      <c r="GS207" s="568"/>
      <c r="GT207" s="568"/>
      <c r="GU207" s="568"/>
      <c r="GV207" s="568"/>
      <c r="GW207" s="568"/>
      <c r="GX207" s="568"/>
      <c r="GY207" s="568"/>
      <c r="GZ207" s="568"/>
      <c r="HA207" s="568"/>
      <c r="HB207" s="568"/>
      <c r="HC207" s="568"/>
      <c r="HD207" s="568"/>
      <c r="HE207" s="568"/>
      <c r="HF207" s="568"/>
      <c r="HG207" s="568"/>
      <c r="HH207" s="568"/>
      <c r="HI207" s="568"/>
      <c r="HJ207" s="568"/>
      <c r="HK207" s="568"/>
      <c r="HL207" s="568"/>
      <c r="HM207" s="568"/>
      <c r="HN207" s="568"/>
      <c r="HO207" s="568"/>
      <c r="HP207" s="568"/>
      <c r="HQ207" s="568"/>
      <c r="HR207" s="568"/>
      <c r="HS207" s="568"/>
      <c r="HT207" s="568"/>
      <c r="HU207" s="568"/>
    </row>
    <row r="208" spans="2:229" s="578" customFormat="1">
      <c r="B208" s="591"/>
      <c r="AL208" s="568"/>
      <c r="AM208" s="568"/>
      <c r="AN208" s="568"/>
      <c r="AO208" s="568"/>
      <c r="AP208" s="568"/>
      <c r="AQ208" s="568"/>
      <c r="AR208" s="568"/>
      <c r="AS208" s="568"/>
      <c r="AT208" s="568"/>
      <c r="AU208" s="568"/>
      <c r="AV208" s="568"/>
      <c r="AW208" s="568"/>
      <c r="AX208" s="568"/>
      <c r="AY208" s="568"/>
      <c r="AZ208" s="568"/>
      <c r="BA208" s="568"/>
      <c r="BB208" s="568"/>
      <c r="BC208" s="568"/>
      <c r="BD208" s="568"/>
      <c r="BE208" s="568"/>
      <c r="BF208" s="568"/>
      <c r="BG208" s="568"/>
      <c r="BH208" s="568"/>
      <c r="BI208" s="568"/>
      <c r="BJ208" s="568"/>
      <c r="BK208" s="568"/>
      <c r="BL208" s="568"/>
      <c r="BM208" s="568"/>
      <c r="BN208" s="568"/>
      <c r="BO208" s="568"/>
      <c r="BP208" s="568"/>
      <c r="BQ208" s="568"/>
      <c r="BR208" s="568"/>
      <c r="BS208" s="568"/>
      <c r="BT208" s="568"/>
      <c r="BU208" s="568"/>
      <c r="BV208" s="568"/>
      <c r="BW208" s="568"/>
      <c r="BX208" s="568"/>
      <c r="BY208" s="568"/>
      <c r="BZ208" s="568"/>
      <c r="CA208" s="568"/>
      <c r="CB208" s="568"/>
      <c r="CC208" s="568"/>
      <c r="CD208" s="568"/>
      <c r="CE208" s="568"/>
      <c r="CF208" s="568"/>
      <c r="CG208" s="568"/>
      <c r="CH208" s="568"/>
      <c r="CI208" s="568"/>
      <c r="CJ208" s="568"/>
      <c r="CK208" s="568"/>
      <c r="CL208" s="568"/>
      <c r="CM208" s="568"/>
      <c r="CN208" s="568"/>
      <c r="CO208" s="568"/>
      <c r="CP208" s="568"/>
      <c r="CQ208" s="568"/>
      <c r="CR208" s="568"/>
      <c r="CS208" s="568"/>
      <c r="CT208" s="568"/>
      <c r="CU208" s="568"/>
      <c r="CV208" s="568"/>
      <c r="CW208" s="568"/>
      <c r="CX208" s="568"/>
      <c r="CY208" s="568"/>
      <c r="CZ208" s="568"/>
      <c r="DA208" s="568"/>
      <c r="DB208" s="568"/>
      <c r="DC208" s="568"/>
      <c r="DD208" s="568"/>
      <c r="DE208" s="568"/>
      <c r="DF208" s="568"/>
      <c r="DG208" s="568"/>
      <c r="DH208" s="568"/>
      <c r="DI208" s="568"/>
      <c r="DJ208" s="568"/>
      <c r="DK208" s="568"/>
      <c r="DL208" s="568"/>
      <c r="DM208" s="568"/>
      <c r="DN208" s="568"/>
      <c r="DO208" s="568"/>
      <c r="DP208" s="568"/>
      <c r="DQ208" s="568"/>
      <c r="DR208" s="568"/>
      <c r="DS208" s="568"/>
      <c r="DT208" s="568"/>
      <c r="DU208" s="568"/>
      <c r="DV208" s="568"/>
      <c r="DW208" s="568"/>
      <c r="DX208" s="568"/>
      <c r="DY208" s="568"/>
      <c r="DZ208" s="568"/>
      <c r="EA208" s="568"/>
      <c r="EB208" s="568"/>
      <c r="EC208" s="568"/>
      <c r="ED208" s="568"/>
      <c r="EE208" s="568"/>
      <c r="EF208" s="568"/>
      <c r="EG208" s="568"/>
      <c r="EH208" s="568"/>
      <c r="EI208" s="568"/>
      <c r="EJ208" s="568"/>
      <c r="EK208" s="568"/>
      <c r="EL208" s="568"/>
      <c r="EM208" s="568"/>
      <c r="EN208" s="568"/>
      <c r="EO208" s="568"/>
      <c r="EP208" s="568"/>
      <c r="EQ208" s="568"/>
      <c r="ER208" s="568"/>
      <c r="ES208" s="568"/>
      <c r="ET208" s="568"/>
      <c r="EU208" s="568"/>
      <c r="EV208" s="568"/>
      <c r="EW208" s="568"/>
      <c r="EX208" s="568"/>
      <c r="EY208" s="568"/>
      <c r="EZ208" s="568"/>
      <c r="FA208" s="568"/>
      <c r="FB208" s="568"/>
      <c r="FC208" s="568"/>
      <c r="FD208" s="568"/>
      <c r="FE208" s="568"/>
      <c r="FF208" s="568"/>
      <c r="FG208" s="568"/>
      <c r="FH208" s="568"/>
      <c r="FI208" s="568"/>
      <c r="FJ208" s="568"/>
      <c r="FK208" s="568"/>
      <c r="FL208" s="568"/>
      <c r="FM208" s="568"/>
      <c r="FN208" s="568"/>
      <c r="FO208" s="568"/>
      <c r="FP208" s="568"/>
      <c r="FQ208" s="568"/>
      <c r="FR208" s="568"/>
      <c r="FS208" s="568"/>
      <c r="FT208" s="568"/>
      <c r="FU208" s="568"/>
      <c r="FV208" s="568"/>
      <c r="FW208" s="568"/>
      <c r="FX208" s="568"/>
      <c r="FY208" s="568"/>
      <c r="FZ208" s="568"/>
      <c r="GA208" s="568"/>
      <c r="GB208" s="568"/>
      <c r="GC208" s="568"/>
      <c r="GD208" s="568"/>
      <c r="GE208" s="568"/>
      <c r="GF208" s="568"/>
      <c r="GG208" s="568"/>
      <c r="GH208" s="568"/>
      <c r="GI208" s="568"/>
      <c r="GJ208" s="568"/>
      <c r="GK208" s="568"/>
      <c r="GL208" s="568"/>
      <c r="GM208" s="568"/>
      <c r="GN208" s="568"/>
      <c r="GO208" s="568"/>
      <c r="GP208" s="568"/>
      <c r="GQ208" s="568"/>
      <c r="GR208" s="568"/>
      <c r="GS208" s="568"/>
      <c r="GT208" s="568"/>
      <c r="GU208" s="568"/>
      <c r="GV208" s="568"/>
      <c r="GW208" s="568"/>
      <c r="GX208" s="568"/>
      <c r="GY208" s="568"/>
      <c r="GZ208" s="568"/>
      <c r="HA208" s="568"/>
      <c r="HB208" s="568"/>
      <c r="HC208" s="568"/>
      <c r="HD208" s="568"/>
      <c r="HE208" s="568"/>
      <c r="HF208" s="568"/>
      <c r="HG208" s="568"/>
      <c r="HH208" s="568"/>
      <c r="HI208" s="568"/>
      <c r="HJ208" s="568"/>
      <c r="HK208" s="568"/>
      <c r="HL208" s="568"/>
      <c r="HM208" s="568"/>
      <c r="HN208" s="568"/>
      <c r="HO208" s="568"/>
      <c r="HP208" s="568"/>
      <c r="HQ208" s="568"/>
      <c r="HR208" s="568"/>
      <c r="HS208" s="568"/>
      <c r="HT208" s="568"/>
      <c r="HU208" s="568"/>
    </row>
    <row r="209" spans="2:229" s="578" customFormat="1">
      <c r="B209" s="591"/>
      <c r="AL209" s="568"/>
      <c r="AM209" s="568"/>
      <c r="AN209" s="568"/>
      <c r="AO209" s="568"/>
      <c r="AP209" s="568"/>
      <c r="AQ209" s="568"/>
      <c r="AR209" s="568"/>
      <c r="AS209" s="568"/>
      <c r="AT209" s="568"/>
      <c r="AU209" s="568"/>
      <c r="AV209" s="568"/>
      <c r="AW209" s="568"/>
      <c r="AX209" s="568"/>
      <c r="AY209" s="568"/>
      <c r="AZ209" s="568"/>
      <c r="BA209" s="568"/>
      <c r="BB209" s="568"/>
      <c r="BC209" s="568"/>
      <c r="BD209" s="568"/>
      <c r="BE209" s="568"/>
      <c r="BF209" s="568"/>
      <c r="BG209" s="568"/>
      <c r="BH209" s="568"/>
      <c r="BI209" s="568"/>
      <c r="BJ209" s="568"/>
      <c r="BK209" s="568"/>
      <c r="BL209" s="568"/>
      <c r="BM209" s="568"/>
      <c r="BN209" s="568"/>
      <c r="BO209" s="568"/>
      <c r="BP209" s="568"/>
      <c r="BQ209" s="568"/>
      <c r="BR209" s="568"/>
      <c r="BS209" s="568"/>
      <c r="BT209" s="568"/>
      <c r="BU209" s="568"/>
      <c r="BV209" s="568"/>
      <c r="BW209" s="568"/>
      <c r="BX209" s="568"/>
      <c r="BY209" s="568"/>
      <c r="BZ209" s="568"/>
      <c r="CA209" s="568"/>
      <c r="CB209" s="568"/>
      <c r="CC209" s="568"/>
      <c r="CD209" s="568"/>
      <c r="CE209" s="568"/>
      <c r="CF209" s="568"/>
      <c r="CG209" s="568"/>
      <c r="CH209" s="568"/>
      <c r="CI209" s="568"/>
      <c r="CJ209" s="568"/>
      <c r="CK209" s="568"/>
      <c r="CL209" s="568"/>
      <c r="CM209" s="568"/>
      <c r="CN209" s="568"/>
      <c r="CO209" s="568"/>
      <c r="CP209" s="568"/>
      <c r="CQ209" s="568"/>
      <c r="CR209" s="568"/>
      <c r="CS209" s="568"/>
      <c r="CT209" s="568"/>
      <c r="CU209" s="568"/>
      <c r="CV209" s="568"/>
      <c r="CW209" s="568"/>
      <c r="CX209" s="568"/>
      <c r="CY209" s="568"/>
      <c r="CZ209" s="568"/>
      <c r="DA209" s="568"/>
      <c r="DB209" s="568"/>
      <c r="DC209" s="568"/>
      <c r="DD209" s="568"/>
      <c r="DE209" s="568"/>
      <c r="DF209" s="568"/>
      <c r="DG209" s="568"/>
      <c r="DH209" s="568"/>
      <c r="DI209" s="568"/>
      <c r="DJ209" s="568"/>
      <c r="DK209" s="568"/>
      <c r="DL209" s="568"/>
      <c r="DM209" s="568"/>
      <c r="DN209" s="568"/>
      <c r="DO209" s="568"/>
      <c r="DP209" s="568"/>
      <c r="DQ209" s="568"/>
      <c r="DR209" s="568"/>
      <c r="DS209" s="568"/>
      <c r="DT209" s="568"/>
      <c r="DU209" s="568"/>
      <c r="DV209" s="568"/>
      <c r="DW209" s="568"/>
      <c r="DX209" s="568"/>
      <c r="DY209" s="568"/>
      <c r="DZ209" s="568"/>
      <c r="EA209" s="568"/>
      <c r="EB209" s="568"/>
      <c r="EC209" s="568"/>
      <c r="ED209" s="568"/>
      <c r="EE209" s="568"/>
      <c r="EF209" s="568"/>
      <c r="EG209" s="568"/>
      <c r="EH209" s="568"/>
      <c r="EI209" s="568"/>
      <c r="EJ209" s="568"/>
      <c r="EK209" s="568"/>
      <c r="EL209" s="568"/>
      <c r="EM209" s="568"/>
      <c r="EN209" s="568"/>
      <c r="EO209" s="568"/>
      <c r="EP209" s="568"/>
      <c r="EQ209" s="568"/>
      <c r="ER209" s="568"/>
      <c r="ES209" s="568"/>
      <c r="ET209" s="568"/>
      <c r="EU209" s="568"/>
      <c r="EV209" s="568"/>
      <c r="EW209" s="568"/>
      <c r="EX209" s="568"/>
      <c r="EY209" s="568"/>
      <c r="EZ209" s="568"/>
      <c r="FA209" s="568"/>
      <c r="FB209" s="568"/>
      <c r="FC209" s="568"/>
      <c r="FD209" s="568"/>
      <c r="FE209" s="568"/>
      <c r="FF209" s="568"/>
      <c r="FG209" s="568"/>
      <c r="FH209" s="568"/>
      <c r="FI209" s="568"/>
      <c r="FJ209" s="568"/>
      <c r="FK209" s="568"/>
      <c r="FL209" s="568"/>
      <c r="FM209" s="568"/>
      <c r="FN209" s="568"/>
      <c r="FO209" s="568"/>
      <c r="FP209" s="568"/>
      <c r="FQ209" s="568"/>
      <c r="FR209" s="568"/>
      <c r="FS209" s="568"/>
      <c r="FT209" s="568"/>
      <c r="FU209" s="568"/>
      <c r="FV209" s="568"/>
      <c r="FW209" s="568"/>
      <c r="FX209" s="568"/>
      <c r="FY209" s="568"/>
      <c r="FZ209" s="568"/>
      <c r="GA209" s="568"/>
      <c r="GB209" s="568"/>
      <c r="GC209" s="568"/>
      <c r="GD209" s="568"/>
      <c r="GE209" s="568"/>
      <c r="GF209" s="568"/>
      <c r="GG209" s="568"/>
      <c r="GH209" s="568"/>
      <c r="GI209" s="568"/>
      <c r="GJ209" s="568"/>
      <c r="GK209" s="568"/>
      <c r="GL209" s="568"/>
      <c r="GM209" s="568"/>
      <c r="GN209" s="568"/>
      <c r="GO209" s="568"/>
      <c r="GP209" s="568"/>
      <c r="GQ209" s="568"/>
      <c r="GR209" s="568"/>
      <c r="GS209" s="568"/>
      <c r="GT209" s="568"/>
      <c r="GU209" s="568"/>
      <c r="GV209" s="568"/>
      <c r="GW209" s="568"/>
      <c r="GX209" s="568"/>
      <c r="GY209" s="568"/>
      <c r="GZ209" s="568"/>
      <c r="HA209" s="568"/>
      <c r="HB209" s="568"/>
      <c r="HC209" s="568"/>
      <c r="HD209" s="568"/>
      <c r="HE209" s="568"/>
      <c r="HF209" s="568"/>
      <c r="HG209" s="568"/>
      <c r="HH209" s="568"/>
      <c r="HI209" s="568"/>
      <c r="HJ209" s="568"/>
      <c r="HK209" s="568"/>
      <c r="HL209" s="568"/>
      <c r="HM209" s="568"/>
      <c r="HN209" s="568"/>
      <c r="HO209" s="568"/>
      <c r="HP209" s="568"/>
      <c r="HQ209" s="568"/>
      <c r="HR209" s="568"/>
      <c r="HS209" s="568"/>
      <c r="HT209" s="568"/>
      <c r="HU209" s="568"/>
    </row>
    <row r="210" spans="2:229" s="578" customFormat="1">
      <c r="B210" s="591"/>
      <c r="AL210" s="568"/>
      <c r="AM210" s="568"/>
      <c r="AN210" s="568"/>
      <c r="AO210" s="568"/>
      <c r="AP210" s="568"/>
      <c r="AQ210" s="568"/>
      <c r="AR210" s="568"/>
      <c r="AS210" s="568"/>
      <c r="AT210" s="568"/>
      <c r="AU210" s="568"/>
      <c r="AV210" s="568"/>
      <c r="AW210" s="568"/>
      <c r="AX210" s="568"/>
      <c r="AY210" s="568"/>
      <c r="AZ210" s="568"/>
      <c r="BA210" s="568"/>
      <c r="BB210" s="568"/>
      <c r="BC210" s="568"/>
      <c r="BD210" s="568"/>
      <c r="BE210" s="568"/>
      <c r="BF210" s="568"/>
      <c r="BG210" s="568"/>
      <c r="BH210" s="568"/>
      <c r="BI210" s="568"/>
      <c r="BJ210" s="568"/>
      <c r="BK210" s="568"/>
      <c r="BL210" s="568"/>
      <c r="BM210" s="568"/>
      <c r="BN210" s="568"/>
      <c r="BO210" s="568"/>
      <c r="BP210" s="568"/>
      <c r="BQ210" s="568"/>
      <c r="BR210" s="568"/>
      <c r="BS210" s="568"/>
      <c r="BT210" s="568"/>
      <c r="BU210" s="568"/>
      <c r="BV210" s="568"/>
      <c r="BW210" s="568"/>
      <c r="BX210" s="568"/>
      <c r="BY210" s="568"/>
      <c r="BZ210" s="568"/>
      <c r="CA210" s="568"/>
      <c r="CB210" s="568"/>
      <c r="CC210" s="568"/>
      <c r="CD210" s="568"/>
      <c r="CE210" s="568"/>
      <c r="CF210" s="568"/>
      <c r="CG210" s="568"/>
      <c r="CH210" s="568"/>
      <c r="CI210" s="568"/>
      <c r="CJ210" s="568"/>
      <c r="CK210" s="568"/>
      <c r="CL210" s="568"/>
      <c r="CM210" s="568"/>
      <c r="CN210" s="568"/>
      <c r="CO210" s="568"/>
      <c r="CP210" s="568"/>
      <c r="CQ210" s="568"/>
      <c r="CR210" s="568"/>
      <c r="CS210" s="568"/>
      <c r="CT210" s="568"/>
      <c r="CU210" s="568"/>
      <c r="CV210" s="568"/>
      <c r="CW210" s="568"/>
      <c r="CX210" s="568"/>
      <c r="CY210" s="568"/>
      <c r="CZ210" s="568"/>
      <c r="DA210" s="568"/>
      <c r="DB210" s="568"/>
      <c r="DC210" s="568"/>
      <c r="DD210" s="568"/>
      <c r="DE210" s="568"/>
      <c r="DF210" s="568"/>
      <c r="DG210" s="568"/>
      <c r="DH210" s="568"/>
      <c r="DI210" s="568"/>
      <c r="DJ210" s="568"/>
      <c r="DK210" s="568"/>
      <c r="DL210" s="568"/>
      <c r="DM210" s="568"/>
      <c r="DN210" s="568"/>
      <c r="DO210" s="568"/>
      <c r="DP210" s="568"/>
      <c r="DQ210" s="568"/>
      <c r="DR210" s="568"/>
      <c r="DS210" s="568"/>
      <c r="DT210" s="568"/>
      <c r="DU210" s="568"/>
      <c r="DV210" s="568"/>
      <c r="DW210" s="568"/>
      <c r="DX210" s="568"/>
      <c r="DY210" s="568"/>
      <c r="DZ210" s="568"/>
      <c r="EA210" s="568"/>
      <c r="EB210" s="568"/>
      <c r="EC210" s="568"/>
      <c r="ED210" s="568"/>
      <c r="EE210" s="568"/>
      <c r="EF210" s="568"/>
      <c r="EG210" s="568"/>
      <c r="EH210" s="568"/>
      <c r="EI210" s="568"/>
      <c r="EJ210" s="568"/>
      <c r="EK210" s="568"/>
      <c r="EL210" s="568"/>
      <c r="EM210" s="568"/>
      <c r="EN210" s="568"/>
      <c r="EO210" s="568"/>
      <c r="EP210" s="568"/>
      <c r="EQ210" s="568"/>
      <c r="ER210" s="568"/>
      <c r="ES210" s="568"/>
      <c r="ET210" s="568"/>
      <c r="EU210" s="568"/>
      <c r="EV210" s="568"/>
      <c r="EW210" s="568"/>
      <c r="EX210" s="568"/>
      <c r="EY210" s="568"/>
      <c r="EZ210" s="568"/>
      <c r="FA210" s="568"/>
      <c r="FB210" s="568"/>
      <c r="FC210" s="568"/>
      <c r="FD210" s="568"/>
      <c r="FE210" s="568"/>
      <c r="FF210" s="568"/>
      <c r="FG210" s="568"/>
      <c r="FH210" s="568"/>
      <c r="FI210" s="568"/>
      <c r="FJ210" s="568"/>
      <c r="FK210" s="568"/>
      <c r="FL210" s="568"/>
      <c r="FM210" s="568"/>
      <c r="FN210" s="568"/>
      <c r="FO210" s="568"/>
      <c r="FP210" s="568"/>
      <c r="FQ210" s="568"/>
      <c r="FR210" s="568"/>
      <c r="FS210" s="568"/>
      <c r="FT210" s="568"/>
      <c r="FU210" s="568"/>
      <c r="FV210" s="568"/>
      <c r="FW210" s="568"/>
      <c r="FX210" s="568"/>
      <c r="FY210" s="568"/>
      <c r="FZ210" s="568"/>
      <c r="GA210" s="568"/>
      <c r="GB210" s="568"/>
      <c r="GC210" s="568"/>
      <c r="GD210" s="568"/>
      <c r="GE210" s="568"/>
      <c r="GF210" s="568"/>
      <c r="GG210" s="568"/>
      <c r="GH210" s="568"/>
      <c r="GI210" s="568"/>
      <c r="GJ210" s="568"/>
      <c r="GK210" s="568"/>
      <c r="GL210" s="568"/>
      <c r="GM210" s="568"/>
      <c r="GN210" s="568"/>
      <c r="GO210" s="568"/>
      <c r="GP210" s="568"/>
      <c r="GQ210" s="568"/>
      <c r="GR210" s="568"/>
      <c r="GS210" s="568"/>
      <c r="GT210" s="568"/>
      <c r="GU210" s="568"/>
      <c r="GV210" s="568"/>
      <c r="GW210" s="568"/>
      <c r="GX210" s="568"/>
      <c r="GY210" s="568"/>
      <c r="GZ210" s="568"/>
      <c r="HA210" s="568"/>
      <c r="HB210" s="568"/>
      <c r="HC210" s="568"/>
      <c r="HD210" s="568"/>
      <c r="HE210" s="568"/>
      <c r="HF210" s="568"/>
      <c r="HG210" s="568"/>
      <c r="HH210" s="568"/>
      <c r="HI210" s="568"/>
      <c r="HJ210" s="568"/>
      <c r="HK210" s="568"/>
      <c r="HL210" s="568"/>
      <c r="HM210" s="568"/>
      <c r="HN210" s="568"/>
      <c r="HO210" s="568"/>
      <c r="HP210" s="568"/>
      <c r="HQ210" s="568"/>
      <c r="HR210" s="568"/>
      <c r="HS210" s="568"/>
      <c r="HT210" s="568"/>
      <c r="HU210" s="568"/>
    </row>
    <row r="211" spans="2:229" s="578" customFormat="1">
      <c r="B211" s="591"/>
      <c r="AL211" s="568"/>
      <c r="AM211" s="568"/>
      <c r="AN211" s="568"/>
      <c r="AO211" s="568"/>
      <c r="AP211" s="568"/>
      <c r="AQ211" s="568"/>
      <c r="AR211" s="568"/>
      <c r="AS211" s="568"/>
      <c r="AT211" s="568"/>
      <c r="AU211" s="568"/>
      <c r="AV211" s="568"/>
      <c r="AW211" s="568"/>
      <c r="AX211" s="568"/>
      <c r="AY211" s="568"/>
      <c r="AZ211" s="568"/>
      <c r="BA211" s="568"/>
      <c r="BB211" s="568"/>
      <c r="BC211" s="568"/>
      <c r="BD211" s="568"/>
      <c r="BE211" s="568"/>
      <c r="BF211" s="568"/>
      <c r="BG211" s="568"/>
      <c r="BH211" s="568"/>
      <c r="BI211" s="568"/>
      <c r="BJ211" s="568"/>
      <c r="BK211" s="568"/>
      <c r="BL211" s="568"/>
      <c r="BM211" s="568"/>
      <c r="BN211" s="568"/>
      <c r="BO211" s="568"/>
      <c r="BP211" s="568"/>
      <c r="BQ211" s="568"/>
      <c r="BR211" s="568"/>
      <c r="BS211" s="568"/>
      <c r="BT211" s="568"/>
      <c r="BU211" s="568"/>
      <c r="BV211" s="568"/>
      <c r="BW211" s="568"/>
      <c r="BX211" s="568"/>
      <c r="BY211" s="568"/>
      <c r="BZ211" s="568"/>
      <c r="CA211" s="568"/>
      <c r="CB211" s="568"/>
      <c r="CC211" s="568"/>
      <c r="CD211" s="568"/>
      <c r="CE211" s="568"/>
      <c r="CF211" s="568"/>
      <c r="CG211" s="568"/>
      <c r="CH211" s="568"/>
      <c r="CI211" s="568"/>
      <c r="CJ211" s="568"/>
      <c r="CK211" s="568"/>
      <c r="CL211" s="568"/>
      <c r="CM211" s="568"/>
      <c r="CN211" s="568"/>
      <c r="CO211" s="568"/>
      <c r="CP211" s="568"/>
      <c r="CQ211" s="568"/>
      <c r="CR211" s="568"/>
      <c r="CS211" s="568"/>
      <c r="CT211" s="568"/>
      <c r="CU211" s="568"/>
      <c r="CV211" s="568"/>
      <c r="CW211" s="568"/>
      <c r="CX211" s="568"/>
      <c r="CY211" s="568"/>
      <c r="CZ211" s="568"/>
      <c r="DA211" s="568"/>
      <c r="DB211" s="568"/>
      <c r="DC211" s="568"/>
      <c r="DD211" s="568"/>
      <c r="DE211" s="568"/>
      <c r="DF211" s="568"/>
      <c r="DG211" s="568"/>
      <c r="DH211" s="568"/>
      <c r="DI211" s="568"/>
      <c r="DJ211" s="568"/>
      <c r="DK211" s="568"/>
      <c r="DL211" s="568"/>
      <c r="DM211" s="568"/>
      <c r="DN211" s="568"/>
      <c r="DO211" s="568"/>
      <c r="DP211" s="568"/>
      <c r="DQ211" s="568"/>
      <c r="DR211" s="568"/>
      <c r="DS211" s="568"/>
      <c r="DT211" s="568"/>
      <c r="DU211" s="568"/>
      <c r="DV211" s="568"/>
      <c r="DW211" s="568"/>
      <c r="DX211" s="568"/>
      <c r="DY211" s="568"/>
      <c r="DZ211" s="568"/>
      <c r="EA211" s="568"/>
      <c r="EB211" s="568"/>
      <c r="EC211" s="568"/>
      <c r="ED211" s="568"/>
      <c r="EE211" s="568"/>
      <c r="EF211" s="568"/>
      <c r="EG211" s="568"/>
      <c r="EH211" s="568"/>
      <c r="EI211" s="568"/>
      <c r="EJ211" s="568"/>
      <c r="EK211" s="568"/>
      <c r="EL211" s="568"/>
      <c r="EM211" s="568"/>
      <c r="EN211" s="568"/>
      <c r="EO211" s="568"/>
      <c r="EP211" s="568"/>
      <c r="EQ211" s="568"/>
      <c r="ER211" s="568"/>
      <c r="ES211" s="568"/>
      <c r="ET211" s="568"/>
      <c r="EU211" s="568"/>
      <c r="EV211" s="568"/>
      <c r="EW211" s="568"/>
      <c r="EX211" s="568"/>
      <c r="EY211" s="568"/>
      <c r="EZ211" s="568"/>
      <c r="FA211" s="568"/>
      <c r="FB211" s="568"/>
      <c r="FC211" s="568"/>
      <c r="FD211" s="568"/>
      <c r="FE211" s="568"/>
      <c r="FF211" s="568"/>
      <c r="FG211" s="568"/>
      <c r="FH211" s="568"/>
      <c r="FI211" s="568"/>
      <c r="FJ211" s="568"/>
      <c r="FK211" s="568"/>
      <c r="FL211" s="568"/>
      <c r="FM211" s="568"/>
      <c r="FN211" s="568"/>
      <c r="FO211" s="568"/>
      <c r="FP211" s="568"/>
      <c r="FQ211" s="568"/>
      <c r="FR211" s="568"/>
      <c r="FS211" s="568"/>
      <c r="FT211" s="568"/>
      <c r="FU211" s="568"/>
      <c r="FV211" s="568"/>
      <c r="FW211" s="568"/>
      <c r="FX211" s="568"/>
      <c r="FY211" s="568"/>
      <c r="FZ211" s="568"/>
      <c r="GA211" s="568"/>
      <c r="GB211" s="568"/>
      <c r="GC211" s="568"/>
      <c r="GD211" s="568"/>
      <c r="GE211" s="568"/>
      <c r="GF211" s="568"/>
      <c r="GG211" s="568"/>
      <c r="GH211" s="568"/>
      <c r="GI211" s="568"/>
      <c r="GJ211" s="568"/>
      <c r="GK211" s="568"/>
      <c r="GL211" s="568"/>
      <c r="GM211" s="568"/>
      <c r="GN211" s="568"/>
      <c r="GO211" s="568"/>
      <c r="GP211" s="568"/>
      <c r="GQ211" s="568"/>
      <c r="GR211" s="568"/>
      <c r="GS211" s="568"/>
      <c r="GT211" s="568"/>
      <c r="GU211" s="568"/>
      <c r="GV211" s="568"/>
      <c r="GW211" s="568"/>
      <c r="GX211" s="568"/>
      <c r="GY211" s="568"/>
      <c r="GZ211" s="568"/>
      <c r="HA211" s="568"/>
      <c r="HB211" s="568"/>
      <c r="HC211" s="568"/>
      <c r="HD211" s="568"/>
      <c r="HE211" s="568"/>
      <c r="HF211" s="568"/>
      <c r="HG211" s="568"/>
      <c r="HH211" s="568"/>
      <c r="HI211" s="568"/>
      <c r="HJ211" s="568"/>
      <c r="HK211" s="568"/>
      <c r="HL211" s="568"/>
      <c r="HM211" s="568"/>
      <c r="HN211" s="568"/>
      <c r="HO211" s="568"/>
      <c r="HP211" s="568"/>
      <c r="HQ211" s="568"/>
      <c r="HR211" s="568"/>
      <c r="HS211" s="568"/>
      <c r="HT211" s="568"/>
      <c r="HU211" s="568"/>
    </row>
    <row r="212" spans="2:229" s="578" customFormat="1">
      <c r="B212" s="591"/>
      <c r="AL212" s="568"/>
      <c r="AM212" s="568"/>
      <c r="AN212" s="568"/>
      <c r="AO212" s="568"/>
      <c r="AP212" s="568"/>
      <c r="AQ212" s="568"/>
      <c r="AR212" s="568"/>
      <c r="AS212" s="568"/>
      <c r="AT212" s="568"/>
      <c r="AU212" s="568"/>
      <c r="AV212" s="568"/>
      <c r="AW212" s="568"/>
      <c r="AX212" s="568"/>
      <c r="AY212" s="568"/>
      <c r="AZ212" s="568"/>
      <c r="BA212" s="568"/>
      <c r="BB212" s="568"/>
      <c r="BC212" s="568"/>
      <c r="BD212" s="568"/>
      <c r="BE212" s="568"/>
      <c r="BF212" s="568"/>
      <c r="BG212" s="568"/>
      <c r="BH212" s="568"/>
      <c r="BI212" s="568"/>
      <c r="BJ212" s="568"/>
      <c r="BK212" s="568"/>
      <c r="BL212" s="568"/>
      <c r="BM212" s="568"/>
      <c r="BN212" s="568"/>
      <c r="BO212" s="568"/>
      <c r="BP212" s="568"/>
      <c r="BQ212" s="568"/>
      <c r="BR212" s="568"/>
      <c r="BS212" s="568"/>
      <c r="BT212" s="568"/>
      <c r="BU212" s="568"/>
      <c r="BV212" s="568"/>
      <c r="BW212" s="568"/>
      <c r="BX212" s="568"/>
      <c r="BY212" s="568"/>
      <c r="BZ212" s="568"/>
      <c r="CA212" s="568"/>
      <c r="CB212" s="568"/>
      <c r="CC212" s="568"/>
      <c r="CD212" s="568"/>
      <c r="CE212" s="568"/>
      <c r="CF212" s="568"/>
      <c r="CG212" s="568"/>
      <c r="CH212" s="568"/>
      <c r="CI212" s="568"/>
      <c r="CJ212" s="568"/>
      <c r="CK212" s="568"/>
      <c r="CL212" s="568"/>
      <c r="CM212" s="568"/>
      <c r="CN212" s="568"/>
      <c r="CO212" s="568"/>
      <c r="CP212" s="568"/>
      <c r="CQ212" s="568"/>
      <c r="CR212" s="568"/>
      <c r="CS212" s="568"/>
      <c r="CT212" s="568"/>
      <c r="CU212" s="568"/>
      <c r="CV212" s="568"/>
      <c r="CW212" s="568"/>
      <c r="CX212" s="568"/>
      <c r="CY212" s="568"/>
      <c r="CZ212" s="568"/>
      <c r="DA212" s="568"/>
      <c r="DB212" s="568"/>
      <c r="DC212" s="568"/>
      <c r="DD212" s="568"/>
      <c r="DE212" s="568"/>
      <c r="DF212" s="568"/>
      <c r="DG212" s="568"/>
      <c r="DH212" s="568"/>
      <c r="DI212" s="568"/>
      <c r="DJ212" s="568"/>
      <c r="DK212" s="568"/>
      <c r="DL212" s="568"/>
      <c r="DM212" s="568"/>
      <c r="DN212" s="568"/>
      <c r="DO212" s="568"/>
      <c r="DP212" s="568"/>
      <c r="DQ212" s="568"/>
      <c r="DR212" s="568"/>
      <c r="DS212" s="568"/>
      <c r="DT212" s="568"/>
      <c r="DU212" s="568"/>
      <c r="DV212" s="568"/>
      <c r="DW212" s="568"/>
      <c r="DX212" s="568"/>
      <c r="DY212" s="568"/>
      <c r="DZ212" s="568"/>
      <c r="EA212" s="568"/>
      <c r="EB212" s="568"/>
      <c r="EC212" s="568"/>
      <c r="ED212" s="568"/>
      <c r="EE212" s="568"/>
      <c r="EF212" s="568"/>
      <c r="EG212" s="568"/>
      <c r="EH212" s="568"/>
      <c r="EI212" s="568"/>
      <c r="EJ212" s="568"/>
      <c r="EK212" s="568"/>
      <c r="EL212" s="568"/>
      <c r="EM212" s="568"/>
      <c r="EN212" s="568"/>
      <c r="EO212" s="568"/>
      <c r="EP212" s="568"/>
      <c r="EQ212" s="568"/>
      <c r="ER212" s="568"/>
      <c r="ES212" s="568"/>
      <c r="ET212" s="568"/>
      <c r="EU212" s="568"/>
      <c r="EV212" s="568"/>
      <c r="EW212" s="568"/>
      <c r="EX212" s="568"/>
      <c r="EY212" s="568"/>
      <c r="EZ212" s="568"/>
      <c r="FA212" s="568"/>
      <c r="FB212" s="568"/>
      <c r="FC212" s="568"/>
      <c r="FD212" s="568"/>
      <c r="FE212" s="568"/>
      <c r="FF212" s="568"/>
      <c r="FG212" s="568"/>
      <c r="FH212" s="568"/>
      <c r="FI212" s="568"/>
      <c r="FJ212" s="568"/>
      <c r="FK212" s="568"/>
      <c r="FL212" s="568"/>
      <c r="FM212" s="568"/>
      <c r="FN212" s="568"/>
      <c r="FO212" s="568"/>
      <c r="FP212" s="568"/>
      <c r="FQ212" s="568"/>
      <c r="FR212" s="568"/>
      <c r="FS212" s="568"/>
      <c r="FT212" s="568"/>
      <c r="FU212" s="568"/>
      <c r="FV212" s="568"/>
      <c r="FW212" s="568"/>
      <c r="FX212" s="568"/>
      <c r="FY212" s="568"/>
      <c r="FZ212" s="568"/>
      <c r="GA212" s="568"/>
      <c r="GB212" s="568"/>
      <c r="GC212" s="568"/>
      <c r="GD212" s="568"/>
      <c r="GE212" s="568"/>
      <c r="GF212" s="568"/>
      <c r="GG212" s="568"/>
      <c r="GH212" s="568"/>
      <c r="GI212" s="568"/>
      <c r="GJ212" s="568"/>
      <c r="GK212" s="568"/>
      <c r="GL212" s="568"/>
      <c r="GM212" s="568"/>
      <c r="GN212" s="568"/>
      <c r="GO212" s="568"/>
      <c r="GP212" s="568"/>
      <c r="GQ212" s="568"/>
      <c r="GR212" s="568"/>
      <c r="GS212" s="568"/>
      <c r="GT212" s="568"/>
      <c r="GU212" s="568"/>
      <c r="GV212" s="568"/>
      <c r="GW212" s="568"/>
      <c r="GX212" s="568"/>
      <c r="GY212" s="568"/>
      <c r="GZ212" s="568"/>
      <c r="HA212" s="568"/>
      <c r="HB212" s="568"/>
      <c r="HC212" s="568"/>
      <c r="HD212" s="568"/>
      <c r="HE212" s="568"/>
      <c r="HF212" s="568"/>
      <c r="HG212" s="568"/>
      <c r="HH212" s="568"/>
      <c r="HI212" s="568"/>
      <c r="HJ212" s="568"/>
      <c r="HK212" s="568"/>
      <c r="HL212" s="568"/>
      <c r="HM212" s="568"/>
      <c r="HN212" s="568"/>
      <c r="HO212" s="568"/>
      <c r="HP212" s="568"/>
      <c r="HQ212" s="568"/>
      <c r="HR212" s="568"/>
      <c r="HS212" s="568"/>
      <c r="HT212" s="568"/>
      <c r="HU212" s="568"/>
    </row>
    <row r="213" spans="2:229" s="578" customFormat="1">
      <c r="B213" s="591"/>
      <c r="AL213" s="568"/>
      <c r="AM213" s="568"/>
      <c r="AN213" s="568"/>
      <c r="AO213" s="568"/>
      <c r="AP213" s="568"/>
      <c r="AQ213" s="568"/>
      <c r="AR213" s="568"/>
      <c r="AS213" s="568"/>
      <c r="AT213" s="568"/>
      <c r="AU213" s="568"/>
      <c r="AV213" s="568"/>
      <c r="AW213" s="568"/>
      <c r="AX213" s="568"/>
      <c r="AY213" s="568"/>
      <c r="AZ213" s="568"/>
      <c r="BA213" s="568"/>
      <c r="BB213" s="568"/>
      <c r="BC213" s="568"/>
      <c r="BD213" s="568"/>
      <c r="BE213" s="568"/>
      <c r="BF213" s="568"/>
      <c r="BG213" s="568"/>
      <c r="BH213" s="568"/>
      <c r="BI213" s="568"/>
      <c r="BJ213" s="568"/>
      <c r="BK213" s="568"/>
      <c r="BL213" s="568"/>
      <c r="BM213" s="568"/>
      <c r="BN213" s="568"/>
      <c r="BO213" s="568"/>
      <c r="BP213" s="568"/>
      <c r="BQ213" s="568"/>
      <c r="BR213" s="568"/>
      <c r="BS213" s="568"/>
      <c r="BT213" s="568"/>
      <c r="BU213" s="568"/>
      <c r="BV213" s="568"/>
      <c r="BW213" s="568"/>
      <c r="BX213" s="568"/>
      <c r="BY213" s="568"/>
      <c r="BZ213" s="568"/>
      <c r="CA213" s="568"/>
      <c r="CB213" s="568"/>
      <c r="CC213" s="568"/>
      <c r="CD213" s="568"/>
      <c r="CE213" s="568"/>
      <c r="CF213" s="568"/>
      <c r="CG213" s="568"/>
      <c r="CH213" s="568"/>
      <c r="CI213" s="568"/>
      <c r="CJ213" s="568"/>
      <c r="CK213" s="568"/>
      <c r="CL213" s="568"/>
      <c r="CM213" s="568"/>
      <c r="CN213" s="568"/>
      <c r="CO213" s="568"/>
      <c r="CP213" s="568"/>
      <c r="CQ213" s="568"/>
      <c r="CR213" s="568"/>
      <c r="CS213" s="568"/>
      <c r="CT213" s="568"/>
      <c r="CU213" s="568"/>
      <c r="CV213" s="568"/>
      <c r="CW213" s="568"/>
      <c r="CX213" s="568"/>
      <c r="CY213" s="568"/>
      <c r="CZ213" s="568"/>
      <c r="DA213" s="568"/>
      <c r="DB213" s="568"/>
      <c r="DC213" s="568"/>
      <c r="DD213" s="568"/>
      <c r="DE213" s="568"/>
      <c r="DF213" s="568"/>
      <c r="DG213" s="568"/>
      <c r="DH213" s="568"/>
      <c r="DI213" s="568"/>
      <c r="DJ213" s="568"/>
      <c r="DK213" s="568"/>
      <c r="DL213" s="568"/>
      <c r="DM213" s="568"/>
      <c r="DN213" s="568"/>
      <c r="DO213" s="568"/>
      <c r="DP213" s="568"/>
      <c r="DQ213" s="568"/>
      <c r="DR213" s="568"/>
      <c r="DS213" s="568"/>
      <c r="DT213" s="568"/>
      <c r="DU213" s="568"/>
      <c r="DV213" s="568"/>
      <c r="DW213" s="568"/>
      <c r="DX213" s="568"/>
      <c r="DY213" s="568"/>
      <c r="DZ213" s="568"/>
      <c r="EA213" s="568"/>
      <c r="EB213" s="568"/>
      <c r="EC213" s="568"/>
      <c r="ED213" s="568"/>
      <c r="EE213" s="568"/>
      <c r="EF213" s="568"/>
      <c r="EG213" s="568"/>
      <c r="EH213" s="568"/>
      <c r="EI213" s="568"/>
      <c r="EJ213" s="568"/>
      <c r="EK213" s="568"/>
      <c r="EL213" s="568"/>
      <c r="EM213" s="568"/>
      <c r="EN213" s="568"/>
      <c r="EO213" s="568"/>
      <c r="EP213" s="568"/>
      <c r="EQ213" s="568"/>
      <c r="ER213" s="568"/>
      <c r="ES213" s="568"/>
      <c r="ET213" s="568"/>
      <c r="EU213" s="568"/>
      <c r="EV213" s="568"/>
      <c r="EW213" s="568"/>
      <c r="EX213" s="568"/>
      <c r="EY213" s="568"/>
      <c r="EZ213" s="568"/>
      <c r="FA213" s="568"/>
      <c r="FB213" s="568"/>
      <c r="FC213" s="568"/>
      <c r="FD213" s="568"/>
      <c r="FE213" s="568"/>
      <c r="FF213" s="568"/>
      <c r="FG213" s="568"/>
      <c r="FH213" s="568"/>
      <c r="FI213" s="568"/>
      <c r="FJ213" s="568"/>
      <c r="FK213" s="568"/>
      <c r="FL213" s="568"/>
      <c r="FM213" s="568"/>
      <c r="FN213" s="568"/>
      <c r="FO213" s="568"/>
      <c r="FP213" s="568"/>
      <c r="FQ213" s="568"/>
      <c r="FR213" s="568"/>
      <c r="FS213" s="568"/>
      <c r="FT213" s="568"/>
      <c r="FU213" s="568"/>
      <c r="FV213" s="568"/>
      <c r="FW213" s="568"/>
      <c r="FX213" s="568"/>
      <c r="FY213" s="568"/>
      <c r="FZ213" s="568"/>
      <c r="GA213" s="568"/>
      <c r="GB213" s="568"/>
      <c r="GC213" s="568"/>
      <c r="GD213" s="568"/>
      <c r="GE213" s="568"/>
      <c r="GF213" s="568"/>
      <c r="GG213" s="568"/>
      <c r="GH213" s="568"/>
      <c r="GI213" s="568"/>
      <c r="GJ213" s="568"/>
      <c r="GK213" s="568"/>
      <c r="GL213" s="568"/>
      <c r="GM213" s="568"/>
      <c r="GN213" s="568"/>
      <c r="GO213" s="568"/>
      <c r="GP213" s="568"/>
      <c r="GQ213" s="568"/>
      <c r="GR213" s="568"/>
      <c r="GS213" s="568"/>
      <c r="GT213" s="568"/>
      <c r="GU213" s="568"/>
      <c r="GV213" s="568"/>
      <c r="GW213" s="568"/>
      <c r="GX213" s="568"/>
      <c r="GY213" s="568"/>
      <c r="GZ213" s="568"/>
      <c r="HA213" s="568"/>
      <c r="HB213" s="568"/>
      <c r="HC213" s="568"/>
      <c r="HD213" s="568"/>
      <c r="HE213" s="568"/>
      <c r="HF213" s="568"/>
      <c r="HG213" s="568"/>
      <c r="HH213" s="568"/>
      <c r="HI213" s="568"/>
      <c r="HJ213" s="568"/>
      <c r="HK213" s="568"/>
      <c r="HL213" s="568"/>
      <c r="HM213" s="568"/>
      <c r="HN213" s="568"/>
      <c r="HO213" s="568"/>
      <c r="HP213" s="568"/>
      <c r="HQ213" s="568"/>
      <c r="HR213" s="568"/>
      <c r="HS213" s="568"/>
      <c r="HT213" s="568"/>
      <c r="HU213" s="568"/>
    </row>
    <row r="214" spans="2:229" s="578" customFormat="1">
      <c r="B214" s="591"/>
      <c r="AL214" s="568"/>
      <c r="AM214" s="568"/>
      <c r="AN214" s="568"/>
      <c r="AO214" s="568"/>
      <c r="AP214" s="568"/>
      <c r="AQ214" s="568"/>
      <c r="AR214" s="568"/>
      <c r="AS214" s="568"/>
      <c r="AT214" s="568"/>
      <c r="AU214" s="568"/>
      <c r="AV214" s="568"/>
      <c r="AW214" s="568"/>
      <c r="AX214" s="568"/>
      <c r="AY214" s="568"/>
      <c r="AZ214" s="568"/>
      <c r="BA214" s="568"/>
      <c r="BB214" s="568"/>
      <c r="BC214" s="568"/>
      <c r="BD214" s="568"/>
      <c r="BE214" s="568"/>
      <c r="BF214" s="568"/>
      <c r="BG214" s="568"/>
      <c r="BH214" s="568"/>
      <c r="BI214" s="568"/>
      <c r="BJ214" s="568"/>
      <c r="BK214" s="568"/>
      <c r="BL214" s="568"/>
      <c r="BM214" s="568"/>
      <c r="BN214" s="568"/>
      <c r="BO214" s="568"/>
      <c r="BP214" s="568"/>
      <c r="BQ214" s="568"/>
      <c r="BR214" s="568"/>
      <c r="BS214" s="568"/>
      <c r="BT214" s="568"/>
      <c r="BU214" s="568"/>
      <c r="BV214" s="568"/>
      <c r="BW214" s="568"/>
      <c r="BX214" s="568"/>
      <c r="BY214" s="568"/>
      <c r="BZ214" s="568"/>
      <c r="CA214" s="568"/>
      <c r="CB214" s="568"/>
      <c r="CC214" s="568"/>
      <c r="CD214" s="568"/>
      <c r="CE214" s="568"/>
      <c r="CF214" s="568"/>
      <c r="CG214" s="568"/>
      <c r="CH214" s="568"/>
      <c r="CI214" s="568"/>
      <c r="CJ214" s="568"/>
      <c r="CK214" s="568"/>
      <c r="CL214" s="568"/>
      <c r="CM214" s="568"/>
      <c r="CN214" s="568"/>
      <c r="CO214" s="568"/>
      <c r="CP214" s="568"/>
      <c r="CQ214" s="568"/>
      <c r="CR214" s="568"/>
      <c r="CS214" s="568"/>
      <c r="CT214" s="568"/>
      <c r="CU214" s="568"/>
      <c r="CV214" s="568"/>
      <c r="CW214" s="568"/>
      <c r="CX214" s="568"/>
      <c r="CY214" s="568"/>
      <c r="CZ214" s="568"/>
      <c r="DA214" s="568"/>
      <c r="DB214" s="568"/>
      <c r="DC214" s="568"/>
      <c r="DD214" s="568"/>
      <c r="DE214" s="568"/>
      <c r="DF214" s="568"/>
      <c r="DG214" s="568"/>
      <c r="DH214" s="568"/>
      <c r="DI214" s="568"/>
      <c r="DJ214" s="568"/>
      <c r="DK214" s="568"/>
      <c r="DL214" s="568"/>
      <c r="DM214" s="568"/>
      <c r="DN214" s="568"/>
      <c r="DO214" s="568"/>
      <c r="DP214" s="568"/>
      <c r="DQ214" s="568"/>
      <c r="DR214" s="568"/>
      <c r="DS214" s="568"/>
      <c r="DT214" s="568"/>
      <c r="DU214" s="568"/>
      <c r="DV214" s="568"/>
      <c r="DW214" s="568"/>
      <c r="DX214" s="568"/>
      <c r="DY214" s="568"/>
      <c r="DZ214" s="568"/>
      <c r="EA214" s="568"/>
      <c r="EB214" s="568"/>
      <c r="EC214" s="568"/>
      <c r="ED214" s="568"/>
      <c r="EE214" s="568"/>
      <c r="EF214" s="568"/>
      <c r="EG214" s="568"/>
      <c r="EH214" s="568"/>
      <c r="EI214" s="568"/>
      <c r="EJ214" s="568"/>
      <c r="EK214" s="568"/>
      <c r="EL214" s="568"/>
      <c r="EM214" s="568"/>
      <c r="EN214" s="568"/>
      <c r="EO214" s="568"/>
      <c r="EP214" s="568"/>
      <c r="EQ214" s="568"/>
      <c r="ER214" s="568"/>
      <c r="ES214" s="568"/>
      <c r="ET214" s="568"/>
      <c r="EU214" s="568"/>
      <c r="EV214" s="568"/>
      <c r="EW214" s="568"/>
      <c r="EX214" s="568"/>
      <c r="EY214" s="568"/>
      <c r="EZ214" s="568"/>
      <c r="FA214" s="568"/>
      <c r="FB214" s="568"/>
      <c r="FC214" s="568"/>
      <c r="FD214" s="568"/>
      <c r="FE214" s="568"/>
      <c r="FF214" s="568"/>
      <c r="FG214" s="568"/>
      <c r="FH214" s="568"/>
      <c r="FI214" s="568"/>
      <c r="FJ214" s="568"/>
      <c r="FK214" s="568"/>
      <c r="FL214" s="568"/>
      <c r="FM214" s="568"/>
      <c r="FN214" s="568"/>
      <c r="FO214" s="568"/>
      <c r="FP214" s="568"/>
      <c r="FQ214" s="568"/>
      <c r="FR214" s="568"/>
      <c r="FS214" s="568"/>
      <c r="FT214" s="568"/>
      <c r="FU214" s="568"/>
      <c r="FV214" s="568"/>
      <c r="FW214" s="568"/>
      <c r="FX214" s="568"/>
      <c r="FY214" s="568"/>
      <c r="FZ214" s="568"/>
      <c r="GA214" s="568"/>
      <c r="GB214" s="568"/>
      <c r="GC214" s="568"/>
      <c r="GD214" s="568"/>
      <c r="GE214" s="568"/>
      <c r="GF214" s="568"/>
      <c r="GG214" s="568"/>
      <c r="GH214" s="568"/>
      <c r="GI214" s="568"/>
      <c r="GJ214" s="568"/>
      <c r="GK214" s="568"/>
      <c r="GL214" s="568"/>
      <c r="GM214" s="568"/>
      <c r="GN214" s="568"/>
      <c r="GO214" s="568"/>
      <c r="GP214" s="568"/>
      <c r="GQ214" s="568"/>
      <c r="GR214" s="568"/>
      <c r="GS214" s="568"/>
      <c r="GT214" s="568"/>
      <c r="GU214" s="568"/>
      <c r="GV214" s="568"/>
      <c r="GW214" s="568"/>
      <c r="GX214" s="568"/>
      <c r="GY214" s="568"/>
      <c r="GZ214" s="568"/>
      <c r="HA214" s="568"/>
      <c r="HB214" s="568"/>
      <c r="HC214" s="568"/>
      <c r="HD214" s="568"/>
      <c r="HE214" s="568"/>
      <c r="HF214" s="568"/>
      <c r="HG214" s="568"/>
      <c r="HH214" s="568"/>
      <c r="HI214" s="568"/>
      <c r="HJ214" s="568"/>
      <c r="HK214" s="568"/>
      <c r="HL214" s="568"/>
      <c r="HM214" s="568"/>
      <c r="HN214" s="568"/>
      <c r="HO214" s="568"/>
      <c r="HP214" s="568"/>
      <c r="HQ214" s="568"/>
      <c r="HR214" s="568"/>
      <c r="HS214" s="568"/>
      <c r="HT214" s="568"/>
      <c r="HU214" s="568"/>
    </row>
    <row r="215" spans="2:229" s="578" customFormat="1">
      <c r="B215" s="591"/>
      <c r="AL215" s="568"/>
      <c r="AM215" s="568"/>
      <c r="AN215" s="568"/>
      <c r="AO215" s="568"/>
      <c r="AP215" s="568"/>
      <c r="AQ215" s="568"/>
      <c r="AR215" s="568"/>
      <c r="AS215" s="568"/>
      <c r="AT215" s="568"/>
      <c r="AU215" s="568"/>
      <c r="AV215" s="568"/>
      <c r="AW215" s="568"/>
      <c r="AX215" s="568"/>
      <c r="AY215" s="568"/>
      <c r="AZ215" s="568"/>
      <c r="BA215" s="568"/>
      <c r="BB215" s="568"/>
      <c r="BC215" s="568"/>
      <c r="BD215" s="568"/>
      <c r="BE215" s="568"/>
      <c r="BF215" s="568"/>
      <c r="BG215" s="568"/>
      <c r="BH215" s="568"/>
      <c r="BI215" s="568"/>
      <c r="BJ215" s="568"/>
      <c r="BK215" s="568"/>
      <c r="BL215" s="568"/>
      <c r="BM215" s="568"/>
      <c r="BN215" s="568"/>
      <c r="BO215" s="568"/>
      <c r="BP215" s="568"/>
      <c r="BQ215" s="568"/>
      <c r="BR215" s="568"/>
      <c r="BS215" s="568"/>
      <c r="BT215" s="568"/>
      <c r="BU215" s="568"/>
      <c r="BV215" s="568"/>
      <c r="BW215" s="568"/>
      <c r="BX215" s="568"/>
      <c r="BY215" s="568"/>
      <c r="BZ215" s="568"/>
      <c r="CA215" s="568"/>
      <c r="CB215" s="568"/>
      <c r="CC215" s="568"/>
      <c r="CD215" s="568"/>
      <c r="CE215" s="568"/>
      <c r="CF215" s="568"/>
      <c r="CG215" s="568"/>
      <c r="CH215" s="568"/>
      <c r="CI215" s="568"/>
      <c r="CJ215" s="568"/>
      <c r="CK215" s="568"/>
      <c r="CL215" s="568"/>
      <c r="CM215" s="568"/>
      <c r="CN215" s="568"/>
      <c r="CO215" s="568"/>
      <c r="CP215" s="568"/>
      <c r="CQ215" s="568"/>
      <c r="CR215" s="568"/>
      <c r="CS215" s="568"/>
      <c r="CT215" s="568"/>
      <c r="CU215" s="568"/>
      <c r="CV215" s="568"/>
      <c r="CW215" s="568"/>
      <c r="CX215" s="568"/>
      <c r="CY215" s="568"/>
      <c r="CZ215" s="568"/>
      <c r="DA215" s="568"/>
      <c r="DB215" s="568"/>
      <c r="DC215" s="568"/>
      <c r="DD215" s="568"/>
      <c r="DE215" s="568"/>
      <c r="DF215" s="568"/>
      <c r="DG215" s="568"/>
      <c r="DH215" s="568"/>
      <c r="DI215" s="568"/>
      <c r="DJ215" s="568"/>
      <c r="DK215" s="568"/>
      <c r="DL215" s="568"/>
      <c r="DM215" s="568"/>
      <c r="DN215" s="568"/>
      <c r="DO215" s="568"/>
      <c r="DP215" s="568"/>
      <c r="DQ215" s="568"/>
      <c r="DR215" s="568"/>
      <c r="DS215" s="568"/>
      <c r="DT215" s="568"/>
      <c r="DU215" s="568"/>
      <c r="DV215" s="568"/>
      <c r="DW215" s="568"/>
      <c r="DX215" s="568"/>
      <c r="DY215" s="568"/>
      <c r="DZ215" s="568"/>
      <c r="EA215" s="568"/>
      <c r="EB215" s="568"/>
      <c r="EC215" s="568"/>
      <c r="ED215" s="568"/>
      <c r="EE215" s="568"/>
      <c r="EF215" s="568"/>
      <c r="EG215" s="568"/>
      <c r="EH215" s="568"/>
      <c r="EI215" s="568"/>
      <c r="EJ215" s="568"/>
      <c r="EK215" s="568"/>
      <c r="EL215" s="568"/>
      <c r="EM215" s="568"/>
      <c r="EN215" s="568"/>
      <c r="EO215" s="568"/>
      <c r="EP215" s="568"/>
      <c r="EQ215" s="568"/>
      <c r="ER215" s="568"/>
      <c r="ES215" s="568"/>
      <c r="ET215" s="568"/>
      <c r="EU215" s="568"/>
      <c r="EV215" s="568"/>
      <c r="EW215" s="568"/>
      <c r="EX215" s="568"/>
      <c r="EY215" s="568"/>
      <c r="EZ215" s="568"/>
      <c r="FA215" s="568"/>
      <c r="FB215" s="568"/>
      <c r="FC215" s="568"/>
      <c r="FD215" s="568"/>
      <c r="FE215" s="568"/>
      <c r="FF215" s="568"/>
      <c r="FG215" s="568"/>
      <c r="FH215" s="568"/>
      <c r="FI215" s="568"/>
      <c r="FJ215" s="568"/>
      <c r="FK215" s="568"/>
      <c r="FL215" s="568"/>
      <c r="FM215" s="568"/>
      <c r="FN215" s="568"/>
      <c r="FO215" s="568"/>
      <c r="FP215" s="568"/>
      <c r="FQ215" s="568"/>
      <c r="FR215" s="568"/>
      <c r="FS215" s="568"/>
      <c r="FT215" s="568"/>
      <c r="FU215" s="568"/>
      <c r="FV215" s="568"/>
      <c r="FW215" s="568"/>
      <c r="FX215" s="568"/>
      <c r="FY215" s="568"/>
      <c r="FZ215" s="568"/>
      <c r="GA215" s="568"/>
      <c r="GB215" s="568"/>
      <c r="GC215" s="568"/>
      <c r="GD215" s="568"/>
      <c r="GE215" s="568"/>
      <c r="GF215" s="568"/>
      <c r="GG215" s="568"/>
      <c r="GH215" s="568"/>
      <c r="GI215" s="568"/>
      <c r="GJ215" s="568"/>
      <c r="GK215" s="568"/>
      <c r="GL215" s="568"/>
      <c r="GM215" s="568"/>
      <c r="GN215" s="568"/>
      <c r="GO215" s="568"/>
      <c r="GP215" s="568"/>
      <c r="GQ215" s="568"/>
      <c r="GR215" s="568"/>
      <c r="GS215" s="568"/>
      <c r="GT215" s="568"/>
      <c r="GU215" s="568"/>
      <c r="GV215" s="568"/>
      <c r="GW215" s="568"/>
      <c r="GX215" s="568"/>
      <c r="GY215" s="568"/>
      <c r="GZ215" s="568"/>
      <c r="HA215" s="568"/>
      <c r="HB215" s="568"/>
      <c r="HC215" s="568"/>
      <c r="HD215" s="568"/>
      <c r="HE215" s="568"/>
      <c r="HF215" s="568"/>
      <c r="HG215" s="568"/>
      <c r="HH215" s="568"/>
      <c r="HI215" s="568"/>
      <c r="HJ215" s="568"/>
      <c r="HK215" s="568"/>
      <c r="HL215" s="568"/>
      <c r="HM215" s="568"/>
      <c r="HN215" s="568"/>
      <c r="HO215" s="568"/>
      <c r="HP215" s="568"/>
      <c r="HQ215" s="568"/>
      <c r="HR215" s="568"/>
      <c r="HS215" s="568"/>
      <c r="HT215" s="568"/>
      <c r="HU215" s="568"/>
    </row>
    <row r="216" spans="2:229" s="578" customFormat="1">
      <c r="B216" s="591"/>
      <c r="AL216" s="568"/>
      <c r="AM216" s="568"/>
      <c r="AN216" s="568"/>
      <c r="AO216" s="568"/>
      <c r="AP216" s="568"/>
      <c r="AQ216" s="568"/>
      <c r="AR216" s="568"/>
      <c r="AS216" s="568"/>
      <c r="AT216" s="568"/>
      <c r="AU216" s="568"/>
      <c r="AV216" s="568"/>
      <c r="AW216" s="568"/>
      <c r="AX216" s="568"/>
      <c r="AY216" s="568"/>
      <c r="AZ216" s="568"/>
      <c r="BA216" s="568"/>
      <c r="BB216" s="568"/>
      <c r="BC216" s="568"/>
      <c r="BD216" s="568"/>
      <c r="BE216" s="568"/>
      <c r="BF216" s="568"/>
      <c r="BG216" s="568"/>
      <c r="BH216" s="568"/>
      <c r="BI216" s="568"/>
      <c r="BJ216" s="568"/>
      <c r="BK216" s="568"/>
      <c r="BL216" s="568"/>
      <c r="BM216" s="568"/>
      <c r="BN216" s="568"/>
      <c r="BO216" s="568"/>
      <c r="BP216" s="568"/>
      <c r="BQ216" s="568"/>
      <c r="BR216" s="568"/>
      <c r="BS216" s="568"/>
      <c r="BT216" s="568"/>
      <c r="BU216" s="568"/>
      <c r="BV216" s="568"/>
      <c r="BW216" s="568"/>
      <c r="BX216" s="568"/>
      <c r="BY216" s="568"/>
      <c r="BZ216" s="568"/>
      <c r="CA216" s="568"/>
      <c r="CB216" s="568"/>
      <c r="CC216" s="568"/>
      <c r="CD216" s="568"/>
      <c r="CE216" s="568"/>
      <c r="CF216" s="568"/>
      <c r="CG216" s="568"/>
      <c r="CH216" s="568"/>
      <c r="CI216" s="568"/>
      <c r="CJ216" s="568"/>
      <c r="CK216" s="568"/>
      <c r="CL216" s="568"/>
      <c r="CM216" s="568"/>
      <c r="CN216" s="568"/>
      <c r="CO216" s="568"/>
      <c r="CP216" s="568"/>
      <c r="CQ216" s="568"/>
      <c r="CR216" s="568"/>
      <c r="CS216" s="568"/>
      <c r="CT216" s="568"/>
      <c r="CU216" s="568"/>
      <c r="CV216" s="568"/>
      <c r="CW216" s="568"/>
      <c r="CX216" s="568"/>
      <c r="CY216" s="568"/>
      <c r="CZ216" s="568"/>
      <c r="DA216" s="568"/>
      <c r="DB216" s="568"/>
      <c r="DC216" s="568"/>
      <c r="DD216" s="568"/>
      <c r="DE216" s="568"/>
      <c r="DF216" s="568"/>
      <c r="DG216" s="568"/>
      <c r="DH216" s="568"/>
      <c r="DI216" s="568"/>
      <c r="DJ216" s="568"/>
      <c r="DK216" s="568"/>
      <c r="DL216" s="568"/>
      <c r="DM216" s="568"/>
      <c r="DN216" s="568"/>
      <c r="DO216" s="568"/>
      <c r="DP216" s="568"/>
      <c r="DQ216" s="568"/>
      <c r="DR216" s="568"/>
      <c r="DS216" s="568"/>
      <c r="DT216" s="568"/>
      <c r="DU216" s="568"/>
      <c r="DV216" s="568"/>
      <c r="DW216" s="568"/>
      <c r="DX216" s="568"/>
      <c r="DY216" s="568"/>
      <c r="DZ216" s="568"/>
      <c r="EA216" s="568"/>
      <c r="EB216" s="568"/>
      <c r="EC216" s="568"/>
      <c r="ED216" s="568"/>
      <c r="EE216" s="568"/>
      <c r="EF216" s="568"/>
      <c r="EG216" s="568"/>
      <c r="EH216" s="568"/>
      <c r="EI216" s="568"/>
      <c r="EJ216" s="568"/>
      <c r="EK216" s="568"/>
      <c r="EL216" s="568"/>
      <c r="EM216" s="568"/>
      <c r="EN216" s="568"/>
      <c r="EO216" s="568"/>
      <c r="EP216" s="568"/>
      <c r="EQ216" s="568"/>
      <c r="ER216" s="568"/>
      <c r="ES216" s="568"/>
      <c r="ET216" s="568"/>
      <c r="EU216" s="568"/>
      <c r="EV216" s="568"/>
      <c r="EW216" s="568"/>
      <c r="EX216" s="568"/>
      <c r="EY216" s="568"/>
      <c r="EZ216" s="568"/>
      <c r="FA216" s="568"/>
      <c r="FB216" s="568"/>
      <c r="FC216" s="568"/>
      <c r="FD216" s="568"/>
      <c r="FE216" s="568"/>
      <c r="FF216" s="568"/>
      <c r="FG216" s="568"/>
      <c r="FH216" s="568"/>
      <c r="FI216" s="568"/>
      <c r="FJ216" s="568"/>
      <c r="FK216" s="568"/>
      <c r="FL216" s="568"/>
      <c r="FM216" s="568"/>
      <c r="FN216" s="568"/>
      <c r="FO216" s="568"/>
      <c r="FP216" s="568"/>
      <c r="FQ216" s="568"/>
      <c r="FR216" s="568"/>
      <c r="FS216" s="568"/>
      <c r="FT216" s="568"/>
      <c r="FU216" s="568"/>
      <c r="FV216" s="568"/>
      <c r="FW216" s="568"/>
      <c r="FX216" s="568"/>
      <c r="FY216" s="568"/>
      <c r="FZ216" s="568"/>
      <c r="GA216" s="568"/>
      <c r="GB216" s="568"/>
      <c r="GC216" s="568"/>
      <c r="GD216" s="568"/>
      <c r="GE216" s="568"/>
      <c r="GF216" s="568"/>
      <c r="GG216" s="568"/>
      <c r="GH216" s="568"/>
      <c r="GI216" s="568"/>
      <c r="GJ216" s="568"/>
      <c r="GK216" s="568"/>
      <c r="GL216" s="568"/>
      <c r="GM216" s="568"/>
      <c r="GN216" s="568"/>
      <c r="GO216" s="568"/>
      <c r="GP216" s="568"/>
      <c r="GQ216" s="568"/>
      <c r="GR216" s="568"/>
      <c r="GS216" s="568"/>
      <c r="GT216" s="568"/>
      <c r="GU216" s="568"/>
      <c r="GV216" s="568"/>
      <c r="GW216" s="568"/>
      <c r="GX216" s="568"/>
      <c r="GY216" s="568"/>
      <c r="GZ216" s="568"/>
      <c r="HA216" s="568"/>
      <c r="HB216" s="568"/>
      <c r="HC216" s="568"/>
      <c r="HD216" s="568"/>
      <c r="HE216" s="568"/>
      <c r="HF216" s="568"/>
      <c r="HG216" s="568"/>
      <c r="HH216" s="568"/>
      <c r="HI216" s="568"/>
      <c r="HJ216" s="568"/>
      <c r="HK216" s="568"/>
      <c r="HL216" s="568"/>
      <c r="HM216" s="568"/>
      <c r="HN216" s="568"/>
      <c r="HO216" s="568"/>
      <c r="HP216" s="568"/>
      <c r="HQ216" s="568"/>
      <c r="HR216" s="568"/>
      <c r="HS216" s="568"/>
      <c r="HT216" s="568"/>
      <c r="HU216" s="568"/>
    </row>
    <row r="217" spans="2:229" s="578" customFormat="1">
      <c r="B217" s="591"/>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68"/>
      <c r="DM217" s="568"/>
      <c r="DN217" s="568"/>
      <c r="DO217" s="568"/>
      <c r="DP217" s="568"/>
      <c r="DQ217" s="568"/>
      <c r="DR217" s="568"/>
      <c r="DS217" s="568"/>
      <c r="DT217" s="568"/>
      <c r="DU217" s="568"/>
      <c r="DV217" s="568"/>
      <c r="DW217" s="568"/>
      <c r="DX217" s="568"/>
      <c r="DY217" s="568"/>
      <c r="DZ217" s="568"/>
      <c r="EA217" s="568"/>
      <c r="EB217" s="568"/>
      <c r="EC217" s="568"/>
      <c r="ED217" s="568"/>
      <c r="EE217" s="568"/>
      <c r="EF217" s="568"/>
      <c r="EG217" s="568"/>
      <c r="EH217" s="568"/>
      <c r="EI217" s="568"/>
      <c r="EJ217" s="568"/>
      <c r="EK217" s="568"/>
      <c r="EL217" s="568"/>
      <c r="EM217" s="568"/>
      <c r="EN217" s="568"/>
      <c r="EO217" s="568"/>
      <c r="EP217" s="568"/>
      <c r="EQ217" s="568"/>
      <c r="ER217" s="568"/>
      <c r="ES217" s="568"/>
      <c r="ET217" s="568"/>
      <c r="EU217" s="568"/>
      <c r="EV217" s="568"/>
      <c r="EW217" s="568"/>
      <c r="EX217" s="568"/>
      <c r="EY217" s="568"/>
      <c r="EZ217" s="568"/>
      <c r="FA217" s="568"/>
      <c r="FB217" s="568"/>
      <c r="FC217" s="568"/>
      <c r="FD217" s="568"/>
      <c r="FE217" s="568"/>
      <c r="FF217" s="568"/>
      <c r="FG217" s="568"/>
      <c r="FH217" s="568"/>
      <c r="FI217" s="568"/>
      <c r="FJ217" s="568"/>
      <c r="FK217" s="568"/>
      <c r="FL217" s="568"/>
      <c r="FM217" s="568"/>
      <c r="FN217" s="568"/>
      <c r="FO217" s="568"/>
      <c r="FP217" s="568"/>
      <c r="FQ217" s="568"/>
      <c r="FR217" s="568"/>
      <c r="FS217" s="568"/>
      <c r="FT217" s="568"/>
      <c r="FU217" s="568"/>
      <c r="FV217" s="568"/>
      <c r="FW217" s="568"/>
      <c r="FX217" s="568"/>
      <c r="FY217" s="568"/>
      <c r="FZ217" s="568"/>
      <c r="GA217" s="568"/>
      <c r="GB217" s="568"/>
      <c r="GC217" s="568"/>
      <c r="GD217" s="568"/>
      <c r="GE217" s="568"/>
      <c r="GF217" s="568"/>
      <c r="GG217" s="568"/>
      <c r="GH217" s="568"/>
      <c r="GI217" s="568"/>
      <c r="GJ217" s="568"/>
      <c r="GK217" s="568"/>
      <c r="GL217" s="568"/>
      <c r="GM217" s="568"/>
      <c r="GN217" s="568"/>
      <c r="GO217" s="568"/>
      <c r="GP217" s="568"/>
      <c r="GQ217" s="568"/>
      <c r="GR217" s="568"/>
      <c r="GS217" s="568"/>
      <c r="GT217" s="568"/>
      <c r="GU217" s="568"/>
      <c r="GV217" s="568"/>
      <c r="GW217" s="568"/>
      <c r="GX217" s="568"/>
      <c r="GY217" s="568"/>
      <c r="GZ217" s="568"/>
      <c r="HA217" s="568"/>
      <c r="HB217" s="568"/>
      <c r="HC217" s="568"/>
      <c r="HD217" s="568"/>
      <c r="HE217" s="568"/>
      <c r="HF217" s="568"/>
      <c r="HG217" s="568"/>
      <c r="HH217" s="568"/>
      <c r="HI217" s="568"/>
      <c r="HJ217" s="568"/>
      <c r="HK217" s="568"/>
      <c r="HL217" s="568"/>
      <c r="HM217" s="568"/>
      <c r="HN217" s="568"/>
      <c r="HO217" s="568"/>
      <c r="HP217" s="568"/>
      <c r="HQ217" s="568"/>
      <c r="HR217" s="568"/>
      <c r="HS217" s="568"/>
      <c r="HT217" s="568"/>
      <c r="HU217" s="568"/>
    </row>
    <row r="218" spans="2:229" s="578" customFormat="1">
      <c r="B218" s="591"/>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68"/>
      <c r="DM218" s="568"/>
      <c r="DN218" s="568"/>
      <c r="DO218" s="568"/>
      <c r="DP218" s="568"/>
      <c r="DQ218" s="568"/>
      <c r="DR218" s="568"/>
      <c r="DS218" s="568"/>
      <c r="DT218" s="568"/>
      <c r="DU218" s="568"/>
      <c r="DV218" s="568"/>
      <c r="DW218" s="568"/>
      <c r="DX218" s="568"/>
      <c r="DY218" s="568"/>
      <c r="DZ218" s="568"/>
      <c r="EA218" s="568"/>
      <c r="EB218" s="568"/>
      <c r="EC218" s="568"/>
      <c r="ED218" s="568"/>
      <c r="EE218" s="568"/>
      <c r="EF218" s="568"/>
      <c r="EG218" s="568"/>
      <c r="EH218" s="568"/>
      <c r="EI218" s="568"/>
      <c r="EJ218" s="568"/>
      <c r="EK218" s="568"/>
      <c r="EL218" s="568"/>
      <c r="EM218" s="568"/>
      <c r="EN218" s="568"/>
      <c r="EO218" s="568"/>
      <c r="EP218" s="568"/>
      <c r="EQ218" s="568"/>
      <c r="ER218" s="568"/>
      <c r="ES218" s="568"/>
      <c r="ET218" s="568"/>
      <c r="EU218" s="568"/>
      <c r="EV218" s="568"/>
      <c r="EW218" s="568"/>
      <c r="EX218" s="568"/>
      <c r="EY218" s="568"/>
      <c r="EZ218" s="568"/>
      <c r="FA218" s="568"/>
      <c r="FB218" s="568"/>
      <c r="FC218" s="568"/>
      <c r="FD218" s="568"/>
      <c r="FE218" s="568"/>
      <c r="FF218" s="568"/>
      <c r="FG218" s="568"/>
      <c r="FH218" s="568"/>
      <c r="FI218" s="568"/>
      <c r="FJ218" s="568"/>
      <c r="FK218" s="568"/>
      <c r="FL218" s="568"/>
      <c r="FM218" s="568"/>
      <c r="FN218" s="568"/>
      <c r="FO218" s="568"/>
      <c r="FP218" s="568"/>
      <c r="FQ218" s="568"/>
      <c r="FR218" s="568"/>
      <c r="FS218" s="568"/>
      <c r="FT218" s="568"/>
      <c r="FU218" s="568"/>
      <c r="FV218" s="568"/>
      <c r="FW218" s="568"/>
      <c r="FX218" s="568"/>
      <c r="FY218" s="568"/>
      <c r="FZ218" s="568"/>
      <c r="GA218" s="568"/>
      <c r="GB218" s="568"/>
      <c r="GC218" s="568"/>
      <c r="GD218" s="568"/>
      <c r="GE218" s="568"/>
      <c r="GF218" s="568"/>
      <c r="GG218" s="568"/>
      <c r="GH218" s="568"/>
      <c r="GI218" s="568"/>
      <c r="GJ218" s="568"/>
      <c r="GK218" s="568"/>
      <c r="GL218" s="568"/>
      <c r="GM218" s="568"/>
      <c r="GN218" s="568"/>
      <c r="GO218" s="568"/>
      <c r="GP218" s="568"/>
      <c r="GQ218" s="568"/>
      <c r="GR218" s="568"/>
      <c r="GS218" s="568"/>
      <c r="GT218" s="568"/>
      <c r="GU218" s="568"/>
      <c r="GV218" s="568"/>
      <c r="GW218" s="568"/>
      <c r="GX218" s="568"/>
      <c r="GY218" s="568"/>
      <c r="GZ218" s="568"/>
      <c r="HA218" s="568"/>
      <c r="HB218" s="568"/>
      <c r="HC218" s="568"/>
      <c r="HD218" s="568"/>
      <c r="HE218" s="568"/>
      <c r="HF218" s="568"/>
      <c r="HG218" s="568"/>
      <c r="HH218" s="568"/>
      <c r="HI218" s="568"/>
      <c r="HJ218" s="568"/>
      <c r="HK218" s="568"/>
      <c r="HL218" s="568"/>
      <c r="HM218" s="568"/>
      <c r="HN218" s="568"/>
      <c r="HO218" s="568"/>
      <c r="HP218" s="568"/>
      <c r="HQ218" s="568"/>
      <c r="HR218" s="568"/>
      <c r="HS218" s="568"/>
      <c r="HT218" s="568"/>
      <c r="HU218" s="568"/>
    </row>
    <row r="219" spans="2:229" s="578" customFormat="1">
      <c r="B219" s="591"/>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68"/>
      <c r="DM219" s="568"/>
      <c r="DN219" s="568"/>
      <c r="DO219" s="568"/>
      <c r="DP219" s="568"/>
      <c r="DQ219" s="568"/>
      <c r="DR219" s="568"/>
      <c r="DS219" s="568"/>
      <c r="DT219" s="568"/>
      <c r="DU219" s="568"/>
      <c r="DV219" s="568"/>
      <c r="DW219" s="568"/>
      <c r="DX219" s="568"/>
      <c r="DY219" s="568"/>
      <c r="DZ219" s="568"/>
      <c r="EA219" s="568"/>
      <c r="EB219" s="568"/>
      <c r="EC219" s="568"/>
      <c r="ED219" s="568"/>
      <c r="EE219" s="568"/>
      <c r="EF219" s="568"/>
      <c r="EG219" s="568"/>
      <c r="EH219" s="568"/>
      <c r="EI219" s="568"/>
      <c r="EJ219" s="568"/>
      <c r="EK219" s="568"/>
      <c r="EL219" s="568"/>
      <c r="EM219" s="568"/>
      <c r="EN219" s="568"/>
      <c r="EO219" s="568"/>
      <c r="EP219" s="568"/>
      <c r="EQ219" s="568"/>
      <c r="ER219" s="568"/>
      <c r="ES219" s="568"/>
      <c r="ET219" s="568"/>
      <c r="EU219" s="568"/>
      <c r="EV219" s="568"/>
      <c r="EW219" s="568"/>
      <c r="EX219" s="568"/>
      <c r="EY219" s="568"/>
      <c r="EZ219" s="568"/>
      <c r="FA219" s="568"/>
      <c r="FB219" s="568"/>
      <c r="FC219" s="568"/>
      <c r="FD219" s="568"/>
      <c r="FE219" s="568"/>
      <c r="FF219" s="568"/>
      <c r="FG219" s="568"/>
      <c r="FH219" s="568"/>
      <c r="FI219" s="568"/>
      <c r="FJ219" s="568"/>
      <c r="FK219" s="568"/>
      <c r="FL219" s="568"/>
      <c r="FM219" s="568"/>
      <c r="FN219" s="568"/>
      <c r="FO219" s="568"/>
      <c r="FP219" s="568"/>
      <c r="FQ219" s="568"/>
      <c r="FR219" s="568"/>
      <c r="FS219" s="568"/>
      <c r="FT219" s="568"/>
      <c r="FU219" s="568"/>
      <c r="FV219" s="568"/>
      <c r="FW219" s="568"/>
      <c r="FX219" s="568"/>
      <c r="FY219" s="568"/>
      <c r="FZ219" s="568"/>
      <c r="GA219" s="568"/>
      <c r="GB219" s="568"/>
      <c r="GC219" s="568"/>
      <c r="GD219" s="568"/>
      <c r="GE219" s="568"/>
      <c r="GF219" s="568"/>
      <c r="GG219" s="568"/>
      <c r="GH219" s="568"/>
      <c r="GI219" s="568"/>
      <c r="GJ219" s="568"/>
      <c r="GK219" s="568"/>
      <c r="GL219" s="568"/>
      <c r="GM219" s="568"/>
      <c r="GN219" s="568"/>
      <c r="GO219" s="568"/>
      <c r="GP219" s="568"/>
      <c r="GQ219" s="568"/>
      <c r="GR219" s="568"/>
      <c r="GS219" s="568"/>
      <c r="GT219" s="568"/>
      <c r="GU219" s="568"/>
      <c r="GV219" s="568"/>
      <c r="GW219" s="568"/>
      <c r="GX219" s="568"/>
      <c r="GY219" s="568"/>
      <c r="GZ219" s="568"/>
      <c r="HA219" s="568"/>
      <c r="HB219" s="568"/>
      <c r="HC219" s="568"/>
      <c r="HD219" s="568"/>
      <c r="HE219" s="568"/>
      <c r="HF219" s="568"/>
      <c r="HG219" s="568"/>
      <c r="HH219" s="568"/>
      <c r="HI219" s="568"/>
      <c r="HJ219" s="568"/>
      <c r="HK219" s="568"/>
      <c r="HL219" s="568"/>
      <c r="HM219" s="568"/>
      <c r="HN219" s="568"/>
      <c r="HO219" s="568"/>
      <c r="HP219" s="568"/>
      <c r="HQ219" s="568"/>
      <c r="HR219" s="568"/>
      <c r="HS219" s="568"/>
      <c r="HT219" s="568"/>
      <c r="HU219" s="568"/>
    </row>
    <row r="220" spans="2:229" s="578" customFormat="1">
      <c r="B220" s="591"/>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68"/>
      <c r="DM220" s="568"/>
      <c r="DN220" s="568"/>
      <c r="DO220" s="568"/>
      <c r="DP220" s="568"/>
      <c r="DQ220" s="568"/>
      <c r="DR220" s="568"/>
      <c r="DS220" s="568"/>
      <c r="DT220" s="568"/>
      <c r="DU220" s="568"/>
      <c r="DV220" s="568"/>
      <c r="DW220" s="568"/>
      <c r="DX220" s="568"/>
      <c r="DY220" s="568"/>
      <c r="DZ220" s="568"/>
      <c r="EA220" s="568"/>
      <c r="EB220" s="568"/>
      <c r="EC220" s="568"/>
      <c r="ED220" s="568"/>
      <c r="EE220" s="568"/>
      <c r="EF220" s="568"/>
      <c r="EG220" s="568"/>
      <c r="EH220" s="568"/>
      <c r="EI220" s="568"/>
      <c r="EJ220" s="568"/>
      <c r="EK220" s="568"/>
      <c r="EL220" s="568"/>
      <c r="EM220" s="568"/>
      <c r="EN220" s="568"/>
      <c r="EO220" s="568"/>
      <c r="EP220" s="568"/>
      <c r="EQ220" s="568"/>
      <c r="ER220" s="568"/>
      <c r="ES220" s="568"/>
      <c r="ET220" s="568"/>
      <c r="EU220" s="568"/>
      <c r="EV220" s="568"/>
      <c r="EW220" s="568"/>
      <c r="EX220" s="568"/>
      <c r="EY220" s="568"/>
      <c r="EZ220" s="568"/>
      <c r="FA220" s="568"/>
      <c r="FB220" s="568"/>
      <c r="FC220" s="568"/>
      <c r="FD220" s="568"/>
      <c r="FE220" s="568"/>
      <c r="FF220" s="568"/>
      <c r="FG220" s="568"/>
      <c r="FH220" s="568"/>
      <c r="FI220" s="568"/>
      <c r="FJ220" s="568"/>
      <c r="FK220" s="568"/>
      <c r="FL220" s="568"/>
      <c r="FM220" s="568"/>
      <c r="FN220" s="568"/>
      <c r="FO220" s="568"/>
      <c r="FP220" s="568"/>
      <c r="FQ220" s="568"/>
      <c r="FR220" s="568"/>
      <c r="FS220" s="568"/>
      <c r="FT220" s="568"/>
      <c r="FU220" s="568"/>
      <c r="FV220" s="568"/>
      <c r="FW220" s="568"/>
      <c r="FX220" s="568"/>
      <c r="FY220" s="568"/>
      <c r="FZ220" s="568"/>
      <c r="GA220" s="568"/>
      <c r="GB220" s="568"/>
      <c r="GC220" s="568"/>
      <c r="GD220" s="568"/>
      <c r="GE220" s="568"/>
      <c r="GF220" s="568"/>
      <c r="GG220" s="568"/>
      <c r="GH220" s="568"/>
      <c r="GI220" s="568"/>
      <c r="GJ220" s="568"/>
      <c r="GK220" s="568"/>
      <c r="GL220" s="568"/>
      <c r="GM220" s="568"/>
      <c r="GN220" s="568"/>
      <c r="GO220" s="568"/>
      <c r="GP220" s="568"/>
      <c r="GQ220" s="568"/>
      <c r="GR220" s="568"/>
      <c r="GS220" s="568"/>
      <c r="GT220" s="568"/>
      <c r="GU220" s="568"/>
      <c r="GV220" s="568"/>
      <c r="GW220" s="568"/>
      <c r="GX220" s="568"/>
      <c r="GY220" s="568"/>
      <c r="GZ220" s="568"/>
      <c r="HA220" s="568"/>
      <c r="HB220" s="568"/>
      <c r="HC220" s="568"/>
      <c r="HD220" s="568"/>
      <c r="HE220" s="568"/>
      <c r="HF220" s="568"/>
      <c r="HG220" s="568"/>
      <c r="HH220" s="568"/>
      <c r="HI220" s="568"/>
      <c r="HJ220" s="568"/>
      <c r="HK220" s="568"/>
      <c r="HL220" s="568"/>
      <c r="HM220" s="568"/>
      <c r="HN220" s="568"/>
      <c r="HO220" s="568"/>
      <c r="HP220" s="568"/>
      <c r="HQ220" s="568"/>
      <c r="HR220" s="568"/>
      <c r="HS220" s="568"/>
      <c r="HT220" s="568"/>
      <c r="HU220" s="568"/>
    </row>
    <row r="221" spans="2:229" s="578" customFormat="1">
      <c r="B221" s="591"/>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68"/>
      <c r="DM221" s="568"/>
      <c r="DN221" s="568"/>
      <c r="DO221" s="568"/>
      <c r="DP221" s="568"/>
      <c r="DQ221" s="568"/>
      <c r="DR221" s="568"/>
      <c r="DS221" s="568"/>
      <c r="DT221" s="568"/>
      <c r="DU221" s="568"/>
      <c r="DV221" s="568"/>
      <c r="DW221" s="568"/>
      <c r="DX221" s="568"/>
      <c r="DY221" s="568"/>
      <c r="DZ221" s="568"/>
      <c r="EA221" s="568"/>
      <c r="EB221" s="568"/>
      <c r="EC221" s="568"/>
      <c r="ED221" s="568"/>
      <c r="EE221" s="568"/>
      <c r="EF221" s="568"/>
      <c r="EG221" s="568"/>
      <c r="EH221" s="568"/>
      <c r="EI221" s="568"/>
      <c r="EJ221" s="568"/>
      <c r="EK221" s="568"/>
      <c r="EL221" s="568"/>
      <c r="EM221" s="568"/>
      <c r="EN221" s="568"/>
      <c r="EO221" s="568"/>
      <c r="EP221" s="568"/>
      <c r="EQ221" s="568"/>
      <c r="ER221" s="568"/>
      <c r="ES221" s="568"/>
      <c r="ET221" s="568"/>
      <c r="EU221" s="568"/>
      <c r="EV221" s="568"/>
      <c r="EW221" s="568"/>
      <c r="EX221" s="568"/>
      <c r="EY221" s="568"/>
      <c r="EZ221" s="568"/>
      <c r="FA221" s="568"/>
      <c r="FB221" s="568"/>
      <c r="FC221" s="568"/>
      <c r="FD221" s="568"/>
      <c r="FE221" s="568"/>
      <c r="FF221" s="568"/>
      <c r="FG221" s="568"/>
      <c r="FH221" s="568"/>
      <c r="FI221" s="568"/>
      <c r="FJ221" s="568"/>
      <c r="FK221" s="568"/>
      <c r="FL221" s="568"/>
      <c r="FM221" s="568"/>
      <c r="FN221" s="568"/>
      <c r="FO221" s="568"/>
      <c r="FP221" s="568"/>
      <c r="FQ221" s="568"/>
      <c r="FR221" s="568"/>
      <c r="FS221" s="568"/>
      <c r="FT221" s="568"/>
      <c r="FU221" s="568"/>
      <c r="FV221" s="568"/>
      <c r="FW221" s="568"/>
      <c r="FX221" s="568"/>
      <c r="FY221" s="568"/>
      <c r="FZ221" s="568"/>
      <c r="GA221" s="568"/>
      <c r="GB221" s="568"/>
      <c r="GC221" s="568"/>
      <c r="GD221" s="568"/>
      <c r="GE221" s="568"/>
      <c r="GF221" s="568"/>
      <c r="GG221" s="568"/>
      <c r="GH221" s="568"/>
      <c r="GI221" s="568"/>
      <c r="GJ221" s="568"/>
      <c r="GK221" s="568"/>
      <c r="GL221" s="568"/>
      <c r="GM221" s="568"/>
      <c r="GN221" s="568"/>
      <c r="GO221" s="568"/>
      <c r="GP221" s="568"/>
      <c r="GQ221" s="568"/>
      <c r="GR221" s="568"/>
      <c r="GS221" s="568"/>
      <c r="GT221" s="568"/>
      <c r="GU221" s="568"/>
      <c r="GV221" s="568"/>
      <c r="GW221" s="568"/>
      <c r="GX221" s="568"/>
      <c r="GY221" s="568"/>
      <c r="GZ221" s="568"/>
      <c r="HA221" s="568"/>
      <c r="HB221" s="568"/>
      <c r="HC221" s="568"/>
      <c r="HD221" s="568"/>
      <c r="HE221" s="568"/>
      <c r="HF221" s="568"/>
      <c r="HG221" s="568"/>
      <c r="HH221" s="568"/>
      <c r="HI221" s="568"/>
      <c r="HJ221" s="568"/>
      <c r="HK221" s="568"/>
      <c r="HL221" s="568"/>
      <c r="HM221" s="568"/>
      <c r="HN221" s="568"/>
      <c r="HO221" s="568"/>
      <c r="HP221" s="568"/>
      <c r="HQ221" s="568"/>
      <c r="HR221" s="568"/>
      <c r="HS221" s="568"/>
      <c r="HT221" s="568"/>
      <c r="HU221" s="568"/>
    </row>
    <row r="222" spans="2:229" s="578" customFormat="1">
      <c r="B222" s="591"/>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68"/>
      <c r="DM222" s="568"/>
      <c r="DN222" s="568"/>
      <c r="DO222" s="568"/>
      <c r="DP222" s="568"/>
      <c r="DQ222" s="568"/>
      <c r="DR222" s="568"/>
      <c r="DS222" s="568"/>
      <c r="DT222" s="568"/>
      <c r="DU222" s="568"/>
      <c r="DV222" s="568"/>
      <c r="DW222" s="568"/>
      <c r="DX222" s="568"/>
      <c r="DY222" s="568"/>
      <c r="DZ222" s="568"/>
      <c r="EA222" s="568"/>
      <c r="EB222" s="568"/>
      <c r="EC222" s="568"/>
      <c r="ED222" s="568"/>
      <c r="EE222" s="568"/>
      <c r="EF222" s="568"/>
      <c r="EG222" s="568"/>
      <c r="EH222" s="568"/>
      <c r="EI222" s="568"/>
      <c r="EJ222" s="568"/>
      <c r="EK222" s="568"/>
      <c r="EL222" s="568"/>
      <c r="EM222" s="568"/>
      <c r="EN222" s="568"/>
      <c r="EO222" s="568"/>
      <c r="EP222" s="568"/>
      <c r="EQ222" s="568"/>
      <c r="ER222" s="568"/>
      <c r="ES222" s="568"/>
      <c r="ET222" s="568"/>
      <c r="EU222" s="568"/>
      <c r="EV222" s="568"/>
      <c r="EW222" s="568"/>
      <c r="EX222" s="568"/>
      <c r="EY222" s="568"/>
      <c r="EZ222" s="568"/>
      <c r="FA222" s="568"/>
      <c r="FB222" s="568"/>
      <c r="FC222" s="568"/>
      <c r="FD222" s="568"/>
      <c r="FE222" s="568"/>
      <c r="FF222" s="568"/>
      <c r="FG222" s="568"/>
      <c r="FH222" s="568"/>
      <c r="FI222" s="568"/>
      <c r="FJ222" s="568"/>
      <c r="FK222" s="568"/>
      <c r="FL222" s="568"/>
      <c r="FM222" s="568"/>
      <c r="FN222" s="568"/>
      <c r="FO222" s="568"/>
      <c r="FP222" s="568"/>
      <c r="FQ222" s="568"/>
      <c r="FR222" s="568"/>
      <c r="FS222" s="568"/>
      <c r="FT222" s="568"/>
      <c r="FU222" s="568"/>
      <c r="FV222" s="568"/>
      <c r="FW222" s="568"/>
      <c r="FX222" s="568"/>
      <c r="FY222" s="568"/>
      <c r="FZ222" s="568"/>
      <c r="GA222" s="568"/>
      <c r="GB222" s="568"/>
      <c r="GC222" s="568"/>
      <c r="GD222" s="568"/>
      <c r="GE222" s="568"/>
      <c r="GF222" s="568"/>
      <c r="GG222" s="568"/>
      <c r="GH222" s="568"/>
      <c r="GI222" s="568"/>
      <c r="GJ222" s="568"/>
      <c r="GK222" s="568"/>
      <c r="GL222" s="568"/>
      <c r="GM222" s="568"/>
      <c r="GN222" s="568"/>
      <c r="GO222" s="568"/>
      <c r="GP222" s="568"/>
      <c r="GQ222" s="568"/>
      <c r="GR222" s="568"/>
      <c r="GS222" s="568"/>
      <c r="GT222" s="568"/>
      <c r="GU222" s="568"/>
      <c r="GV222" s="568"/>
      <c r="GW222" s="568"/>
      <c r="GX222" s="568"/>
      <c r="GY222" s="568"/>
      <c r="GZ222" s="568"/>
      <c r="HA222" s="568"/>
      <c r="HB222" s="568"/>
      <c r="HC222" s="568"/>
      <c r="HD222" s="568"/>
      <c r="HE222" s="568"/>
      <c r="HF222" s="568"/>
      <c r="HG222" s="568"/>
      <c r="HH222" s="568"/>
      <c r="HI222" s="568"/>
      <c r="HJ222" s="568"/>
      <c r="HK222" s="568"/>
      <c r="HL222" s="568"/>
      <c r="HM222" s="568"/>
      <c r="HN222" s="568"/>
      <c r="HO222" s="568"/>
      <c r="HP222" s="568"/>
      <c r="HQ222" s="568"/>
      <c r="HR222" s="568"/>
      <c r="HS222" s="568"/>
      <c r="HT222" s="568"/>
      <c r="HU222" s="568"/>
    </row>
    <row r="223" spans="2:229" s="578" customFormat="1">
      <c r="B223" s="591"/>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68"/>
      <c r="DM223" s="568"/>
      <c r="DN223" s="568"/>
      <c r="DO223" s="568"/>
      <c r="DP223" s="568"/>
      <c r="DQ223" s="568"/>
      <c r="DR223" s="568"/>
      <c r="DS223" s="568"/>
      <c r="DT223" s="568"/>
      <c r="DU223" s="568"/>
      <c r="DV223" s="568"/>
      <c r="DW223" s="568"/>
      <c r="DX223" s="568"/>
      <c r="DY223" s="568"/>
      <c r="DZ223" s="568"/>
      <c r="EA223" s="568"/>
      <c r="EB223" s="568"/>
      <c r="EC223" s="568"/>
      <c r="ED223" s="568"/>
      <c r="EE223" s="568"/>
      <c r="EF223" s="568"/>
      <c r="EG223" s="568"/>
      <c r="EH223" s="568"/>
      <c r="EI223" s="568"/>
      <c r="EJ223" s="568"/>
      <c r="EK223" s="568"/>
      <c r="EL223" s="568"/>
      <c r="EM223" s="568"/>
      <c r="EN223" s="568"/>
      <c r="EO223" s="568"/>
      <c r="EP223" s="568"/>
      <c r="EQ223" s="568"/>
      <c r="ER223" s="568"/>
      <c r="ES223" s="568"/>
      <c r="ET223" s="568"/>
      <c r="EU223" s="568"/>
      <c r="EV223" s="568"/>
      <c r="EW223" s="568"/>
      <c r="EX223" s="568"/>
      <c r="EY223" s="568"/>
      <c r="EZ223" s="568"/>
      <c r="FA223" s="568"/>
      <c r="FB223" s="568"/>
      <c r="FC223" s="568"/>
      <c r="FD223" s="568"/>
      <c r="FE223" s="568"/>
      <c r="FF223" s="568"/>
      <c r="FG223" s="568"/>
      <c r="FH223" s="568"/>
      <c r="FI223" s="568"/>
      <c r="FJ223" s="568"/>
      <c r="FK223" s="568"/>
      <c r="FL223" s="568"/>
      <c r="FM223" s="568"/>
      <c r="FN223" s="568"/>
      <c r="FO223" s="568"/>
      <c r="FP223" s="568"/>
      <c r="FQ223" s="568"/>
      <c r="FR223" s="568"/>
      <c r="FS223" s="568"/>
      <c r="FT223" s="568"/>
      <c r="FU223" s="568"/>
      <c r="FV223" s="568"/>
      <c r="FW223" s="568"/>
      <c r="FX223" s="568"/>
      <c r="FY223" s="568"/>
      <c r="FZ223" s="568"/>
      <c r="GA223" s="568"/>
      <c r="GB223" s="568"/>
      <c r="GC223" s="568"/>
      <c r="GD223" s="568"/>
      <c r="GE223" s="568"/>
      <c r="GF223" s="568"/>
      <c r="GG223" s="568"/>
      <c r="GH223" s="568"/>
      <c r="GI223" s="568"/>
      <c r="GJ223" s="568"/>
      <c r="GK223" s="568"/>
      <c r="GL223" s="568"/>
      <c r="GM223" s="568"/>
      <c r="GN223" s="568"/>
      <c r="GO223" s="568"/>
      <c r="GP223" s="568"/>
      <c r="GQ223" s="568"/>
      <c r="GR223" s="568"/>
      <c r="GS223" s="568"/>
      <c r="GT223" s="568"/>
      <c r="GU223" s="568"/>
      <c r="GV223" s="568"/>
      <c r="GW223" s="568"/>
      <c r="GX223" s="568"/>
      <c r="GY223" s="568"/>
      <c r="GZ223" s="568"/>
      <c r="HA223" s="568"/>
      <c r="HB223" s="568"/>
      <c r="HC223" s="568"/>
      <c r="HD223" s="568"/>
      <c r="HE223" s="568"/>
      <c r="HF223" s="568"/>
      <c r="HG223" s="568"/>
      <c r="HH223" s="568"/>
      <c r="HI223" s="568"/>
      <c r="HJ223" s="568"/>
      <c r="HK223" s="568"/>
      <c r="HL223" s="568"/>
      <c r="HM223" s="568"/>
      <c r="HN223" s="568"/>
      <c r="HO223" s="568"/>
      <c r="HP223" s="568"/>
      <c r="HQ223" s="568"/>
      <c r="HR223" s="568"/>
      <c r="HS223" s="568"/>
      <c r="HT223" s="568"/>
      <c r="HU223" s="568"/>
    </row>
    <row r="224" spans="2:229" s="578" customFormat="1">
      <c r="B224" s="591"/>
      <c r="AL224" s="568"/>
      <c r="AM224" s="568"/>
      <c r="AN224" s="568"/>
      <c r="AO224" s="568"/>
      <c r="AP224" s="568"/>
      <c r="AQ224" s="568"/>
      <c r="AR224" s="568"/>
      <c r="AS224" s="568"/>
      <c r="AT224" s="568"/>
      <c r="AU224" s="568"/>
      <c r="AV224" s="568"/>
      <c r="AW224" s="568"/>
      <c r="AX224" s="568"/>
      <c r="AY224" s="568"/>
      <c r="AZ224" s="568"/>
      <c r="BA224" s="568"/>
      <c r="BB224" s="568"/>
      <c r="BC224" s="568"/>
      <c r="BD224" s="568"/>
      <c r="BE224" s="568"/>
      <c r="BF224" s="568"/>
      <c r="BG224" s="568"/>
      <c r="BH224" s="568"/>
      <c r="BI224" s="568"/>
      <c r="BJ224" s="568"/>
      <c r="BK224" s="568"/>
      <c r="BL224" s="568"/>
      <c r="BM224" s="568"/>
      <c r="BN224" s="568"/>
      <c r="BO224" s="568"/>
      <c r="BP224" s="568"/>
      <c r="BQ224" s="568"/>
      <c r="BR224" s="568"/>
      <c r="BS224" s="568"/>
      <c r="BT224" s="568"/>
      <c r="BU224" s="568"/>
      <c r="BV224" s="568"/>
      <c r="BW224" s="568"/>
      <c r="BX224" s="568"/>
      <c r="BY224" s="568"/>
      <c r="BZ224" s="568"/>
      <c r="CA224" s="568"/>
      <c r="CB224" s="568"/>
      <c r="CC224" s="568"/>
      <c r="CD224" s="568"/>
      <c r="CE224" s="568"/>
      <c r="CF224" s="568"/>
      <c r="CG224" s="568"/>
      <c r="CH224" s="568"/>
      <c r="CI224" s="568"/>
      <c r="CJ224" s="568"/>
      <c r="CK224" s="568"/>
      <c r="CL224" s="568"/>
      <c r="CM224" s="568"/>
      <c r="CN224" s="568"/>
      <c r="CO224" s="568"/>
      <c r="CP224" s="568"/>
      <c r="CQ224" s="568"/>
      <c r="CR224" s="568"/>
      <c r="CS224" s="568"/>
      <c r="CT224" s="568"/>
      <c r="CU224" s="568"/>
      <c r="CV224" s="568"/>
      <c r="CW224" s="568"/>
      <c r="CX224" s="568"/>
      <c r="CY224" s="568"/>
      <c r="CZ224" s="568"/>
      <c r="DA224" s="568"/>
      <c r="DB224" s="568"/>
      <c r="DC224" s="568"/>
      <c r="DD224" s="568"/>
      <c r="DE224" s="568"/>
      <c r="DF224" s="568"/>
      <c r="DG224" s="568"/>
      <c r="DH224" s="568"/>
      <c r="DI224" s="568"/>
      <c r="DJ224" s="568"/>
      <c r="DK224" s="568"/>
      <c r="DL224" s="568"/>
      <c r="DM224" s="568"/>
      <c r="DN224" s="568"/>
      <c r="DO224" s="568"/>
      <c r="DP224" s="568"/>
      <c r="DQ224" s="568"/>
      <c r="DR224" s="568"/>
      <c r="DS224" s="568"/>
      <c r="DT224" s="568"/>
      <c r="DU224" s="568"/>
      <c r="DV224" s="568"/>
      <c r="DW224" s="568"/>
      <c r="DX224" s="568"/>
      <c r="DY224" s="568"/>
      <c r="DZ224" s="568"/>
      <c r="EA224" s="568"/>
      <c r="EB224" s="568"/>
      <c r="EC224" s="568"/>
      <c r="ED224" s="568"/>
      <c r="EE224" s="568"/>
      <c r="EF224" s="568"/>
      <c r="EG224" s="568"/>
      <c r="EH224" s="568"/>
      <c r="EI224" s="568"/>
      <c r="EJ224" s="568"/>
      <c r="EK224" s="568"/>
      <c r="EL224" s="568"/>
      <c r="EM224" s="568"/>
      <c r="EN224" s="568"/>
      <c r="EO224" s="568"/>
      <c r="EP224" s="568"/>
      <c r="EQ224" s="568"/>
      <c r="ER224" s="568"/>
      <c r="ES224" s="568"/>
      <c r="ET224" s="568"/>
      <c r="EU224" s="568"/>
      <c r="EV224" s="568"/>
      <c r="EW224" s="568"/>
      <c r="EX224" s="568"/>
      <c r="EY224" s="568"/>
      <c r="EZ224" s="568"/>
      <c r="FA224" s="568"/>
      <c r="FB224" s="568"/>
      <c r="FC224" s="568"/>
      <c r="FD224" s="568"/>
      <c r="FE224" s="568"/>
      <c r="FF224" s="568"/>
      <c r="FG224" s="568"/>
      <c r="FH224" s="568"/>
      <c r="FI224" s="568"/>
      <c r="FJ224" s="568"/>
      <c r="FK224" s="568"/>
      <c r="FL224" s="568"/>
      <c r="FM224" s="568"/>
      <c r="FN224" s="568"/>
      <c r="FO224" s="568"/>
      <c r="FP224" s="568"/>
      <c r="FQ224" s="568"/>
      <c r="FR224" s="568"/>
      <c r="FS224" s="568"/>
      <c r="FT224" s="568"/>
      <c r="FU224" s="568"/>
      <c r="FV224" s="568"/>
      <c r="FW224" s="568"/>
      <c r="FX224" s="568"/>
      <c r="FY224" s="568"/>
      <c r="FZ224" s="568"/>
      <c r="GA224" s="568"/>
      <c r="GB224" s="568"/>
      <c r="GC224" s="568"/>
      <c r="GD224" s="568"/>
      <c r="GE224" s="568"/>
      <c r="GF224" s="568"/>
      <c r="GG224" s="568"/>
      <c r="GH224" s="568"/>
      <c r="GI224" s="568"/>
      <c r="GJ224" s="568"/>
      <c r="GK224" s="568"/>
      <c r="GL224" s="568"/>
      <c r="GM224" s="568"/>
      <c r="GN224" s="568"/>
      <c r="GO224" s="568"/>
      <c r="GP224" s="568"/>
      <c r="GQ224" s="568"/>
      <c r="GR224" s="568"/>
      <c r="GS224" s="568"/>
      <c r="GT224" s="568"/>
      <c r="GU224" s="568"/>
      <c r="GV224" s="568"/>
      <c r="GW224" s="568"/>
      <c r="GX224" s="568"/>
      <c r="GY224" s="568"/>
      <c r="GZ224" s="568"/>
      <c r="HA224" s="568"/>
      <c r="HB224" s="568"/>
      <c r="HC224" s="568"/>
      <c r="HD224" s="568"/>
      <c r="HE224" s="568"/>
      <c r="HF224" s="568"/>
      <c r="HG224" s="568"/>
      <c r="HH224" s="568"/>
      <c r="HI224" s="568"/>
      <c r="HJ224" s="568"/>
      <c r="HK224" s="568"/>
      <c r="HL224" s="568"/>
      <c r="HM224" s="568"/>
      <c r="HN224" s="568"/>
      <c r="HO224" s="568"/>
      <c r="HP224" s="568"/>
      <c r="HQ224" s="568"/>
      <c r="HR224" s="568"/>
      <c r="HS224" s="568"/>
      <c r="HT224" s="568"/>
      <c r="HU224" s="568"/>
    </row>
    <row r="225" spans="2:229" s="578" customFormat="1">
      <c r="B225" s="591"/>
      <c r="AL225" s="568"/>
      <c r="AM225" s="568"/>
      <c r="AN225" s="568"/>
      <c r="AO225" s="568"/>
      <c r="AP225" s="568"/>
      <c r="AQ225" s="568"/>
      <c r="AR225" s="568"/>
      <c r="AS225" s="568"/>
      <c r="AT225" s="568"/>
      <c r="AU225" s="568"/>
      <c r="AV225" s="568"/>
      <c r="AW225" s="568"/>
      <c r="AX225" s="568"/>
      <c r="AY225" s="568"/>
      <c r="AZ225" s="568"/>
      <c r="BA225" s="568"/>
      <c r="BB225" s="568"/>
      <c r="BC225" s="568"/>
      <c r="BD225" s="568"/>
      <c r="BE225" s="568"/>
      <c r="BF225" s="568"/>
      <c r="BG225" s="568"/>
      <c r="BH225" s="568"/>
      <c r="BI225" s="568"/>
      <c r="BJ225" s="568"/>
      <c r="BK225" s="568"/>
      <c r="BL225" s="568"/>
      <c r="BM225" s="568"/>
      <c r="BN225" s="568"/>
      <c r="BO225" s="568"/>
      <c r="BP225" s="568"/>
      <c r="BQ225" s="568"/>
      <c r="BR225" s="568"/>
      <c r="BS225" s="568"/>
      <c r="BT225" s="568"/>
      <c r="BU225" s="568"/>
      <c r="BV225" s="568"/>
      <c r="BW225" s="568"/>
      <c r="BX225" s="568"/>
      <c r="BY225" s="568"/>
      <c r="BZ225" s="568"/>
      <c r="CA225" s="568"/>
      <c r="CB225" s="568"/>
      <c r="CC225" s="568"/>
      <c r="CD225" s="568"/>
      <c r="CE225" s="568"/>
      <c r="CF225" s="568"/>
      <c r="CG225" s="568"/>
      <c r="CH225" s="568"/>
      <c r="CI225" s="568"/>
      <c r="CJ225" s="568"/>
      <c r="CK225" s="568"/>
      <c r="CL225" s="568"/>
      <c r="CM225" s="568"/>
      <c r="CN225" s="568"/>
      <c r="CO225" s="568"/>
      <c r="CP225" s="568"/>
      <c r="CQ225" s="568"/>
      <c r="CR225" s="568"/>
      <c r="CS225" s="568"/>
      <c r="CT225" s="568"/>
      <c r="CU225" s="568"/>
      <c r="CV225" s="568"/>
      <c r="CW225" s="568"/>
      <c r="CX225" s="568"/>
      <c r="CY225" s="568"/>
      <c r="CZ225" s="568"/>
      <c r="DA225" s="568"/>
      <c r="DB225" s="568"/>
      <c r="DC225" s="568"/>
      <c r="DD225" s="568"/>
      <c r="DE225" s="568"/>
      <c r="DF225" s="568"/>
      <c r="DG225" s="568"/>
      <c r="DH225" s="568"/>
      <c r="DI225" s="568"/>
      <c r="DJ225" s="568"/>
      <c r="DK225" s="568"/>
      <c r="DL225" s="568"/>
      <c r="DM225" s="568"/>
      <c r="DN225" s="568"/>
      <c r="DO225" s="568"/>
      <c r="DP225" s="568"/>
      <c r="DQ225" s="568"/>
      <c r="DR225" s="568"/>
      <c r="DS225" s="568"/>
      <c r="DT225" s="568"/>
      <c r="DU225" s="568"/>
      <c r="DV225" s="568"/>
      <c r="DW225" s="568"/>
      <c r="DX225" s="568"/>
      <c r="DY225" s="568"/>
      <c r="DZ225" s="568"/>
      <c r="EA225" s="568"/>
      <c r="EB225" s="568"/>
      <c r="EC225" s="568"/>
      <c r="ED225" s="568"/>
      <c r="EE225" s="568"/>
      <c r="EF225" s="568"/>
      <c r="EG225" s="568"/>
      <c r="EH225" s="568"/>
      <c r="EI225" s="568"/>
      <c r="EJ225" s="568"/>
      <c r="EK225" s="568"/>
      <c r="EL225" s="568"/>
      <c r="EM225" s="568"/>
      <c r="EN225" s="568"/>
      <c r="EO225" s="568"/>
      <c r="EP225" s="568"/>
      <c r="EQ225" s="568"/>
      <c r="ER225" s="568"/>
      <c r="ES225" s="568"/>
      <c r="ET225" s="568"/>
      <c r="EU225" s="568"/>
      <c r="EV225" s="568"/>
      <c r="EW225" s="568"/>
      <c r="EX225" s="568"/>
      <c r="EY225" s="568"/>
      <c r="EZ225" s="568"/>
      <c r="FA225" s="568"/>
      <c r="FB225" s="568"/>
      <c r="FC225" s="568"/>
      <c r="FD225" s="568"/>
      <c r="FE225" s="568"/>
      <c r="FF225" s="568"/>
      <c r="FG225" s="568"/>
      <c r="FH225" s="568"/>
      <c r="FI225" s="568"/>
      <c r="FJ225" s="568"/>
      <c r="FK225" s="568"/>
      <c r="FL225" s="568"/>
      <c r="FM225" s="568"/>
      <c r="FN225" s="568"/>
      <c r="FO225" s="568"/>
      <c r="FP225" s="568"/>
      <c r="FQ225" s="568"/>
      <c r="FR225" s="568"/>
      <c r="FS225" s="568"/>
      <c r="FT225" s="568"/>
      <c r="FU225" s="568"/>
      <c r="FV225" s="568"/>
      <c r="FW225" s="568"/>
      <c r="FX225" s="568"/>
      <c r="FY225" s="568"/>
      <c r="FZ225" s="568"/>
      <c r="GA225" s="568"/>
      <c r="GB225" s="568"/>
      <c r="GC225" s="568"/>
      <c r="GD225" s="568"/>
      <c r="GE225" s="568"/>
      <c r="GF225" s="568"/>
      <c r="GG225" s="568"/>
      <c r="GH225" s="568"/>
      <c r="GI225" s="568"/>
      <c r="GJ225" s="568"/>
      <c r="GK225" s="568"/>
      <c r="GL225" s="568"/>
      <c r="GM225" s="568"/>
      <c r="GN225" s="568"/>
      <c r="GO225" s="568"/>
      <c r="GP225" s="568"/>
      <c r="GQ225" s="568"/>
      <c r="GR225" s="568"/>
      <c r="GS225" s="568"/>
      <c r="GT225" s="568"/>
      <c r="GU225" s="568"/>
      <c r="GV225" s="568"/>
      <c r="GW225" s="568"/>
      <c r="GX225" s="568"/>
      <c r="GY225" s="568"/>
      <c r="GZ225" s="568"/>
      <c r="HA225" s="568"/>
      <c r="HB225" s="568"/>
      <c r="HC225" s="568"/>
      <c r="HD225" s="568"/>
      <c r="HE225" s="568"/>
      <c r="HF225" s="568"/>
      <c r="HG225" s="568"/>
      <c r="HH225" s="568"/>
      <c r="HI225" s="568"/>
      <c r="HJ225" s="568"/>
      <c r="HK225" s="568"/>
      <c r="HL225" s="568"/>
      <c r="HM225" s="568"/>
      <c r="HN225" s="568"/>
      <c r="HO225" s="568"/>
      <c r="HP225" s="568"/>
      <c r="HQ225" s="568"/>
      <c r="HR225" s="568"/>
      <c r="HS225" s="568"/>
      <c r="HT225" s="568"/>
      <c r="HU225" s="568"/>
    </row>
    <row r="226" spans="2:229" s="578" customFormat="1">
      <c r="B226" s="591"/>
      <c r="AL226" s="568"/>
      <c r="AM226" s="568"/>
      <c r="AN226" s="568"/>
      <c r="AO226" s="568"/>
      <c r="AP226" s="568"/>
      <c r="AQ226" s="568"/>
      <c r="AR226" s="568"/>
      <c r="AS226" s="568"/>
      <c r="AT226" s="568"/>
      <c r="AU226" s="568"/>
      <c r="AV226" s="568"/>
      <c r="AW226" s="568"/>
      <c r="AX226" s="568"/>
      <c r="AY226" s="568"/>
      <c r="AZ226" s="568"/>
      <c r="BA226" s="568"/>
      <c r="BB226" s="568"/>
      <c r="BC226" s="568"/>
      <c r="BD226" s="568"/>
      <c r="BE226" s="568"/>
      <c r="BF226" s="568"/>
      <c r="BG226" s="568"/>
      <c r="BH226" s="568"/>
      <c r="BI226" s="568"/>
      <c r="BJ226" s="568"/>
      <c r="BK226" s="568"/>
      <c r="BL226" s="568"/>
      <c r="BM226" s="568"/>
      <c r="BN226" s="568"/>
      <c r="BO226" s="568"/>
      <c r="BP226" s="568"/>
      <c r="BQ226" s="568"/>
      <c r="BR226" s="568"/>
      <c r="BS226" s="568"/>
      <c r="BT226" s="568"/>
      <c r="BU226" s="568"/>
      <c r="BV226" s="568"/>
      <c r="BW226" s="568"/>
      <c r="BX226" s="568"/>
      <c r="BY226" s="568"/>
      <c r="BZ226" s="568"/>
      <c r="CA226" s="568"/>
      <c r="CB226" s="568"/>
      <c r="CC226" s="568"/>
      <c r="CD226" s="568"/>
      <c r="CE226" s="568"/>
      <c r="CF226" s="568"/>
      <c r="CG226" s="568"/>
      <c r="CH226" s="568"/>
      <c r="CI226" s="568"/>
      <c r="CJ226" s="568"/>
      <c r="CK226" s="568"/>
      <c r="CL226" s="568"/>
      <c r="CM226" s="568"/>
      <c r="CN226" s="568"/>
      <c r="CO226" s="568"/>
      <c r="CP226" s="568"/>
      <c r="CQ226" s="568"/>
      <c r="CR226" s="568"/>
      <c r="CS226" s="568"/>
      <c r="CT226" s="568"/>
      <c r="CU226" s="568"/>
      <c r="CV226" s="568"/>
      <c r="CW226" s="568"/>
      <c r="CX226" s="568"/>
      <c r="CY226" s="568"/>
      <c r="CZ226" s="568"/>
      <c r="DA226" s="568"/>
      <c r="DB226" s="568"/>
      <c r="DC226" s="568"/>
      <c r="DD226" s="568"/>
      <c r="DE226" s="568"/>
      <c r="DF226" s="568"/>
      <c r="DG226" s="568"/>
      <c r="DH226" s="568"/>
      <c r="DI226" s="568"/>
      <c r="DJ226" s="568"/>
      <c r="DK226" s="568"/>
      <c r="DL226" s="568"/>
      <c r="DM226" s="568"/>
      <c r="DN226" s="568"/>
      <c r="DO226" s="568"/>
      <c r="DP226" s="568"/>
      <c r="DQ226" s="568"/>
      <c r="DR226" s="568"/>
      <c r="DS226" s="568"/>
      <c r="DT226" s="568"/>
      <c r="DU226" s="568"/>
      <c r="DV226" s="568"/>
      <c r="DW226" s="568"/>
      <c r="DX226" s="568"/>
      <c r="DY226" s="568"/>
      <c r="DZ226" s="568"/>
      <c r="EA226" s="568"/>
      <c r="EB226" s="568"/>
      <c r="EC226" s="568"/>
      <c r="ED226" s="568"/>
      <c r="EE226" s="568"/>
      <c r="EF226" s="568"/>
      <c r="EG226" s="568"/>
      <c r="EH226" s="568"/>
      <c r="EI226" s="568"/>
      <c r="EJ226" s="568"/>
      <c r="EK226" s="568"/>
      <c r="EL226" s="568"/>
      <c r="EM226" s="568"/>
      <c r="EN226" s="568"/>
      <c r="EO226" s="568"/>
      <c r="EP226" s="568"/>
      <c r="EQ226" s="568"/>
      <c r="ER226" s="568"/>
      <c r="ES226" s="568"/>
      <c r="ET226" s="568"/>
      <c r="EU226" s="568"/>
      <c r="EV226" s="568"/>
      <c r="EW226" s="568"/>
      <c r="EX226" s="568"/>
      <c r="EY226" s="568"/>
      <c r="EZ226" s="568"/>
      <c r="FA226" s="568"/>
      <c r="FB226" s="568"/>
      <c r="FC226" s="568"/>
      <c r="FD226" s="568"/>
      <c r="FE226" s="568"/>
      <c r="FF226" s="568"/>
      <c r="FG226" s="568"/>
      <c r="FH226" s="568"/>
      <c r="FI226" s="568"/>
      <c r="FJ226" s="568"/>
      <c r="FK226" s="568"/>
      <c r="FL226" s="568"/>
      <c r="FM226" s="568"/>
      <c r="FN226" s="568"/>
      <c r="FO226" s="568"/>
      <c r="FP226" s="568"/>
      <c r="FQ226" s="568"/>
      <c r="FR226" s="568"/>
      <c r="FS226" s="568"/>
      <c r="FT226" s="568"/>
      <c r="FU226" s="568"/>
      <c r="FV226" s="568"/>
      <c r="FW226" s="568"/>
      <c r="FX226" s="568"/>
      <c r="FY226" s="568"/>
      <c r="FZ226" s="568"/>
      <c r="GA226" s="568"/>
      <c r="GB226" s="568"/>
      <c r="GC226" s="568"/>
      <c r="GD226" s="568"/>
      <c r="GE226" s="568"/>
      <c r="GF226" s="568"/>
      <c r="GG226" s="568"/>
      <c r="GH226" s="568"/>
      <c r="GI226" s="568"/>
      <c r="GJ226" s="568"/>
      <c r="GK226" s="568"/>
      <c r="GL226" s="568"/>
      <c r="GM226" s="568"/>
      <c r="GN226" s="568"/>
      <c r="GO226" s="568"/>
      <c r="GP226" s="568"/>
      <c r="GQ226" s="568"/>
      <c r="GR226" s="568"/>
      <c r="GS226" s="568"/>
      <c r="GT226" s="568"/>
      <c r="GU226" s="568"/>
      <c r="GV226" s="568"/>
      <c r="GW226" s="568"/>
      <c r="GX226" s="568"/>
      <c r="GY226" s="568"/>
      <c r="GZ226" s="568"/>
      <c r="HA226" s="568"/>
      <c r="HB226" s="568"/>
      <c r="HC226" s="568"/>
      <c r="HD226" s="568"/>
      <c r="HE226" s="568"/>
      <c r="HF226" s="568"/>
      <c r="HG226" s="568"/>
      <c r="HH226" s="568"/>
      <c r="HI226" s="568"/>
      <c r="HJ226" s="568"/>
      <c r="HK226" s="568"/>
      <c r="HL226" s="568"/>
      <c r="HM226" s="568"/>
      <c r="HN226" s="568"/>
      <c r="HO226" s="568"/>
      <c r="HP226" s="568"/>
      <c r="HQ226" s="568"/>
      <c r="HR226" s="568"/>
      <c r="HS226" s="568"/>
      <c r="HT226" s="568"/>
      <c r="HU226" s="568"/>
    </row>
    <row r="227" spans="2:229" s="578" customFormat="1">
      <c r="B227" s="591"/>
      <c r="AL227" s="568"/>
      <c r="AM227" s="568"/>
      <c r="AN227" s="568"/>
      <c r="AO227" s="568"/>
      <c r="AP227" s="568"/>
      <c r="AQ227" s="568"/>
      <c r="AR227" s="568"/>
      <c r="AS227" s="568"/>
      <c r="AT227" s="568"/>
      <c r="AU227" s="568"/>
      <c r="AV227" s="568"/>
      <c r="AW227" s="568"/>
      <c r="AX227" s="568"/>
      <c r="AY227" s="568"/>
      <c r="AZ227" s="568"/>
      <c r="BA227" s="568"/>
      <c r="BB227" s="568"/>
      <c r="BC227" s="568"/>
      <c r="BD227" s="568"/>
      <c r="BE227" s="568"/>
      <c r="BF227" s="568"/>
      <c r="BG227" s="568"/>
      <c r="BH227" s="568"/>
      <c r="BI227" s="568"/>
      <c r="BJ227" s="568"/>
      <c r="BK227" s="568"/>
      <c r="BL227" s="568"/>
      <c r="BM227" s="568"/>
      <c r="BN227" s="568"/>
      <c r="BO227" s="568"/>
      <c r="BP227" s="568"/>
      <c r="BQ227" s="568"/>
      <c r="BR227" s="568"/>
      <c r="BS227" s="568"/>
      <c r="BT227" s="568"/>
      <c r="BU227" s="568"/>
      <c r="BV227" s="568"/>
      <c r="BW227" s="568"/>
      <c r="BX227" s="568"/>
      <c r="BY227" s="568"/>
      <c r="BZ227" s="568"/>
      <c r="CA227" s="568"/>
      <c r="CB227" s="568"/>
      <c r="CC227" s="568"/>
      <c r="CD227" s="568"/>
      <c r="CE227" s="568"/>
      <c r="CF227" s="568"/>
      <c r="CG227" s="568"/>
      <c r="CH227" s="568"/>
      <c r="CI227" s="568"/>
      <c r="CJ227" s="568"/>
      <c r="CK227" s="568"/>
      <c r="CL227" s="568"/>
      <c r="CM227" s="568"/>
      <c r="CN227" s="568"/>
      <c r="CO227" s="568"/>
      <c r="CP227" s="568"/>
      <c r="CQ227" s="568"/>
      <c r="CR227" s="568"/>
      <c r="CS227" s="568"/>
      <c r="CT227" s="568"/>
      <c r="CU227" s="568"/>
      <c r="CV227" s="568"/>
      <c r="CW227" s="568"/>
      <c r="CX227" s="568"/>
      <c r="CY227" s="568"/>
      <c r="CZ227" s="568"/>
      <c r="DA227" s="568"/>
      <c r="DB227" s="568"/>
      <c r="DC227" s="568"/>
      <c r="DD227" s="568"/>
      <c r="DE227" s="568"/>
      <c r="DF227" s="568"/>
      <c r="DG227" s="568"/>
      <c r="DH227" s="568"/>
      <c r="DI227" s="568"/>
      <c r="DJ227" s="568"/>
      <c r="DK227" s="568"/>
      <c r="DL227" s="568"/>
      <c r="DM227" s="568"/>
      <c r="DN227" s="568"/>
      <c r="DO227" s="568"/>
      <c r="DP227" s="568"/>
      <c r="DQ227" s="568"/>
      <c r="DR227" s="568"/>
      <c r="DS227" s="568"/>
      <c r="DT227" s="568"/>
      <c r="DU227" s="568"/>
      <c r="DV227" s="568"/>
      <c r="DW227" s="568"/>
      <c r="DX227" s="568"/>
      <c r="DY227" s="568"/>
      <c r="DZ227" s="568"/>
      <c r="EA227" s="568"/>
      <c r="EB227" s="568"/>
      <c r="EC227" s="568"/>
      <c r="ED227" s="568"/>
      <c r="EE227" s="568"/>
      <c r="EF227" s="568"/>
      <c r="EG227" s="568"/>
      <c r="EH227" s="568"/>
      <c r="EI227" s="568"/>
      <c r="EJ227" s="568"/>
      <c r="EK227" s="568"/>
      <c r="EL227" s="568"/>
      <c r="EM227" s="568"/>
      <c r="EN227" s="568"/>
      <c r="EO227" s="568"/>
      <c r="EP227" s="568"/>
      <c r="EQ227" s="568"/>
      <c r="ER227" s="568"/>
      <c r="ES227" s="568"/>
      <c r="ET227" s="568"/>
      <c r="EU227" s="568"/>
      <c r="EV227" s="568"/>
      <c r="EW227" s="568"/>
      <c r="EX227" s="568"/>
      <c r="EY227" s="568"/>
      <c r="EZ227" s="568"/>
      <c r="FA227" s="568"/>
      <c r="FB227" s="568"/>
      <c r="FC227" s="568"/>
      <c r="FD227" s="568"/>
      <c r="FE227" s="568"/>
      <c r="FF227" s="568"/>
      <c r="FG227" s="568"/>
      <c r="FH227" s="568"/>
      <c r="FI227" s="568"/>
      <c r="FJ227" s="568"/>
      <c r="FK227" s="568"/>
      <c r="FL227" s="568"/>
      <c r="FM227" s="568"/>
      <c r="FN227" s="568"/>
      <c r="FO227" s="568"/>
      <c r="FP227" s="568"/>
      <c r="FQ227" s="568"/>
      <c r="FR227" s="568"/>
      <c r="FS227" s="568"/>
      <c r="FT227" s="568"/>
      <c r="FU227" s="568"/>
      <c r="FV227" s="568"/>
      <c r="FW227" s="568"/>
      <c r="FX227" s="568"/>
      <c r="FY227" s="568"/>
      <c r="FZ227" s="568"/>
      <c r="GA227" s="568"/>
      <c r="GB227" s="568"/>
      <c r="GC227" s="568"/>
      <c r="GD227" s="568"/>
      <c r="GE227" s="568"/>
      <c r="GF227" s="568"/>
      <c r="GG227" s="568"/>
      <c r="GH227" s="568"/>
      <c r="GI227" s="568"/>
      <c r="GJ227" s="568"/>
      <c r="GK227" s="568"/>
      <c r="GL227" s="568"/>
      <c r="GM227" s="568"/>
      <c r="GN227" s="568"/>
      <c r="GO227" s="568"/>
      <c r="GP227" s="568"/>
      <c r="GQ227" s="568"/>
      <c r="GR227" s="568"/>
      <c r="GS227" s="568"/>
      <c r="GT227" s="568"/>
      <c r="GU227" s="568"/>
      <c r="GV227" s="568"/>
      <c r="GW227" s="568"/>
      <c r="GX227" s="568"/>
      <c r="GY227" s="568"/>
      <c r="GZ227" s="568"/>
      <c r="HA227" s="568"/>
      <c r="HB227" s="568"/>
      <c r="HC227" s="568"/>
      <c r="HD227" s="568"/>
      <c r="HE227" s="568"/>
      <c r="HF227" s="568"/>
      <c r="HG227" s="568"/>
      <c r="HH227" s="568"/>
      <c r="HI227" s="568"/>
      <c r="HJ227" s="568"/>
      <c r="HK227" s="568"/>
      <c r="HL227" s="568"/>
      <c r="HM227" s="568"/>
      <c r="HN227" s="568"/>
      <c r="HO227" s="568"/>
      <c r="HP227" s="568"/>
      <c r="HQ227" s="568"/>
      <c r="HR227" s="568"/>
      <c r="HS227" s="568"/>
      <c r="HT227" s="568"/>
      <c r="HU227" s="568"/>
    </row>
    <row r="228" spans="2:229" s="578" customFormat="1">
      <c r="B228" s="591"/>
      <c r="AL228" s="568"/>
      <c r="AM228" s="568"/>
      <c r="AN228" s="568"/>
      <c r="AO228" s="568"/>
      <c r="AP228" s="568"/>
      <c r="AQ228" s="568"/>
      <c r="AR228" s="568"/>
      <c r="AS228" s="568"/>
      <c r="AT228" s="568"/>
      <c r="AU228" s="568"/>
      <c r="AV228" s="568"/>
      <c r="AW228" s="568"/>
      <c r="AX228" s="568"/>
      <c r="AY228" s="568"/>
      <c r="AZ228" s="568"/>
      <c r="BA228" s="568"/>
      <c r="BB228" s="568"/>
      <c r="BC228" s="568"/>
      <c r="BD228" s="568"/>
      <c r="BE228" s="568"/>
      <c r="BF228" s="568"/>
      <c r="BG228" s="568"/>
      <c r="BH228" s="568"/>
      <c r="BI228" s="568"/>
      <c r="BJ228" s="568"/>
      <c r="BK228" s="568"/>
      <c r="BL228" s="568"/>
      <c r="BM228" s="568"/>
      <c r="BN228" s="568"/>
      <c r="BO228" s="568"/>
      <c r="BP228" s="568"/>
      <c r="BQ228" s="568"/>
      <c r="BR228" s="568"/>
      <c r="BS228" s="568"/>
      <c r="BT228" s="568"/>
      <c r="BU228" s="568"/>
      <c r="BV228" s="568"/>
      <c r="BW228" s="568"/>
      <c r="BX228" s="568"/>
      <c r="BY228" s="568"/>
      <c r="BZ228" s="568"/>
      <c r="CA228" s="568"/>
      <c r="CB228" s="568"/>
      <c r="CC228" s="568"/>
      <c r="CD228" s="568"/>
      <c r="CE228" s="568"/>
      <c r="CF228" s="568"/>
      <c r="CG228" s="568"/>
      <c r="CH228" s="568"/>
      <c r="CI228" s="568"/>
      <c r="CJ228" s="568"/>
      <c r="CK228" s="568"/>
      <c r="CL228" s="568"/>
      <c r="CM228" s="568"/>
      <c r="CN228" s="568"/>
      <c r="CO228" s="568"/>
      <c r="CP228" s="568"/>
      <c r="CQ228" s="568"/>
      <c r="CR228" s="568"/>
      <c r="CS228" s="568"/>
      <c r="CT228" s="568"/>
      <c r="CU228" s="568"/>
      <c r="CV228" s="568"/>
      <c r="CW228" s="568"/>
      <c r="CX228" s="568"/>
      <c r="CY228" s="568"/>
      <c r="CZ228" s="568"/>
      <c r="DA228" s="568"/>
      <c r="DB228" s="568"/>
      <c r="DC228" s="568"/>
      <c r="DD228" s="568"/>
      <c r="DE228" s="568"/>
      <c r="DF228" s="568"/>
      <c r="DG228" s="568"/>
      <c r="DH228" s="568"/>
      <c r="DI228" s="568"/>
      <c r="DJ228" s="568"/>
      <c r="DK228" s="568"/>
      <c r="DL228" s="568"/>
      <c r="DM228" s="568"/>
      <c r="DN228" s="568"/>
      <c r="DO228" s="568"/>
      <c r="DP228" s="568"/>
      <c r="DQ228" s="568"/>
      <c r="DR228" s="568"/>
      <c r="DS228" s="568"/>
      <c r="DT228" s="568"/>
      <c r="DU228" s="568"/>
      <c r="DV228" s="568"/>
      <c r="DW228" s="568"/>
      <c r="DX228" s="568"/>
      <c r="DY228" s="568"/>
      <c r="DZ228" s="568"/>
      <c r="EA228" s="568"/>
      <c r="EB228" s="568"/>
      <c r="EC228" s="568"/>
      <c r="ED228" s="568"/>
      <c r="EE228" s="568"/>
      <c r="EF228" s="568"/>
      <c r="EG228" s="568"/>
      <c r="EH228" s="568"/>
      <c r="EI228" s="568"/>
      <c r="EJ228" s="568"/>
      <c r="EK228" s="568"/>
      <c r="EL228" s="568"/>
      <c r="EM228" s="568"/>
      <c r="EN228" s="568"/>
      <c r="EO228" s="568"/>
      <c r="EP228" s="568"/>
      <c r="EQ228" s="568"/>
      <c r="ER228" s="568"/>
      <c r="ES228" s="568"/>
      <c r="ET228" s="568"/>
      <c r="EU228" s="568"/>
      <c r="EV228" s="568"/>
      <c r="EW228" s="568"/>
      <c r="EX228" s="568"/>
      <c r="EY228" s="568"/>
      <c r="EZ228" s="568"/>
      <c r="FA228" s="568"/>
      <c r="FB228" s="568"/>
      <c r="FC228" s="568"/>
      <c r="FD228" s="568"/>
      <c r="FE228" s="568"/>
      <c r="FF228" s="568"/>
      <c r="FG228" s="568"/>
      <c r="FH228" s="568"/>
      <c r="FI228" s="568"/>
      <c r="FJ228" s="568"/>
      <c r="FK228" s="568"/>
      <c r="FL228" s="568"/>
      <c r="FM228" s="568"/>
      <c r="FN228" s="568"/>
      <c r="FO228" s="568"/>
      <c r="FP228" s="568"/>
      <c r="FQ228" s="568"/>
      <c r="FR228" s="568"/>
      <c r="FS228" s="568"/>
      <c r="FT228" s="568"/>
      <c r="FU228" s="568"/>
      <c r="FV228" s="568"/>
      <c r="FW228" s="568"/>
      <c r="FX228" s="568"/>
      <c r="FY228" s="568"/>
      <c r="FZ228" s="568"/>
      <c r="GA228" s="568"/>
      <c r="GB228" s="568"/>
      <c r="GC228" s="568"/>
      <c r="GD228" s="568"/>
      <c r="GE228" s="568"/>
      <c r="GF228" s="568"/>
      <c r="GG228" s="568"/>
      <c r="GH228" s="568"/>
      <c r="GI228" s="568"/>
      <c r="GJ228" s="568"/>
      <c r="GK228" s="568"/>
      <c r="GL228" s="568"/>
      <c r="GM228" s="568"/>
      <c r="GN228" s="568"/>
      <c r="GO228" s="568"/>
      <c r="GP228" s="568"/>
      <c r="GQ228" s="568"/>
      <c r="GR228" s="568"/>
      <c r="GS228" s="568"/>
      <c r="GT228" s="568"/>
      <c r="GU228" s="568"/>
      <c r="GV228" s="568"/>
      <c r="GW228" s="568"/>
      <c r="GX228" s="568"/>
      <c r="GY228" s="568"/>
      <c r="GZ228" s="568"/>
      <c r="HA228" s="568"/>
      <c r="HB228" s="568"/>
      <c r="HC228" s="568"/>
      <c r="HD228" s="568"/>
      <c r="HE228" s="568"/>
      <c r="HF228" s="568"/>
      <c r="HG228" s="568"/>
      <c r="HH228" s="568"/>
      <c r="HI228" s="568"/>
      <c r="HJ228" s="568"/>
      <c r="HK228" s="568"/>
      <c r="HL228" s="568"/>
      <c r="HM228" s="568"/>
      <c r="HN228" s="568"/>
      <c r="HO228" s="568"/>
      <c r="HP228" s="568"/>
      <c r="HQ228" s="568"/>
      <c r="HR228" s="568"/>
      <c r="HS228" s="568"/>
      <c r="HT228" s="568"/>
      <c r="HU228" s="568"/>
    </row>
    <row r="229" spans="2:229" s="578" customFormat="1">
      <c r="B229" s="591"/>
      <c r="AL229" s="568"/>
      <c r="AM229" s="568"/>
      <c r="AN229" s="568"/>
      <c r="AO229" s="568"/>
      <c r="AP229" s="568"/>
      <c r="AQ229" s="568"/>
      <c r="AR229" s="568"/>
      <c r="AS229" s="568"/>
      <c r="AT229" s="568"/>
      <c r="AU229" s="568"/>
      <c r="AV229" s="568"/>
      <c r="AW229" s="568"/>
      <c r="AX229" s="568"/>
      <c r="AY229" s="568"/>
      <c r="AZ229" s="568"/>
      <c r="BA229" s="568"/>
      <c r="BB229" s="568"/>
      <c r="BC229" s="568"/>
      <c r="BD229" s="568"/>
      <c r="BE229" s="568"/>
      <c r="BF229" s="568"/>
      <c r="BG229" s="568"/>
      <c r="BH229" s="568"/>
      <c r="BI229" s="568"/>
      <c r="BJ229" s="568"/>
      <c r="BK229" s="568"/>
      <c r="BL229" s="568"/>
      <c r="BM229" s="568"/>
      <c r="BN229" s="568"/>
      <c r="BO229" s="568"/>
      <c r="BP229" s="568"/>
      <c r="BQ229" s="568"/>
      <c r="BR229" s="568"/>
      <c r="BS229" s="568"/>
      <c r="BT229" s="568"/>
      <c r="BU229" s="568"/>
      <c r="BV229" s="568"/>
      <c r="BW229" s="568"/>
      <c r="BX229" s="568"/>
      <c r="BY229" s="568"/>
      <c r="BZ229" s="568"/>
      <c r="CA229" s="568"/>
      <c r="CB229" s="568"/>
      <c r="CC229" s="568"/>
      <c r="CD229" s="568"/>
      <c r="CE229" s="568"/>
      <c r="CF229" s="568"/>
      <c r="CG229" s="568"/>
      <c r="CH229" s="568"/>
      <c r="CI229" s="568"/>
      <c r="CJ229" s="568"/>
      <c r="CK229" s="568"/>
      <c r="CL229" s="568"/>
      <c r="CM229" s="568"/>
      <c r="CN229" s="568"/>
      <c r="CO229" s="568"/>
      <c r="CP229" s="568"/>
      <c r="CQ229" s="568"/>
      <c r="CR229" s="568"/>
      <c r="CS229" s="568"/>
      <c r="CT229" s="568"/>
      <c r="CU229" s="568"/>
      <c r="CV229" s="568"/>
      <c r="CW229" s="568"/>
      <c r="CX229" s="568"/>
      <c r="CY229" s="568"/>
      <c r="CZ229" s="568"/>
      <c r="DA229" s="568"/>
      <c r="DB229" s="568"/>
      <c r="DC229" s="568"/>
      <c r="DD229" s="568"/>
      <c r="DE229" s="568"/>
      <c r="DF229" s="568"/>
      <c r="DG229" s="568"/>
      <c r="DH229" s="568"/>
      <c r="DI229" s="568"/>
      <c r="DJ229" s="568"/>
      <c r="DK229" s="568"/>
      <c r="DL229" s="568"/>
      <c r="DM229" s="568"/>
      <c r="DN229" s="568"/>
      <c r="DO229" s="568"/>
      <c r="DP229" s="568"/>
      <c r="DQ229" s="568"/>
      <c r="DR229" s="568"/>
      <c r="DS229" s="568"/>
      <c r="DT229" s="568"/>
      <c r="DU229" s="568"/>
      <c r="DV229" s="568"/>
      <c r="DW229" s="568"/>
      <c r="DX229" s="568"/>
      <c r="DY229" s="568"/>
      <c r="DZ229" s="568"/>
      <c r="EA229" s="568"/>
      <c r="EB229" s="568"/>
      <c r="EC229" s="568"/>
      <c r="ED229" s="568"/>
      <c r="EE229" s="568"/>
      <c r="EF229" s="568"/>
      <c r="EG229" s="568"/>
      <c r="EH229" s="568"/>
      <c r="EI229" s="568"/>
      <c r="EJ229" s="568"/>
      <c r="EK229" s="568"/>
      <c r="EL229" s="568"/>
      <c r="EM229" s="568"/>
      <c r="EN229" s="568"/>
      <c r="EO229" s="568"/>
      <c r="EP229" s="568"/>
      <c r="EQ229" s="568"/>
      <c r="ER229" s="568"/>
      <c r="ES229" s="568"/>
      <c r="ET229" s="568"/>
      <c r="EU229" s="568"/>
      <c r="EV229" s="568"/>
      <c r="EW229" s="568"/>
      <c r="EX229" s="568"/>
      <c r="EY229" s="568"/>
      <c r="EZ229" s="568"/>
      <c r="FA229" s="568"/>
      <c r="FB229" s="568"/>
      <c r="FC229" s="568"/>
      <c r="FD229" s="568"/>
      <c r="FE229" s="568"/>
      <c r="FF229" s="568"/>
      <c r="FG229" s="568"/>
      <c r="FH229" s="568"/>
      <c r="FI229" s="568"/>
      <c r="FJ229" s="568"/>
      <c r="FK229" s="568"/>
      <c r="FL229" s="568"/>
      <c r="FM229" s="568"/>
      <c r="FN229" s="568"/>
      <c r="FO229" s="568"/>
      <c r="FP229" s="568"/>
      <c r="FQ229" s="568"/>
      <c r="FR229" s="568"/>
      <c r="FS229" s="568"/>
      <c r="FT229" s="568"/>
      <c r="FU229" s="568"/>
      <c r="FV229" s="568"/>
      <c r="FW229" s="568"/>
      <c r="FX229" s="568"/>
      <c r="FY229" s="568"/>
      <c r="FZ229" s="568"/>
      <c r="GA229" s="568"/>
      <c r="GB229" s="568"/>
      <c r="GC229" s="568"/>
      <c r="GD229" s="568"/>
      <c r="GE229" s="568"/>
      <c r="GF229" s="568"/>
      <c r="GG229" s="568"/>
      <c r="GH229" s="568"/>
      <c r="GI229" s="568"/>
      <c r="GJ229" s="568"/>
      <c r="GK229" s="568"/>
      <c r="GL229" s="568"/>
      <c r="GM229" s="568"/>
      <c r="GN229" s="568"/>
      <c r="GO229" s="568"/>
      <c r="GP229" s="568"/>
      <c r="GQ229" s="568"/>
      <c r="GR229" s="568"/>
      <c r="GS229" s="568"/>
      <c r="GT229" s="568"/>
      <c r="GU229" s="568"/>
      <c r="GV229" s="568"/>
      <c r="GW229" s="568"/>
      <c r="GX229" s="568"/>
      <c r="GY229" s="568"/>
      <c r="GZ229" s="568"/>
      <c r="HA229" s="568"/>
      <c r="HB229" s="568"/>
      <c r="HC229" s="568"/>
      <c r="HD229" s="568"/>
      <c r="HE229" s="568"/>
      <c r="HF229" s="568"/>
      <c r="HG229" s="568"/>
      <c r="HH229" s="568"/>
      <c r="HI229" s="568"/>
      <c r="HJ229" s="568"/>
      <c r="HK229" s="568"/>
      <c r="HL229" s="568"/>
      <c r="HM229" s="568"/>
      <c r="HN229" s="568"/>
      <c r="HO229" s="568"/>
      <c r="HP229" s="568"/>
      <c r="HQ229" s="568"/>
      <c r="HR229" s="568"/>
      <c r="HS229" s="568"/>
      <c r="HT229" s="568"/>
      <c r="HU229" s="568"/>
    </row>
    <row r="230" spans="2:229" s="578" customFormat="1">
      <c r="B230" s="591"/>
      <c r="AL230" s="568"/>
      <c r="AM230" s="568"/>
      <c r="AN230" s="568"/>
      <c r="AO230" s="568"/>
      <c r="AP230" s="568"/>
      <c r="AQ230" s="568"/>
      <c r="AR230" s="568"/>
      <c r="AS230" s="568"/>
      <c r="AT230" s="568"/>
      <c r="AU230" s="568"/>
      <c r="AV230" s="568"/>
      <c r="AW230" s="568"/>
      <c r="AX230" s="568"/>
      <c r="AY230" s="568"/>
      <c r="AZ230" s="568"/>
      <c r="BA230" s="568"/>
      <c r="BB230" s="568"/>
      <c r="BC230" s="568"/>
      <c r="BD230" s="568"/>
      <c r="BE230" s="568"/>
      <c r="BF230" s="568"/>
      <c r="BG230" s="568"/>
      <c r="BH230" s="568"/>
      <c r="BI230" s="568"/>
      <c r="BJ230" s="568"/>
      <c r="BK230" s="568"/>
      <c r="BL230" s="568"/>
      <c r="BM230" s="568"/>
      <c r="BN230" s="568"/>
      <c r="BO230" s="568"/>
      <c r="BP230" s="568"/>
      <c r="BQ230" s="568"/>
      <c r="BR230" s="568"/>
      <c r="BS230" s="568"/>
      <c r="BT230" s="568"/>
      <c r="BU230" s="568"/>
      <c r="BV230" s="568"/>
      <c r="BW230" s="568"/>
      <c r="BX230" s="568"/>
      <c r="BY230" s="568"/>
      <c r="BZ230" s="568"/>
      <c r="CA230" s="568"/>
      <c r="CB230" s="568"/>
      <c r="CC230" s="568"/>
      <c r="CD230" s="568"/>
      <c r="CE230" s="568"/>
      <c r="CF230" s="568"/>
      <c r="CG230" s="568"/>
      <c r="CH230" s="568"/>
      <c r="CI230" s="568"/>
      <c r="CJ230" s="568"/>
      <c r="CK230" s="568"/>
      <c r="CL230" s="568"/>
      <c r="CM230" s="568"/>
      <c r="CN230" s="568"/>
      <c r="CO230" s="568"/>
      <c r="CP230" s="568"/>
      <c r="CQ230" s="568"/>
      <c r="CR230" s="568"/>
      <c r="CS230" s="568"/>
      <c r="CT230" s="568"/>
      <c r="CU230" s="568"/>
      <c r="CV230" s="568"/>
      <c r="CW230" s="568"/>
      <c r="CX230" s="568"/>
      <c r="CY230" s="568"/>
      <c r="CZ230" s="568"/>
      <c r="DA230" s="568"/>
      <c r="DB230" s="568"/>
      <c r="DC230" s="568"/>
      <c r="DD230" s="568"/>
      <c r="DE230" s="568"/>
      <c r="DF230" s="568"/>
      <c r="DG230" s="568"/>
      <c r="DH230" s="568"/>
      <c r="DI230" s="568"/>
      <c r="DJ230" s="568"/>
      <c r="DK230" s="568"/>
      <c r="DL230" s="568"/>
      <c r="DM230" s="568"/>
      <c r="DN230" s="568"/>
      <c r="DO230" s="568"/>
      <c r="DP230" s="568"/>
      <c r="DQ230" s="568"/>
      <c r="DR230" s="568"/>
      <c r="DS230" s="568"/>
      <c r="DT230" s="568"/>
      <c r="DU230" s="568"/>
      <c r="DV230" s="568"/>
      <c r="DW230" s="568"/>
      <c r="DX230" s="568"/>
      <c r="DY230" s="568"/>
      <c r="DZ230" s="568"/>
      <c r="EA230" s="568"/>
      <c r="EB230" s="568"/>
      <c r="EC230" s="568"/>
      <c r="ED230" s="568"/>
      <c r="EE230" s="568"/>
      <c r="EF230" s="568"/>
      <c r="EG230" s="568"/>
      <c r="EH230" s="568"/>
      <c r="EI230" s="568"/>
      <c r="EJ230" s="568"/>
      <c r="EK230" s="568"/>
      <c r="EL230" s="568"/>
      <c r="EM230" s="568"/>
      <c r="EN230" s="568"/>
      <c r="EO230" s="568"/>
      <c r="EP230" s="568"/>
      <c r="EQ230" s="568"/>
      <c r="ER230" s="568"/>
      <c r="ES230" s="568"/>
      <c r="ET230" s="568"/>
      <c r="EU230" s="568"/>
      <c r="EV230" s="568"/>
      <c r="EW230" s="568"/>
      <c r="EX230" s="568"/>
      <c r="EY230" s="568"/>
      <c r="EZ230" s="568"/>
      <c r="FA230" s="568"/>
      <c r="FB230" s="568"/>
      <c r="FC230" s="568"/>
      <c r="FD230" s="568"/>
      <c r="FE230" s="568"/>
      <c r="FF230" s="568"/>
      <c r="FG230" s="568"/>
      <c r="FH230" s="568"/>
      <c r="FI230" s="568"/>
      <c r="FJ230" s="568"/>
      <c r="FK230" s="568"/>
      <c r="FL230" s="568"/>
      <c r="FM230" s="568"/>
      <c r="FN230" s="568"/>
      <c r="FO230" s="568"/>
      <c r="FP230" s="568"/>
      <c r="FQ230" s="568"/>
      <c r="FR230" s="568"/>
      <c r="FS230" s="568"/>
      <c r="FT230" s="568"/>
      <c r="FU230" s="568"/>
      <c r="FV230" s="568"/>
      <c r="FW230" s="568"/>
      <c r="FX230" s="568"/>
      <c r="FY230" s="568"/>
      <c r="FZ230" s="568"/>
      <c r="GA230" s="568"/>
      <c r="GB230" s="568"/>
      <c r="GC230" s="568"/>
      <c r="GD230" s="568"/>
      <c r="GE230" s="568"/>
      <c r="GF230" s="568"/>
      <c r="GG230" s="568"/>
      <c r="GH230" s="568"/>
      <c r="GI230" s="568"/>
      <c r="GJ230" s="568"/>
      <c r="GK230" s="568"/>
      <c r="GL230" s="568"/>
      <c r="GM230" s="568"/>
      <c r="GN230" s="568"/>
      <c r="GO230" s="568"/>
      <c r="GP230" s="568"/>
      <c r="GQ230" s="568"/>
      <c r="GR230" s="568"/>
      <c r="GS230" s="568"/>
      <c r="GT230" s="568"/>
      <c r="GU230" s="568"/>
      <c r="GV230" s="568"/>
      <c r="GW230" s="568"/>
      <c r="GX230" s="568"/>
      <c r="GY230" s="568"/>
      <c r="GZ230" s="568"/>
      <c r="HA230" s="568"/>
      <c r="HB230" s="568"/>
      <c r="HC230" s="568"/>
      <c r="HD230" s="568"/>
      <c r="HE230" s="568"/>
      <c r="HF230" s="568"/>
      <c r="HG230" s="568"/>
      <c r="HH230" s="568"/>
      <c r="HI230" s="568"/>
      <c r="HJ230" s="568"/>
      <c r="HK230" s="568"/>
      <c r="HL230" s="568"/>
      <c r="HM230" s="568"/>
      <c r="HN230" s="568"/>
      <c r="HO230" s="568"/>
      <c r="HP230" s="568"/>
      <c r="HQ230" s="568"/>
      <c r="HR230" s="568"/>
      <c r="HS230" s="568"/>
      <c r="HT230" s="568"/>
      <c r="HU230" s="568"/>
    </row>
    <row r="231" spans="2:229" s="578" customFormat="1">
      <c r="B231" s="591"/>
      <c r="AL231" s="568"/>
      <c r="AM231" s="568"/>
      <c r="AN231" s="568"/>
      <c r="AO231" s="568"/>
      <c r="AP231" s="568"/>
      <c r="AQ231" s="568"/>
      <c r="AR231" s="568"/>
      <c r="AS231" s="568"/>
      <c r="AT231" s="568"/>
      <c r="AU231" s="568"/>
      <c r="AV231" s="568"/>
      <c r="AW231" s="568"/>
      <c r="AX231" s="568"/>
      <c r="AY231" s="568"/>
      <c r="AZ231" s="568"/>
      <c r="BA231" s="568"/>
      <c r="BB231" s="568"/>
      <c r="BC231" s="568"/>
      <c r="BD231" s="568"/>
      <c r="BE231" s="568"/>
      <c r="BF231" s="568"/>
      <c r="BG231" s="568"/>
      <c r="BH231" s="568"/>
      <c r="BI231" s="568"/>
      <c r="BJ231" s="568"/>
      <c r="BK231" s="568"/>
      <c r="BL231" s="568"/>
      <c r="BM231" s="568"/>
      <c r="BN231" s="568"/>
      <c r="BO231" s="568"/>
      <c r="BP231" s="568"/>
      <c r="BQ231" s="568"/>
      <c r="BR231" s="568"/>
      <c r="BS231" s="568"/>
      <c r="BT231" s="568"/>
      <c r="BU231" s="568"/>
      <c r="BV231" s="568"/>
      <c r="BW231" s="568"/>
      <c r="BX231" s="568"/>
      <c r="BY231" s="568"/>
      <c r="BZ231" s="568"/>
      <c r="CA231" s="568"/>
      <c r="CB231" s="568"/>
      <c r="CC231" s="568"/>
      <c r="CD231" s="568"/>
      <c r="CE231" s="568"/>
      <c r="CF231" s="568"/>
      <c r="CG231" s="568"/>
      <c r="CH231" s="568"/>
      <c r="CI231" s="568"/>
      <c r="CJ231" s="568"/>
      <c r="CK231" s="568"/>
      <c r="CL231" s="568"/>
      <c r="CM231" s="568"/>
      <c r="CN231" s="568"/>
      <c r="CO231" s="568"/>
      <c r="CP231" s="568"/>
      <c r="CQ231" s="568"/>
      <c r="CR231" s="568"/>
      <c r="CS231" s="568"/>
      <c r="CT231" s="568"/>
      <c r="CU231" s="568"/>
      <c r="CV231" s="568"/>
      <c r="CW231" s="568"/>
      <c r="CX231" s="568"/>
      <c r="CY231" s="568"/>
      <c r="CZ231" s="568"/>
      <c r="DA231" s="568"/>
      <c r="DB231" s="568"/>
      <c r="DC231" s="568"/>
      <c r="DD231" s="568"/>
      <c r="DE231" s="568"/>
      <c r="DF231" s="568"/>
      <c r="DG231" s="568"/>
      <c r="DH231" s="568"/>
      <c r="DI231" s="568"/>
      <c r="DJ231" s="568"/>
      <c r="DK231" s="568"/>
      <c r="DL231" s="568"/>
      <c r="DM231" s="568"/>
      <c r="DN231" s="568"/>
      <c r="DO231" s="568"/>
      <c r="DP231" s="568"/>
      <c r="DQ231" s="568"/>
      <c r="DR231" s="568"/>
      <c r="DS231" s="568"/>
      <c r="DT231" s="568"/>
      <c r="DU231" s="568"/>
      <c r="DV231" s="568"/>
      <c r="DW231" s="568"/>
      <c r="DX231" s="568"/>
      <c r="DY231" s="568"/>
      <c r="DZ231" s="568"/>
      <c r="EA231" s="568"/>
      <c r="EB231" s="568"/>
      <c r="EC231" s="568"/>
      <c r="ED231" s="568"/>
      <c r="EE231" s="568"/>
      <c r="EF231" s="568"/>
      <c r="EG231" s="568"/>
      <c r="EH231" s="568"/>
      <c r="EI231" s="568"/>
      <c r="EJ231" s="568"/>
      <c r="EK231" s="568"/>
      <c r="EL231" s="568"/>
      <c r="EM231" s="568"/>
      <c r="EN231" s="568"/>
      <c r="EO231" s="568"/>
      <c r="EP231" s="568"/>
      <c r="EQ231" s="568"/>
      <c r="ER231" s="568"/>
      <c r="ES231" s="568"/>
      <c r="ET231" s="568"/>
      <c r="EU231" s="568"/>
      <c r="EV231" s="568"/>
      <c r="EW231" s="568"/>
      <c r="EX231" s="568"/>
      <c r="EY231" s="568"/>
      <c r="EZ231" s="568"/>
      <c r="FA231" s="568"/>
      <c r="FB231" s="568"/>
      <c r="FC231" s="568"/>
      <c r="FD231" s="568"/>
      <c r="FE231" s="568"/>
      <c r="FF231" s="568"/>
      <c r="FG231" s="568"/>
      <c r="FH231" s="568"/>
      <c r="FI231" s="568"/>
      <c r="FJ231" s="568"/>
      <c r="FK231" s="568"/>
      <c r="FL231" s="568"/>
      <c r="FM231" s="568"/>
      <c r="FN231" s="568"/>
      <c r="FO231" s="568"/>
      <c r="FP231" s="568"/>
      <c r="FQ231" s="568"/>
      <c r="FR231" s="568"/>
      <c r="FS231" s="568"/>
      <c r="FT231" s="568"/>
      <c r="FU231" s="568"/>
      <c r="FV231" s="568"/>
      <c r="FW231" s="568"/>
      <c r="FX231" s="568"/>
      <c r="FY231" s="568"/>
      <c r="FZ231" s="568"/>
      <c r="GA231" s="568"/>
      <c r="GB231" s="568"/>
      <c r="GC231" s="568"/>
      <c r="GD231" s="568"/>
      <c r="GE231" s="568"/>
      <c r="GF231" s="568"/>
      <c r="GG231" s="568"/>
      <c r="GH231" s="568"/>
      <c r="GI231" s="568"/>
      <c r="GJ231" s="568"/>
      <c r="GK231" s="568"/>
      <c r="GL231" s="568"/>
      <c r="GM231" s="568"/>
      <c r="GN231" s="568"/>
      <c r="GO231" s="568"/>
      <c r="GP231" s="568"/>
      <c r="GQ231" s="568"/>
      <c r="GR231" s="568"/>
      <c r="GS231" s="568"/>
      <c r="GT231" s="568"/>
      <c r="GU231" s="568"/>
      <c r="GV231" s="568"/>
      <c r="GW231" s="568"/>
      <c r="GX231" s="568"/>
      <c r="GY231" s="568"/>
      <c r="GZ231" s="568"/>
      <c r="HA231" s="568"/>
      <c r="HB231" s="568"/>
      <c r="HC231" s="568"/>
      <c r="HD231" s="568"/>
      <c r="HE231" s="568"/>
      <c r="HF231" s="568"/>
      <c r="HG231" s="568"/>
      <c r="HH231" s="568"/>
      <c r="HI231" s="568"/>
      <c r="HJ231" s="568"/>
      <c r="HK231" s="568"/>
      <c r="HL231" s="568"/>
      <c r="HM231" s="568"/>
      <c r="HN231" s="568"/>
      <c r="HO231" s="568"/>
      <c r="HP231" s="568"/>
      <c r="HQ231" s="568"/>
      <c r="HR231" s="568"/>
      <c r="HS231" s="568"/>
      <c r="HT231" s="568"/>
      <c r="HU231" s="568"/>
    </row>
    <row r="232" spans="2:229" s="578" customFormat="1">
      <c r="B232" s="591"/>
      <c r="AL232" s="568"/>
      <c r="AM232" s="568"/>
      <c r="AN232" s="568"/>
      <c r="AO232" s="568"/>
      <c r="AP232" s="568"/>
      <c r="AQ232" s="568"/>
      <c r="AR232" s="568"/>
      <c r="AS232" s="568"/>
      <c r="AT232" s="568"/>
      <c r="AU232" s="568"/>
      <c r="AV232" s="568"/>
      <c r="AW232" s="568"/>
      <c r="AX232" s="568"/>
      <c r="AY232" s="568"/>
      <c r="AZ232" s="568"/>
      <c r="BA232" s="568"/>
      <c r="BB232" s="568"/>
      <c r="BC232" s="568"/>
      <c r="BD232" s="568"/>
      <c r="BE232" s="568"/>
      <c r="BF232" s="568"/>
      <c r="BG232" s="568"/>
      <c r="BH232" s="568"/>
      <c r="BI232" s="568"/>
      <c r="BJ232" s="568"/>
      <c r="BK232" s="568"/>
      <c r="BL232" s="568"/>
      <c r="BM232" s="568"/>
      <c r="BN232" s="568"/>
      <c r="BO232" s="568"/>
      <c r="BP232" s="568"/>
      <c r="BQ232" s="568"/>
      <c r="BR232" s="568"/>
      <c r="BS232" s="568"/>
      <c r="BT232" s="568"/>
      <c r="BU232" s="568"/>
      <c r="BV232" s="568"/>
      <c r="BW232" s="568"/>
      <c r="BX232" s="568"/>
      <c r="BY232" s="568"/>
      <c r="BZ232" s="568"/>
      <c r="CA232" s="568"/>
      <c r="CB232" s="568"/>
      <c r="CC232" s="568"/>
      <c r="CD232" s="568"/>
      <c r="CE232" s="568"/>
      <c r="CF232" s="568"/>
      <c r="CG232" s="568"/>
      <c r="CH232" s="568"/>
      <c r="CI232" s="568"/>
      <c r="CJ232" s="568"/>
      <c r="CK232" s="568"/>
      <c r="CL232" s="568"/>
      <c r="CM232" s="568"/>
      <c r="CN232" s="568"/>
      <c r="CO232" s="568"/>
      <c r="CP232" s="568"/>
      <c r="CQ232" s="568"/>
      <c r="CR232" s="568"/>
      <c r="CS232" s="568"/>
      <c r="CT232" s="568"/>
      <c r="CU232" s="568"/>
      <c r="CV232" s="568"/>
      <c r="CW232" s="568"/>
      <c r="CX232" s="568"/>
      <c r="CY232" s="568"/>
      <c r="CZ232" s="568"/>
      <c r="DA232" s="568"/>
      <c r="DB232" s="568"/>
      <c r="DC232" s="568"/>
      <c r="DD232" s="568"/>
      <c r="DE232" s="568"/>
      <c r="DF232" s="568"/>
      <c r="DG232" s="568"/>
      <c r="DH232" s="568"/>
      <c r="DI232" s="568"/>
      <c r="DJ232" s="568"/>
      <c r="DK232" s="568"/>
      <c r="DL232" s="568"/>
      <c r="DM232" s="568"/>
      <c r="DN232" s="568"/>
      <c r="DO232" s="568"/>
      <c r="DP232" s="568"/>
      <c r="DQ232" s="568"/>
      <c r="DR232" s="568"/>
      <c r="DS232" s="568"/>
      <c r="DT232" s="568"/>
      <c r="DU232" s="568"/>
      <c r="DV232" s="568"/>
      <c r="DW232" s="568"/>
      <c r="DX232" s="568"/>
      <c r="DY232" s="568"/>
      <c r="DZ232" s="568"/>
      <c r="EA232" s="568"/>
      <c r="EB232" s="568"/>
      <c r="EC232" s="568"/>
      <c r="ED232" s="568"/>
      <c r="EE232" s="568"/>
      <c r="EF232" s="568"/>
      <c r="EG232" s="568"/>
      <c r="EH232" s="568"/>
      <c r="EI232" s="568"/>
      <c r="EJ232" s="568"/>
      <c r="EK232" s="568"/>
      <c r="EL232" s="568"/>
      <c r="EM232" s="568"/>
      <c r="EN232" s="568"/>
      <c r="EO232" s="568"/>
      <c r="EP232" s="568"/>
      <c r="EQ232" s="568"/>
      <c r="ER232" s="568"/>
      <c r="ES232" s="568"/>
      <c r="ET232" s="568"/>
      <c r="EU232" s="568"/>
      <c r="EV232" s="568"/>
      <c r="EW232" s="568"/>
      <c r="EX232" s="568"/>
      <c r="EY232" s="568"/>
      <c r="EZ232" s="568"/>
      <c r="FA232" s="568"/>
      <c r="FB232" s="568"/>
      <c r="FC232" s="568"/>
      <c r="FD232" s="568"/>
      <c r="FE232" s="568"/>
      <c r="FF232" s="568"/>
      <c r="FG232" s="568"/>
      <c r="FH232" s="568"/>
      <c r="FI232" s="568"/>
      <c r="FJ232" s="568"/>
      <c r="FK232" s="568"/>
      <c r="FL232" s="568"/>
      <c r="FM232" s="568"/>
      <c r="FN232" s="568"/>
      <c r="FO232" s="568"/>
      <c r="FP232" s="568"/>
      <c r="FQ232" s="568"/>
      <c r="FR232" s="568"/>
      <c r="FS232" s="568"/>
      <c r="FT232" s="568"/>
      <c r="FU232" s="568"/>
      <c r="FV232" s="568"/>
      <c r="FW232" s="568"/>
      <c r="FX232" s="568"/>
      <c r="FY232" s="568"/>
      <c r="FZ232" s="568"/>
      <c r="GA232" s="568"/>
      <c r="GB232" s="568"/>
      <c r="GC232" s="568"/>
      <c r="GD232" s="568"/>
      <c r="GE232" s="568"/>
      <c r="GF232" s="568"/>
      <c r="GG232" s="568"/>
      <c r="GH232" s="568"/>
      <c r="GI232" s="568"/>
      <c r="GJ232" s="568"/>
      <c r="GK232" s="568"/>
      <c r="GL232" s="568"/>
      <c r="GM232" s="568"/>
      <c r="GN232" s="568"/>
      <c r="GO232" s="568"/>
      <c r="GP232" s="568"/>
      <c r="GQ232" s="568"/>
      <c r="GR232" s="568"/>
      <c r="GS232" s="568"/>
      <c r="GT232" s="568"/>
      <c r="GU232" s="568"/>
      <c r="GV232" s="568"/>
      <c r="GW232" s="568"/>
      <c r="GX232" s="568"/>
      <c r="GY232" s="568"/>
      <c r="GZ232" s="568"/>
      <c r="HA232" s="568"/>
      <c r="HB232" s="568"/>
      <c r="HC232" s="568"/>
      <c r="HD232" s="568"/>
      <c r="HE232" s="568"/>
      <c r="HF232" s="568"/>
      <c r="HG232" s="568"/>
      <c r="HH232" s="568"/>
      <c r="HI232" s="568"/>
      <c r="HJ232" s="568"/>
      <c r="HK232" s="568"/>
      <c r="HL232" s="568"/>
      <c r="HM232" s="568"/>
      <c r="HN232" s="568"/>
      <c r="HO232" s="568"/>
      <c r="HP232" s="568"/>
      <c r="HQ232" s="568"/>
      <c r="HR232" s="568"/>
      <c r="HS232" s="568"/>
      <c r="HT232" s="568"/>
      <c r="HU232" s="568"/>
    </row>
    <row r="233" spans="2:229" s="578" customFormat="1">
      <c r="B233" s="591"/>
      <c r="AL233" s="568"/>
      <c r="AM233" s="568"/>
      <c r="AN233" s="568"/>
      <c r="AO233" s="568"/>
      <c r="AP233" s="568"/>
      <c r="AQ233" s="568"/>
      <c r="AR233" s="568"/>
      <c r="AS233" s="568"/>
      <c r="AT233" s="568"/>
      <c r="AU233" s="568"/>
      <c r="AV233" s="568"/>
      <c r="AW233" s="568"/>
      <c r="AX233" s="568"/>
      <c r="AY233" s="568"/>
      <c r="AZ233" s="568"/>
      <c r="BA233" s="568"/>
      <c r="BB233" s="568"/>
      <c r="BC233" s="568"/>
      <c r="BD233" s="568"/>
      <c r="BE233" s="568"/>
      <c r="BF233" s="568"/>
      <c r="BG233" s="568"/>
      <c r="BH233" s="568"/>
      <c r="BI233" s="568"/>
      <c r="BJ233" s="568"/>
      <c r="BK233" s="568"/>
      <c r="BL233" s="568"/>
      <c r="BM233" s="568"/>
      <c r="BN233" s="568"/>
      <c r="BO233" s="568"/>
      <c r="BP233" s="568"/>
      <c r="BQ233" s="568"/>
      <c r="BR233" s="568"/>
      <c r="BS233" s="568"/>
      <c r="BT233" s="568"/>
      <c r="BU233" s="568"/>
      <c r="BV233" s="568"/>
      <c r="BW233" s="568"/>
      <c r="BX233" s="568"/>
      <c r="BY233" s="568"/>
      <c r="BZ233" s="568"/>
      <c r="CA233" s="568"/>
      <c r="CB233" s="568"/>
      <c r="CC233" s="568"/>
      <c r="CD233" s="568"/>
      <c r="CE233" s="568"/>
      <c r="CF233" s="568"/>
      <c r="CG233" s="568"/>
      <c r="CH233" s="568"/>
      <c r="CI233" s="568"/>
      <c r="CJ233" s="568"/>
      <c r="CK233" s="568"/>
      <c r="CL233" s="568"/>
      <c r="CM233" s="568"/>
      <c r="CN233" s="568"/>
      <c r="CO233" s="568"/>
      <c r="CP233" s="568"/>
      <c r="CQ233" s="568"/>
      <c r="CR233" s="568"/>
      <c r="CS233" s="568"/>
      <c r="CT233" s="568"/>
      <c r="CU233" s="568"/>
      <c r="CV233" s="568"/>
      <c r="CW233" s="568"/>
      <c r="CX233" s="568"/>
      <c r="CY233" s="568"/>
      <c r="CZ233" s="568"/>
      <c r="DA233" s="568"/>
      <c r="DB233" s="568"/>
      <c r="DC233" s="568"/>
      <c r="DD233" s="568"/>
      <c r="DE233" s="568"/>
      <c r="DF233" s="568"/>
      <c r="DG233" s="568"/>
      <c r="DH233" s="568"/>
      <c r="DI233" s="568"/>
      <c r="DJ233" s="568"/>
      <c r="DK233" s="568"/>
      <c r="DL233" s="568"/>
      <c r="DM233" s="568"/>
      <c r="DN233" s="568"/>
      <c r="DO233" s="568"/>
      <c r="DP233" s="568"/>
      <c r="DQ233" s="568"/>
      <c r="DR233" s="568"/>
      <c r="DS233" s="568"/>
      <c r="DT233" s="568"/>
      <c r="DU233" s="568"/>
      <c r="DV233" s="568"/>
      <c r="DW233" s="568"/>
      <c r="DX233" s="568"/>
      <c r="DY233" s="568"/>
      <c r="DZ233" s="568"/>
      <c r="EA233" s="568"/>
      <c r="EB233" s="568"/>
      <c r="EC233" s="568"/>
      <c r="ED233" s="568"/>
      <c r="EE233" s="568"/>
      <c r="EF233" s="568"/>
      <c r="EG233" s="568"/>
      <c r="EH233" s="568"/>
      <c r="EI233" s="568"/>
      <c r="EJ233" s="568"/>
      <c r="EK233" s="568"/>
      <c r="EL233" s="568"/>
      <c r="EM233" s="568"/>
      <c r="EN233" s="568"/>
      <c r="EO233" s="568"/>
      <c r="EP233" s="568"/>
      <c r="EQ233" s="568"/>
      <c r="ER233" s="568"/>
      <c r="ES233" s="568"/>
      <c r="ET233" s="568"/>
      <c r="EU233" s="568"/>
      <c r="EV233" s="568"/>
      <c r="EW233" s="568"/>
      <c r="EX233" s="568"/>
      <c r="EY233" s="568"/>
      <c r="EZ233" s="568"/>
      <c r="FA233" s="568"/>
      <c r="FB233" s="568"/>
      <c r="FC233" s="568"/>
      <c r="FD233" s="568"/>
      <c r="FE233" s="568"/>
      <c r="FF233" s="568"/>
      <c r="FG233" s="568"/>
      <c r="FH233" s="568"/>
      <c r="FI233" s="568"/>
      <c r="FJ233" s="568"/>
      <c r="FK233" s="568"/>
      <c r="FL233" s="568"/>
      <c r="FM233" s="568"/>
      <c r="FN233" s="568"/>
      <c r="FO233" s="568"/>
      <c r="FP233" s="568"/>
      <c r="FQ233" s="568"/>
      <c r="FR233" s="568"/>
      <c r="FS233" s="568"/>
      <c r="FT233" s="568"/>
      <c r="FU233" s="568"/>
      <c r="FV233" s="568"/>
      <c r="FW233" s="568"/>
      <c r="FX233" s="568"/>
      <c r="FY233" s="568"/>
      <c r="FZ233" s="568"/>
      <c r="GA233" s="568"/>
      <c r="GB233" s="568"/>
      <c r="GC233" s="568"/>
      <c r="GD233" s="568"/>
      <c r="GE233" s="568"/>
      <c r="GF233" s="568"/>
      <c r="GG233" s="568"/>
      <c r="GH233" s="568"/>
      <c r="GI233" s="568"/>
      <c r="GJ233" s="568"/>
      <c r="GK233" s="568"/>
      <c r="GL233" s="568"/>
      <c r="GM233" s="568"/>
      <c r="GN233" s="568"/>
      <c r="GO233" s="568"/>
      <c r="GP233" s="568"/>
      <c r="GQ233" s="568"/>
      <c r="GR233" s="568"/>
      <c r="GS233" s="568"/>
      <c r="GT233" s="568"/>
      <c r="GU233" s="568"/>
      <c r="GV233" s="568"/>
      <c r="GW233" s="568"/>
      <c r="GX233" s="568"/>
      <c r="GY233" s="568"/>
      <c r="GZ233" s="568"/>
      <c r="HA233" s="568"/>
      <c r="HB233" s="568"/>
      <c r="HC233" s="568"/>
      <c r="HD233" s="568"/>
      <c r="HE233" s="568"/>
      <c r="HF233" s="568"/>
      <c r="HG233" s="568"/>
      <c r="HH233" s="568"/>
      <c r="HI233" s="568"/>
      <c r="HJ233" s="568"/>
      <c r="HK233" s="568"/>
      <c r="HL233" s="568"/>
      <c r="HM233" s="568"/>
      <c r="HN233" s="568"/>
      <c r="HO233" s="568"/>
      <c r="HP233" s="568"/>
      <c r="HQ233" s="568"/>
      <c r="HR233" s="568"/>
      <c r="HS233" s="568"/>
      <c r="HT233" s="568"/>
      <c r="HU233" s="568"/>
    </row>
    <row r="234" spans="2:229" s="578" customFormat="1">
      <c r="B234" s="591"/>
      <c r="AL234" s="568"/>
      <c r="AM234" s="568"/>
      <c r="AN234" s="568"/>
      <c r="AO234" s="568"/>
      <c r="AP234" s="568"/>
      <c r="AQ234" s="568"/>
      <c r="AR234" s="568"/>
      <c r="AS234" s="568"/>
      <c r="AT234" s="568"/>
      <c r="AU234" s="568"/>
      <c r="AV234" s="568"/>
      <c r="AW234" s="568"/>
      <c r="AX234" s="568"/>
      <c r="AY234" s="568"/>
      <c r="AZ234" s="568"/>
      <c r="BA234" s="568"/>
      <c r="BB234" s="568"/>
      <c r="BC234" s="568"/>
      <c r="BD234" s="568"/>
      <c r="BE234" s="568"/>
      <c r="BF234" s="568"/>
      <c r="BG234" s="568"/>
      <c r="BH234" s="568"/>
      <c r="BI234" s="568"/>
      <c r="BJ234" s="568"/>
      <c r="BK234" s="568"/>
      <c r="BL234" s="568"/>
      <c r="BM234" s="568"/>
      <c r="BN234" s="568"/>
      <c r="BO234" s="568"/>
      <c r="BP234" s="568"/>
      <c r="BQ234" s="568"/>
      <c r="BR234" s="568"/>
      <c r="BS234" s="568"/>
      <c r="BT234" s="568"/>
      <c r="BU234" s="568"/>
      <c r="BV234" s="568"/>
      <c r="BW234" s="568"/>
      <c r="BX234" s="568"/>
      <c r="BY234" s="568"/>
      <c r="BZ234" s="568"/>
      <c r="CA234" s="568"/>
      <c r="CB234" s="568"/>
      <c r="CC234" s="568"/>
      <c r="CD234" s="568"/>
      <c r="CE234" s="568"/>
      <c r="CF234" s="568"/>
      <c r="CG234" s="568"/>
      <c r="CH234" s="568"/>
      <c r="CI234" s="568"/>
      <c r="CJ234" s="568"/>
      <c r="CK234" s="568"/>
      <c r="CL234" s="568"/>
      <c r="CM234" s="568"/>
      <c r="CN234" s="568"/>
      <c r="CO234" s="568"/>
      <c r="CP234" s="568"/>
      <c r="CQ234" s="568"/>
      <c r="CR234" s="568"/>
      <c r="CS234" s="568"/>
      <c r="CT234" s="568"/>
      <c r="CU234" s="568"/>
      <c r="CV234" s="568"/>
      <c r="CW234" s="568"/>
      <c r="CX234" s="568"/>
      <c r="CY234" s="568"/>
      <c r="CZ234" s="568"/>
      <c r="DA234" s="568"/>
      <c r="DB234" s="568"/>
      <c r="DC234" s="568"/>
      <c r="DD234" s="568"/>
      <c r="DE234" s="568"/>
      <c r="DF234" s="568"/>
      <c r="DG234" s="568"/>
      <c r="DH234" s="568"/>
      <c r="DI234" s="568"/>
      <c r="DJ234" s="568"/>
      <c r="DK234" s="568"/>
      <c r="DL234" s="568"/>
      <c r="DM234" s="568"/>
      <c r="DN234" s="568"/>
      <c r="DO234" s="568"/>
      <c r="DP234" s="568"/>
      <c r="DQ234" s="568"/>
      <c r="DR234" s="568"/>
      <c r="DS234" s="568"/>
      <c r="DT234" s="568"/>
      <c r="DU234" s="568"/>
      <c r="DV234" s="568"/>
      <c r="DW234" s="568"/>
      <c r="DX234" s="568"/>
      <c r="DY234" s="568"/>
      <c r="DZ234" s="568"/>
      <c r="EA234" s="568"/>
      <c r="EB234" s="568"/>
      <c r="EC234" s="568"/>
      <c r="ED234" s="568"/>
      <c r="EE234" s="568"/>
      <c r="EF234" s="568"/>
      <c r="EG234" s="568"/>
      <c r="EH234" s="568"/>
      <c r="EI234" s="568"/>
      <c r="EJ234" s="568"/>
      <c r="EK234" s="568"/>
      <c r="EL234" s="568"/>
      <c r="EM234" s="568"/>
      <c r="EN234" s="568"/>
      <c r="EO234" s="568"/>
      <c r="EP234" s="568"/>
      <c r="EQ234" s="568"/>
      <c r="ER234" s="568"/>
      <c r="ES234" s="568"/>
      <c r="ET234" s="568"/>
      <c r="EU234" s="568"/>
      <c r="EV234" s="568"/>
      <c r="EW234" s="568"/>
      <c r="EX234" s="568"/>
      <c r="EY234" s="568"/>
      <c r="EZ234" s="568"/>
      <c r="FA234" s="568"/>
      <c r="FB234" s="568"/>
      <c r="FC234" s="568"/>
      <c r="FD234" s="568"/>
      <c r="FE234" s="568"/>
      <c r="FF234" s="568"/>
      <c r="FG234" s="568"/>
      <c r="FH234" s="568"/>
      <c r="FI234" s="568"/>
      <c r="FJ234" s="568"/>
      <c r="FK234" s="568"/>
      <c r="FL234" s="568"/>
      <c r="FM234" s="568"/>
      <c r="FN234" s="568"/>
      <c r="FO234" s="568"/>
      <c r="FP234" s="568"/>
      <c r="FQ234" s="568"/>
      <c r="FR234" s="568"/>
      <c r="FS234" s="568"/>
      <c r="FT234" s="568"/>
      <c r="FU234" s="568"/>
      <c r="FV234" s="568"/>
      <c r="FW234" s="568"/>
      <c r="FX234" s="568"/>
      <c r="FY234" s="568"/>
      <c r="FZ234" s="568"/>
      <c r="GA234" s="568"/>
      <c r="GB234" s="568"/>
      <c r="GC234" s="568"/>
      <c r="GD234" s="568"/>
      <c r="GE234" s="568"/>
      <c r="GF234" s="568"/>
      <c r="GG234" s="568"/>
      <c r="GH234" s="568"/>
      <c r="GI234" s="568"/>
      <c r="GJ234" s="568"/>
      <c r="GK234" s="568"/>
      <c r="GL234" s="568"/>
      <c r="GM234" s="568"/>
      <c r="GN234" s="568"/>
      <c r="GO234" s="568"/>
      <c r="GP234" s="568"/>
      <c r="GQ234" s="568"/>
      <c r="GR234" s="568"/>
      <c r="GS234" s="568"/>
      <c r="GT234" s="568"/>
      <c r="GU234" s="568"/>
      <c r="GV234" s="568"/>
      <c r="GW234" s="568"/>
      <c r="GX234" s="568"/>
      <c r="GY234" s="568"/>
      <c r="GZ234" s="568"/>
      <c r="HA234" s="568"/>
      <c r="HB234" s="568"/>
      <c r="HC234" s="568"/>
      <c r="HD234" s="568"/>
      <c r="HE234" s="568"/>
      <c r="HF234" s="568"/>
      <c r="HG234" s="568"/>
      <c r="HH234" s="568"/>
      <c r="HI234" s="568"/>
      <c r="HJ234" s="568"/>
      <c r="HK234" s="568"/>
      <c r="HL234" s="568"/>
      <c r="HM234" s="568"/>
      <c r="HN234" s="568"/>
      <c r="HO234" s="568"/>
      <c r="HP234" s="568"/>
      <c r="HQ234" s="568"/>
      <c r="HR234" s="568"/>
      <c r="HS234" s="568"/>
      <c r="HT234" s="568"/>
      <c r="HU234" s="568"/>
    </row>
    <row r="235" spans="2:229" s="578" customFormat="1">
      <c r="B235" s="591"/>
      <c r="AL235" s="568"/>
      <c r="AM235" s="568"/>
      <c r="AN235" s="568"/>
      <c r="AO235" s="568"/>
      <c r="AP235" s="568"/>
      <c r="AQ235" s="568"/>
      <c r="AR235" s="568"/>
      <c r="AS235" s="568"/>
      <c r="AT235" s="568"/>
      <c r="AU235" s="568"/>
      <c r="AV235" s="568"/>
      <c r="AW235" s="568"/>
      <c r="AX235" s="568"/>
      <c r="AY235" s="568"/>
      <c r="AZ235" s="568"/>
      <c r="BA235" s="568"/>
      <c r="BB235" s="568"/>
      <c r="BC235" s="568"/>
      <c r="BD235" s="568"/>
      <c r="BE235" s="568"/>
      <c r="BF235" s="568"/>
      <c r="BG235" s="568"/>
      <c r="BH235" s="568"/>
      <c r="BI235" s="568"/>
      <c r="BJ235" s="568"/>
      <c r="BK235" s="568"/>
      <c r="BL235" s="568"/>
      <c r="BM235" s="568"/>
      <c r="BN235" s="568"/>
      <c r="BO235" s="568"/>
      <c r="BP235" s="568"/>
      <c r="BQ235" s="568"/>
      <c r="BR235" s="568"/>
      <c r="BS235" s="568"/>
      <c r="BT235" s="568"/>
      <c r="BU235" s="568"/>
      <c r="BV235" s="568"/>
      <c r="BW235" s="568"/>
      <c r="BX235" s="568"/>
      <c r="BY235" s="568"/>
      <c r="BZ235" s="568"/>
      <c r="CA235" s="568"/>
      <c r="CB235" s="568"/>
      <c r="CC235" s="568"/>
      <c r="CD235" s="568"/>
      <c r="CE235" s="568"/>
      <c r="CF235" s="568"/>
      <c r="CG235" s="568"/>
      <c r="CH235" s="568"/>
      <c r="CI235" s="568"/>
      <c r="CJ235" s="568"/>
      <c r="CK235" s="568"/>
      <c r="CL235" s="568"/>
      <c r="CM235" s="568"/>
      <c r="CN235" s="568"/>
      <c r="CO235" s="568"/>
      <c r="CP235" s="568"/>
      <c r="CQ235" s="568"/>
      <c r="CR235" s="568"/>
      <c r="CS235" s="568"/>
      <c r="CT235" s="568"/>
      <c r="CU235" s="568"/>
      <c r="CV235" s="568"/>
      <c r="CW235" s="568"/>
      <c r="CX235" s="568"/>
      <c r="CY235" s="568"/>
      <c r="CZ235" s="568"/>
      <c r="DA235" s="568"/>
      <c r="DB235" s="568"/>
      <c r="DC235" s="568"/>
      <c r="DD235" s="568"/>
      <c r="DE235" s="568"/>
      <c r="DF235" s="568"/>
      <c r="DG235" s="568"/>
      <c r="DH235" s="568"/>
      <c r="DI235" s="568"/>
      <c r="DJ235" s="568"/>
      <c r="DK235" s="568"/>
      <c r="DL235" s="568"/>
      <c r="DM235" s="568"/>
      <c r="DN235" s="568"/>
      <c r="DO235" s="568"/>
      <c r="DP235" s="568"/>
      <c r="DQ235" s="568"/>
      <c r="DR235" s="568"/>
      <c r="DS235" s="568"/>
      <c r="DT235" s="568"/>
      <c r="DU235" s="568"/>
      <c r="DV235" s="568"/>
      <c r="DW235" s="568"/>
      <c r="DX235" s="568"/>
      <c r="DY235" s="568"/>
      <c r="DZ235" s="568"/>
      <c r="EA235" s="568"/>
      <c r="EB235" s="568"/>
      <c r="EC235" s="568"/>
      <c r="ED235" s="568"/>
      <c r="EE235" s="568"/>
      <c r="EF235" s="568"/>
      <c r="EG235" s="568"/>
      <c r="EH235" s="568"/>
      <c r="EI235" s="568"/>
      <c r="EJ235" s="568"/>
      <c r="EK235" s="568"/>
      <c r="EL235" s="568"/>
      <c r="EM235" s="568"/>
      <c r="EN235" s="568"/>
      <c r="EO235" s="568"/>
      <c r="EP235" s="568"/>
      <c r="EQ235" s="568"/>
      <c r="ER235" s="568"/>
      <c r="ES235" s="568"/>
      <c r="ET235" s="568"/>
      <c r="EU235" s="568"/>
      <c r="EV235" s="568"/>
      <c r="EW235" s="568"/>
      <c r="EX235" s="568"/>
      <c r="EY235" s="568"/>
      <c r="EZ235" s="568"/>
      <c r="FA235" s="568"/>
      <c r="FB235" s="568"/>
      <c r="FC235" s="568"/>
      <c r="FD235" s="568"/>
      <c r="FE235" s="568"/>
      <c r="FF235" s="568"/>
      <c r="FG235" s="568"/>
      <c r="FH235" s="568"/>
      <c r="FI235" s="568"/>
      <c r="FJ235" s="568"/>
      <c r="FK235" s="568"/>
      <c r="FL235" s="568"/>
      <c r="FM235" s="568"/>
      <c r="FN235" s="568"/>
      <c r="FO235" s="568"/>
      <c r="FP235" s="568"/>
      <c r="FQ235" s="568"/>
      <c r="FR235" s="568"/>
      <c r="FS235" s="568"/>
      <c r="FT235" s="568"/>
      <c r="FU235" s="568"/>
      <c r="FV235" s="568"/>
      <c r="FW235" s="568"/>
      <c r="FX235" s="568"/>
      <c r="FY235" s="568"/>
      <c r="FZ235" s="568"/>
      <c r="GA235" s="568"/>
      <c r="GB235" s="568"/>
      <c r="GC235" s="568"/>
      <c r="GD235" s="568"/>
      <c r="GE235" s="568"/>
      <c r="GF235" s="568"/>
      <c r="GG235" s="568"/>
      <c r="GH235" s="568"/>
      <c r="GI235" s="568"/>
      <c r="GJ235" s="568"/>
      <c r="GK235" s="568"/>
      <c r="GL235" s="568"/>
      <c r="GM235" s="568"/>
      <c r="GN235" s="568"/>
      <c r="GO235" s="568"/>
      <c r="GP235" s="568"/>
      <c r="GQ235" s="568"/>
      <c r="GR235" s="568"/>
      <c r="GS235" s="568"/>
      <c r="GT235" s="568"/>
      <c r="GU235" s="568"/>
      <c r="GV235" s="568"/>
      <c r="GW235" s="568"/>
      <c r="GX235" s="568"/>
      <c r="GY235" s="568"/>
      <c r="GZ235" s="568"/>
      <c r="HA235" s="568"/>
      <c r="HB235" s="568"/>
      <c r="HC235" s="568"/>
      <c r="HD235" s="568"/>
      <c r="HE235" s="568"/>
      <c r="HF235" s="568"/>
      <c r="HG235" s="568"/>
      <c r="HH235" s="568"/>
      <c r="HI235" s="568"/>
      <c r="HJ235" s="568"/>
      <c r="HK235" s="568"/>
      <c r="HL235" s="568"/>
      <c r="HM235" s="568"/>
      <c r="HN235" s="568"/>
      <c r="HO235" s="568"/>
      <c r="HP235" s="568"/>
      <c r="HQ235" s="568"/>
      <c r="HR235" s="568"/>
      <c r="HS235" s="568"/>
      <c r="HT235" s="568"/>
      <c r="HU235" s="568"/>
    </row>
    <row r="236" spans="2:229" s="578" customFormat="1">
      <c r="B236" s="591"/>
      <c r="AL236" s="568"/>
      <c r="AM236" s="568"/>
      <c r="AN236" s="568"/>
      <c r="AO236" s="568"/>
      <c r="AP236" s="568"/>
      <c r="AQ236" s="568"/>
      <c r="AR236" s="568"/>
      <c r="AS236" s="568"/>
      <c r="AT236" s="568"/>
      <c r="AU236" s="568"/>
      <c r="AV236" s="568"/>
      <c r="AW236" s="568"/>
      <c r="AX236" s="568"/>
      <c r="AY236" s="568"/>
      <c r="AZ236" s="568"/>
      <c r="BA236" s="568"/>
      <c r="BB236" s="568"/>
      <c r="BC236" s="568"/>
      <c r="BD236" s="568"/>
      <c r="BE236" s="568"/>
      <c r="BF236" s="568"/>
      <c r="BG236" s="568"/>
      <c r="BH236" s="568"/>
      <c r="BI236" s="568"/>
      <c r="BJ236" s="568"/>
      <c r="BK236" s="568"/>
      <c r="BL236" s="568"/>
      <c r="BM236" s="568"/>
      <c r="BN236" s="568"/>
      <c r="BO236" s="568"/>
      <c r="BP236" s="568"/>
      <c r="BQ236" s="568"/>
      <c r="BR236" s="568"/>
      <c r="BS236" s="568"/>
      <c r="BT236" s="568"/>
      <c r="BU236" s="568"/>
      <c r="BV236" s="568"/>
      <c r="BW236" s="568"/>
      <c r="BX236" s="568"/>
      <c r="BY236" s="568"/>
      <c r="BZ236" s="568"/>
      <c r="CA236" s="568"/>
      <c r="CB236" s="568"/>
      <c r="CC236" s="568"/>
      <c r="CD236" s="568"/>
      <c r="CE236" s="568"/>
      <c r="CF236" s="568"/>
      <c r="CG236" s="568"/>
      <c r="CH236" s="568"/>
      <c r="CI236" s="568"/>
      <c r="CJ236" s="568"/>
      <c r="CK236" s="568"/>
      <c r="CL236" s="568"/>
      <c r="CM236" s="568"/>
      <c r="CN236" s="568"/>
      <c r="CO236" s="568"/>
      <c r="CP236" s="568"/>
      <c r="CQ236" s="568"/>
      <c r="CR236" s="568"/>
      <c r="CS236" s="568"/>
      <c r="CT236" s="568"/>
      <c r="CU236" s="568"/>
      <c r="CV236" s="568"/>
      <c r="CW236" s="568"/>
      <c r="CX236" s="568"/>
      <c r="CY236" s="568"/>
      <c r="CZ236" s="568"/>
      <c r="DA236" s="568"/>
      <c r="DB236" s="568"/>
      <c r="DC236" s="568"/>
      <c r="DD236" s="568"/>
      <c r="DE236" s="568"/>
      <c r="DF236" s="568"/>
      <c r="DG236" s="568"/>
      <c r="DH236" s="568"/>
      <c r="DI236" s="568"/>
      <c r="DJ236" s="568"/>
      <c r="DK236" s="568"/>
      <c r="DL236" s="568"/>
      <c r="DM236" s="568"/>
      <c r="DN236" s="568"/>
      <c r="DO236" s="568"/>
      <c r="DP236" s="568"/>
      <c r="DQ236" s="568"/>
      <c r="DR236" s="568"/>
      <c r="DS236" s="568"/>
      <c r="DT236" s="568"/>
      <c r="DU236" s="568"/>
      <c r="DV236" s="568"/>
      <c r="DW236" s="568"/>
      <c r="DX236" s="568"/>
      <c r="DY236" s="568"/>
      <c r="DZ236" s="568"/>
      <c r="EA236" s="568"/>
      <c r="EB236" s="568"/>
      <c r="EC236" s="568"/>
      <c r="ED236" s="568"/>
      <c r="EE236" s="568"/>
      <c r="EF236" s="568"/>
      <c r="EG236" s="568"/>
      <c r="EH236" s="568"/>
      <c r="EI236" s="568"/>
      <c r="EJ236" s="568"/>
      <c r="EK236" s="568"/>
      <c r="EL236" s="568"/>
      <c r="EM236" s="568"/>
      <c r="EN236" s="568"/>
      <c r="EO236" s="568"/>
      <c r="EP236" s="568"/>
      <c r="EQ236" s="568"/>
      <c r="ER236" s="568"/>
      <c r="ES236" s="568"/>
      <c r="ET236" s="568"/>
      <c r="EU236" s="568"/>
      <c r="EV236" s="568"/>
      <c r="EW236" s="568"/>
      <c r="EX236" s="568"/>
      <c r="EY236" s="568"/>
      <c r="EZ236" s="568"/>
      <c r="FA236" s="568"/>
      <c r="FB236" s="568"/>
      <c r="FC236" s="568"/>
      <c r="FD236" s="568"/>
      <c r="FE236" s="568"/>
      <c r="FF236" s="568"/>
      <c r="FG236" s="568"/>
      <c r="FH236" s="568"/>
      <c r="FI236" s="568"/>
      <c r="FJ236" s="568"/>
      <c r="FK236" s="568"/>
      <c r="FL236" s="568"/>
      <c r="FM236" s="568"/>
      <c r="FN236" s="568"/>
      <c r="FO236" s="568"/>
      <c r="FP236" s="568"/>
      <c r="FQ236" s="568"/>
      <c r="FR236" s="568"/>
      <c r="FS236" s="568"/>
      <c r="FT236" s="568"/>
      <c r="FU236" s="568"/>
      <c r="FV236" s="568"/>
      <c r="FW236" s="568"/>
      <c r="FX236" s="568"/>
      <c r="FY236" s="568"/>
      <c r="FZ236" s="568"/>
      <c r="GA236" s="568"/>
      <c r="GB236" s="568"/>
      <c r="GC236" s="568"/>
      <c r="GD236" s="568"/>
      <c r="GE236" s="568"/>
      <c r="GF236" s="568"/>
      <c r="GG236" s="568"/>
      <c r="GH236" s="568"/>
      <c r="GI236" s="568"/>
      <c r="GJ236" s="568"/>
      <c r="GK236" s="568"/>
      <c r="GL236" s="568"/>
      <c r="GM236" s="568"/>
      <c r="GN236" s="568"/>
      <c r="GO236" s="568"/>
      <c r="GP236" s="568"/>
      <c r="GQ236" s="568"/>
      <c r="GR236" s="568"/>
      <c r="GS236" s="568"/>
      <c r="GT236" s="568"/>
      <c r="GU236" s="568"/>
      <c r="GV236" s="568"/>
      <c r="GW236" s="568"/>
      <c r="GX236" s="568"/>
      <c r="GY236" s="568"/>
      <c r="GZ236" s="568"/>
      <c r="HA236" s="568"/>
      <c r="HB236" s="568"/>
      <c r="HC236" s="568"/>
      <c r="HD236" s="568"/>
      <c r="HE236" s="568"/>
      <c r="HF236" s="568"/>
      <c r="HG236" s="568"/>
      <c r="HH236" s="568"/>
      <c r="HI236" s="568"/>
      <c r="HJ236" s="568"/>
      <c r="HK236" s="568"/>
      <c r="HL236" s="568"/>
      <c r="HM236" s="568"/>
      <c r="HN236" s="568"/>
      <c r="HO236" s="568"/>
      <c r="HP236" s="568"/>
      <c r="HQ236" s="568"/>
      <c r="HR236" s="568"/>
      <c r="HS236" s="568"/>
      <c r="HT236" s="568"/>
      <c r="HU236" s="568"/>
    </row>
    <row r="237" spans="2:229" s="578" customFormat="1">
      <c r="B237" s="591"/>
      <c r="AL237" s="568"/>
      <c r="AM237" s="568"/>
      <c r="AN237" s="568"/>
      <c r="AO237" s="568"/>
      <c r="AP237" s="568"/>
      <c r="AQ237" s="568"/>
      <c r="AR237" s="568"/>
      <c r="AS237" s="568"/>
      <c r="AT237" s="568"/>
      <c r="AU237" s="568"/>
      <c r="AV237" s="568"/>
      <c r="AW237" s="568"/>
      <c r="AX237" s="568"/>
      <c r="AY237" s="568"/>
      <c r="AZ237" s="568"/>
      <c r="BA237" s="568"/>
      <c r="BB237" s="568"/>
      <c r="BC237" s="568"/>
      <c r="BD237" s="568"/>
      <c r="BE237" s="568"/>
      <c r="BF237" s="568"/>
      <c r="BG237" s="568"/>
      <c r="BH237" s="568"/>
      <c r="BI237" s="568"/>
      <c r="BJ237" s="568"/>
      <c r="BK237" s="568"/>
      <c r="BL237" s="568"/>
      <c r="BM237" s="568"/>
      <c r="BN237" s="568"/>
      <c r="BO237" s="568"/>
      <c r="BP237" s="568"/>
      <c r="BQ237" s="568"/>
      <c r="BR237" s="568"/>
      <c r="BS237" s="568"/>
      <c r="BT237" s="568"/>
      <c r="BU237" s="568"/>
      <c r="BV237" s="568"/>
      <c r="BW237" s="568"/>
      <c r="BX237" s="568"/>
      <c r="BY237" s="568"/>
      <c r="BZ237" s="568"/>
      <c r="CA237" s="568"/>
      <c r="CB237" s="568"/>
      <c r="CC237" s="568"/>
      <c r="CD237" s="568"/>
      <c r="CE237" s="568"/>
      <c r="CF237" s="568"/>
      <c r="CG237" s="568"/>
      <c r="CH237" s="568"/>
      <c r="CI237" s="568"/>
      <c r="CJ237" s="568"/>
      <c r="CK237" s="568"/>
      <c r="CL237" s="568"/>
      <c r="CM237" s="568"/>
      <c r="CN237" s="568"/>
      <c r="CO237" s="568"/>
      <c r="CP237" s="568"/>
      <c r="CQ237" s="568"/>
      <c r="CR237" s="568"/>
      <c r="CS237" s="568"/>
      <c r="CT237" s="568"/>
      <c r="CU237" s="568"/>
      <c r="CV237" s="568"/>
      <c r="CW237" s="568"/>
      <c r="CX237" s="568"/>
      <c r="CY237" s="568"/>
      <c r="CZ237" s="568"/>
      <c r="DA237" s="568"/>
      <c r="DB237" s="568"/>
      <c r="DC237" s="568"/>
      <c r="DD237" s="568"/>
      <c r="DE237" s="568"/>
      <c r="DF237" s="568"/>
      <c r="DG237" s="568"/>
      <c r="DH237" s="568"/>
      <c r="DI237" s="568"/>
      <c r="DJ237" s="568"/>
      <c r="DK237" s="568"/>
      <c r="DL237" s="568"/>
      <c r="DM237" s="568"/>
      <c r="DN237" s="568"/>
      <c r="DO237" s="568"/>
      <c r="DP237" s="568"/>
      <c r="DQ237" s="568"/>
      <c r="DR237" s="568"/>
      <c r="DS237" s="568"/>
      <c r="DT237" s="568"/>
      <c r="DU237" s="568"/>
      <c r="DV237" s="568"/>
      <c r="DW237" s="568"/>
      <c r="DX237" s="568"/>
      <c r="DY237" s="568"/>
      <c r="DZ237" s="568"/>
      <c r="EA237" s="568"/>
      <c r="EB237" s="568"/>
      <c r="EC237" s="568"/>
      <c r="ED237" s="568"/>
      <c r="EE237" s="568"/>
      <c r="EF237" s="568"/>
      <c r="EG237" s="568"/>
      <c r="EH237" s="568"/>
      <c r="EI237" s="568"/>
      <c r="EJ237" s="568"/>
      <c r="EK237" s="568"/>
      <c r="EL237" s="568"/>
      <c r="EM237" s="568"/>
      <c r="EN237" s="568"/>
      <c r="EO237" s="568"/>
      <c r="EP237" s="568"/>
      <c r="EQ237" s="568"/>
      <c r="ER237" s="568"/>
      <c r="ES237" s="568"/>
      <c r="ET237" s="568"/>
      <c r="EU237" s="568"/>
      <c r="EV237" s="568"/>
      <c r="EW237" s="568"/>
      <c r="EX237" s="568"/>
      <c r="EY237" s="568"/>
      <c r="EZ237" s="568"/>
      <c r="FA237" s="568"/>
      <c r="FB237" s="568"/>
      <c r="FC237" s="568"/>
      <c r="FD237" s="568"/>
      <c r="FE237" s="568"/>
      <c r="FF237" s="568"/>
      <c r="FG237" s="568"/>
      <c r="FH237" s="568"/>
      <c r="FI237" s="568"/>
      <c r="FJ237" s="568"/>
      <c r="FK237" s="568"/>
      <c r="FL237" s="568"/>
      <c r="FM237" s="568"/>
      <c r="FN237" s="568"/>
      <c r="FO237" s="568"/>
      <c r="FP237" s="568"/>
      <c r="FQ237" s="568"/>
      <c r="FR237" s="568"/>
      <c r="FS237" s="568"/>
      <c r="FT237" s="568"/>
      <c r="FU237" s="568"/>
      <c r="FV237" s="568"/>
      <c r="FW237" s="568"/>
      <c r="FX237" s="568"/>
      <c r="FY237" s="568"/>
      <c r="FZ237" s="568"/>
      <c r="GA237" s="568"/>
      <c r="GB237" s="568"/>
      <c r="GC237" s="568"/>
      <c r="GD237" s="568"/>
      <c r="GE237" s="568"/>
      <c r="GF237" s="568"/>
      <c r="GG237" s="568"/>
      <c r="GH237" s="568"/>
      <c r="GI237" s="568"/>
      <c r="GJ237" s="568"/>
      <c r="GK237" s="568"/>
      <c r="GL237" s="568"/>
      <c r="GM237" s="568"/>
      <c r="GN237" s="568"/>
      <c r="GO237" s="568"/>
      <c r="GP237" s="568"/>
      <c r="GQ237" s="568"/>
      <c r="GR237" s="568"/>
      <c r="GS237" s="568"/>
      <c r="GT237" s="568"/>
      <c r="GU237" s="568"/>
      <c r="GV237" s="568"/>
      <c r="GW237" s="568"/>
      <c r="GX237" s="568"/>
      <c r="GY237" s="568"/>
      <c r="GZ237" s="568"/>
      <c r="HA237" s="568"/>
      <c r="HB237" s="568"/>
      <c r="HC237" s="568"/>
      <c r="HD237" s="568"/>
      <c r="HE237" s="568"/>
      <c r="HF237" s="568"/>
      <c r="HG237" s="568"/>
      <c r="HH237" s="568"/>
      <c r="HI237" s="568"/>
      <c r="HJ237" s="568"/>
      <c r="HK237" s="568"/>
      <c r="HL237" s="568"/>
      <c r="HM237" s="568"/>
      <c r="HN237" s="568"/>
      <c r="HO237" s="568"/>
      <c r="HP237" s="568"/>
      <c r="HQ237" s="568"/>
      <c r="HR237" s="568"/>
      <c r="HS237" s="568"/>
      <c r="HT237" s="568"/>
      <c r="HU237" s="568"/>
    </row>
    <row r="238" spans="2:229" s="578" customFormat="1">
      <c r="B238" s="591"/>
      <c r="AL238" s="568"/>
      <c r="AM238" s="568"/>
      <c r="AN238" s="568"/>
      <c r="AO238" s="568"/>
      <c r="AP238" s="568"/>
      <c r="AQ238" s="568"/>
      <c r="AR238" s="568"/>
      <c r="AS238" s="568"/>
      <c r="AT238" s="568"/>
      <c r="AU238" s="568"/>
      <c r="AV238" s="568"/>
      <c r="AW238" s="568"/>
      <c r="AX238" s="568"/>
      <c r="AY238" s="568"/>
      <c r="AZ238" s="568"/>
      <c r="BA238" s="568"/>
      <c r="BB238" s="568"/>
      <c r="BC238" s="568"/>
      <c r="BD238" s="568"/>
      <c r="BE238" s="568"/>
      <c r="BF238" s="568"/>
      <c r="BG238" s="568"/>
      <c r="BH238" s="568"/>
      <c r="BI238" s="568"/>
      <c r="BJ238" s="568"/>
      <c r="BK238" s="568"/>
      <c r="BL238" s="568"/>
      <c r="BM238" s="568"/>
      <c r="BN238" s="568"/>
      <c r="BO238" s="568"/>
      <c r="BP238" s="568"/>
      <c r="BQ238" s="568"/>
      <c r="BR238" s="568"/>
      <c r="BS238" s="568"/>
      <c r="BT238" s="568"/>
      <c r="BU238" s="568"/>
      <c r="BV238" s="568"/>
      <c r="BW238" s="568"/>
      <c r="BX238" s="568"/>
      <c r="BY238" s="568"/>
      <c r="BZ238" s="568"/>
      <c r="CA238" s="568"/>
      <c r="CB238" s="568"/>
      <c r="CC238" s="568"/>
      <c r="CD238" s="568"/>
      <c r="CE238" s="568"/>
      <c r="CF238" s="568"/>
      <c r="CG238" s="568"/>
      <c r="CH238" s="568"/>
      <c r="CI238" s="568"/>
      <c r="CJ238" s="568"/>
      <c r="CK238" s="568"/>
      <c r="CL238" s="568"/>
      <c r="CM238" s="568"/>
      <c r="CN238" s="568"/>
      <c r="CO238" s="568"/>
      <c r="CP238" s="568"/>
      <c r="CQ238" s="568"/>
      <c r="CR238" s="568"/>
      <c r="CS238" s="568"/>
      <c r="CT238" s="568"/>
      <c r="CU238" s="568"/>
      <c r="CV238" s="568"/>
      <c r="CW238" s="568"/>
      <c r="CX238" s="568"/>
      <c r="CY238" s="568"/>
      <c r="CZ238" s="568"/>
      <c r="DA238" s="568"/>
      <c r="DB238" s="568"/>
      <c r="DC238" s="568"/>
      <c r="DD238" s="568"/>
      <c r="DE238" s="568"/>
      <c r="DF238" s="568"/>
      <c r="DG238" s="568"/>
      <c r="DH238" s="568"/>
      <c r="DI238" s="568"/>
      <c r="DJ238" s="568"/>
      <c r="DK238" s="568"/>
      <c r="DL238" s="568"/>
      <c r="DM238" s="568"/>
      <c r="DN238" s="568"/>
      <c r="DO238" s="568"/>
      <c r="DP238" s="568"/>
      <c r="DQ238" s="568"/>
      <c r="DR238" s="568"/>
      <c r="DS238" s="568"/>
      <c r="DT238" s="568"/>
      <c r="DU238" s="568"/>
      <c r="DV238" s="568"/>
      <c r="DW238" s="568"/>
      <c r="DX238" s="568"/>
      <c r="DY238" s="568"/>
      <c r="DZ238" s="568"/>
      <c r="EA238" s="568"/>
      <c r="EB238" s="568"/>
      <c r="EC238" s="568"/>
      <c r="ED238" s="568"/>
      <c r="EE238" s="568"/>
      <c r="EF238" s="568"/>
      <c r="EG238" s="568"/>
      <c r="EH238" s="568"/>
      <c r="EI238" s="568"/>
      <c r="EJ238" s="568"/>
      <c r="EK238" s="568"/>
      <c r="EL238" s="568"/>
      <c r="EM238" s="568"/>
      <c r="EN238" s="568"/>
      <c r="EO238" s="568"/>
      <c r="EP238" s="568"/>
      <c r="EQ238" s="568"/>
      <c r="ER238" s="568"/>
      <c r="ES238" s="568"/>
      <c r="ET238" s="568"/>
      <c r="EU238" s="568"/>
      <c r="EV238" s="568"/>
      <c r="EW238" s="568"/>
      <c r="EX238" s="568"/>
      <c r="EY238" s="568"/>
      <c r="EZ238" s="568"/>
      <c r="FA238" s="568"/>
      <c r="FB238" s="568"/>
      <c r="FC238" s="568"/>
      <c r="FD238" s="568"/>
      <c r="FE238" s="568"/>
      <c r="FF238" s="568"/>
      <c r="FG238" s="568"/>
      <c r="FH238" s="568"/>
      <c r="FI238" s="568"/>
      <c r="FJ238" s="568"/>
      <c r="FK238" s="568"/>
      <c r="FL238" s="568"/>
      <c r="FM238" s="568"/>
      <c r="FN238" s="568"/>
      <c r="FO238" s="568"/>
      <c r="FP238" s="568"/>
      <c r="FQ238" s="568"/>
      <c r="FR238" s="568"/>
      <c r="FS238" s="568"/>
      <c r="FT238" s="568"/>
      <c r="FU238" s="568"/>
      <c r="FV238" s="568"/>
      <c r="FW238" s="568"/>
      <c r="FX238" s="568"/>
      <c r="FY238" s="568"/>
      <c r="FZ238" s="568"/>
      <c r="GA238" s="568"/>
      <c r="GB238" s="568"/>
      <c r="GC238" s="568"/>
      <c r="GD238" s="568"/>
      <c r="GE238" s="568"/>
      <c r="GF238" s="568"/>
      <c r="GG238" s="568"/>
      <c r="GH238" s="568"/>
      <c r="GI238" s="568"/>
      <c r="GJ238" s="568"/>
      <c r="GK238" s="568"/>
      <c r="GL238" s="568"/>
      <c r="GM238" s="568"/>
      <c r="GN238" s="568"/>
      <c r="GO238" s="568"/>
      <c r="GP238" s="568"/>
      <c r="GQ238" s="568"/>
      <c r="GR238" s="568"/>
      <c r="GS238" s="568"/>
      <c r="GT238" s="568"/>
      <c r="GU238" s="568"/>
      <c r="GV238" s="568"/>
      <c r="GW238" s="568"/>
      <c r="GX238" s="568"/>
      <c r="GY238" s="568"/>
      <c r="GZ238" s="568"/>
      <c r="HA238" s="568"/>
      <c r="HB238" s="568"/>
      <c r="HC238" s="568"/>
      <c r="HD238" s="568"/>
      <c r="HE238" s="568"/>
      <c r="HF238" s="568"/>
      <c r="HG238" s="568"/>
      <c r="HH238" s="568"/>
      <c r="HI238" s="568"/>
      <c r="HJ238" s="568"/>
      <c r="HK238" s="568"/>
      <c r="HL238" s="568"/>
      <c r="HM238" s="568"/>
      <c r="HN238" s="568"/>
      <c r="HO238" s="568"/>
      <c r="HP238" s="568"/>
      <c r="HQ238" s="568"/>
      <c r="HR238" s="568"/>
      <c r="HS238" s="568"/>
      <c r="HT238" s="568"/>
      <c r="HU238" s="568"/>
    </row>
    <row r="239" spans="2:229" s="578" customFormat="1">
      <c r="B239" s="591"/>
      <c r="AL239" s="568"/>
      <c r="AM239" s="568"/>
      <c r="AN239" s="568"/>
      <c r="AO239" s="568"/>
      <c r="AP239" s="568"/>
      <c r="AQ239" s="568"/>
      <c r="AR239" s="568"/>
      <c r="AS239" s="568"/>
      <c r="AT239" s="568"/>
      <c r="AU239" s="568"/>
      <c r="AV239" s="568"/>
      <c r="AW239" s="568"/>
      <c r="AX239" s="568"/>
      <c r="AY239" s="568"/>
      <c r="AZ239" s="568"/>
      <c r="BA239" s="568"/>
      <c r="BB239" s="568"/>
      <c r="BC239" s="568"/>
      <c r="BD239" s="568"/>
      <c r="BE239" s="568"/>
      <c r="BF239" s="568"/>
      <c r="BG239" s="568"/>
      <c r="BH239" s="568"/>
      <c r="BI239" s="568"/>
      <c r="BJ239" s="568"/>
      <c r="BK239" s="568"/>
      <c r="BL239" s="568"/>
      <c r="BM239" s="568"/>
      <c r="BN239" s="568"/>
      <c r="BO239" s="568"/>
      <c r="BP239" s="568"/>
      <c r="BQ239" s="568"/>
      <c r="BR239" s="568"/>
      <c r="BS239" s="568"/>
      <c r="BT239" s="568"/>
      <c r="BU239" s="568"/>
      <c r="BV239" s="568"/>
      <c r="BW239" s="568"/>
      <c r="BX239" s="568"/>
      <c r="BY239" s="568"/>
      <c r="BZ239" s="568"/>
      <c r="CA239" s="568"/>
      <c r="CB239" s="568"/>
      <c r="CC239" s="568"/>
      <c r="CD239" s="568"/>
      <c r="CE239" s="568"/>
      <c r="CF239" s="568"/>
      <c r="CG239" s="568"/>
      <c r="CH239" s="568"/>
      <c r="CI239" s="568"/>
      <c r="CJ239" s="568"/>
      <c r="CK239" s="568"/>
      <c r="CL239" s="568"/>
      <c r="CM239" s="568"/>
      <c r="CN239" s="568"/>
      <c r="CO239" s="568"/>
      <c r="CP239" s="568"/>
      <c r="CQ239" s="568"/>
      <c r="CR239" s="568"/>
      <c r="CS239" s="568"/>
      <c r="CT239" s="568"/>
      <c r="CU239" s="568"/>
      <c r="CV239" s="568"/>
      <c r="CW239" s="568"/>
      <c r="CX239" s="568"/>
      <c r="CY239" s="568"/>
      <c r="CZ239" s="568"/>
      <c r="DA239" s="568"/>
      <c r="DB239" s="568"/>
      <c r="DC239" s="568"/>
      <c r="DD239" s="568"/>
      <c r="DE239" s="568"/>
      <c r="DF239" s="568"/>
      <c r="DG239" s="568"/>
      <c r="DH239" s="568"/>
      <c r="DI239" s="568"/>
      <c r="DJ239" s="568"/>
      <c r="DK239" s="568"/>
      <c r="DL239" s="568"/>
      <c r="DM239" s="568"/>
      <c r="DN239" s="568"/>
      <c r="DO239" s="568"/>
      <c r="DP239" s="568"/>
      <c r="DQ239" s="568"/>
      <c r="DR239" s="568"/>
      <c r="DS239" s="568"/>
      <c r="DT239" s="568"/>
      <c r="DU239" s="568"/>
      <c r="DV239" s="568"/>
      <c r="DW239" s="568"/>
      <c r="DX239" s="568"/>
      <c r="DY239" s="568"/>
      <c r="DZ239" s="568"/>
      <c r="EA239" s="568"/>
      <c r="EB239" s="568"/>
      <c r="EC239" s="568"/>
      <c r="ED239" s="568"/>
      <c r="EE239" s="568"/>
      <c r="EF239" s="568"/>
      <c r="EG239" s="568"/>
      <c r="EH239" s="568"/>
      <c r="EI239" s="568"/>
      <c r="EJ239" s="568"/>
      <c r="EK239" s="568"/>
      <c r="EL239" s="568"/>
      <c r="EM239" s="568"/>
      <c r="EN239" s="568"/>
      <c r="EO239" s="568"/>
      <c r="EP239" s="568"/>
      <c r="EQ239" s="568"/>
      <c r="ER239" s="568"/>
      <c r="ES239" s="568"/>
      <c r="ET239" s="568"/>
      <c r="EU239" s="568"/>
      <c r="EV239" s="568"/>
      <c r="EW239" s="568"/>
      <c r="EX239" s="568"/>
      <c r="EY239" s="568"/>
      <c r="EZ239" s="568"/>
      <c r="FA239" s="568"/>
      <c r="FB239" s="568"/>
      <c r="FC239" s="568"/>
      <c r="FD239" s="568"/>
      <c r="FE239" s="568"/>
      <c r="FF239" s="568"/>
      <c r="FG239" s="568"/>
      <c r="FH239" s="568"/>
      <c r="FI239" s="568"/>
      <c r="FJ239" s="568"/>
      <c r="FK239" s="568"/>
      <c r="FL239" s="568"/>
      <c r="FM239" s="568"/>
      <c r="FN239" s="568"/>
      <c r="FO239" s="568"/>
      <c r="FP239" s="568"/>
      <c r="FQ239" s="568"/>
      <c r="FR239" s="568"/>
      <c r="FS239" s="568"/>
      <c r="FT239" s="568"/>
      <c r="FU239" s="568"/>
      <c r="FV239" s="568"/>
      <c r="FW239" s="568"/>
      <c r="FX239" s="568"/>
      <c r="FY239" s="568"/>
      <c r="FZ239" s="568"/>
      <c r="GA239" s="568"/>
      <c r="GB239" s="568"/>
      <c r="GC239" s="568"/>
      <c r="GD239" s="568"/>
      <c r="GE239" s="568"/>
      <c r="GF239" s="568"/>
      <c r="GG239" s="568"/>
      <c r="GH239" s="568"/>
      <c r="GI239" s="568"/>
      <c r="GJ239" s="568"/>
      <c r="GK239" s="568"/>
      <c r="GL239" s="568"/>
      <c r="GM239" s="568"/>
      <c r="GN239" s="568"/>
      <c r="GO239" s="568"/>
      <c r="GP239" s="568"/>
      <c r="GQ239" s="568"/>
      <c r="GR239" s="568"/>
      <c r="GS239" s="568"/>
      <c r="GT239" s="568"/>
      <c r="GU239" s="568"/>
      <c r="GV239" s="568"/>
      <c r="GW239" s="568"/>
      <c r="GX239" s="568"/>
      <c r="GY239" s="568"/>
      <c r="GZ239" s="568"/>
      <c r="HA239" s="568"/>
      <c r="HB239" s="568"/>
      <c r="HC239" s="568"/>
      <c r="HD239" s="568"/>
      <c r="HE239" s="568"/>
      <c r="HF239" s="568"/>
      <c r="HG239" s="568"/>
      <c r="HH239" s="568"/>
      <c r="HI239" s="568"/>
      <c r="HJ239" s="568"/>
      <c r="HK239" s="568"/>
      <c r="HL239" s="568"/>
      <c r="HM239" s="568"/>
      <c r="HN239" s="568"/>
      <c r="HO239" s="568"/>
      <c r="HP239" s="568"/>
      <c r="HQ239" s="568"/>
      <c r="HR239" s="568"/>
      <c r="HS239" s="568"/>
      <c r="HT239" s="568"/>
      <c r="HU239" s="568"/>
    </row>
    <row r="240" spans="2:229" s="578" customFormat="1">
      <c r="B240" s="591"/>
      <c r="AL240" s="568"/>
      <c r="AM240" s="568"/>
      <c r="AN240" s="568"/>
      <c r="AO240" s="568"/>
      <c r="AP240" s="568"/>
      <c r="AQ240" s="568"/>
      <c r="AR240" s="568"/>
      <c r="AS240" s="568"/>
      <c r="AT240" s="568"/>
      <c r="AU240" s="568"/>
      <c r="AV240" s="568"/>
      <c r="AW240" s="568"/>
      <c r="AX240" s="568"/>
      <c r="AY240" s="568"/>
      <c r="AZ240" s="568"/>
      <c r="BA240" s="568"/>
      <c r="BB240" s="568"/>
      <c r="BC240" s="568"/>
      <c r="BD240" s="568"/>
      <c r="BE240" s="568"/>
      <c r="BF240" s="568"/>
      <c r="BG240" s="568"/>
      <c r="BH240" s="568"/>
      <c r="BI240" s="568"/>
      <c r="BJ240" s="568"/>
      <c r="BK240" s="568"/>
      <c r="BL240" s="568"/>
      <c r="BM240" s="568"/>
      <c r="BN240" s="568"/>
      <c r="BO240" s="568"/>
      <c r="BP240" s="568"/>
      <c r="BQ240" s="568"/>
      <c r="BR240" s="568"/>
      <c r="BS240" s="568"/>
      <c r="BT240" s="568"/>
      <c r="BU240" s="568"/>
      <c r="BV240" s="568"/>
      <c r="BW240" s="568"/>
      <c r="BX240" s="568"/>
      <c r="BY240" s="568"/>
      <c r="BZ240" s="568"/>
      <c r="CA240" s="568"/>
      <c r="CB240" s="568"/>
      <c r="CC240" s="568"/>
      <c r="CD240" s="568"/>
      <c r="CE240" s="568"/>
      <c r="CF240" s="568"/>
      <c r="CG240" s="568"/>
      <c r="CH240" s="568"/>
      <c r="CI240" s="568"/>
      <c r="CJ240" s="568"/>
      <c r="CK240" s="568"/>
      <c r="CL240" s="568"/>
      <c r="CM240" s="568"/>
      <c r="CN240" s="568"/>
      <c r="CO240" s="568"/>
      <c r="CP240" s="568"/>
      <c r="CQ240" s="568"/>
      <c r="CR240" s="568"/>
      <c r="CS240" s="568"/>
      <c r="CT240" s="568"/>
      <c r="CU240" s="568"/>
      <c r="CV240" s="568"/>
      <c r="CW240" s="568"/>
      <c r="CX240" s="568"/>
      <c r="CY240" s="568"/>
      <c r="CZ240" s="568"/>
      <c r="DA240" s="568"/>
      <c r="DB240" s="568"/>
      <c r="DC240" s="568"/>
      <c r="DD240" s="568"/>
      <c r="DE240" s="568"/>
      <c r="DF240" s="568"/>
      <c r="DG240" s="568"/>
      <c r="DH240" s="568"/>
      <c r="DI240" s="568"/>
      <c r="DJ240" s="568"/>
      <c r="DK240" s="568"/>
      <c r="DL240" s="568"/>
      <c r="DM240" s="568"/>
      <c r="DN240" s="568"/>
      <c r="DO240" s="568"/>
      <c r="DP240" s="568"/>
      <c r="DQ240" s="568"/>
      <c r="DR240" s="568"/>
      <c r="DS240" s="568"/>
      <c r="DT240" s="568"/>
      <c r="DU240" s="568"/>
      <c r="DV240" s="568"/>
      <c r="DW240" s="568"/>
      <c r="DX240" s="568"/>
      <c r="DY240" s="568"/>
      <c r="DZ240" s="568"/>
      <c r="EA240" s="568"/>
      <c r="EB240" s="568"/>
      <c r="EC240" s="568"/>
      <c r="ED240" s="568"/>
      <c r="EE240" s="568"/>
      <c r="EF240" s="568"/>
      <c r="EG240" s="568"/>
      <c r="EH240" s="568"/>
      <c r="EI240" s="568"/>
      <c r="EJ240" s="568"/>
      <c r="EK240" s="568"/>
      <c r="EL240" s="568"/>
      <c r="EM240" s="568"/>
      <c r="EN240" s="568"/>
      <c r="EO240" s="568"/>
      <c r="EP240" s="568"/>
      <c r="EQ240" s="568"/>
      <c r="ER240" s="568"/>
      <c r="ES240" s="568"/>
      <c r="ET240" s="568"/>
      <c r="EU240" s="568"/>
      <c r="EV240" s="568"/>
      <c r="EW240" s="568"/>
      <c r="EX240" s="568"/>
      <c r="EY240" s="568"/>
      <c r="EZ240" s="568"/>
      <c r="FA240" s="568"/>
      <c r="FB240" s="568"/>
      <c r="FC240" s="568"/>
      <c r="FD240" s="568"/>
      <c r="FE240" s="568"/>
      <c r="FF240" s="568"/>
      <c r="FG240" s="568"/>
      <c r="FH240" s="568"/>
      <c r="FI240" s="568"/>
      <c r="FJ240" s="568"/>
      <c r="FK240" s="568"/>
      <c r="FL240" s="568"/>
      <c r="FM240" s="568"/>
      <c r="FN240" s="568"/>
      <c r="FO240" s="568"/>
      <c r="FP240" s="568"/>
      <c r="FQ240" s="568"/>
      <c r="FR240" s="568"/>
      <c r="FS240" s="568"/>
      <c r="FT240" s="568"/>
      <c r="FU240" s="568"/>
      <c r="FV240" s="568"/>
      <c r="FW240" s="568"/>
      <c r="FX240" s="568"/>
      <c r="FY240" s="568"/>
      <c r="FZ240" s="568"/>
      <c r="GA240" s="568"/>
      <c r="GB240" s="568"/>
      <c r="GC240" s="568"/>
      <c r="GD240" s="568"/>
      <c r="GE240" s="568"/>
      <c r="GF240" s="568"/>
      <c r="GG240" s="568"/>
      <c r="GH240" s="568"/>
      <c r="GI240" s="568"/>
      <c r="GJ240" s="568"/>
      <c r="GK240" s="568"/>
      <c r="GL240" s="568"/>
      <c r="GM240" s="568"/>
      <c r="GN240" s="568"/>
      <c r="GO240" s="568"/>
      <c r="GP240" s="568"/>
      <c r="GQ240" s="568"/>
      <c r="GR240" s="568"/>
      <c r="GS240" s="568"/>
      <c r="GT240" s="568"/>
      <c r="GU240" s="568"/>
      <c r="GV240" s="568"/>
      <c r="GW240" s="568"/>
      <c r="GX240" s="568"/>
      <c r="GY240" s="568"/>
      <c r="GZ240" s="568"/>
      <c r="HA240" s="568"/>
      <c r="HB240" s="568"/>
      <c r="HC240" s="568"/>
      <c r="HD240" s="568"/>
      <c r="HE240" s="568"/>
      <c r="HF240" s="568"/>
      <c r="HG240" s="568"/>
      <c r="HH240" s="568"/>
      <c r="HI240" s="568"/>
      <c r="HJ240" s="568"/>
      <c r="HK240" s="568"/>
      <c r="HL240" s="568"/>
      <c r="HM240" s="568"/>
      <c r="HN240" s="568"/>
      <c r="HO240" s="568"/>
      <c r="HP240" s="568"/>
      <c r="HQ240" s="568"/>
      <c r="HR240" s="568"/>
      <c r="HS240" s="568"/>
      <c r="HT240" s="568"/>
      <c r="HU240" s="568"/>
    </row>
    <row r="241" spans="2:229" s="578" customFormat="1">
      <c r="B241" s="591"/>
      <c r="AL241" s="568"/>
      <c r="AM241" s="568"/>
      <c r="AN241" s="568"/>
      <c r="AO241" s="568"/>
      <c r="AP241" s="568"/>
      <c r="AQ241" s="568"/>
      <c r="AR241" s="568"/>
      <c r="AS241" s="568"/>
      <c r="AT241" s="568"/>
      <c r="AU241" s="568"/>
      <c r="AV241" s="568"/>
      <c r="AW241" s="568"/>
      <c r="AX241" s="568"/>
      <c r="AY241" s="568"/>
      <c r="AZ241" s="568"/>
      <c r="BA241" s="568"/>
      <c r="BB241" s="568"/>
      <c r="BC241" s="568"/>
      <c r="BD241" s="568"/>
      <c r="BE241" s="568"/>
      <c r="BF241" s="568"/>
      <c r="BG241" s="568"/>
      <c r="BH241" s="568"/>
      <c r="BI241" s="568"/>
      <c r="BJ241" s="568"/>
      <c r="BK241" s="568"/>
      <c r="BL241" s="568"/>
      <c r="BM241" s="568"/>
      <c r="BN241" s="568"/>
      <c r="BO241" s="568"/>
      <c r="BP241" s="568"/>
      <c r="BQ241" s="568"/>
      <c r="BR241" s="568"/>
      <c r="BS241" s="568"/>
      <c r="BT241" s="568"/>
      <c r="BU241" s="568"/>
      <c r="BV241" s="568"/>
      <c r="BW241" s="568"/>
      <c r="BX241" s="568"/>
      <c r="BY241" s="568"/>
      <c r="BZ241" s="568"/>
      <c r="CA241" s="568"/>
      <c r="CB241" s="568"/>
      <c r="CC241" s="568"/>
      <c r="CD241" s="568"/>
      <c r="CE241" s="568"/>
      <c r="CF241" s="568"/>
      <c r="CG241" s="568"/>
      <c r="CH241" s="568"/>
      <c r="CI241" s="568"/>
      <c r="CJ241" s="568"/>
      <c r="CK241" s="568"/>
      <c r="CL241" s="568"/>
      <c r="CM241" s="568"/>
      <c r="CN241" s="568"/>
      <c r="CO241" s="568"/>
      <c r="CP241" s="568"/>
      <c r="CQ241" s="568"/>
      <c r="CR241" s="568"/>
      <c r="CS241" s="568"/>
      <c r="CT241" s="568"/>
      <c r="CU241" s="568"/>
      <c r="CV241" s="568"/>
      <c r="CW241" s="568"/>
      <c r="CX241" s="568"/>
      <c r="CY241" s="568"/>
      <c r="CZ241" s="568"/>
      <c r="DA241" s="568"/>
      <c r="DB241" s="568"/>
      <c r="DC241" s="568"/>
      <c r="DD241" s="568"/>
      <c r="DE241" s="568"/>
      <c r="DF241" s="568"/>
      <c r="DG241" s="568"/>
      <c r="DH241" s="568"/>
      <c r="DI241" s="568"/>
      <c r="DJ241" s="568"/>
      <c r="DK241" s="568"/>
      <c r="DL241" s="568"/>
      <c r="DM241" s="568"/>
      <c r="DN241" s="568"/>
      <c r="DO241" s="568"/>
      <c r="DP241" s="568"/>
      <c r="DQ241" s="568"/>
      <c r="DR241" s="568"/>
      <c r="DS241" s="568"/>
      <c r="DT241" s="568"/>
      <c r="DU241" s="568"/>
      <c r="DV241" s="568"/>
      <c r="DW241" s="568"/>
      <c r="DX241" s="568"/>
      <c r="DY241" s="568"/>
      <c r="DZ241" s="568"/>
      <c r="EA241" s="568"/>
      <c r="EB241" s="568"/>
      <c r="EC241" s="568"/>
      <c r="ED241" s="568"/>
      <c r="EE241" s="568"/>
      <c r="EF241" s="568"/>
      <c r="EG241" s="568"/>
      <c r="EH241" s="568"/>
      <c r="EI241" s="568"/>
      <c r="EJ241" s="568"/>
      <c r="EK241" s="568"/>
      <c r="EL241" s="568"/>
      <c r="EM241" s="568"/>
      <c r="EN241" s="568"/>
      <c r="EO241" s="568"/>
      <c r="EP241" s="568"/>
      <c r="EQ241" s="568"/>
      <c r="ER241" s="568"/>
      <c r="ES241" s="568"/>
      <c r="ET241" s="568"/>
      <c r="EU241" s="568"/>
      <c r="EV241" s="568"/>
      <c r="EW241" s="568"/>
      <c r="EX241" s="568"/>
      <c r="EY241" s="568"/>
      <c r="EZ241" s="568"/>
      <c r="FA241" s="568"/>
      <c r="FB241" s="568"/>
      <c r="FC241" s="568"/>
      <c r="FD241" s="568"/>
      <c r="FE241" s="568"/>
      <c r="FF241" s="568"/>
      <c r="FG241" s="568"/>
      <c r="FH241" s="568"/>
      <c r="FI241" s="568"/>
      <c r="FJ241" s="568"/>
      <c r="FK241" s="568"/>
      <c r="FL241" s="568"/>
      <c r="FM241" s="568"/>
      <c r="FN241" s="568"/>
      <c r="FO241" s="568"/>
      <c r="FP241" s="568"/>
      <c r="FQ241" s="568"/>
      <c r="FR241" s="568"/>
      <c r="FS241" s="568"/>
      <c r="FT241" s="568"/>
      <c r="FU241" s="568"/>
      <c r="FV241" s="568"/>
      <c r="FW241" s="568"/>
      <c r="FX241" s="568"/>
      <c r="FY241" s="568"/>
      <c r="FZ241" s="568"/>
      <c r="GA241" s="568"/>
      <c r="GB241" s="568"/>
      <c r="GC241" s="568"/>
      <c r="GD241" s="568"/>
      <c r="GE241" s="568"/>
      <c r="GF241" s="568"/>
      <c r="GG241" s="568"/>
      <c r="GH241" s="568"/>
      <c r="GI241" s="568"/>
      <c r="GJ241" s="568"/>
      <c r="GK241" s="568"/>
      <c r="GL241" s="568"/>
      <c r="GM241" s="568"/>
      <c r="GN241" s="568"/>
      <c r="GO241" s="568"/>
      <c r="GP241" s="568"/>
      <c r="GQ241" s="568"/>
      <c r="GR241" s="568"/>
      <c r="GS241" s="568"/>
      <c r="GT241" s="568"/>
      <c r="GU241" s="568"/>
      <c r="GV241" s="568"/>
      <c r="GW241" s="568"/>
      <c r="GX241" s="568"/>
      <c r="GY241" s="568"/>
      <c r="GZ241" s="568"/>
      <c r="HA241" s="568"/>
      <c r="HB241" s="568"/>
      <c r="HC241" s="568"/>
      <c r="HD241" s="568"/>
      <c r="HE241" s="568"/>
      <c r="HF241" s="568"/>
      <c r="HG241" s="568"/>
      <c r="HH241" s="568"/>
      <c r="HI241" s="568"/>
      <c r="HJ241" s="568"/>
      <c r="HK241" s="568"/>
      <c r="HL241" s="568"/>
      <c r="HM241" s="568"/>
      <c r="HN241" s="568"/>
      <c r="HO241" s="568"/>
      <c r="HP241" s="568"/>
      <c r="HQ241" s="568"/>
      <c r="HR241" s="568"/>
      <c r="HS241" s="568"/>
      <c r="HT241" s="568"/>
      <c r="HU241" s="568"/>
    </row>
    <row r="242" spans="2:229" s="578" customFormat="1">
      <c r="B242" s="591"/>
      <c r="AL242" s="568"/>
      <c r="AM242" s="568"/>
      <c r="AN242" s="568"/>
      <c r="AO242" s="568"/>
      <c r="AP242" s="568"/>
      <c r="AQ242" s="568"/>
      <c r="AR242" s="568"/>
      <c r="AS242" s="568"/>
      <c r="AT242" s="568"/>
      <c r="AU242" s="568"/>
      <c r="AV242" s="568"/>
      <c r="AW242" s="568"/>
      <c r="AX242" s="568"/>
      <c r="AY242" s="568"/>
      <c r="AZ242" s="568"/>
      <c r="BA242" s="568"/>
      <c r="BB242" s="568"/>
      <c r="BC242" s="568"/>
      <c r="BD242" s="568"/>
      <c r="BE242" s="568"/>
      <c r="BF242" s="568"/>
      <c r="BG242" s="568"/>
      <c r="BH242" s="568"/>
      <c r="BI242" s="568"/>
      <c r="BJ242" s="568"/>
      <c r="BK242" s="568"/>
      <c r="BL242" s="568"/>
      <c r="BM242" s="568"/>
      <c r="BN242" s="568"/>
      <c r="BO242" s="568"/>
      <c r="BP242" s="568"/>
      <c r="BQ242" s="568"/>
      <c r="BR242" s="568"/>
      <c r="BS242" s="568"/>
      <c r="BT242" s="568"/>
      <c r="BU242" s="568"/>
      <c r="BV242" s="568"/>
      <c r="BW242" s="568"/>
      <c r="BX242" s="568"/>
      <c r="BY242" s="568"/>
      <c r="BZ242" s="568"/>
      <c r="CA242" s="568"/>
      <c r="CB242" s="568"/>
      <c r="CC242" s="568"/>
      <c r="CD242" s="568"/>
      <c r="CE242" s="568"/>
      <c r="CF242" s="568"/>
      <c r="CG242" s="568"/>
      <c r="CH242" s="568"/>
      <c r="CI242" s="568"/>
      <c r="CJ242" s="568"/>
      <c r="CK242" s="568"/>
      <c r="CL242" s="568"/>
      <c r="CM242" s="568"/>
      <c r="CN242" s="568"/>
      <c r="CO242" s="568"/>
      <c r="CP242" s="568"/>
      <c r="CQ242" s="568"/>
      <c r="CR242" s="568"/>
      <c r="CS242" s="568"/>
      <c r="CT242" s="568"/>
      <c r="CU242" s="568"/>
      <c r="CV242" s="568"/>
      <c r="CW242" s="568"/>
      <c r="CX242" s="568"/>
      <c r="CY242" s="568"/>
      <c r="CZ242" s="568"/>
      <c r="DA242" s="568"/>
      <c r="DB242" s="568"/>
      <c r="DC242" s="568"/>
      <c r="DD242" s="568"/>
      <c r="DE242" s="568"/>
      <c r="DF242" s="568"/>
      <c r="DG242" s="568"/>
      <c r="DH242" s="568"/>
      <c r="DI242" s="568"/>
      <c r="DJ242" s="568"/>
      <c r="DK242" s="568"/>
      <c r="DL242" s="568"/>
      <c r="DM242" s="568"/>
      <c r="DN242" s="568"/>
      <c r="DO242" s="568"/>
      <c r="DP242" s="568"/>
      <c r="DQ242" s="568"/>
      <c r="DR242" s="568"/>
      <c r="DS242" s="568"/>
      <c r="DT242" s="568"/>
      <c r="DU242" s="568"/>
      <c r="DV242" s="568"/>
      <c r="DW242" s="568"/>
      <c r="DX242" s="568"/>
      <c r="DY242" s="568"/>
      <c r="DZ242" s="568"/>
      <c r="EA242" s="568"/>
      <c r="EB242" s="568"/>
      <c r="EC242" s="568"/>
      <c r="ED242" s="568"/>
      <c r="EE242" s="568"/>
      <c r="EF242" s="568"/>
      <c r="EG242" s="568"/>
      <c r="EH242" s="568"/>
      <c r="EI242" s="568"/>
      <c r="EJ242" s="568"/>
      <c r="EK242" s="568"/>
      <c r="EL242" s="568"/>
      <c r="EM242" s="568"/>
      <c r="EN242" s="568"/>
      <c r="EO242" s="568"/>
      <c r="EP242" s="568"/>
      <c r="EQ242" s="568"/>
      <c r="ER242" s="568"/>
      <c r="ES242" s="568"/>
      <c r="ET242" s="568"/>
      <c r="EU242" s="568"/>
      <c r="EV242" s="568"/>
      <c r="EW242" s="568"/>
      <c r="EX242" s="568"/>
      <c r="EY242" s="568"/>
      <c r="EZ242" s="568"/>
      <c r="FA242" s="568"/>
      <c r="FB242" s="568"/>
      <c r="FC242" s="568"/>
      <c r="FD242" s="568"/>
      <c r="FE242" s="568"/>
      <c r="FF242" s="568"/>
      <c r="FG242" s="568"/>
      <c r="FH242" s="568"/>
      <c r="FI242" s="568"/>
      <c r="FJ242" s="568"/>
      <c r="FK242" s="568"/>
      <c r="FL242" s="568"/>
      <c r="FM242" s="568"/>
      <c r="FN242" s="568"/>
      <c r="FO242" s="568"/>
      <c r="FP242" s="568"/>
      <c r="FQ242" s="568"/>
      <c r="FR242" s="568"/>
      <c r="FS242" s="568"/>
      <c r="FT242" s="568"/>
      <c r="FU242" s="568"/>
      <c r="FV242" s="568"/>
      <c r="FW242" s="568"/>
      <c r="FX242" s="568"/>
      <c r="FY242" s="568"/>
      <c r="FZ242" s="568"/>
      <c r="GA242" s="568"/>
      <c r="GB242" s="568"/>
      <c r="GC242" s="568"/>
      <c r="GD242" s="568"/>
      <c r="GE242" s="568"/>
      <c r="GF242" s="568"/>
      <c r="GG242" s="568"/>
      <c r="GH242" s="568"/>
      <c r="GI242" s="568"/>
      <c r="GJ242" s="568"/>
      <c r="GK242" s="568"/>
      <c r="GL242" s="568"/>
      <c r="GM242" s="568"/>
      <c r="GN242" s="568"/>
      <c r="GO242" s="568"/>
      <c r="GP242" s="568"/>
      <c r="GQ242" s="568"/>
      <c r="GR242" s="568"/>
      <c r="GS242" s="568"/>
      <c r="GT242" s="568"/>
      <c r="GU242" s="568"/>
      <c r="GV242" s="568"/>
      <c r="GW242" s="568"/>
      <c r="GX242" s="568"/>
      <c r="GY242" s="568"/>
      <c r="GZ242" s="568"/>
      <c r="HA242" s="568"/>
      <c r="HB242" s="568"/>
      <c r="HC242" s="568"/>
      <c r="HD242" s="568"/>
      <c r="HE242" s="568"/>
      <c r="HF242" s="568"/>
      <c r="HG242" s="568"/>
      <c r="HH242" s="568"/>
      <c r="HI242" s="568"/>
      <c r="HJ242" s="568"/>
      <c r="HK242" s="568"/>
      <c r="HL242" s="568"/>
      <c r="HM242" s="568"/>
      <c r="HN242" s="568"/>
      <c r="HO242" s="568"/>
      <c r="HP242" s="568"/>
      <c r="HQ242" s="568"/>
      <c r="HR242" s="568"/>
      <c r="HS242" s="568"/>
      <c r="HT242" s="568"/>
      <c r="HU242" s="568"/>
    </row>
    <row r="243" spans="2:229" s="578" customFormat="1">
      <c r="B243" s="591"/>
      <c r="AL243" s="568"/>
      <c r="AM243" s="568"/>
      <c r="AN243" s="568"/>
      <c r="AO243" s="568"/>
      <c r="AP243" s="568"/>
      <c r="AQ243" s="568"/>
      <c r="AR243" s="568"/>
      <c r="AS243" s="568"/>
      <c r="AT243" s="568"/>
      <c r="AU243" s="568"/>
      <c r="AV243" s="568"/>
      <c r="AW243" s="568"/>
      <c r="AX243" s="568"/>
      <c r="AY243" s="568"/>
      <c r="AZ243" s="568"/>
      <c r="BA243" s="568"/>
      <c r="BB243" s="568"/>
      <c r="BC243" s="568"/>
      <c r="BD243" s="568"/>
      <c r="BE243" s="568"/>
      <c r="BF243" s="568"/>
      <c r="BG243" s="568"/>
      <c r="BH243" s="568"/>
      <c r="BI243" s="568"/>
      <c r="BJ243" s="568"/>
      <c r="BK243" s="568"/>
      <c r="BL243" s="568"/>
      <c r="BM243" s="568"/>
      <c r="BN243" s="568"/>
      <c r="BO243" s="568"/>
      <c r="BP243" s="568"/>
      <c r="BQ243" s="568"/>
      <c r="BR243" s="568"/>
      <c r="BS243" s="568"/>
      <c r="BT243" s="568"/>
      <c r="BU243" s="568"/>
      <c r="BV243" s="568"/>
      <c r="BW243" s="568"/>
      <c r="BX243" s="568"/>
      <c r="BY243" s="568"/>
      <c r="BZ243" s="568"/>
      <c r="CA243" s="568"/>
      <c r="CB243" s="568"/>
      <c r="CC243" s="568"/>
      <c r="CD243" s="568"/>
      <c r="CE243" s="568"/>
      <c r="CF243" s="568"/>
      <c r="CG243" s="568"/>
      <c r="CH243" s="568"/>
      <c r="CI243" s="568"/>
      <c r="CJ243" s="568"/>
      <c r="CK243" s="568"/>
      <c r="CL243" s="568"/>
      <c r="CM243" s="568"/>
      <c r="CN243" s="568"/>
      <c r="CO243" s="568"/>
      <c r="CP243" s="568"/>
      <c r="CQ243" s="568"/>
      <c r="CR243" s="568"/>
      <c r="CS243" s="568"/>
      <c r="CT243" s="568"/>
      <c r="CU243" s="568"/>
      <c r="CV243" s="568"/>
      <c r="CW243" s="568"/>
      <c r="CX243" s="568"/>
      <c r="CY243" s="568"/>
      <c r="CZ243" s="568"/>
      <c r="DA243" s="568"/>
      <c r="DB243" s="568"/>
      <c r="DC243" s="568"/>
      <c r="DD243" s="568"/>
      <c r="DE243" s="568"/>
      <c r="DF243" s="568"/>
      <c r="DG243" s="568"/>
      <c r="DH243" s="568"/>
      <c r="DI243" s="568"/>
      <c r="DJ243" s="568"/>
      <c r="DK243" s="568"/>
      <c r="DL243" s="568"/>
      <c r="DM243" s="568"/>
      <c r="DN243" s="568"/>
      <c r="DO243" s="568"/>
      <c r="DP243" s="568"/>
      <c r="DQ243" s="568"/>
      <c r="DR243" s="568"/>
      <c r="DS243" s="568"/>
      <c r="DT243" s="568"/>
      <c r="DU243" s="568"/>
      <c r="DV243" s="568"/>
      <c r="DW243" s="568"/>
      <c r="DX243" s="568"/>
      <c r="DY243" s="568"/>
      <c r="DZ243" s="568"/>
      <c r="EA243" s="568"/>
      <c r="EB243" s="568"/>
      <c r="EC243" s="568"/>
      <c r="ED243" s="568"/>
      <c r="EE243" s="568"/>
      <c r="EF243" s="568"/>
      <c r="EG243" s="568"/>
      <c r="EH243" s="568"/>
      <c r="EI243" s="568"/>
      <c r="EJ243" s="568"/>
      <c r="EK243" s="568"/>
      <c r="EL243" s="568"/>
      <c r="EM243" s="568"/>
      <c r="EN243" s="568"/>
      <c r="EO243" s="568"/>
      <c r="EP243" s="568"/>
      <c r="EQ243" s="568"/>
      <c r="ER243" s="568"/>
      <c r="ES243" s="568"/>
      <c r="ET243" s="568"/>
      <c r="EU243" s="568"/>
      <c r="EV243" s="568"/>
      <c r="EW243" s="568"/>
      <c r="EX243" s="568"/>
      <c r="EY243" s="568"/>
      <c r="EZ243" s="568"/>
      <c r="FA243" s="568"/>
      <c r="FB243" s="568"/>
      <c r="FC243" s="568"/>
      <c r="FD243" s="568"/>
      <c r="FE243" s="568"/>
      <c r="FF243" s="568"/>
      <c r="FG243" s="568"/>
      <c r="FH243" s="568"/>
      <c r="FI243" s="568"/>
      <c r="FJ243" s="568"/>
      <c r="FK243" s="568"/>
      <c r="FL243" s="568"/>
      <c r="FM243" s="568"/>
      <c r="FN243" s="568"/>
      <c r="FO243" s="568"/>
      <c r="FP243" s="568"/>
      <c r="FQ243" s="568"/>
      <c r="FR243" s="568"/>
      <c r="FS243" s="568"/>
      <c r="FT243" s="568"/>
      <c r="FU243" s="568"/>
      <c r="FV243" s="568"/>
      <c r="FW243" s="568"/>
      <c r="FX243" s="568"/>
      <c r="FY243" s="568"/>
      <c r="FZ243" s="568"/>
      <c r="GA243" s="568"/>
      <c r="GB243" s="568"/>
      <c r="GC243" s="568"/>
      <c r="GD243" s="568"/>
      <c r="GE243" s="568"/>
      <c r="GF243" s="568"/>
      <c r="GG243" s="568"/>
      <c r="GH243" s="568"/>
      <c r="GI243" s="568"/>
      <c r="GJ243" s="568"/>
      <c r="GK243" s="568"/>
      <c r="GL243" s="568"/>
      <c r="GM243" s="568"/>
      <c r="GN243" s="568"/>
      <c r="GO243" s="568"/>
      <c r="GP243" s="568"/>
      <c r="GQ243" s="568"/>
      <c r="GR243" s="568"/>
      <c r="GS243" s="568"/>
      <c r="GT243" s="568"/>
      <c r="GU243" s="568"/>
      <c r="GV243" s="568"/>
      <c r="GW243" s="568"/>
      <c r="GX243" s="568"/>
      <c r="GY243" s="568"/>
      <c r="GZ243" s="568"/>
      <c r="HA243" s="568"/>
      <c r="HB243" s="568"/>
      <c r="HC243" s="568"/>
      <c r="HD243" s="568"/>
      <c r="HE243" s="568"/>
      <c r="HF243" s="568"/>
      <c r="HG243" s="568"/>
      <c r="HH243" s="568"/>
      <c r="HI243" s="568"/>
      <c r="HJ243" s="568"/>
      <c r="HK243" s="568"/>
      <c r="HL243" s="568"/>
      <c r="HM243" s="568"/>
      <c r="HN243" s="568"/>
      <c r="HO243" s="568"/>
      <c r="HP243" s="568"/>
      <c r="HQ243" s="568"/>
      <c r="HR243" s="568"/>
      <c r="HS243" s="568"/>
      <c r="HT243" s="568"/>
      <c r="HU243" s="568"/>
    </row>
    <row r="244" spans="2:229" s="578" customFormat="1">
      <c r="B244" s="591"/>
      <c r="AL244" s="568"/>
      <c r="AM244" s="568"/>
      <c r="AN244" s="568"/>
      <c r="AO244" s="568"/>
      <c r="AP244" s="568"/>
      <c r="AQ244" s="568"/>
      <c r="AR244" s="568"/>
      <c r="AS244" s="568"/>
      <c r="AT244" s="568"/>
      <c r="AU244" s="568"/>
      <c r="AV244" s="568"/>
      <c r="AW244" s="568"/>
      <c r="AX244" s="568"/>
      <c r="AY244" s="568"/>
      <c r="AZ244" s="568"/>
      <c r="BA244" s="568"/>
      <c r="BB244" s="568"/>
      <c r="BC244" s="568"/>
      <c r="BD244" s="568"/>
      <c r="BE244" s="568"/>
      <c r="BF244" s="568"/>
      <c r="BG244" s="568"/>
      <c r="BH244" s="568"/>
      <c r="BI244" s="568"/>
      <c r="BJ244" s="568"/>
      <c r="BK244" s="568"/>
      <c r="BL244" s="568"/>
      <c r="BM244" s="568"/>
      <c r="BN244" s="568"/>
      <c r="BO244" s="568"/>
      <c r="BP244" s="568"/>
      <c r="BQ244" s="568"/>
      <c r="BR244" s="568"/>
      <c r="BS244" s="568"/>
      <c r="BT244" s="568"/>
      <c r="BU244" s="568"/>
      <c r="BV244" s="568"/>
      <c r="BW244" s="568"/>
      <c r="BX244" s="568"/>
      <c r="BY244" s="568"/>
      <c r="BZ244" s="568"/>
      <c r="CA244" s="568"/>
      <c r="CB244" s="568"/>
      <c r="CC244" s="568"/>
      <c r="CD244" s="568"/>
      <c r="CE244" s="568"/>
      <c r="CF244" s="568"/>
      <c r="CG244" s="568"/>
      <c r="CH244" s="568"/>
      <c r="CI244" s="568"/>
      <c r="CJ244" s="568"/>
      <c r="CK244" s="568"/>
      <c r="CL244" s="568"/>
      <c r="CM244" s="568"/>
      <c r="CN244" s="568"/>
      <c r="CO244" s="568"/>
      <c r="CP244" s="568"/>
      <c r="CQ244" s="568"/>
      <c r="CR244" s="568"/>
      <c r="CS244" s="568"/>
      <c r="CT244" s="568"/>
      <c r="CU244" s="568"/>
      <c r="CV244" s="568"/>
      <c r="CW244" s="568"/>
      <c r="CX244" s="568"/>
      <c r="CY244" s="568"/>
      <c r="CZ244" s="568"/>
      <c r="DA244" s="568"/>
      <c r="DB244" s="568"/>
      <c r="DC244" s="568"/>
      <c r="DD244" s="568"/>
      <c r="DE244" s="568"/>
      <c r="DF244" s="568"/>
      <c r="DG244" s="568"/>
      <c r="DH244" s="568"/>
      <c r="DI244" s="568"/>
      <c r="DJ244" s="568"/>
      <c r="DK244" s="568"/>
      <c r="DL244" s="568"/>
      <c r="DM244" s="568"/>
      <c r="DN244" s="568"/>
      <c r="DO244" s="568"/>
      <c r="DP244" s="568"/>
      <c r="DQ244" s="568"/>
      <c r="DR244" s="568"/>
      <c r="DS244" s="568"/>
      <c r="DT244" s="568"/>
      <c r="DU244" s="568"/>
      <c r="DV244" s="568"/>
      <c r="DW244" s="568"/>
      <c r="DX244" s="568"/>
      <c r="DY244" s="568"/>
      <c r="DZ244" s="568"/>
      <c r="EA244" s="568"/>
      <c r="EB244" s="568"/>
      <c r="EC244" s="568"/>
      <c r="ED244" s="568"/>
      <c r="EE244" s="568"/>
      <c r="EF244" s="568"/>
      <c r="EG244" s="568"/>
      <c r="EH244" s="568"/>
      <c r="EI244" s="568"/>
      <c r="EJ244" s="568"/>
      <c r="EK244" s="568"/>
      <c r="EL244" s="568"/>
      <c r="EM244" s="568"/>
      <c r="EN244" s="568"/>
      <c r="EO244" s="568"/>
      <c r="EP244" s="568"/>
      <c r="EQ244" s="568"/>
      <c r="ER244" s="568"/>
      <c r="ES244" s="568"/>
      <c r="ET244" s="568"/>
      <c r="EU244" s="568"/>
      <c r="EV244" s="568"/>
      <c r="EW244" s="568"/>
      <c r="EX244" s="568"/>
      <c r="EY244" s="568"/>
      <c r="EZ244" s="568"/>
      <c r="FA244" s="568"/>
      <c r="FB244" s="568"/>
      <c r="FC244" s="568"/>
      <c r="FD244" s="568"/>
      <c r="FE244" s="568"/>
      <c r="FF244" s="568"/>
      <c r="FG244" s="568"/>
      <c r="FH244" s="568"/>
      <c r="FI244" s="568"/>
      <c r="FJ244" s="568"/>
      <c r="FK244" s="568"/>
      <c r="FL244" s="568"/>
      <c r="FM244" s="568"/>
      <c r="FN244" s="568"/>
      <c r="FO244" s="568"/>
      <c r="FP244" s="568"/>
      <c r="FQ244" s="568"/>
      <c r="FR244" s="568"/>
      <c r="FS244" s="568"/>
      <c r="FT244" s="568"/>
      <c r="FU244" s="568"/>
      <c r="FV244" s="568"/>
      <c r="FW244" s="568"/>
      <c r="FX244" s="568"/>
      <c r="FY244" s="568"/>
      <c r="FZ244" s="568"/>
      <c r="GA244" s="568"/>
      <c r="GB244" s="568"/>
      <c r="GC244" s="568"/>
      <c r="GD244" s="568"/>
      <c r="GE244" s="568"/>
      <c r="GF244" s="568"/>
      <c r="GG244" s="568"/>
      <c r="GH244" s="568"/>
      <c r="GI244" s="568"/>
      <c r="GJ244" s="568"/>
      <c r="GK244" s="568"/>
      <c r="GL244" s="568"/>
      <c r="GM244" s="568"/>
      <c r="GN244" s="568"/>
      <c r="GO244" s="568"/>
      <c r="GP244" s="568"/>
      <c r="GQ244" s="568"/>
      <c r="GR244" s="568"/>
      <c r="GS244" s="568"/>
      <c r="GT244" s="568"/>
      <c r="GU244" s="568"/>
      <c r="GV244" s="568"/>
      <c r="GW244" s="568"/>
      <c r="GX244" s="568"/>
      <c r="GY244" s="568"/>
      <c r="GZ244" s="568"/>
      <c r="HA244" s="568"/>
      <c r="HB244" s="568"/>
      <c r="HC244" s="568"/>
      <c r="HD244" s="568"/>
      <c r="HE244" s="568"/>
      <c r="HF244" s="568"/>
      <c r="HG244" s="568"/>
      <c r="HH244" s="568"/>
      <c r="HI244" s="568"/>
      <c r="HJ244" s="568"/>
      <c r="HK244" s="568"/>
      <c r="HL244" s="568"/>
      <c r="HM244" s="568"/>
      <c r="HN244" s="568"/>
      <c r="HO244" s="568"/>
      <c r="HP244" s="568"/>
      <c r="HQ244" s="568"/>
      <c r="HR244" s="568"/>
      <c r="HS244" s="568"/>
      <c r="HT244" s="568"/>
      <c r="HU244" s="568"/>
    </row>
    <row r="245" spans="2:229" s="578" customFormat="1">
      <c r="B245" s="591"/>
      <c r="AL245" s="568"/>
      <c r="AM245" s="568"/>
      <c r="AN245" s="568"/>
      <c r="AO245" s="568"/>
      <c r="AP245" s="568"/>
      <c r="AQ245" s="568"/>
      <c r="AR245" s="568"/>
      <c r="AS245" s="568"/>
      <c r="AT245" s="568"/>
      <c r="AU245" s="568"/>
      <c r="AV245" s="568"/>
      <c r="AW245" s="568"/>
      <c r="AX245" s="568"/>
      <c r="AY245" s="568"/>
      <c r="AZ245" s="568"/>
      <c r="BA245" s="568"/>
      <c r="BB245" s="568"/>
      <c r="BC245" s="568"/>
      <c r="BD245" s="568"/>
      <c r="BE245" s="568"/>
      <c r="BF245" s="568"/>
      <c r="BG245" s="568"/>
      <c r="BH245" s="568"/>
      <c r="BI245" s="568"/>
      <c r="BJ245" s="568"/>
      <c r="BK245" s="568"/>
      <c r="BL245" s="568"/>
      <c r="BM245" s="568"/>
      <c r="BN245" s="568"/>
      <c r="BO245" s="568"/>
      <c r="BP245" s="568"/>
      <c r="BQ245" s="568"/>
      <c r="BR245" s="568"/>
      <c r="BS245" s="568"/>
      <c r="BT245" s="568"/>
      <c r="BU245" s="568"/>
      <c r="BV245" s="568"/>
      <c r="BW245" s="568"/>
      <c r="BX245" s="568"/>
      <c r="BY245" s="568"/>
      <c r="BZ245" s="568"/>
      <c r="CA245" s="568"/>
      <c r="CB245" s="568"/>
      <c r="CC245" s="568"/>
      <c r="CD245" s="568"/>
      <c r="CE245" s="568"/>
      <c r="CF245" s="568"/>
      <c r="CG245" s="568"/>
      <c r="CH245" s="568"/>
      <c r="CI245" s="568"/>
      <c r="CJ245" s="568"/>
      <c r="CK245" s="568"/>
      <c r="CL245" s="568"/>
      <c r="CM245" s="568"/>
      <c r="CN245" s="568"/>
      <c r="CO245" s="568"/>
      <c r="CP245" s="568"/>
      <c r="CQ245" s="568"/>
      <c r="CR245" s="568"/>
      <c r="CS245" s="568"/>
      <c r="CT245" s="568"/>
      <c r="CU245" s="568"/>
      <c r="CV245" s="568"/>
      <c r="CW245" s="568"/>
      <c r="CX245" s="568"/>
      <c r="CY245" s="568"/>
      <c r="CZ245" s="568"/>
      <c r="DA245" s="568"/>
      <c r="DB245" s="568"/>
      <c r="DC245" s="568"/>
      <c r="DD245" s="568"/>
      <c r="DE245" s="568"/>
      <c r="DF245" s="568"/>
      <c r="DG245" s="568"/>
      <c r="DH245" s="568"/>
      <c r="DI245" s="568"/>
      <c r="DJ245" s="568"/>
      <c r="DK245" s="568"/>
      <c r="DL245" s="568"/>
      <c r="DM245" s="568"/>
      <c r="DN245" s="568"/>
      <c r="DO245" s="568"/>
      <c r="DP245" s="568"/>
      <c r="DQ245" s="568"/>
      <c r="DR245" s="568"/>
      <c r="DS245" s="568"/>
      <c r="DT245" s="568"/>
      <c r="DU245" s="568"/>
      <c r="DV245" s="568"/>
      <c r="DW245" s="568"/>
      <c r="DX245" s="568"/>
      <c r="DY245" s="568"/>
      <c r="DZ245" s="568"/>
      <c r="EA245" s="568"/>
      <c r="EB245" s="568"/>
      <c r="EC245" s="568"/>
      <c r="ED245" s="568"/>
      <c r="EE245" s="568"/>
      <c r="EF245" s="568"/>
      <c r="EG245" s="568"/>
      <c r="EH245" s="568"/>
      <c r="EI245" s="568"/>
      <c r="EJ245" s="568"/>
      <c r="EK245" s="568"/>
      <c r="EL245" s="568"/>
      <c r="EM245" s="568"/>
      <c r="EN245" s="568"/>
      <c r="EO245" s="568"/>
      <c r="EP245" s="568"/>
      <c r="EQ245" s="568"/>
      <c r="ER245" s="568"/>
      <c r="ES245" s="568"/>
      <c r="ET245" s="568"/>
      <c r="EU245" s="568"/>
      <c r="EV245" s="568"/>
      <c r="EW245" s="568"/>
      <c r="EX245" s="568"/>
      <c r="EY245" s="568"/>
      <c r="EZ245" s="568"/>
      <c r="FA245" s="568"/>
      <c r="FB245" s="568"/>
      <c r="FC245" s="568"/>
      <c r="FD245" s="568"/>
      <c r="FE245" s="568"/>
      <c r="FF245" s="568"/>
      <c r="FG245" s="568"/>
      <c r="FH245" s="568"/>
      <c r="FI245" s="568"/>
      <c r="FJ245" s="568"/>
      <c r="FK245" s="568"/>
      <c r="FL245" s="568"/>
      <c r="FM245" s="568"/>
      <c r="FN245" s="568"/>
      <c r="FO245" s="568"/>
      <c r="FP245" s="568"/>
      <c r="FQ245" s="568"/>
      <c r="FR245" s="568"/>
      <c r="FS245" s="568"/>
      <c r="FT245" s="568"/>
      <c r="FU245" s="568"/>
      <c r="FV245" s="568"/>
      <c r="FW245" s="568"/>
      <c r="FX245" s="568"/>
      <c r="FY245" s="568"/>
      <c r="FZ245" s="568"/>
      <c r="GA245" s="568"/>
      <c r="GB245" s="568"/>
      <c r="GC245" s="568"/>
      <c r="GD245" s="568"/>
      <c r="GE245" s="568"/>
      <c r="GF245" s="568"/>
      <c r="GG245" s="568"/>
      <c r="GH245" s="568"/>
      <c r="GI245" s="568"/>
      <c r="GJ245" s="568"/>
      <c r="GK245" s="568"/>
      <c r="GL245" s="568"/>
      <c r="GM245" s="568"/>
      <c r="GN245" s="568"/>
      <c r="GO245" s="568"/>
      <c r="GP245" s="568"/>
      <c r="GQ245" s="568"/>
      <c r="GR245" s="568"/>
      <c r="GS245" s="568"/>
      <c r="GT245" s="568"/>
      <c r="GU245" s="568"/>
      <c r="GV245" s="568"/>
      <c r="GW245" s="568"/>
      <c r="GX245" s="568"/>
      <c r="GY245" s="568"/>
      <c r="GZ245" s="568"/>
      <c r="HA245" s="568"/>
      <c r="HB245" s="568"/>
      <c r="HC245" s="568"/>
      <c r="HD245" s="568"/>
      <c r="HE245" s="568"/>
      <c r="HF245" s="568"/>
      <c r="HG245" s="568"/>
      <c r="HH245" s="568"/>
      <c r="HI245" s="568"/>
      <c r="HJ245" s="568"/>
      <c r="HK245" s="568"/>
      <c r="HL245" s="568"/>
      <c r="HM245" s="568"/>
      <c r="HN245" s="568"/>
      <c r="HO245" s="568"/>
      <c r="HP245" s="568"/>
      <c r="HQ245" s="568"/>
      <c r="HR245" s="568"/>
      <c r="HS245" s="568"/>
      <c r="HT245" s="568"/>
      <c r="HU245" s="568"/>
    </row>
    <row r="246" spans="2:229" s="578" customFormat="1">
      <c r="B246" s="591"/>
      <c r="AL246" s="568"/>
      <c r="AM246" s="568"/>
      <c r="AN246" s="568"/>
      <c r="AO246" s="568"/>
      <c r="AP246" s="568"/>
      <c r="AQ246" s="568"/>
      <c r="AR246" s="568"/>
      <c r="AS246" s="568"/>
      <c r="AT246" s="568"/>
      <c r="AU246" s="568"/>
      <c r="AV246" s="568"/>
      <c r="AW246" s="568"/>
      <c r="AX246" s="568"/>
      <c r="AY246" s="568"/>
      <c r="AZ246" s="568"/>
      <c r="BA246" s="568"/>
      <c r="BB246" s="568"/>
      <c r="BC246" s="568"/>
      <c r="BD246" s="568"/>
      <c r="BE246" s="568"/>
      <c r="BF246" s="568"/>
      <c r="BG246" s="568"/>
      <c r="BH246" s="568"/>
      <c r="BI246" s="568"/>
      <c r="BJ246" s="568"/>
      <c r="BK246" s="568"/>
      <c r="BL246" s="568"/>
      <c r="BM246" s="568"/>
      <c r="BN246" s="568"/>
      <c r="BO246" s="568"/>
      <c r="BP246" s="568"/>
      <c r="BQ246" s="568"/>
      <c r="BR246" s="568"/>
      <c r="BS246" s="568"/>
      <c r="BT246" s="568"/>
      <c r="BU246" s="568"/>
      <c r="BV246" s="568"/>
      <c r="BW246" s="568"/>
      <c r="BX246" s="568"/>
      <c r="BY246" s="568"/>
      <c r="BZ246" s="568"/>
      <c r="CA246" s="568"/>
      <c r="CB246" s="568"/>
      <c r="CC246" s="568"/>
      <c r="CD246" s="568"/>
      <c r="CE246" s="568"/>
      <c r="CF246" s="568"/>
      <c r="CG246" s="568"/>
      <c r="CH246" s="568"/>
      <c r="CI246" s="568"/>
      <c r="CJ246" s="568"/>
      <c r="CK246" s="568"/>
      <c r="CL246" s="568"/>
      <c r="CM246" s="568"/>
      <c r="CN246" s="568"/>
      <c r="CO246" s="568"/>
      <c r="CP246" s="568"/>
      <c r="CQ246" s="568"/>
      <c r="CR246" s="568"/>
      <c r="CS246" s="568"/>
      <c r="CT246" s="568"/>
      <c r="CU246" s="568"/>
      <c r="CV246" s="568"/>
      <c r="CW246" s="568"/>
      <c r="CX246" s="568"/>
      <c r="CY246" s="568"/>
      <c r="CZ246" s="568"/>
      <c r="DA246" s="568"/>
      <c r="DB246" s="568"/>
      <c r="DC246" s="568"/>
      <c r="DD246" s="568"/>
      <c r="DE246" s="568"/>
      <c r="DF246" s="568"/>
      <c r="DG246" s="568"/>
      <c r="DH246" s="568"/>
      <c r="DI246" s="568"/>
      <c r="DJ246" s="568"/>
      <c r="DK246" s="568"/>
      <c r="DL246" s="568"/>
      <c r="DM246" s="568"/>
      <c r="DN246" s="568"/>
      <c r="DO246" s="568"/>
      <c r="DP246" s="568"/>
      <c r="DQ246" s="568"/>
      <c r="DR246" s="568"/>
      <c r="DS246" s="568"/>
      <c r="DT246" s="568"/>
      <c r="DU246" s="568"/>
      <c r="DV246" s="568"/>
      <c r="DW246" s="568"/>
      <c r="DX246" s="568"/>
      <c r="DY246" s="568"/>
      <c r="DZ246" s="568"/>
      <c r="EA246" s="568"/>
      <c r="EB246" s="568"/>
      <c r="EC246" s="568"/>
      <c r="ED246" s="568"/>
      <c r="EE246" s="568"/>
      <c r="EF246" s="568"/>
      <c r="EG246" s="568"/>
      <c r="EH246" s="568"/>
      <c r="EI246" s="568"/>
      <c r="EJ246" s="568"/>
      <c r="EK246" s="568"/>
      <c r="EL246" s="568"/>
      <c r="EM246" s="568"/>
      <c r="EN246" s="568"/>
      <c r="EO246" s="568"/>
      <c r="EP246" s="568"/>
      <c r="EQ246" s="568"/>
      <c r="ER246" s="568"/>
      <c r="ES246" s="568"/>
      <c r="ET246" s="568"/>
      <c r="EU246" s="568"/>
      <c r="EV246" s="568"/>
      <c r="EW246" s="568"/>
      <c r="EX246" s="568"/>
      <c r="EY246" s="568"/>
      <c r="EZ246" s="568"/>
      <c r="FA246" s="568"/>
      <c r="FB246" s="568"/>
      <c r="FC246" s="568"/>
      <c r="FD246" s="568"/>
      <c r="FE246" s="568"/>
      <c r="FF246" s="568"/>
      <c r="FG246" s="568"/>
      <c r="FH246" s="568"/>
      <c r="FI246" s="568"/>
      <c r="FJ246" s="568"/>
      <c r="FK246" s="568"/>
      <c r="FL246" s="568"/>
      <c r="FM246" s="568"/>
      <c r="FN246" s="568"/>
      <c r="FO246" s="568"/>
      <c r="FP246" s="568"/>
      <c r="FQ246" s="568"/>
      <c r="FR246" s="568"/>
      <c r="FS246" s="568"/>
      <c r="FT246" s="568"/>
      <c r="FU246" s="568"/>
      <c r="FV246" s="568"/>
      <c r="FW246" s="568"/>
      <c r="FX246" s="568"/>
      <c r="FY246" s="568"/>
      <c r="FZ246" s="568"/>
      <c r="GA246" s="568"/>
      <c r="GB246" s="568"/>
      <c r="GC246" s="568"/>
      <c r="GD246" s="568"/>
      <c r="GE246" s="568"/>
      <c r="GF246" s="568"/>
      <c r="GG246" s="568"/>
      <c r="GH246" s="568"/>
      <c r="GI246" s="568"/>
      <c r="GJ246" s="568"/>
      <c r="GK246" s="568"/>
      <c r="GL246" s="568"/>
      <c r="GM246" s="568"/>
      <c r="GN246" s="568"/>
      <c r="GO246" s="568"/>
      <c r="GP246" s="568"/>
      <c r="GQ246" s="568"/>
      <c r="GR246" s="568"/>
      <c r="GS246" s="568"/>
      <c r="GT246" s="568"/>
      <c r="GU246" s="568"/>
      <c r="GV246" s="568"/>
      <c r="GW246" s="568"/>
      <c r="GX246" s="568"/>
      <c r="GY246" s="568"/>
      <c r="GZ246" s="568"/>
      <c r="HA246" s="568"/>
      <c r="HB246" s="568"/>
      <c r="HC246" s="568"/>
      <c r="HD246" s="568"/>
      <c r="HE246" s="568"/>
      <c r="HF246" s="568"/>
      <c r="HG246" s="568"/>
      <c r="HH246" s="568"/>
      <c r="HI246" s="568"/>
      <c r="HJ246" s="568"/>
      <c r="HK246" s="568"/>
      <c r="HL246" s="568"/>
      <c r="HM246" s="568"/>
      <c r="HN246" s="568"/>
      <c r="HO246" s="568"/>
      <c r="HP246" s="568"/>
      <c r="HQ246" s="568"/>
      <c r="HR246" s="568"/>
      <c r="HS246" s="568"/>
      <c r="HT246" s="568"/>
      <c r="HU246" s="568"/>
    </row>
    <row r="247" spans="2:229" s="578" customFormat="1">
      <c r="B247" s="591"/>
      <c r="AL247" s="568"/>
      <c r="AM247" s="568"/>
      <c r="AN247" s="568"/>
      <c r="AO247" s="568"/>
      <c r="AP247" s="568"/>
      <c r="AQ247" s="568"/>
      <c r="AR247" s="568"/>
      <c r="AS247" s="568"/>
      <c r="AT247" s="568"/>
      <c r="AU247" s="568"/>
      <c r="AV247" s="568"/>
      <c r="AW247" s="568"/>
      <c r="AX247" s="568"/>
      <c r="AY247" s="568"/>
      <c r="AZ247" s="568"/>
      <c r="BA247" s="568"/>
      <c r="BB247" s="568"/>
      <c r="BC247" s="568"/>
      <c r="BD247" s="568"/>
      <c r="BE247" s="568"/>
      <c r="BF247" s="568"/>
      <c r="BG247" s="568"/>
      <c r="BH247" s="568"/>
      <c r="BI247" s="568"/>
      <c r="BJ247" s="568"/>
      <c r="BK247" s="568"/>
      <c r="BL247" s="568"/>
      <c r="BM247" s="568"/>
      <c r="BN247" s="568"/>
      <c r="BO247" s="568"/>
      <c r="BP247" s="568"/>
      <c r="BQ247" s="568"/>
      <c r="BR247" s="568"/>
      <c r="BS247" s="568"/>
      <c r="BT247" s="568"/>
      <c r="BU247" s="568"/>
      <c r="BV247" s="568"/>
      <c r="BW247" s="568"/>
      <c r="BX247" s="568"/>
      <c r="BY247" s="568"/>
      <c r="BZ247" s="568"/>
      <c r="CA247" s="568"/>
      <c r="CB247" s="568"/>
      <c r="CC247" s="568"/>
      <c r="CD247" s="568"/>
      <c r="CE247" s="568"/>
      <c r="CF247" s="568"/>
      <c r="CG247" s="568"/>
      <c r="CH247" s="568"/>
      <c r="CI247" s="568"/>
      <c r="CJ247" s="568"/>
      <c r="CK247" s="568"/>
      <c r="CL247" s="568"/>
      <c r="CM247" s="568"/>
      <c r="CN247" s="568"/>
      <c r="CO247" s="568"/>
      <c r="CP247" s="568"/>
      <c r="CQ247" s="568"/>
      <c r="CR247" s="568"/>
      <c r="CS247" s="568"/>
      <c r="CT247" s="568"/>
      <c r="CU247" s="568"/>
      <c r="CV247" s="568"/>
      <c r="CW247" s="568"/>
      <c r="CX247" s="568"/>
      <c r="CY247" s="568"/>
      <c r="CZ247" s="568"/>
      <c r="DA247" s="568"/>
      <c r="DB247" s="568"/>
      <c r="DC247" s="568"/>
      <c r="DD247" s="568"/>
      <c r="DE247" s="568"/>
      <c r="DF247" s="568"/>
      <c r="DG247" s="568"/>
      <c r="DH247" s="568"/>
      <c r="DI247" s="568"/>
      <c r="DJ247" s="568"/>
      <c r="DK247" s="568"/>
      <c r="DL247" s="568"/>
      <c r="DM247" s="568"/>
      <c r="DN247" s="568"/>
      <c r="DO247" s="568"/>
      <c r="DP247" s="568"/>
      <c r="DQ247" s="568"/>
      <c r="DR247" s="568"/>
      <c r="DS247" s="568"/>
      <c r="DT247" s="568"/>
      <c r="DU247" s="568"/>
      <c r="DV247" s="568"/>
      <c r="DW247" s="568"/>
      <c r="DX247" s="568"/>
      <c r="DY247" s="568"/>
      <c r="DZ247" s="568"/>
      <c r="EA247" s="568"/>
      <c r="EB247" s="568"/>
      <c r="EC247" s="568"/>
      <c r="ED247" s="568"/>
      <c r="EE247" s="568"/>
      <c r="EF247" s="568"/>
      <c r="EG247" s="568"/>
      <c r="EH247" s="568"/>
      <c r="EI247" s="568"/>
      <c r="EJ247" s="568"/>
      <c r="EK247" s="568"/>
      <c r="EL247" s="568"/>
      <c r="EM247" s="568"/>
      <c r="EN247" s="568"/>
      <c r="EO247" s="568"/>
      <c r="EP247" s="568"/>
      <c r="EQ247" s="568"/>
      <c r="ER247" s="568"/>
      <c r="ES247" s="568"/>
      <c r="ET247" s="568"/>
      <c r="EU247" s="568"/>
      <c r="EV247" s="568"/>
      <c r="EW247" s="568"/>
      <c r="EX247" s="568"/>
      <c r="EY247" s="568"/>
      <c r="EZ247" s="568"/>
      <c r="FA247" s="568"/>
      <c r="FB247" s="568"/>
      <c r="FC247" s="568"/>
      <c r="FD247" s="568"/>
      <c r="FE247" s="568"/>
      <c r="FF247" s="568"/>
      <c r="FG247" s="568"/>
      <c r="FH247" s="568"/>
      <c r="FI247" s="568"/>
      <c r="FJ247" s="568"/>
      <c r="FK247" s="568"/>
      <c r="FL247" s="568"/>
      <c r="FM247" s="568"/>
      <c r="FN247" s="568"/>
      <c r="FO247" s="568"/>
      <c r="FP247" s="568"/>
      <c r="FQ247" s="568"/>
      <c r="FR247" s="568"/>
      <c r="FS247" s="568"/>
      <c r="FT247" s="568"/>
      <c r="FU247" s="568"/>
      <c r="FV247" s="568"/>
      <c r="FW247" s="568"/>
      <c r="FX247" s="568"/>
      <c r="FY247" s="568"/>
      <c r="FZ247" s="568"/>
      <c r="GA247" s="568"/>
      <c r="GB247" s="568"/>
      <c r="GC247" s="568"/>
      <c r="GD247" s="568"/>
      <c r="GE247" s="568"/>
      <c r="GF247" s="568"/>
      <c r="GG247" s="568"/>
      <c r="GH247" s="568"/>
      <c r="GI247" s="568"/>
      <c r="GJ247" s="568"/>
      <c r="GK247" s="568"/>
      <c r="GL247" s="568"/>
      <c r="GM247" s="568"/>
      <c r="GN247" s="568"/>
      <c r="GO247" s="568"/>
      <c r="GP247" s="568"/>
      <c r="GQ247" s="568"/>
      <c r="GR247" s="568"/>
      <c r="GS247" s="568"/>
      <c r="GT247" s="568"/>
      <c r="GU247" s="568"/>
      <c r="GV247" s="568"/>
      <c r="GW247" s="568"/>
      <c r="GX247" s="568"/>
      <c r="GY247" s="568"/>
      <c r="GZ247" s="568"/>
      <c r="HA247" s="568"/>
      <c r="HB247" s="568"/>
      <c r="HC247" s="568"/>
      <c r="HD247" s="568"/>
      <c r="HE247" s="568"/>
      <c r="HF247" s="568"/>
      <c r="HG247" s="568"/>
      <c r="HH247" s="568"/>
      <c r="HI247" s="568"/>
      <c r="HJ247" s="568"/>
      <c r="HK247" s="568"/>
      <c r="HL247" s="568"/>
      <c r="HM247" s="568"/>
      <c r="HN247" s="568"/>
      <c r="HO247" s="568"/>
      <c r="HP247" s="568"/>
      <c r="HQ247" s="568"/>
      <c r="HR247" s="568"/>
      <c r="HS247" s="568"/>
      <c r="HT247" s="568"/>
      <c r="HU247" s="568"/>
    </row>
    <row r="248" spans="2:229" s="578" customFormat="1">
      <c r="B248" s="591"/>
      <c r="AL248" s="568"/>
      <c r="AM248" s="568"/>
      <c r="AN248" s="568"/>
      <c r="AO248" s="568"/>
      <c r="AP248" s="568"/>
      <c r="AQ248" s="568"/>
      <c r="AR248" s="568"/>
      <c r="AS248" s="568"/>
      <c r="AT248" s="568"/>
      <c r="AU248" s="568"/>
      <c r="AV248" s="568"/>
      <c r="AW248" s="568"/>
      <c r="AX248" s="568"/>
      <c r="AY248" s="568"/>
      <c r="AZ248" s="568"/>
      <c r="BA248" s="568"/>
      <c r="BB248" s="568"/>
      <c r="BC248" s="568"/>
      <c r="BD248" s="568"/>
      <c r="BE248" s="568"/>
      <c r="BF248" s="568"/>
      <c r="BG248" s="568"/>
      <c r="BH248" s="568"/>
      <c r="BI248" s="568"/>
      <c r="BJ248" s="568"/>
      <c r="BK248" s="568"/>
      <c r="BL248" s="568"/>
      <c r="BM248" s="568"/>
      <c r="BN248" s="568"/>
      <c r="BO248" s="568"/>
      <c r="BP248" s="568"/>
      <c r="BQ248" s="568"/>
      <c r="BR248" s="568"/>
      <c r="BS248" s="568"/>
      <c r="BT248" s="568"/>
      <c r="BU248" s="568"/>
      <c r="BV248" s="568"/>
      <c r="BW248" s="568"/>
      <c r="BX248" s="568"/>
      <c r="BY248" s="568"/>
      <c r="BZ248" s="568"/>
      <c r="CA248" s="568"/>
      <c r="CB248" s="568"/>
      <c r="CC248" s="568"/>
      <c r="CD248" s="568"/>
      <c r="CE248" s="568"/>
      <c r="CF248" s="568"/>
      <c r="CG248" s="568"/>
      <c r="CH248" s="568"/>
      <c r="CI248" s="568"/>
      <c r="CJ248" s="568"/>
      <c r="CK248" s="568"/>
      <c r="CL248" s="568"/>
      <c r="CM248" s="568"/>
      <c r="CN248" s="568"/>
      <c r="CO248" s="568"/>
      <c r="CP248" s="568"/>
      <c r="CQ248" s="568"/>
      <c r="CR248" s="568"/>
      <c r="CS248" s="568"/>
      <c r="CT248" s="568"/>
      <c r="CU248" s="568"/>
      <c r="CV248" s="568"/>
      <c r="CW248" s="568"/>
      <c r="CX248" s="568"/>
      <c r="CY248" s="568"/>
      <c r="CZ248" s="568"/>
      <c r="DA248" s="568"/>
      <c r="DB248" s="568"/>
      <c r="DC248" s="568"/>
      <c r="DD248" s="568"/>
      <c r="DE248" s="568"/>
      <c r="DF248" s="568"/>
      <c r="DG248" s="568"/>
      <c r="DH248" s="568"/>
      <c r="DI248" s="568"/>
      <c r="DJ248" s="568"/>
      <c r="DK248" s="568"/>
      <c r="DL248" s="568"/>
      <c r="DM248" s="568"/>
      <c r="DN248" s="568"/>
      <c r="DO248" s="568"/>
      <c r="DP248" s="568"/>
      <c r="DQ248" s="568"/>
      <c r="DR248" s="568"/>
      <c r="DS248" s="568"/>
      <c r="DT248" s="568"/>
      <c r="DU248" s="568"/>
      <c r="DV248" s="568"/>
      <c r="DW248" s="568"/>
      <c r="DX248" s="568"/>
      <c r="DY248" s="568"/>
      <c r="DZ248" s="568"/>
      <c r="EA248" s="568"/>
      <c r="EB248" s="568"/>
      <c r="EC248" s="568"/>
      <c r="ED248" s="568"/>
      <c r="EE248" s="568"/>
      <c r="EF248" s="568"/>
      <c r="EG248" s="568"/>
      <c r="EH248" s="568"/>
      <c r="EI248" s="568"/>
      <c r="EJ248" s="568"/>
      <c r="EK248" s="568"/>
      <c r="EL248" s="568"/>
      <c r="EM248" s="568"/>
      <c r="EN248" s="568"/>
      <c r="EO248" s="568"/>
      <c r="EP248" s="568"/>
      <c r="EQ248" s="568"/>
      <c r="ER248" s="568"/>
      <c r="ES248" s="568"/>
      <c r="ET248" s="568"/>
      <c r="EU248" s="568"/>
      <c r="EV248" s="568"/>
      <c r="EW248" s="568"/>
      <c r="EX248" s="568"/>
      <c r="EY248" s="568"/>
      <c r="EZ248" s="568"/>
      <c r="FA248" s="568"/>
      <c r="FB248" s="568"/>
      <c r="FC248" s="568"/>
      <c r="FD248" s="568"/>
      <c r="FE248" s="568"/>
      <c r="FF248" s="568"/>
      <c r="FG248" s="568"/>
      <c r="FH248" s="568"/>
      <c r="FI248" s="568"/>
      <c r="FJ248" s="568"/>
      <c r="FK248" s="568"/>
      <c r="FL248" s="568"/>
      <c r="FM248" s="568"/>
      <c r="FN248" s="568"/>
      <c r="FO248" s="568"/>
      <c r="FP248" s="568"/>
      <c r="FQ248" s="568"/>
      <c r="FR248" s="568"/>
      <c r="FS248" s="568"/>
      <c r="FT248" s="568"/>
      <c r="FU248" s="568"/>
      <c r="FV248" s="568"/>
      <c r="FW248" s="568"/>
      <c r="FX248" s="568"/>
      <c r="FY248" s="568"/>
      <c r="FZ248" s="568"/>
      <c r="GA248" s="568"/>
      <c r="GB248" s="568"/>
      <c r="GC248" s="568"/>
      <c r="GD248" s="568"/>
      <c r="GE248" s="568"/>
      <c r="GF248" s="568"/>
      <c r="GG248" s="568"/>
      <c r="GH248" s="568"/>
      <c r="GI248" s="568"/>
      <c r="GJ248" s="568"/>
      <c r="GK248" s="568"/>
      <c r="GL248" s="568"/>
      <c r="GM248" s="568"/>
      <c r="GN248" s="568"/>
      <c r="GO248" s="568"/>
      <c r="GP248" s="568"/>
      <c r="GQ248" s="568"/>
      <c r="GR248" s="568"/>
      <c r="GS248" s="568"/>
      <c r="GT248" s="568"/>
      <c r="GU248" s="568"/>
      <c r="GV248" s="568"/>
      <c r="GW248" s="568"/>
      <c r="GX248" s="568"/>
      <c r="GY248" s="568"/>
      <c r="GZ248" s="568"/>
      <c r="HA248" s="568"/>
      <c r="HB248" s="568"/>
      <c r="HC248" s="568"/>
      <c r="HD248" s="568"/>
      <c r="HE248" s="568"/>
      <c r="HF248" s="568"/>
      <c r="HG248" s="568"/>
      <c r="HH248" s="568"/>
      <c r="HI248" s="568"/>
      <c r="HJ248" s="568"/>
      <c r="HK248" s="568"/>
      <c r="HL248" s="568"/>
      <c r="HM248" s="568"/>
      <c r="HN248" s="568"/>
      <c r="HO248" s="568"/>
      <c r="HP248" s="568"/>
      <c r="HQ248" s="568"/>
      <c r="HR248" s="568"/>
      <c r="HS248" s="568"/>
      <c r="HT248" s="568"/>
      <c r="HU248" s="568"/>
    </row>
    <row r="249" spans="2:229" s="578" customFormat="1">
      <c r="B249" s="591"/>
      <c r="AL249" s="568"/>
      <c r="AM249" s="568"/>
      <c r="AN249" s="568"/>
      <c r="AO249" s="568"/>
      <c r="AP249" s="568"/>
      <c r="AQ249" s="568"/>
      <c r="AR249" s="568"/>
      <c r="AS249" s="568"/>
      <c r="AT249" s="568"/>
      <c r="AU249" s="568"/>
      <c r="AV249" s="568"/>
      <c r="AW249" s="568"/>
      <c r="AX249" s="568"/>
      <c r="AY249" s="568"/>
      <c r="AZ249" s="568"/>
      <c r="BA249" s="568"/>
      <c r="BB249" s="568"/>
      <c r="BC249" s="568"/>
      <c r="BD249" s="568"/>
      <c r="BE249" s="568"/>
      <c r="BF249" s="568"/>
      <c r="BG249" s="568"/>
      <c r="BH249" s="568"/>
      <c r="BI249" s="568"/>
      <c r="BJ249" s="568"/>
      <c r="BK249" s="568"/>
      <c r="BL249" s="568"/>
      <c r="BM249" s="568"/>
      <c r="BN249" s="568"/>
      <c r="BO249" s="568"/>
      <c r="BP249" s="568"/>
      <c r="BQ249" s="568"/>
      <c r="BR249" s="568"/>
      <c r="BS249" s="568"/>
      <c r="BT249" s="568"/>
      <c r="BU249" s="568"/>
      <c r="BV249" s="568"/>
      <c r="BW249" s="568"/>
      <c r="BX249" s="568"/>
      <c r="BY249" s="568"/>
      <c r="BZ249" s="568"/>
      <c r="CA249" s="568"/>
      <c r="CB249" s="568"/>
      <c r="CC249" s="568"/>
      <c r="CD249" s="568"/>
      <c r="CE249" s="568"/>
      <c r="CF249" s="568"/>
      <c r="CG249" s="568"/>
      <c r="CH249" s="568"/>
      <c r="CI249" s="568"/>
      <c r="CJ249" s="568"/>
      <c r="CK249" s="568"/>
      <c r="CL249" s="568"/>
      <c r="CM249" s="568"/>
      <c r="CN249" s="568"/>
      <c r="CO249" s="568"/>
      <c r="CP249" s="568"/>
      <c r="CQ249" s="568"/>
      <c r="CR249" s="568"/>
      <c r="CS249" s="568"/>
      <c r="CT249" s="568"/>
      <c r="CU249" s="568"/>
      <c r="CV249" s="568"/>
      <c r="CW249" s="568"/>
      <c r="CX249" s="568"/>
      <c r="CY249" s="568"/>
      <c r="CZ249" s="568"/>
      <c r="DA249" s="568"/>
      <c r="DB249" s="568"/>
      <c r="DC249" s="568"/>
      <c r="DD249" s="568"/>
      <c r="DE249" s="568"/>
      <c r="DF249" s="568"/>
      <c r="DG249" s="568"/>
      <c r="DH249" s="568"/>
      <c r="DI249" s="568"/>
      <c r="DJ249" s="568"/>
      <c r="DK249" s="568"/>
      <c r="DL249" s="568"/>
      <c r="DM249" s="568"/>
      <c r="DN249" s="568"/>
      <c r="DO249" s="568"/>
      <c r="DP249" s="568"/>
      <c r="DQ249" s="568"/>
      <c r="DR249" s="568"/>
      <c r="DS249" s="568"/>
      <c r="DT249" s="568"/>
      <c r="DU249" s="568"/>
      <c r="DV249" s="568"/>
      <c r="DW249" s="568"/>
      <c r="DX249" s="568"/>
      <c r="DY249" s="568"/>
      <c r="DZ249" s="568"/>
      <c r="EA249" s="568"/>
      <c r="EB249" s="568"/>
      <c r="EC249" s="568"/>
      <c r="ED249" s="568"/>
      <c r="EE249" s="568"/>
      <c r="EF249" s="568"/>
      <c r="EG249" s="568"/>
      <c r="EH249" s="568"/>
      <c r="EI249" s="568"/>
      <c r="EJ249" s="568"/>
      <c r="EK249" s="568"/>
      <c r="EL249" s="568"/>
      <c r="EM249" s="568"/>
      <c r="EN249" s="568"/>
      <c r="EO249" s="568"/>
      <c r="EP249" s="568"/>
      <c r="EQ249" s="568"/>
      <c r="ER249" s="568"/>
      <c r="ES249" s="568"/>
      <c r="ET249" s="568"/>
      <c r="EU249" s="568"/>
      <c r="EV249" s="568"/>
      <c r="EW249" s="568"/>
      <c r="EX249" s="568"/>
      <c r="EY249" s="568"/>
      <c r="EZ249" s="568"/>
      <c r="FA249" s="568"/>
      <c r="FB249" s="568"/>
      <c r="FC249" s="568"/>
      <c r="FD249" s="568"/>
      <c r="FE249" s="568"/>
      <c r="FF249" s="568"/>
      <c r="FG249" s="568"/>
      <c r="FH249" s="568"/>
      <c r="FI249" s="568"/>
      <c r="FJ249" s="568"/>
      <c r="FK249" s="568"/>
      <c r="FL249" s="568"/>
      <c r="FM249" s="568"/>
      <c r="FN249" s="568"/>
      <c r="FO249" s="568"/>
      <c r="FP249" s="568"/>
      <c r="FQ249" s="568"/>
      <c r="FR249" s="568"/>
      <c r="FS249" s="568"/>
      <c r="FT249" s="568"/>
      <c r="FU249" s="568"/>
      <c r="FV249" s="568"/>
      <c r="FW249" s="568"/>
      <c r="FX249" s="568"/>
      <c r="FY249" s="568"/>
      <c r="FZ249" s="568"/>
      <c r="GA249" s="568"/>
      <c r="GB249" s="568"/>
      <c r="GC249" s="568"/>
      <c r="GD249" s="568"/>
      <c r="GE249" s="568"/>
      <c r="GF249" s="568"/>
      <c r="GG249" s="568"/>
      <c r="GH249" s="568"/>
      <c r="GI249" s="568"/>
      <c r="GJ249" s="568"/>
      <c r="GK249" s="568"/>
      <c r="GL249" s="568"/>
      <c r="GM249" s="568"/>
      <c r="GN249" s="568"/>
      <c r="GO249" s="568"/>
      <c r="GP249" s="568"/>
      <c r="GQ249" s="568"/>
      <c r="GR249" s="568"/>
      <c r="GS249" s="568"/>
      <c r="GT249" s="568"/>
      <c r="GU249" s="568"/>
      <c r="GV249" s="568"/>
      <c r="GW249" s="568"/>
      <c r="GX249" s="568"/>
      <c r="GY249" s="568"/>
      <c r="GZ249" s="568"/>
      <c r="HA249" s="568"/>
      <c r="HB249" s="568"/>
      <c r="HC249" s="568"/>
      <c r="HD249" s="568"/>
      <c r="HE249" s="568"/>
      <c r="HF249" s="568"/>
      <c r="HG249" s="568"/>
      <c r="HH249" s="568"/>
      <c r="HI249" s="568"/>
      <c r="HJ249" s="568"/>
      <c r="HK249" s="568"/>
      <c r="HL249" s="568"/>
      <c r="HM249" s="568"/>
      <c r="HN249" s="568"/>
      <c r="HO249" s="568"/>
      <c r="HP249" s="568"/>
      <c r="HQ249" s="568"/>
      <c r="HR249" s="568"/>
      <c r="HS249" s="568"/>
      <c r="HT249" s="568"/>
      <c r="HU249" s="568"/>
    </row>
    <row r="250" spans="2:229" s="578" customFormat="1">
      <c r="B250" s="591"/>
      <c r="AL250" s="568"/>
      <c r="AM250" s="568"/>
      <c r="AN250" s="568"/>
      <c r="AO250" s="568"/>
      <c r="AP250" s="568"/>
      <c r="AQ250" s="568"/>
      <c r="AR250" s="568"/>
      <c r="AS250" s="568"/>
      <c r="AT250" s="568"/>
      <c r="AU250" s="568"/>
      <c r="AV250" s="568"/>
      <c r="AW250" s="568"/>
      <c r="AX250" s="568"/>
      <c r="AY250" s="568"/>
      <c r="AZ250" s="568"/>
      <c r="BA250" s="568"/>
      <c r="BB250" s="568"/>
      <c r="BC250" s="568"/>
      <c r="BD250" s="568"/>
      <c r="BE250" s="568"/>
      <c r="BF250" s="568"/>
      <c r="BG250" s="568"/>
      <c r="BH250" s="568"/>
      <c r="BI250" s="568"/>
      <c r="BJ250" s="568"/>
      <c r="BK250" s="568"/>
      <c r="BL250" s="568"/>
      <c r="BM250" s="568"/>
      <c r="BN250" s="568"/>
      <c r="BO250" s="568"/>
      <c r="BP250" s="568"/>
      <c r="BQ250" s="568"/>
      <c r="BR250" s="568"/>
      <c r="BS250" s="568"/>
      <c r="BT250" s="568"/>
      <c r="BU250" s="568"/>
      <c r="BV250" s="568"/>
      <c r="BW250" s="568"/>
      <c r="BX250" s="568"/>
      <c r="BY250" s="568"/>
      <c r="BZ250" s="568"/>
      <c r="CA250" s="568"/>
      <c r="CB250" s="568"/>
      <c r="CC250" s="568"/>
      <c r="CD250" s="568"/>
      <c r="CE250" s="568"/>
      <c r="CF250" s="568"/>
      <c r="CG250" s="568"/>
      <c r="CH250" s="568"/>
      <c r="CI250" s="568"/>
      <c r="CJ250" s="568"/>
      <c r="CK250" s="568"/>
      <c r="CL250" s="568"/>
      <c r="CM250" s="568"/>
      <c r="CN250" s="568"/>
      <c r="CO250" s="568"/>
      <c r="CP250" s="568"/>
      <c r="CQ250" s="568"/>
      <c r="CR250" s="568"/>
      <c r="CS250" s="568"/>
      <c r="CT250" s="568"/>
      <c r="CU250" s="568"/>
      <c r="CV250" s="568"/>
      <c r="CW250" s="568"/>
      <c r="CX250" s="568"/>
      <c r="CY250" s="568"/>
      <c r="CZ250" s="568"/>
      <c r="DA250" s="568"/>
      <c r="DB250" s="568"/>
      <c r="DC250" s="568"/>
      <c r="DD250" s="568"/>
      <c r="DE250" s="568"/>
      <c r="DF250" s="568"/>
      <c r="DG250" s="568"/>
      <c r="DH250" s="568"/>
      <c r="DI250" s="568"/>
      <c r="DJ250" s="568"/>
      <c r="DK250" s="568"/>
      <c r="DL250" s="568"/>
      <c r="DM250" s="568"/>
      <c r="DN250" s="568"/>
      <c r="DO250" s="568"/>
      <c r="DP250" s="568"/>
      <c r="DQ250" s="568"/>
      <c r="DR250" s="568"/>
      <c r="DS250" s="568"/>
      <c r="DT250" s="568"/>
      <c r="DU250" s="568"/>
      <c r="DV250" s="568"/>
      <c r="DW250" s="568"/>
      <c r="DX250" s="568"/>
      <c r="DY250" s="568"/>
      <c r="DZ250" s="568"/>
      <c r="EA250" s="568"/>
      <c r="EB250" s="568"/>
      <c r="EC250" s="568"/>
      <c r="ED250" s="568"/>
      <c r="EE250" s="568"/>
      <c r="EF250" s="568"/>
      <c r="EG250" s="568"/>
      <c r="EH250" s="568"/>
      <c r="EI250" s="568"/>
      <c r="EJ250" s="568"/>
      <c r="EK250" s="568"/>
      <c r="EL250" s="568"/>
      <c r="EM250" s="568"/>
      <c r="EN250" s="568"/>
      <c r="EO250" s="568"/>
      <c r="EP250" s="568"/>
      <c r="EQ250" s="568"/>
      <c r="ER250" s="568"/>
      <c r="ES250" s="568"/>
      <c r="ET250" s="568"/>
      <c r="EU250" s="568"/>
      <c r="EV250" s="568"/>
      <c r="EW250" s="568"/>
      <c r="EX250" s="568"/>
      <c r="EY250" s="568"/>
      <c r="EZ250" s="568"/>
      <c r="FA250" s="568"/>
      <c r="FB250" s="568"/>
      <c r="FC250" s="568"/>
      <c r="FD250" s="568"/>
      <c r="FE250" s="568"/>
      <c r="FF250" s="568"/>
      <c r="FG250" s="568"/>
      <c r="FH250" s="568"/>
      <c r="FI250" s="568"/>
      <c r="FJ250" s="568"/>
      <c r="FK250" s="568"/>
      <c r="FL250" s="568"/>
      <c r="FM250" s="568"/>
      <c r="FN250" s="568"/>
      <c r="FO250" s="568"/>
      <c r="FP250" s="568"/>
      <c r="FQ250" s="568"/>
      <c r="FR250" s="568"/>
      <c r="FS250" s="568"/>
      <c r="FT250" s="568"/>
      <c r="FU250" s="568"/>
      <c r="FV250" s="568"/>
      <c r="FW250" s="568"/>
      <c r="FX250" s="568"/>
      <c r="FY250" s="568"/>
      <c r="FZ250" s="568"/>
      <c r="GA250" s="568"/>
      <c r="GB250" s="568"/>
      <c r="GC250" s="568"/>
      <c r="GD250" s="568"/>
      <c r="GE250" s="568"/>
      <c r="GF250" s="568"/>
      <c r="GG250" s="568"/>
      <c r="GH250" s="568"/>
      <c r="GI250" s="568"/>
      <c r="GJ250" s="568"/>
      <c r="GK250" s="568"/>
      <c r="GL250" s="568"/>
      <c r="GM250" s="568"/>
      <c r="GN250" s="568"/>
      <c r="GO250" s="568"/>
      <c r="GP250" s="568"/>
      <c r="GQ250" s="568"/>
      <c r="GR250" s="568"/>
      <c r="GS250" s="568"/>
      <c r="GT250" s="568"/>
      <c r="GU250" s="568"/>
      <c r="GV250" s="568"/>
      <c r="GW250" s="568"/>
      <c r="GX250" s="568"/>
      <c r="GY250" s="568"/>
      <c r="GZ250" s="568"/>
      <c r="HA250" s="568"/>
      <c r="HB250" s="568"/>
      <c r="HC250" s="568"/>
      <c r="HD250" s="568"/>
      <c r="HE250" s="568"/>
      <c r="HF250" s="568"/>
      <c r="HG250" s="568"/>
      <c r="HH250" s="568"/>
      <c r="HI250" s="568"/>
      <c r="HJ250" s="568"/>
      <c r="HK250" s="568"/>
      <c r="HL250" s="568"/>
      <c r="HM250" s="568"/>
      <c r="HN250" s="568"/>
      <c r="HO250" s="568"/>
      <c r="HP250" s="568"/>
      <c r="HQ250" s="568"/>
      <c r="HR250" s="568"/>
      <c r="HS250" s="568"/>
      <c r="HT250" s="568"/>
      <c r="HU250" s="568"/>
    </row>
    <row r="251" spans="2:229" s="578" customFormat="1">
      <c r="B251" s="591"/>
      <c r="AL251" s="568"/>
      <c r="AM251" s="568"/>
      <c r="AN251" s="568"/>
      <c r="AO251" s="568"/>
      <c r="AP251" s="568"/>
      <c r="AQ251" s="568"/>
      <c r="AR251" s="568"/>
      <c r="AS251" s="568"/>
      <c r="AT251" s="568"/>
      <c r="AU251" s="568"/>
      <c r="AV251" s="568"/>
      <c r="AW251" s="568"/>
      <c r="AX251" s="568"/>
      <c r="AY251" s="568"/>
      <c r="AZ251" s="568"/>
      <c r="BA251" s="568"/>
      <c r="BB251" s="568"/>
      <c r="BC251" s="568"/>
      <c r="BD251" s="568"/>
      <c r="BE251" s="568"/>
      <c r="BF251" s="568"/>
      <c r="BG251" s="568"/>
      <c r="BH251" s="568"/>
      <c r="BI251" s="568"/>
      <c r="BJ251" s="568"/>
      <c r="BK251" s="568"/>
      <c r="BL251" s="568"/>
      <c r="BM251" s="568"/>
      <c r="BN251" s="568"/>
      <c r="BO251" s="568"/>
      <c r="BP251" s="568"/>
      <c r="BQ251" s="568"/>
      <c r="BR251" s="568"/>
      <c r="BS251" s="568"/>
      <c r="BT251" s="568"/>
      <c r="BU251" s="568"/>
      <c r="BV251" s="568"/>
      <c r="BW251" s="568"/>
      <c r="BX251" s="568"/>
      <c r="BY251" s="568"/>
      <c r="BZ251" s="568"/>
      <c r="CA251" s="568"/>
      <c r="CB251" s="568"/>
      <c r="CC251" s="568"/>
      <c r="CD251" s="568"/>
      <c r="CE251" s="568"/>
      <c r="CF251" s="568"/>
      <c r="CG251" s="568"/>
      <c r="CH251" s="568"/>
      <c r="CI251" s="568"/>
      <c r="CJ251" s="568"/>
      <c r="CK251" s="568"/>
      <c r="CL251" s="568"/>
      <c r="CM251" s="568"/>
      <c r="CN251" s="568"/>
      <c r="CO251" s="568"/>
      <c r="CP251" s="568"/>
      <c r="CQ251" s="568"/>
      <c r="CR251" s="568"/>
      <c r="CS251" s="568"/>
      <c r="CT251" s="568"/>
      <c r="CU251" s="568"/>
      <c r="CV251" s="568"/>
      <c r="CW251" s="568"/>
      <c r="CX251" s="568"/>
      <c r="CY251" s="568"/>
      <c r="CZ251" s="568"/>
      <c r="DA251" s="568"/>
      <c r="DB251" s="568"/>
      <c r="DC251" s="568"/>
      <c r="DD251" s="568"/>
      <c r="DE251" s="568"/>
      <c r="DF251" s="568"/>
      <c r="DG251" s="568"/>
      <c r="DH251" s="568"/>
      <c r="DI251" s="568"/>
      <c r="DJ251" s="568"/>
      <c r="DK251" s="568"/>
      <c r="DL251" s="568"/>
      <c r="DM251" s="568"/>
      <c r="DN251" s="568"/>
      <c r="DO251" s="568"/>
      <c r="DP251" s="568"/>
      <c r="DQ251" s="568"/>
      <c r="DR251" s="568"/>
      <c r="DS251" s="568"/>
      <c r="DT251" s="568"/>
      <c r="DU251" s="568"/>
      <c r="DV251" s="568"/>
      <c r="DW251" s="568"/>
      <c r="DX251" s="568"/>
      <c r="DY251" s="568"/>
      <c r="DZ251" s="568"/>
      <c r="EA251" s="568"/>
      <c r="EB251" s="568"/>
      <c r="EC251" s="568"/>
      <c r="ED251" s="568"/>
      <c r="EE251" s="568"/>
      <c r="EF251" s="568"/>
      <c r="EG251" s="568"/>
      <c r="EH251" s="568"/>
      <c r="EI251" s="568"/>
      <c r="EJ251" s="568"/>
      <c r="EK251" s="568"/>
      <c r="EL251" s="568"/>
      <c r="EM251" s="568"/>
      <c r="EN251" s="568"/>
      <c r="EO251" s="568"/>
      <c r="EP251" s="568"/>
      <c r="EQ251" s="568"/>
      <c r="ER251" s="568"/>
      <c r="ES251" s="568"/>
      <c r="ET251" s="568"/>
      <c r="EU251" s="568"/>
      <c r="EV251" s="568"/>
      <c r="EW251" s="568"/>
      <c r="EX251" s="568"/>
      <c r="EY251" s="568"/>
      <c r="EZ251" s="568"/>
      <c r="FA251" s="568"/>
      <c r="FB251" s="568"/>
      <c r="FC251" s="568"/>
      <c r="FD251" s="568"/>
      <c r="FE251" s="568"/>
      <c r="FF251" s="568"/>
      <c r="FG251" s="568"/>
      <c r="FH251" s="568"/>
      <c r="FI251" s="568"/>
      <c r="FJ251" s="568"/>
      <c r="FK251" s="568"/>
      <c r="FL251" s="568"/>
      <c r="FM251" s="568"/>
      <c r="FN251" s="568"/>
      <c r="FO251" s="568"/>
      <c r="FP251" s="568"/>
      <c r="FQ251" s="568"/>
      <c r="FR251" s="568"/>
      <c r="FS251" s="568"/>
      <c r="FT251" s="568"/>
      <c r="FU251" s="568"/>
      <c r="FV251" s="568"/>
      <c r="FW251" s="568"/>
      <c r="FX251" s="568"/>
      <c r="FY251" s="568"/>
      <c r="FZ251" s="568"/>
      <c r="GA251" s="568"/>
      <c r="GB251" s="568"/>
      <c r="GC251" s="568"/>
      <c r="GD251" s="568"/>
      <c r="GE251" s="568"/>
      <c r="GF251" s="568"/>
      <c r="GG251" s="568"/>
      <c r="GH251" s="568"/>
      <c r="GI251" s="568"/>
      <c r="GJ251" s="568"/>
      <c r="GK251" s="568"/>
      <c r="GL251" s="568"/>
      <c r="GM251" s="568"/>
      <c r="GN251" s="568"/>
      <c r="GO251" s="568"/>
      <c r="GP251" s="568"/>
      <c r="GQ251" s="568"/>
      <c r="GR251" s="568"/>
      <c r="GS251" s="568"/>
      <c r="GT251" s="568"/>
      <c r="GU251" s="568"/>
      <c r="GV251" s="568"/>
      <c r="GW251" s="568"/>
      <c r="GX251" s="568"/>
      <c r="GY251" s="568"/>
      <c r="GZ251" s="568"/>
      <c r="HA251" s="568"/>
      <c r="HB251" s="568"/>
      <c r="HC251" s="568"/>
      <c r="HD251" s="568"/>
      <c r="HE251" s="568"/>
      <c r="HF251" s="568"/>
      <c r="HG251" s="568"/>
      <c r="HH251" s="568"/>
      <c r="HI251" s="568"/>
      <c r="HJ251" s="568"/>
      <c r="HK251" s="568"/>
      <c r="HL251" s="568"/>
      <c r="HM251" s="568"/>
      <c r="HN251" s="568"/>
      <c r="HO251" s="568"/>
      <c r="HP251" s="568"/>
      <c r="HQ251" s="568"/>
      <c r="HR251" s="568"/>
      <c r="HS251" s="568"/>
      <c r="HT251" s="568"/>
      <c r="HU251" s="568"/>
    </row>
    <row r="252" spans="2:229" s="578" customFormat="1">
      <c r="B252" s="591"/>
      <c r="AL252" s="568"/>
      <c r="AM252" s="568"/>
      <c r="AN252" s="568"/>
      <c r="AO252" s="568"/>
      <c r="AP252" s="568"/>
      <c r="AQ252" s="568"/>
      <c r="AR252" s="568"/>
      <c r="AS252" s="568"/>
      <c r="AT252" s="568"/>
      <c r="AU252" s="568"/>
      <c r="AV252" s="568"/>
      <c r="AW252" s="568"/>
      <c r="AX252" s="568"/>
      <c r="AY252" s="568"/>
      <c r="AZ252" s="568"/>
      <c r="BA252" s="568"/>
      <c r="BB252" s="568"/>
      <c r="BC252" s="568"/>
      <c r="BD252" s="568"/>
      <c r="BE252" s="568"/>
      <c r="BF252" s="568"/>
      <c r="BG252" s="568"/>
      <c r="BH252" s="568"/>
      <c r="BI252" s="568"/>
      <c r="BJ252" s="568"/>
      <c r="BK252" s="568"/>
      <c r="BL252" s="568"/>
      <c r="BM252" s="568"/>
      <c r="BN252" s="568"/>
      <c r="BO252" s="568"/>
      <c r="BP252" s="568"/>
      <c r="BQ252" s="568"/>
      <c r="BR252" s="568"/>
      <c r="BS252" s="568"/>
      <c r="BT252" s="568"/>
      <c r="BU252" s="568"/>
      <c r="BV252" s="568"/>
      <c r="BW252" s="568"/>
      <c r="BX252" s="568"/>
      <c r="BY252" s="568"/>
      <c r="BZ252" s="568"/>
      <c r="CA252" s="568"/>
      <c r="CB252" s="568"/>
      <c r="CC252" s="568"/>
      <c r="CD252" s="568"/>
      <c r="CE252" s="568"/>
      <c r="CF252" s="568"/>
      <c r="CG252" s="568"/>
      <c r="CH252" s="568"/>
      <c r="CI252" s="568"/>
      <c r="CJ252" s="568"/>
      <c r="CK252" s="568"/>
      <c r="CL252" s="568"/>
      <c r="CM252" s="568"/>
      <c r="CN252" s="568"/>
      <c r="CO252" s="568"/>
      <c r="CP252" s="568"/>
      <c r="CQ252" s="568"/>
      <c r="CR252" s="568"/>
      <c r="CS252" s="568"/>
      <c r="CT252" s="568"/>
      <c r="CU252" s="568"/>
      <c r="CV252" s="568"/>
      <c r="CW252" s="568"/>
      <c r="CX252" s="568"/>
      <c r="CY252" s="568"/>
      <c r="CZ252" s="568"/>
      <c r="DA252" s="568"/>
      <c r="DB252" s="568"/>
      <c r="DC252" s="568"/>
      <c r="DD252" s="568"/>
      <c r="DE252" s="568"/>
      <c r="DF252" s="568"/>
      <c r="DG252" s="568"/>
      <c r="DH252" s="568"/>
      <c r="DI252" s="568"/>
      <c r="DJ252" s="568"/>
      <c r="DK252" s="568"/>
      <c r="DL252" s="568"/>
      <c r="DM252" s="568"/>
      <c r="DN252" s="568"/>
      <c r="DO252" s="568"/>
      <c r="DP252" s="568"/>
      <c r="DQ252" s="568"/>
      <c r="DR252" s="568"/>
      <c r="DS252" s="568"/>
      <c r="DT252" s="568"/>
      <c r="DU252" s="568"/>
      <c r="DV252" s="568"/>
      <c r="DW252" s="568"/>
      <c r="DX252" s="568"/>
      <c r="DY252" s="568"/>
      <c r="DZ252" s="568"/>
      <c r="EA252" s="568"/>
      <c r="EB252" s="568"/>
      <c r="EC252" s="568"/>
      <c r="ED252" s="568"/>
      <c r="EE252" s="568"/>
      <c r="EF252" s="568"/>
      <c r="EG252" s="568"/>
      <c r="EH252" s="568"/>
      <c r="EI252" s="568"/>
      <c r="EJ252" s="568"/>
      <c r="EK252" s="568"/>
      <c r="EL252" s="568"/>
      <c r="EM252" s="568"/>
      <c r="EN252" s="568"/>
      <c r="EO252" s="568"/>
      <c r="EP252" s="568"/>
      <c r="EQ252" s="568"/>
      <c r="ER252" s="568"/>
      <c r="ES252" s="568"/>
      <c r="ET252" s="568"/>
      <c r="EU252" s="568"/>
      <c r="EV252" s="568"/>
      <c r="EW252" s="568"/>
      <c r="EX252" s="568"/>
      <c r="EY252" s="568"/>
      <c r="EZ252" s="568"/>
      <c r="FA252" s="568"/>
      <c r="FB252" s="568"/>
      <c r="FC252" s="568"/>
      <c r="FD252" s="568"/>
      <c r="FE252" s="568"/>
      <c r="FF252" s="568"/>
      <c r="FG252" s="568"/>
      <c r="FH252" s="568"/>
      <c r="FI252" s="568"/>
      <c r="FJ252" s="568"/>
      <c r="FK252" s="568"/>
      <c r="FL252" s="568"/>
      <c r="FM252" s="568"/>
      <c r="FN252" s="568"/>
      <c r="FO252" s="568"/>
      <c r="FP252" s="568"/>
      <c r="FQ252" s="568"/>
      <c r="FR252" s="568"/>
      <c r="FS252" s="568"/>
      <c r="FT252" s="568"/>
      <c r="FU252" s="568"/>
      <c r="FV252" s="568"/>
      <c r="FW252" s="568"/>
      <c r="FX252" s="568"/>
      <c r="FY252" s="568"/>
      <c r="FZ252" s="568"/>
      <c r="GA252" s="568"/>
      <c r="GB252" s="568"/>
      <c r="GC252" s="568"/>
      <c r="GD252" s="568"/>
      <c r="GE252" s="568"/>
      <c r="GF252" s="568"/>
      <c r="GG252" s="568"/>
      <c r="GH252" s="568"/>
      <c r="GI252" s="568"/>
      <c r="GJ252" s="568"/>
      <c r="GK252" s="568"/>
      <c r="GL252" s="568"/>
      <c r="GM252" s="568"/>
      <c r="GN252" s="568"/>
      <c r="GO252" s="568"/>
      <c r="GP252" s="568"/>
      <c r="GQ252" s="568"/>
      <c r="GR252" s="568"/>
      <c r="GS252" s="568"/>
      <c r="GT252" s="568"/>
      <c r="GU252" s="568"/>
      <c r="GV252" s="568"/>
      <c r="GW252" s="568"/>
      <c r="GX252" s="568"/>
      <c r="GY252" s="568"/>
      <c r="GZ252" s="568"/>
      <c r="HA252" s="568"/>
      <c r="HB252" s="568"/>
      <c r="HC252" s="568"/>
      <c r="HD252" s="568"/>
      <c r="HE252" s="568"/>
      <c r="HF252" s="568"/>
      <c r="HG252" s="568"/>
      <c r="HH252" s="568"/>
      <c r="HI252" s="568"/>
      <c r="HJ252" s="568"/>
      <c r="HK252" s="568"/>
      <c r="HL252" s="568"/>
      <c r="HM252" s="568"/>
      <c r="HN252" s="568"/>
      <c r="HO252" s="568"/>
      <c r="HP252" s="568"/>
      <c r="HQ252" s="568"/>
      <c r="HR252" s="568"/>
      <c r="HS252" s="568"/>
      <c r="HT252" s="568"/>
      <c r="HU252" s="568"/>
    </row>
    <row r="253" spans="2:229" s="578" customFormat="1">
      <c r="B253" s="591"/>
      <c r="AL253" s="568"/>
      <c r="AM253" s="568"/>
      <c r="AN253" s="568"/>
      <c r="AO253" s="568"/>
      <c r="AP253" s="568"/>
      <c r="AQ253" s="568"/>
      <c r="AR253" s="568"/>
      <c r="AS253" s="568"/>
      <c r="AT253" s="568"/>
      <c r="AU253" s="568"/>
      <c r="AV253" s="568"/>
      <c r="AW253" s="568"/>
      <c r="AX253" s="568"/>
      <c r="AY253" s="568"/>
      <c r="AZ253" s="568"/>
      <c r="BA253" s="568"/>
      <c r="BB253" s="568"/>
      <c r="BC253" s="568"/>
      <c r="BD253" s="568"/>
      <c r="BE253" s="568"/>
      <c r="BF253" s="568"/>
      <c r="BG253" s="568"/>
      <c r="BH253" s="568"/>
      <c r="BI253" s="568"/>
      <c r="BJ253" s="568"/>
      <c r="BK253" s="568"/>
      <c r="BL253" s="568"/>
      <c r="BM253" s="568"/>
      <c r="BN253" s="568"/>
      <c r="BO253" s="568"/>
      <c r="BP253" s="568"/>
      <c r="BQ253" s="568"/>
      <c r="BR253" s="568"/>
      <c r="BS253" s="568"/>
      <c r="BT253" s="568"/>
      <c r="BU253" s="568"/>
      <c r="BV253" s="568"/>
      <c r="BW253" s="568"/>
      <c r="BX253" s="568"/>
      <c r="BY253" s="568"/>
      <c r="BZ253" s="568"/>
      <c r="CA253" s="568"/>
      <c r="CB253" s="568"/>
      <c r="CC253" s="568"/>
      <c r="CD253" s="568"/>
      <c r="CE253" s="568"/>
      <c r="CF253" s="568"/>
      <c r="CG253" s="568"/>
      <c r="CH253" s="568"/>
      <c r="CI253" s="568"/>
      <c r="CJ253" s="568"/>
      <c r="CK253" s="568"/>
      <c r="CL253" s="568"/>
      <c r="CM253" s="568"/>
      <c r="CN253" s="568"/>
      <c r="CO253" s="568"/>
      <c r="CP253" s="568"/>
      <c r="CQ253" s="568"/>
      <c r="CR253" s="568"/>
      <c r="CS253" s="568"/>
      <c r="CT253" s="568"/>
      <c r="CU253" s="568"/>
      <c r="CV253" s="568"/>
      <c r="CW253" s="568"/>
      <c r="CX253" s="568"/>
      <c r="CY253" s="568"/>
      <c r="CZ253" s="568"/>
      <c r="DA253" s="568"/>
      <c r="DB253" s="568"/>
      <c r="DC253" s="568"/>
      <c r="DD253" s="568"/>
      <c r="DE253" s="568"/>
      <c r="DF253" s="568"/>
      <c r="DG253" s="568"/>
      <c r="DH253" s="568"/>
      <c r="DI253" s="568"/>
      <c r="DJ253" s="568"/>
      <c r="DK253" s="568"/>
      <c r="DL253" s="568"/>
      <c r="DM253" s="568"/>
      <c r="DN253" s="568"/>
      <c r="DO253" s="568"/>
      <c r="DP253" s="568"/>
      <c r="DQ253" s="568"/>
      <c r="DR253" s="568"/>
      <c r="DS253" s="568"/>
      <c r="DT253" s="568"/>
      <c r="DU253" s="568"/>
      <c r="DV253" s="568"/>
      <c r="DW253" s="568"/>
      <c r="DX253" s="568"/>
      <c r="DY253" s="568"/>
      <c r="DZ253" s="568"/>
      <c r="EA253" s="568"/>
      <c r="EB253" s="568"/>
      <c r="EC253" s="568"/>
      <c r="ED253" s="568"/>
      <c r="EE253" s="568"/>
      <c r="EF253" s="568"/>
      <c r="EG253" s="568"/>
      <c r="EH253" s="568"/>
      <c r="EI253" s="568"/>
      <c r="EJ253" s="568"/>
      <c r="EK253" s="568"/>
      <c r="EL253" s="568"/>
      <c r="EM253" s="568"/>
      <c r="EN253" s="568"/>
      <c r="EO253" s="568"/>
      <c r="EP253" s="568"/>
      <c r="EQ253" s="568"/>
      <c r="ER253" s="568"/>
      <c r="ES253" s="568"/>
      <c r="ET253" s="568"/>
      <c r="EU253" s="568"/>
      <c r="EV253" s="568"/>
      <c r="EW253" s="568"/>
      <c r="EX253" s="568"/>
      <c r="EY253" s="568"/>
      <c r="EZ253" s="568"/>
      <c r="FA253" s="568"/>
      <c r="FB253" s="568"/>
      <c r="FC253" s="568"/>
      <c r="FD253" s="568"/>
      <c r="FE253" s="568"/>
      <c r="FF253" s="568"/>
      <c r="FG253" s="568"/>
      <c r="FH253" s="568"/>
      <c r="FI253" s="568"/>
      <c r="FJ253" s="568"/>
      <c r="FK253" s="568"/>
      <c r="FL253" s="568"/>
      <c r="FM253" s="568"/>
      <c r="FN253" s="568"/>
      <c r="FO253" s="568"/>
      <c r="FP253" s="568"/>
      <c r="FQ253" s="568"/>
      <c r="FR253" s="568"/>
      <c r="FS253" s="568"/>
      <c r="FT253" s="568"/>
      <c r="FU253" s="568"/>
      <c r="FV253" s="568"/>
      <c r="FW253" s="568"/>
      <c r="FX253" s="568"/>
      <c r="FY253" s="568"/>
      <c r="FZ253" s="568"/>
      <c r="GA253" s="568"/>
      <c r="GB253" s="568"/>
      <c r="GC253" s="568"/>
      <c r="GD253" s="568"/>
      <c r="GE253" s="568"/>
      <c r="GF253" s="568"/>
      <c r="GG253" s="568"/>
      <c r="GH253" s="568"/>
      <c r="GI253" s="568"/>
      <c r="GJ253" s="568"/>
      <c r="GK253" s="568"/>
      <c r="GL253" s="568"/>
      <c r="GM253" s="568"/>
      <c r="GN253" s="568"/>
      <c r="GO253" s="568"/>
      <c r="GP253" s="568"/>
      <c r="GQ253" s="568"/>
      <c r="GR253" s="568"/>
      <c r="GS253" s="568"/>
      <c r="GT253" s="568"/>
      <c r="GU253" s="568"/>
      <c r="GV253" s="568"/>
      <c r="GW253" s="568"/>
      <c r="GX253" s="568"/>
      <c r="GY253" s="568"/>
      <c r="GZ253" s="568"/>
      <c r="HA253" s="568"/>
      <c r="HB253" s="568"/>
      <c r="HC253" s="568"/>
      <c r="HD253" s="568"/>
      <c r="HE253" s="568"/>
      <c r="HF253" s="568"/>
      <c r="HG253" s="568"/>
      <c r="HH253" s="568"/>
      <c r="HI253" s="568"/>
      <c r="HJ253" s="568"/>
      <c r="HK253" s="568"/>
      <c r="HL253" s="568"/>
      <c r="HM253" s="568"/>
      <c r="HN253" s="568"/>
      <c r="HO253" s="568"/>
      <c r="HP253" s="568"/>
      <c r="HQ253" s="568"/>
      <c r="HR253" s="568"/>
      <c r="HS253" s="568"/>
      <c r="HT253" s="568"/>
      <c r="HU253" s="568"/>
    </row>
    <row r="254" spans="2:229" s="578" customFormat="1">
      <c r="B254" s="591"/>
      <c r="AL254" s="568"/>
      <c r="AM254" s="568"/>
      <c r="AN254" s="568"/>
      <c r="AO254" s="568"/>
      <c r="AP254" s="568"/>
      <c r="AQ254" s="568"/>
      <c r="AR254" s="568"/>
      <c r="AS254" s="568"/>
      <c r="AT254" s="568"/>
      <c r="AU254" s="568"/>
      <c r="AV254" s="568"/>
      <c r="AW254" s="568"/>
      <c r="AX254" s="568"/>
      <c r="AY254" s="568"/>
      <c r="AZ254" s="568"/>
      <c r="BA254" s="568"/>
      <c r="BB254" s="568"/>
      <c r="BC254" s="568"/>
      <c r="BD254" s="568"/>
      <c r="BE254" s="568"/>
      <c r="BF254" s="568"/>
      <c r="BG254" s="568"/>
      <c r="BH254" s="568"/>
      <c r="BI254" s="568"/>
      <c r="BJ254" s="568"/>
      <c r="BK254" s="568"/>
      <c r="BL254" s="568"/>
      <c r="BM254" s="568"/>
      <c r="BN254" s="568"/>
      <c r="BO254" s="568"/>
      <c r="BP254" s="568"/>
      <c r="BQ254" s="568"/>
      <c r="BR254" s="568"/>
      <c r="BS254" s="568"/>
      <c r="BT254" s="568"/>
      <c r="BU254" s="568"/>
      <c r="BV254" s="568"/>
      <c r="BW254" s="568"/>
      <c r="BX254" s="568"/>
      <c r="BY254" s="568"/>
      <c r="BZ254" s="568"/>
      <c r="CA254" s="568"/>
      <c r="CB254" s="568"/>
      <c r="CC254" s="568"/>
      <c r="CD254" s="568"/>
      <c r="CE254" s="568"/>
      <c r="CF254" s="568"/>
      <c r="CG254" s="568"/>
      <c r="CH254" s="568"/>
      <c r="CI254" s="568"/>
      <c r="CJ254" s="568"/>
      <c r="CK254" s="568"/>
      <c r="CL254" s="568"/>
      <c r="CM254" s="568"/>
      <c r="CN254" s="568"/>
      <c r="CO254" s="568"/>
      <c r="CP254" s="568"/>
      <c r="CQ254" s="568"/>
      <c r="CR254" s="568"/>
      <c r="CS254" s="568"/>
      <c r="CT254" s="568"/>
      <c r="CU254" s="568"/>
      <c r="CV254" s="568"/>
      <c r="CW254" s="568"/>
      <c r="CX254" s="568"/>
      <c r="CY254" s="568"/>
      <c r="CZ254" s="568"/>
      <c r="DA254" s="568"/>
      <c r="DB254" s="568"/>
      <c r="DC254" s="568"/>
      <c r="DD254" s="568"/>
      <c r="DE254" s="568"/>
      <c r="DF254" s="568"/>
      <c r="DG254" s="568"/>
      <c r="DH254" s="568"/>
      <c r="DI254" s="568"/>
      <c r="DJ254" s="568"/>
      <c r="DK254" s="568"/>
      <c r="DL254" s="568"/>
      <c r="DM254" s="568"/>
      <c r="DN254" s="568"/>
      <c r="DO254" s="568"/>
      <c r="DP254" s="568"/>
      <c r="DQ254" s="568"/>
      <c r="DR254" s="568"/>
      <c r="DS254" s="568"/>
      <c r="DT254" s="568"/>
      <c r="DU254" s="568"/>
      <c r="DV254" s="568"/>
      <c r="DW254" s="568"/>
      <c r="DX254" s="568"/>
      <c r="DY254" s="568"/>
      <c r="DZ254" s="568"/>
      <c r="EA254" s="568"/>
      <c r="EB254" s="568"/>
      <c r="EC254" s="568"/>
      <c r="ED254" s="568"/>
      <c r="EE254" s="568"/>
      <c r="EF254" s="568"/>
      <c r="EG254" s="568"/>
      <c r="EH254" s="568"/>
      <c r="EI254" s="568"/>
      <c r="EJ254" s="568"/>
      <c r="EK254" s="568"/>
      <c r="EL254" s="568"/>
      <c r="EM254" s="568"/>
      <c r="EN254" s="568"/>
      <c r="EO254" s="568"/>
      <c r="EP254" s="568"/>
      <c r="EQ254" s="568"/>
      <c r="ER254" s="568"/>
      <c r="ES254" s="568"/>
      <c r="ET254" s="568"/>
      <c r="EU254" s="568"/>
      <c r="EV254" s="568"/>
      <c r="EW254" s="568"/>
      <c r="EX254" s="568"/>
      <c r="EY254" s="568"/>
      <c r="EZ254" s="568"/>
      <c r="FA254" s="568"/>
      <c r="FB254" s="568"/>
      <c r="FC254" s="568"/>
      <c r="FD254" s="568"/>
      <c r="FE254" s="568"/>
      <c r="FF254" s="568"/>
      <c r="FG254" s="568"/>
      <c r="FH254" s="568"/>
      <c r="FI254" s="568"/>
      <c r="FJ254" s="568"/>
      <c r="FK254" s="568"/>
      <c r="FL254" s="568"/>
      <c r="FM254" s="568"/>
      <c r="FN254" s="568"/>
      <c r="FO254" s="568"/>
      <c r="FP254" s="568"/>
      <c r="FQ254" s="568"/>
      <c r="FR254" s="568"/>
      <c r="FS254" s="568"/>
      <c r="FT254" s="568"/>
      <c r="FU254" s="568"/>
      <c r="FV254" s="568"/>
      <c r="FW254" s="568"/>
      <c r="FX254" s="568"/>
      <c r="FY254" s="568"/>
      <c r="FZ254" s="568"/>
      <c r="GA254" s="568"/>
      <c r="GB254" s="568"/>
      <c r="GC254" s="568"/>
      <c r="GD254" s="568"/>
      <c r="GE254" s="568"/>
      <c r="GF254" s="568"/>
      <c r="GG254" s="568"/>
      <c r="GH254" s="568"/>
      <c r="GI254" s="568"/>
      <c r="GJ254" s="568"/>
      <c r="GK254" s="568"/>
      <c r="GL254" s="568"/>
      <c r="GM254" s="568"/>
      <c r="GN254" s="568"/>
      <c r="GO254" s="568"/>
      <c r="GP254" s="568"/>
      <c r="GQ254" s="568"/>
      <c r="GR254" s="568"/>
      <c r="GS254" s="568"/>
      <c r="GT254" s="568"/>
      <c r="GU254" s="568"/>
      <c r="GV254" s="568"/>
      <c r="GW254" s="568"/>
      <c r="GX254" s="568"/>
      <c r="GY254" s="568"/>
      <c r="GZ254" s="568"/>
      <c r="HA254" s="568"/>
      <c r="HB254" s="568"/>
      <c r="HC254" s="568"/>
      <c r="HD254" s="568"/>
      <c r="HE254" s="568"/>
      <c r="HF254" s="568"/>
      <c r="HG254" s="568"/>
      <c r="HH254" s="568"/>
      <c r="HI254" s="568"/>
      <c r="HJ254" s="568"/>
      <c r="HK254" s="568"/>
      <c r="HL254" s="568"/>
      <c r="HM254" s="568"/>
      <c r="HN254" s="568"/>
      <c r="HO254" s="568"/>
      <c r="HP254" s="568"/>
      <c r="HQ254" s="568"/>
      <c r="HR254" s="568"/>
      <c r="HS254" s="568"/>
      <c r="HT254" s="568"/>
      <c r="HU254" s="568"/>
    </row>
    <row r="255" spans="2:229" s="578" customFormat="1">
      <c r="B255" s="591"/>
      <c r="AL255" s="568"/>
      <c r="AM255" s="568"/>
      <c r="AN255" s="568"/>
      <c r="AO255" s="568"/>
      <c r="AP255" s="568"/>
      <c r="AQ255" s="568"/>
      <c r="AR255" s="568"/>
      <c r="AS255" s="568"/>
      <c r="AT255" s="568"/>
      <c r="AU255" s="568"/>
      <c r="AV255" s="568"/>
      <c r="AW255" s="568"/>
      <c r="AX255" s="568"/>
      <c r="AY255" s="568"/>
      <c r="AZ255" s="568"/>
      <c r="BA255" s="568"/>
      <c r="BB255" s="568"/>
      <c r="BC255" s="568"/>
      <c r="BD255" s="568"/>
      <c r="BE255" s="568"/>
      <c r="BF255" s="568"/>
      <c r="BG255" s="568"/>
      <c r="BH255" s="568"/>
      <c r="BI255" s="568"/>
      <c r="BJ255" s="568"/>
      <c r="BK255" s="568"/>
      <c r="BL255" s="568"/>
      <c r="BM255" s="568"/>
      <c r="BN255" s="568"/>
      <c r="BO255" s="568"/>
      <c r="BP255" s="568"/>
      <c r="BQ255" s="568"/>
      <c r="BR255" s="568"/>
      <c r="BS255" s="568"/>
      <c r="BT255" s="568"/>
      <c r="BU255" s="568"/>
      <c r="BV255" s="568"/>
      <c r="BW255" s="568"/>
      <c r="BX255" s="568"/>
      <c r="BY255" s="568"/>
      <c r="BZ255" s="568"/>
      <c r="CA255" s="568"/>
      <c r="CB255" s="568"/>
      <c r="CC255" s="568"/>
      <c r="CD255" s="568"/>
      <c r="CE255" s="568"/>
      <c r="CF255" s="568"/>
      <c r="CG255" s="568"/>
      <c r="CH255" s="568"/>
      <c r="CI255" s="568"/>
      <c r="CJ255" s="568"/>
      <c r="CK255" s="568"/>
      <c r="CL255" s="568"/>
      <c r="CM255" s="568"/>
      <c r="CN255" s="568"/>
      <c r="CO255" s="568"/>
      <c r="CP255" s="568"/>
      <c r="CQ255" s="568"/>
      <c r="CR255" s="568"/>
      <c r="CS255" s="568"/>
      <c r="CT255" s="568"/>
      <c r="CU255" s="568"/>
      <c r="CV255" s="568"/>
      <c r="CW255" s="568"/>
      <c r="CX255" s="568"/>
      <c r="CY255" s="568"/>
      <c r="CZ255" s="568"/>
      <c r="DA255" s="568"/>
      <c r="DB255" s="568"/>
      <c r="DC255" s="568"/>
      <c r="DD255" s="568"/>
      <c r="DE255" s="568"/>
      <c r="DF255" s="568"/>
      <c r="DG255" s="568"/>
      <c r="DH255" s="568"/>
      <c r="DI255" s="568"/>
      <c r="DJ255" s="568"/>
      <c r="DK255" s="568"/>
      <c r="DL255" s="568"/>
      <c r="DM255" s="568"/>
      <c r="DN255" s="568"/>
      <c r="DO255" s="568"/>
      <c r="DP255" s="568"/>
      <c r="DQ255" s="568"/>
      <c r="DR255" s="568"/>
      <c r="DS255" s="568"/>
      <c r="DT255" s="568"/>
      <c r="DU255" s="568"/>
      <c r="DV255" s="568"/>
      <c r="DW255" s="568"/>
      <c r="DX255" s="568"/>
      <c r="DY255" s="568"/>
      <c r="DZ255" s="568"/>
      <c r="EA255" s="568"/>
      <c r="EB255" s="568"/>
      <c r="EC255" s="568"/>
      <c r="ED255" s="568"/>
      <c r="EE255" s="568"/>
      <c r="EF255" s="568"/>
      <c r="EG255" s="568"/>
      <c r="EH255" s="568"/>
      <c r="EI255" s="568"/>
      <c r="EJ255" s="568"/>
      <c r="EK255" s="568"/>
      <c r="EL255" s="568"/>
      <c r="EM255" s="568"/>
      <c r="EN255" s="568"/>
      <c r="EO255" s="568"/>
      <c r="EP255" s="568"/>
      <c r="EQ255" s="568"/>
      <c r="ER255" s="568"/>
      <c r="ES255" s="568"/>
      <c r="ET255" s="568"/>
      <c r="EU255" s="568"/>
      <c r="EV255" s="568"/>
      <c r="EW255" s="568"/>
      <c r="EX255" s="568"/>
      <c r="EY255" s="568"/>
      <c r="EZ255" s="568"/>
      <c r="FA255" s="568"/>
      <c r="FB255" s="568"/>
      <c r="FC255" s="568"/>
      <c r="FD255" s="568"/>
      <c r="FE255" s="568"/>
      <c r="FF255" s="568"/>
      <c r="FG255" s="568"/>
      <c r="FH255" s="568"/>
      <c r="FI255" s="568"/>
      <c r="FJ255" s="568"/>
      <c r="FK255" s="568"/>
      <c r="FL255" s="568"/>
      <c r="FM255" s="568"/>
      <c r="FN255" s="568"/>
      <c r="FO255" s="568"/>
      <c r="FP255" s="568"/>
      <c r="FQ255" s="568"/>
      <c r="FR255" s="568"/>
      <c r="FS255" s="568"/>
      <c r="FT255" s="568"/>
      <c r="FU255" s="568"/>
      <c r="FV255" s="568"/>
      <c r="FW255" s="568"/>
      <c r="FX255" s="568"/>
      <c r="FY255" s="568"/>
      <c r="FZ255" s="568"/>
      <c r="GA255" s="568"/>
      <c r="GB255" s="568"/>
      <c r="GC255" s="568"/>
      <c r="GD255" s="568"/>
      <c r="GE255" s="568"/>
      <c r="GF255" s="568"/>
      <c r="GG255" s="568"/>
      <c r="GH255" s="568"/>
      <c r="GI255" s="568"/>
      <c r="GJ255" s="568"/>
      <c r="GK255" s="568"/>
      <c r="GL255" s="568"/>
      <c r="GM255" s="568"/>
      <c r="GN255" s="568"/>
      <c r="GO255" s="568"/>
      <c r="GP255" s="568"/>
      <c r="GQ255" s="568"/>
      <c r="GR255" s="568"/>
      <c r="GS255" s="568"/>
      <c r="GT255" s="568"/>
      <c r="GU255" s="568"/>
      <c r="GV255" s="568"/>
      <c r="GW255" s="568"/>
      <c r="GX255" s="568"/>
      <c r="GY255" s="568"/>
      <c r="GZ255" s="568"/>
      <c r="HA255" s="568"/>
      <c r="HB255" s="568"/>
      <c r="HC255" s="568"/>
      <c r="HD255" s="568"/>
      <c r="HE255" s="568"/>
      <c r="HF255" s="568"/>
      <c r="HG255" s="568"/>
      <c r="HH255" s="568"/>
      <c r="HI255" s="568"/>
      <c r="HJ255" s="568"/>
      <c r="HK255" s="568"/>
      <c r="HL255" s="568"/>
      <c r="HM255" s="568"/>
      <c r="HN255" s="568"/>
      <c r="HO255" s="568"/>
      <c r="HP255" s="568"/>
      <c r="HQ255" s="568"/>
      <c r="HR255" s="568"/>
      <c r="HS255" s="568"/>
      <c r="HT255" s="568"/>
      <c r="HU255" s="568"/>
    </row>
    <row r="256" spans="2:229" s="578" customFormat="1">
      <c r="B256" s="591"/>
      <c r="AL256" s="568"/>
      <c r="AM256" s="568"/>
      <c r="AN256" s="568"/>
      <c r="AO256" s="568"/>
      <c r="AP256" s="568"/>
      <c r="AQ256" s="568"/>
      <c r="AR256" s="568"/>
      <c r="AS256" s="568"/>
      <c r="AT256" s="568"/>
      <c r="AU256" s="568"/>
      <c r="AV256" s="568"/>
      <c r="AW256" s="568"/>
      <c r="AX256" s="568"/>
      <c r="AY256" s="568"/>
      <c r="AZ256" s="568"/>
      <c r="BA256" s="568"/>
      <c r="BB256" s="568"/>
      <c r="BC256" s="568"/>
      <c r="BD256" s="568"/>
      <c r="BE256" s="568"/>
      <c r="BF256" s="568"/>
      <c r="BG256" s="568"/>
      <c r="BH256" s="568"/>
      <c r="BI256" s="568"/>
      <c r="BJ256" s="568"/>
      <c r="BK256" s="568"/>
      <c r="BL256" s="568"/>
      <c r="BM256" s="568"/>
      <c r="BN256" s="568"/>
      <c r="BO256" s="568"/>
      <c r="BP256" s="568"/>
      <c r="BQ256" s="568"/>
      <c r="BR256" s="568"/>
      <c r="BS256" s="568"/>
      <c r="BT256" s="568"/>
      <c r="BU256" s="568"/>
      <c r="BV256" s="568"/>
      <c r="BW256" s="568"/>
      <c r="BX256" s="568"/>
      <c r="BY256" s="568"/>
      <c r="BZ256" s="568"/>
      <c r="CA256" s="568"/>
      <c r="CB256" s="568"/>
      <c r="CC256" s="568"/>
      <c r="CD256" s="568"/>
      <c r="CE256" s="568"/>
      <c r="CF256" s="568"/>
      <c r="CG256" s="568"/>
      <c r="CH256" s="568"/>
      <c r="CI256" s="568"/>
      <c r="CJ256" s="568"/>
      <c r="CK256" s="568"/>
      <c r="CL256" s="568"/>
      <c r="CM256" s="568"/>
      <c r="CN256" s="568"/>
      <c r="CO256" s="568"/>
      <c r="CP256" s="568"/>
      <c r="CQ256" s="568"/>
      <c r="CR256" s="568"/>
      <c r="CS256" s="568"/>
      <c r="CT256" s="568"/>
      <c r="CU256" s="568"/>
      <c r="CV256" s="568"/>
      <c r="CW256" s="568"/>
      <c r="CX256" s="568"/>
      <c r="CY256" s="568"/>
      <c r="CZ256" s="568"/>
      <c r="DA256" s="568"/>
      <c r="DB256" s="568"/>
      <c r="DC256" s="568"/>
      <c r="DD256" s="568"/>
      <c r="DE256" s="568"/>
      <c r="DF256" s="568"/>
      <c r="DG256" s="568"/>
      <c r="DH256" s="568"/>
      <c r="DI256" s="568"/>
      <c r="DJ256" s="568"/>
      <c r="DK256" s="568"/>
      <c r="DL256" s="568"/>
      <c r="DM256" s="568"/>
      <c r="DN256" s="568"/>
      <c r="DO256" s="568"/>
      <c r="DP256" s="568"/>
      <c r="DQ256" s="568"/>
      <c r="DR256" s="568"/>
      <c r="DS256" s="568"/>
      <c r="DT256" s="568"/>
      <c r="DU256" s="568"/>
      <c r="DV256" s="568"/>
      <c r="DW256" s="568"/>
      <c r="DX256" s="568"/>
      <c r="DY256" s="568"/>
      <c r="DZ256" s="568"/>
      <c r="EA256" s="568"/>
      <c r="EB256" s="568"/>
      <c r="EC256" s="568"/>
      <c r="ED256" s="568"/>
      <c r="EE256" s="568"/>
      <c r="EF256" s="568"/>
      <c r="EG256" s="568"/>
      <c r="EH256" s="568"/>
      <c r="EI256" s="568"/>
      <c r="EJ256" s="568"/>
      <c r="EK256" s="568"/>
      <c r="EL256" s="568"/>
      <c r="EM256" s="568"/>
      <c r="EN256" s="568"/>
      <c r="EO256" s="568"/>
      <c r="EP256" s="568"/>
      <c r="EQ256" s="568"/>
      <c r="ER256" s="568"/>
      <c r="ES256" s="568"/>
      <c r="ET256" s="568"/>
      <c r="EU256" s="568"/>
      <c r="EV256" s="568"/>
      <c r="EW256" s="568"/>
      <c r="EX256" s="568"/>
      <c r="EY256" s="568"/>
      <c r="EZ256" s="568"/>
      <c r="FA256" s="568"/>
      <c r="FB256" s="568"/>
      <c r="FC256" s="568"/>
      <c r="FD256" s="568"/>
      <c r="FE256" s="568"/>
      <c r="FF256" s="568"/>
      <c r="FG256" s="568"/>
      <c r="FH256" s="568"/>
      <c r="FI256" s="568"/>
      <c r="FJ256" s="568"/>
      <c r="FK256" s="568"/>
      <c r="FL256" s="568"/>
      <c r="FM256" s="568"/>
      <c r="FN256" s="568"/>
      <c r="FO256" s="568"/>
      <c r="FP256" s="568"/>
      <c r="FQ256" s="568"/>
      <c r="FR256" s="568"/>
      <c r="FS256" s="568"/>
      <c r="FT256" s="568"/>
      <c r="FU256" s="568"/>
      <c r="FV256" s="568"/>
      <c r="FW256" s="568"/>
      <c r="FX256" s="568"/>
      <c r="FY256" s="568"/>
      <c r="FZ256" s="568"/>
      <c r="GA256" s="568"/>
      <c r="GB256" s="568"/>
      <c r="GC256" s="568"/>
      <c r="GD256" s="568"/>
      <c r="GE256" s="568"/>
      <c r="GF256" s="568"/>
      <c r="GG256" s="568"/>
      <c r="GH256" s="568"/>
      <c r="GI256" s="568"/>
      <c r="GJ256" s="568"/>
      <c r="GK256" s="568"/>
      <c r="GL256" s="568"/>
      <c r="GM256" s="568"/>
      <c r="GN256" s="568"/>
      <c r="GO256" s="568"/>
      <c r="GP256" s="568"/>
      <c r="GQ256" s="568"/>
      <c r="GR256" s="568"/>
      <c r="GS256" s="568"/>
      <c r="GT256" s="568"/>
      <c r="GU256" s="568"/>
      <c r="GV256" s="568"/>
      <c r="GW256" s="568"/>
      <c r="GX256" s="568"/>
      <c r="GY256" s="568"/>
      <c r="GZ256" s="568"/>
      <c r="HA256" s="568"/>
      <c r="HB256" s="568"/>
      <c r="HC256" s="568"/>
      <c r="HD256" s="568"/>
      <c r="HE256" s="568"/>
      <c r="HF256" s="568"/>
      <c r="HG256" s="568"/>
      <c r="HH256" s="568"/>
      <c r="HI256" s="568"/>
      <c r="HJ256" s="568"/>
      <c r="HK256" s="568"/>
      <c r="HL256" s="568"/>
      <c r="HM256" s="568"/>
      <c r="HN256" s="568"/>
      <c r="HO256" s="568"/>
      <c r="HP256" s="568"/>
      <c r="HQ256" s="568"/>
      <c r="HR256" s="568"/>
      <c r="HS256" s="568"/>
      <c r="HT256" s="568"/>
      <c r="HU256" s="568"/>
    </row>
    <row r="257" spans="2:229" s="578" customFormat="1">
      <c r="B257" s="591"/>
      <c r="AL257" s="568"/>
      <c r="AM257" s="568"/>
      <c r="AN257" s="568"/>
      <c r="AO257" s="568"/>
      <c r="AP257" s="568"/>
      <c r="AQ257" s="568"/>
      <c r="AR257" s="568"/>
      <c r="AS257" s="568"/>
      <c r="AT257" s="568"/>
      <c r="AU257" s="568"/>
      <c r="AV257" s="568"/>
      <c r="AW257" s="568"/>
      <c r="AX257" s="568"/>
      <c r="AY257" s="568"/>
      <c r="AZ257" s="568"/>
      <c r="BA257" s="568"/>
      <c r="BB257" s="568"/>
      <c r="BC257" s="568"/>
      <c r="BD257" s="568"/>
      <c r="BE257" s="568"/>
      <c r="BF257" s="568"/>
      <c r="BG257" s="568"/>
      <c r="BH257" s="568"/>
      <c r="BI257" s="568"/>
      <c r="BJ257" s="568"/>
      <c r="BK257" s="568"/>
      <c r="BL257" s="568"/>
      <c r="BM257" s="568"/>
      <c r="BN257" s="568"/>
      <c r="BO257" s="568"/>
      <c r="BP257" s="568"/>
      <c r="BQ257" s="568"/>
      <c r="BR257" s="568"/>
      <c r="BS257" s="568"/>
      <c r="BT257" s="568"/>
      <c r="BU257" s="568"/>
      <c r="BV257" s="568"/>
      <c r="BW257" s="568"/>
      <c r="BX257" s="568"/>
      <c r="BY257" s="568"/>
      <c r="BZ257" s="568"/>
      <c r="CA257" s="568"/>
      <c r="CB257" s="568"/>
      <c r="CC257" s="568"/>
      <c r="CD257" s="568"/>
      <c r="CE257" s="568"/>
      <c r="CF257" s="568"/>
      <c r="CG257" s="568"/>
      <c r="CH257" s="568"/>
      <c r="CI257" s="568"/>
      <c r="CJ257" s="568"/>
      <c r="CK257" s="568"/>
      <c r="CL257" s="568"/>
      <c r="CM257" s="568"/>
      <c r="CN257" s="568"/>
      <c r="CO257" s="568"/>
      <c r="CP257" s="568"/>
      <c r="CQ257" s="568"/>
      <c r="CR257" s="568"/>
      <c r="CS257" s="568"/>
      <c r="CT257" s="568"/>
      <c r="CU257" s="568"/>
      <c r="CV257" s="568"/>
      <c r="CW257" s="568"/>
      <c r="CX257" s="568"/>
      <c r="CY257" s="568"/>
      <c r="CZ257" s="568"/>
      <c r="DA257" s="568"/>
      <c r="DB257" s="568"/>
      <c r="DC257" s="568"/>
      <c r="DD257" s="568"/>
      <c r="DE257" s="568"/>
      <c r="DF257" s="568"/>
      <c r="DG257" s="568"/>
      <c r="DH257" s="568"/>
      <c r="DI257" s="568"/>
      <c r="DJ257" s="568"/>
      <c r="DK257" s="568"/>
      <c r="DL257" s="568"/>
      <c r="DM257" s="568"/>
      <c r="DN257" s="568"/>
      <c r="DO257" s="568"/>
      <c r="DP257" s="568"/>
      <c r="DQ257" s="568"/>
      <c r="DR257" s="568"/>
      <c r="DS257" s="568"/>
      <c r="DT257" s="568"/>
      <c r="DU257" s="568"/>
      <c r="DV257" s="568"/>
      <c r="DW257" s="568"/>
      <c r="DX257" s="568"/>
      <c r="DY257" s="568"/>
      <c r="DZ257" s="568"/>
      <c r="EA257" s="568"/>
      <c r="EB257" s="568"/>
      <c r="EC257" s="568"/>
      <c r="ED257" s="568"/>
      <c r="EE257" s="568"/>
      <c r="EF257" s="568"/>
      <c r="EG257" s="568"/>
      <c r="EH257" s="568"/>
      <c r="EI257" s="568"/>
      <c r="EJ257" s="568"/>
      <c r="EK257" s="568"/>
      <c r="EL257" s="568"/>
      <c r="EM257" s="568"/>
      <c r="EN257" s="568"/>
      <c r="EO257" s="568"/>
      <c r="EP257" s="568"/>
      <c r="EQ257" s="568"/>
      <c r="ER257" s="568"/>
      <c r="ES257" s="568"/>
      <c r="ET257" s="568"/>
      <c r="EU257" s="568"/>
      <c r="EV257" s="568"/>
      <c r="EW257" s="568"/>
      <c r="EX257" s="568"/>
      <c r="EY257" s="568"/>
      <c r="EZ257" s="568"/>
      <c r="FA257" s="568"/>
      <c r="FB257" s="568"/>
      <c r="FC257" s="568"/>
      <c r="FD257" s="568"/>
      <c r="FE257" s="568"/>
      <c r="FF257" s="568"/>
      <c r="FG257" s="568"/>
      <c r="FH257" s="568"/>
      <c r="FI257" s="568"/>
      <c r="FJ257" s="568"/>
      <c r="FK257" s="568"/>
      <c r="FL257" s="568"/>
      <c r="FM257" s="568"/>
      <c r="FN257" s="568"/>
      <c r="FO257" s="568"/>
      <c r="FP257" s="568"/>
      <c r="FQ257" s="568"/>
      <c r="FR257" s="568"/>
      <c r="FS257" s="568"/>
      <c r="FT257" s="568"/>
      <c r="FU257" s="568"/>
      <c r="FV257" s="568"/>
      <c r="FW257" s="568"/>
      <c r="FX257" s="568"/>
      <c r="FY257" s="568"/>
      <c r="FZ257" s="568"/>
      <c r="GA257" s="568"/>
      <c r="GB257" s="568"/>
      <c r="GC257" s="568"/>
      <c r="GD257" s="568"/>
      <c r="GE257" s="568"/>
      <c r="GF257" s="568"/>
      <c r="GG257" s="568"/>
      <c r="GH257" s="568"/>
      <c r="GI257" s="568"/>
      <c r="GJ257" s="568"/>
      <c r="GK257" s="568"/>
      <c r="GL257" s="568"/>
      <c r="GM257" s="568"/>
      <c r="GN257" s="568"/>
      <c r="GO257" s="568"/>
      <c r="GP257" s="568"/>
      <c r="GQ257" s="568"/>
      <c r="GR257" s="568"/>
      <c r="GS257" s="568"/>
      <c r="GT257" s="568"/>
      <c r="GU257" s="568"/>
      <c r="GV257" s="568"/>
      <c r="GW257" s="568"/>
      <c r="GX257" s="568"/>
      <c r="GY257" s="568"/>
      <c r="GZ257" s="568"/>
      <c r="HA257" s="568"/>
      <c r="HB257" s="568"/>
      <c r="HC257" s="568"/>
      <c r="HD257" s="568"/>
      <c r="HE257" s="568"/>
      <c r="HF257" s="568"/>
      <c r="HG257" s="568"/>
      <c r="HH257" s="568"/>
      <c r="HI257" s="568"/>
      <c r="HJ257" s="568"/>
      <c r="HK257" s="568"/>
      <c r="HL257" s="568"/>
      <c r="HM257" s="568"/>
      <c r="HN257" s="568"/>
      <c r="HO257" s="568"/>
      <c r="HP257" s="568"/>
      <c r="HQ257" s="568"/>
      <c r="HR257" s="568"/>
      <c r="HS257" s="568"/>
      <c r="HT257" s="568"/>
      <c r="HU257" s="568"/>
    </row>
    <row r="258" spans="2:229" s="578" customFormat="1">
      <c r="B258" s="591"/>
      <c r="AL258" s="568"/>
      <c r="AM258" s="568"/>
      <c r="AN258" s="568"/>
      <c r="AO258" s="568"/>
      <c r="AP258" s="568"/>
      <c r="AQ258" s="568"/>
      <c r="AR258" s="568"/>
      <c r="AS258" s="568"/>
      <c r="AT258" s="568"/>
      <c r="AU258" s="568"/>
      <c r="AV258" s="568"/>
      <c r="AW258" s="568"/>
      <c r="AX258" s="568"/>
      <c r="AY258" s="568"/>
      <c r="AZ258" s="568"/>
      <c r="BA258" s="568"/>
      <c r="BB258" s="568"/>
      <c r="BC258" s="568"/>
      <c r="BD258" s="568"/>
      <c r="BE258" s="568"/>
      <c r="BF258" s="568"/>
      <c r="BG258" s="568"/>
      <c r="BH258" s="568"/>
      <c r="BI258" s="568"/>
      <c r="BJ258" s="568"/>
      <c r="BK258" s="568"/>
      <c r="BL258" s="568"/>
      <c r="BM258" s="568"/>
      <c r="BN258" s="568"/>
      <c r="BO258" s="568"/>
      <c r="BP258" s="568"/>
      <c r="BQ258" s="568"/>
      <c r="BR258" s="568"/>
      <c r="BS258" s="568"/>
      <c r="BT258" s="568"/>
      <c r="BU258" s="568"/>
      <c r="BV258" s="568"/>
      <c r="BW258" s="568"/>
      <c r="BX258" s="568"/>
      <c r="BY258" s="568"/>
      <c r="BZ258" s="568"/>
      <c r="CA258" s="568"/>
      <c r="CB258" s="568"/>
      <c r="CC258" s="568"/>
      <c r="CD258" s="568"/>
      <c r="CE258" s="568"/>
      <c r="CF258" s="568"/>
      <c r="CG258" s="568"/>
      <c r="CH258" s="568"/>
      <c r="CI258" s="568"/>
      <c r="CJ258" s="568"/>
      <c r="CK258" s="568"/>
      <c r="CL258" s="568"/>
      <c r="CM258" s="568"/>
      <c r="CN258" s="568"/>
      <c r="CO258" s="568"/>
      <c r="CP258" s="568"/>
      <c r="CQ258" s="568"/>
      <c r="CR258" s="568"/>
      <c r="CS258" s="568"/>
      <c r="CT258" s="568"/>
      <c r="CU258" s="568"/>
      <c r="CV258" s="568"/>
      <c r="CW258" s="568"/>
      <c r="CX258" s="568"/>
      <c r="CY258" s="568"/>
      <c r="CZ258" s="568"/>
      <c r="DA258" s="568"/>
      <c r="DB258" s="568"/>
      <c r="DC258" s="568"/>
      <c r="DD258" s="568"/>
      <c r="DE258" s="568"/>
      <c r="DF258" s="568"/>
      <c r="DG258" s="568"/>
      <c r="DH258" s="568"/>
      <c r="DI258" s="568"/>
      <c r="DJ258" s="568"/>
      <c r="DK258" s="568"/>
      <c r="DL258" s="568"/>
      <c r="DM258" s="568"/>
      <c r="DN258" s="568"/>
      <c r="DO258" s="568"/>
      <c r="DP258" s="568"/>
      <c r="DQ258" s="568"/>
      <c r="DR258" s="568"/>
      <c r="DS258" s="568"/>
      <c r="DT258" s="568"/>
      <c r="DU258" s="568"/>
      <c r="DV258" s="568"/>
      <c r="DW258" s="568"/>
      <c r="DX258" s="568"/>
      <c r="DY258" s="568"/>
      <c r="DZ258" s="568"/>
      <c r="EA258" s="568"/>
      <c r="EB258" s="568"/>
      <c r="EC258" s="568"/>
      <c r="ED258" s="568"/>
      <c r="EE258" s="568"/>
      <c r="EF258" s="568"/>
      <c r="EG258" s="568"/>
      <c r="EH258" s="568"/>
      <c r="EI258" s="568"/>
      <c r="EJ258" s="568"/>
      <c r="EK258" s="568"/>
      <c r="EL258" s="568"/>
      <c r="EM258" s="568"/>
      <c r="EN258" s="568"/>
      <c r="EO258" s="568"/>
      <c r="EP258" s="568"/>
      <c r="EQ258" s="568"/>
      <c r="ER258" s="568"/>
      <c r="ES258" s="568"/>
      <c r="ET258" s="568"/>
      <c r="EU258" s="568"/>
      <c r="EV258" s="568"/>
      <c r="EW258" s="568"/>
      <c r="EX258" s="568"/>
      <c r="EY258" s="568"/>
      <c r="EZ258" s="568"/>
      <c r="FA258" s="568"/>
      <c r="FB258" s="568"/>
      <c r="FC258" s="568"/>
      <c r="FD258" s="568"/>
      <c r="FE258" s="568"/>
      <c r="FF258" s="568"/>
      <c r="FG258" s="568"/>
      <c r="FH258" s="568"/>
      <c r="FI258" s="568"/>
      <c r="FJ258" s="568"/>
      <c r="FK258" s="568"/>
      <c r="FL258" s="568"/>
      <c r="FM258" s="568"/>
      <c r="FN258" s="568"/>
      <c r="FO258" s="568"/>
      <c r="FP258" s="568"/>
      <c r="FQ258" s="568"/>
      <c r="FR258" s="568"/>
      <c r="FS258" s="568"/>
      <c r="FT258" s="568"/>
      <c r="FU258" s="568"/>
      <c r="FV258" s="568"/>
      <c r="FW258" s="568"/>
      <c r="FX258" s="568"/>
      <c r="FY258" s="568"/>
      <c r="FZ258" s="568"/>
      <c r="GA258" s="568"/>
      <c r="GB258" s="568"/>
      <c r="GC258" s="568"/>
      <c r="GD258" s="568"/>
      <c r="GE258" s="568"/>
      <c r="GF258" s="568"/>
      <c r="GG258" s="568"/>
      <c r="GH258" s="568"/>
      <c r="GI258" s="568"/>
      <c r="GJ258" s="568"/>
      <c r="GK258" s="568"/>
      <c r="GL258" s="568"/>
      <c r="GM258" s="568"/>
      <c r="GN258" s="568"/>
      <c r="GO258" s="568"/>
      <c r="GP258" s="568"/>
      <c r="GQ258" s="568"/>
      <c r="GR258" s="568"/>
      <c r="GS258" s="568"/>
      <c r="GT258" s="568"/>
      <c r="GU258" s="568"/>
      <c r="GV258" s="568"/>
      <c r="GW258" s="568"/>
      <c r="GX258" s="568"/>
      <c r="GY258" s="568"/>
      <c r="GZ258" s="568"/>
      <c r="HA258" s="568"/>
      <c r="HB258" s="568"/>
      <c r="HC258" s="568"/>
      <c r="HD258" s="568"/>
      <c r="HE258" s="568"/>
      <c r="HF258" s="568"/>
      <c r="HG258" s="568"/>
      <c r="HH258" s="568"/>
      <c r="HI258" s="568"/>
      <c r="HJ258" s="568"/>
      <c r="HK258" s="568"/>
      <c r="HL258" s="568"/>
      <c r="HM258" s="568"/>
      <c r="HN258" s="568"/>
      <c r="HO258" s="568"/>
      <c r="HP258" s="568"/>
      <c r="HQ258" s="568"/>
      <c r="HR258" s="568"/>
      <c r="HS258" s="568"/>
      <c r="HT258" s="568"/>
      <c r="HU258" s="568"/>
    </row>
    <row r="259" spans="2:229" s="578" customFormat="1">
      <c r="B259" s="591"/>
      <c r="AL259" s="568"/>
      <c r="AM259" s="568"/>
      <c r="AN259" s="568"/>
      <c r="AO259" s="568"/>
      <c r="AP259" s="568"/>
      <c r="AQ259" s="568"/>
      <c r="AR259" s="568"/>
      <c r="AS259" s="568"/>
      <c r="AT259" s="568"/>
      <c r="AU259" s="568"/>
      <c r="AV259" s="568"/>
      <c r="AW259" s="568"/>
      <c r="AX259" s="568"/>
      <c r="AY259" s="568"/>
      <c r="AZ259" s="568"/>
      <c r="BA259" s="568"/>
      <c r="BB259" s="568"/>
      <c r="BC259" s="568"/>
      <c r="BD259" s="568"/>
      <c r="BE259" s="568"/>
      <c r="BF259" s="568"/>
      <c r="BG259" s="568"/>
      <c r="BH259" s="568"/>
      <c r="BI259" s="568"/>
      <c r="BJ259" s="568"/>
      <c r="BK259" s="568"/>
      <c r="BL259" s="568"/>
      <c r="BM259" s="568"/>
      <c r="BN259" s="568"/>
      <c r="BO259" s="568"/>
      <c r="BP259" s="568"/>
      <c r="BQ259" s="568"/>
      <c r="BR259" s="568"/>
      <c r="BS259" s="568"/>
      <c r="BT259" s="568"/>
      <c r="BU259" s="568"/>
      <c r="BV259" s="568"/>
      <c r="BW259" s="568"/>
      <c r="BX259" s="568"/>
      <c r="BY259" s="568"/>
      <c r="BZ259" s="568"/>
      <c r="CA259" s="568"/>
      <c r="CB259" s="568"/>
      <c r="CC259" s="568"/>
      <c r="CD259" s="568"/>
      <c r="CE259" s="568"/>
      <c r="CF259" s="568"/>
      <c r="CG259" s="568"/>
      <c r="CH259" s="568"/>
      <c r="CI259" s="568"/>
      <c r="CJ259" s="568"/>
      <c r="CK259" s="568"/>
      <c r="CL259" s="568"/>
      <c r="CM259" s="568"/>
      <c r="CN259" s="568"/>
      <c r="CO259" s="568"/>
      <c r="CP259" s="568"/>
      <c r="CQ259" s="568"/>
      <c r="CR259" s="568"/>
      <c r="CS259" s="568"/>
      <c r="CT259" s="568"/>
      <c r="CU259" s="568"/>
      <c r="CV259" s="568"/>
      <c r="CW259" s="568"/>
      <c r="CX259" s="568"/>
      <c r="CY259" s="568"/>
      <c r="CZ259" s="568"/>
      <c r="DA259" s="568"/>
      <c r="DB259" s="568"/>
      <c r="DC259" s="568"/>
      <c r="DD259" s="568"/>
      <c r="DE259" s="568"/>
      <c r="DF259" s="568"/>
      <c r="DG259" s="568"/>
      <c r="DH259" s="568"/>
      <c r="DI259" s="568"/>
      <c r="DJ259" s="568"/>
      <c r="DK259" s="568"/>
      <c r="DL259" s="568"/>
      <c r="DM259" s="568"/>
      <c r="DN259" s="568"/>
      <c r="DO259" s="568"/>
      <c r="DP259" s="568"/>
      <c r="DQ259" s="568"/>
      <c r="DR259" s="568"/>
      <c r="DS259" s="568"/>
      <c r="DT259" s="568"/>
      <c r="DU259" s="568"/>
      <c r="DV259" s="568"/>
      <c r="DW259" s="568"/>
      <c r="DX259" s="568"/>
      <c r="DY259" s="568"/>
      <c r="DZ259" s="568"/>
      <c r="EA259" s="568"/>
      <c r="EB259" s="568"/>
      <c r="EC259" s="568"/>
      <c r="ED259" s="568"/>
      <c r="EE259" s="568"/>
      <c r="EF259" s="568"/>
      <c r="EG259" s="568"/>
      <c r="EH259" s="568"/>
      <c r="EI259" s="568"/>
      <c r="EJ259" s="568"/>
      <c r="EK259" s="568"/>
      <c r="EL259" s="568"/>
      <c r="EM259" s="568"/>
      <c r="EN259" s="568"/>
      <c r="EO259" s="568"/>
      <c r="EP259" s="568"/>
      <c r="EQ259" s="568"/>
      <c r="ER259" s="568"/>
      <c r="ES259" s="568"/>
      <c r="ET259" s="568"/>
      <c r="EU259" s="568"/>
      <c r="EV259" s="568"/>
      <c r="EW259" s="568"/>
      <c r="EX259" s="568"/>
      <c r="EY259" s="568"/>
      <c r="EZ259" s="568"/>
      <c r="FA259" s="568"/>
      <c r="FB259" s="568"/>
      <c r="FC259" s="568"/>
      <c r="FD259" s="568"/>
      <c r="FE259" s="568"/>
      <c r="FF259" s="568"/>
      <c r="FG259" s="568"/>
      <c r="FH259" s="568"/>
      <c r="FI259" s="568"/>
      <c r="FJ259" s="568"/>
      <c r="FK259" s="568"/>
      <c r="FL259" s="568"/>
      <c r="FM259" s="568"/>
      <c r="FN259" s="568"/>
      <c r="FO259" s="568"/>
      <c r="FP259" s="568"/>
      <c r="FQ259" s="568"/>
      <c r="FR259" s="568"/>
      <c r="FS259" s="568"/>
      <c r="FT259" s="568"/>
      <c r="FU259" s="568"/>
      <c r="FV259" s="568"/>
      <c r="FW259" s="568"/>
      <c r="FX259" s="568"/>
      <c r="FY259" s="568"/>
      <c r="FZ259" s="568"/>
      <c r="GA259" s="568"/>
      <c r="GB259" s="568"/>
      <c r="GC259" s="568"/>
      <c r="GD259" s="568"/>
      <c r="GE259" s="568"/>
      <c r="GF259" s="568"/>
      <c r="GG259" s="568"/>
      <c r="GH259" s="568"/>
      <c r="GI259" s="568"/>
      <c r="GJ259" s="568"/>
      <c r="GK259" s="568"/>
      <c r="GL259" s="568"/>
      <c r="GM259" s="568"/>
      <c r="GN259" s="568"/>
      <c r="GO259" s="568"/>
      <c r="GP259" s="568"/>
      <c r="GQ259" s="568"/>
      <c r="GR259" s="568"/>
      <c r="GS259" s="568"/>
      <c r="GT259" s="568"/>
      <c r="GU259" s="568"/>
      <c r="GV259" s="568"/>
      <c r="GW259" s="568"/>
      <c r="GX259" s="568"/>
      <c r="GY259" s="568"/>
      <c r="GZ259" s="568"/>
      <c r="HA259" s="568"/>
      <c r="HB259" s="568"/>
      <c r="HC259" s="568"/>
      <c r="HD259" s="568"/>
      <c r="HE259" s="568"/>
      <c r="HF259" s="568"/>
      <c r="HG259" s="568"/>
      <c r="HH259" s="568"/>
      <c r="HI259" s="568"/>
      <c r="HJ259" s="568"/>
      <c r="HK259" s="568"/>
      <c r="HL259" s="568"/>
      <c r="HM259" s="568"/>
      <c r="HN259" s="568"/>
      <c r="HO259" s="568"/>
      <c r="HP259" s="568"/>
      <c r="HQ259" s="568"/>
      <c r="HR259" s="568"/>
      <c r="HS259" s="568"/>
      <c r="HT259" s="568"/>
      <c r="HU259" s="568"/>
    </row>
    <row r="260" spans="2:229" s="578" customFormat="1">
      <c r="B260" s="591"/>
      <c r="AL260" s="568"/>
      <c r="AM260" s="568"/>
      <c r="AN260" s="568"/>
      <c r="AO260" s="568"/>
      <c r="AP260" s="568"/>
      <c r="AQ260" s="568"/>
      <c r="AR260" s="568"/>
      <c r="AS260" s="568"/>
      <c r="AT260" s="568"/>
      <c r="AU260" s="568"/>
      <c r="AV260" s="568"/>
      <c r="AW260" s="568"/>
      <c r="AX260" s="568"/>
      <c r="AY260" s="568"/>
      <c r="AZ260" s="568"/>
      <c r="BA260" s="568"/>
      <c r="BB260" s="568"/>
      <c r="BC260" s="568"/>
      <c r="BD260" s="568"/>
      <c r="BE260" s="568"/>
      <c r="BF260" s="568"/>
      <c r="BG260" s="568"/>
      <c r="BH260" s="568"/>
      <c r="BI260" s="568"/>
      <c r="BJ260" s="568"/>
      <c r="BK260" s="568"/>
      <c r="BL260" s="568"/>
      <c r="BM260" s="568"/>
      <c r="BN260" s="568"/>
      <c r="BO260" s="568"/>
      <c r="BP260" s="568"/>
      <c r="BQ260" s="568"/>
      <c r="BR260" s="568"/>
      <c r="BS260" s="568"/>
      <c r="BT260" s="568"/>
      <c r="BU260" s="568"/>
      <c r="BV260" s="568"/>
      <c r="BW260" s="568"/>
      <c r="BX260" s="568"/>
      <c r="BY260" s="568"/>
      <c r="BZ260" s="568"/>
      <c r="CA260" s="568"/>
      <c r="CB260" s="568"/>
      <c r="CC260" s="568"/>
      <c r="CD260" s="568"/>
      <c r="CE260" s="568"/>
      <c r="CF260" s="568"/>
      <c r="CG260" s="568"/>
      <c r="CH260" s="568"/>
      <c r="CI260" s="568"/>
      <c r="CJ260" s="568"/>
      <c r="CK260" s="568"/>
      <c r="CL260" s="568"/>
      <c r="CM260" s="568"/>
      <c r="CN260" s="568"/>
      <c r="CO260" s="568"/>
      <c r="CP260" s="568"/>
      <c r="CQ260" s="568"/>
      <c r="CR260" s="568"/>
      <c r="CS260" s="568"/>
      <c r="CT260" s="568"/>
      <c r="CU260" s="568"/>
      <c r="CV260" s="568"/>
      <c r="CW260" s="568"/>
      <c r="CX260" s="568"/>
      <c r="CY260" s="568"/>
      <c r="CZ260" s="568"/>
      <c r="DA260" s="568"/>
      <c r="DB260" s="568"/>
      <c r="DC260" s="568"/>
      <c r="DD260" s="568"/>
      <c r="DE260" s="568"/>
      <c r="DF260" s="568"/>
      <c r="DG260" s="568"/>
      <c r="DH260" s="568"/>
      <c r="DI260" s="568"/>
      <c r="DJ260" s="568"/>
      <c r="DK260" s="568"/>
      <c r="DL260" s="568"/>
      <c r="DM260" s="568"/>
      <c r="DN260" s="568"/>
      <c r="DO260" s="568"/>
      <c r="DP260" s="568"/>
      <c r="DQ260" s="568"/>
      <c r="DR260" s="568"/>
      <c r="DS260" s="568"/>
      <c r="DT260" s="568"/>
      <c r="DU260" s="568"/>
      <c r="DV260" s="568"/>
      <c r="DW260" s="568"/>
      <c r="DX260" s="568"/>
      <c r="DY260" s="568"/>
      <c r="DZ260" s="568"/>
      <c r="EA260" s="568"/>
      <c r="EB260" s="568"/>
      <c r="EC260" s="568"/>
      <c r="ED260" s="568"/>
      <c r="EE260" s="568"/>
      <c r="EF260" s="568"/>
      <c r="EG260" s="568"/>
      <c r="EH260" s="568"/>
      <c r="EI260" s="568"/>
      <c r="EJ260" s="568"/>
      <c r="EK260" s="568"/>
      <c r="EL260" s="568"/>
      <c r="EM260" s="568"/>
      <c r="EN260" s="568"/>
      <c r="EO260" s="568"/>
      <c r="EP260" s="568"/>
      <c r="EQ260" s="568"/>
      <c r="ER260" s="568"/>
      <c r="ES260" s="568"/>
      <c r="ET260" s="568"/>
      <c r="EU260" s="568"/>
      <c r="EV260" s="568"/>
      <c r="EW260" s="568"/>
      <c r="EX260" s="568"/>
      <c r="EY260" s="568"/>
      <c r="EZ260" s="568"/>
      <c r="FA260" s="568"/>
      <c r="FB260" s="568"/>
      <c r="FC260" s="568"/>
      <c r="FD260" s="568"/>
      <c r="FE260" s="568"/>
      <c r="FF260" s="568"/>
      <c r="FG260" s="568"/>
      <c r="FH260" s="568"/>
      <c r="FI260" s="568"/>
      <c r="FJ260" s="568"/>
      <c r="FK260" s="568"/>
      <c r="FL260" s="568"/>
      <c r="FM260" s="568"/>
      <c r="FN260" s="568"/>
      <c r="FO260" s="568"/>
      <c r="FP260" s="568"/>
      <c r="FQ260" s="568"/>
      <c r="FR260" s="568"/>
      <c r="FS260" s="568"/>
      <c r="FT260" s="568"/>
      <c r="FU260" s="568"/>
      <c r="FV260" s="568"/>
      <c r="FW260" s="568"/>
      <c r="FX260" s="568"/>
      <c r="FY260" s="568"/>
      <c r="FZ260" s="568"/>
      <c r="GA260" s="568"/>
      <c r="GB260" s="568"/>
      <c r="GC260" s="568"/>
      <c r="GD260" s="568"/>
      <c r="GE260" s="568"/>
      <c r="GF260" s="568"/>
      <c r="GG260" s="568"/>
      <c r="GH260" s="568"/>
      <c r="GI260" s="568"/>
      <c r="GJ260" s="568"/>
      <c r="GK260" s="568"/>
      <c r="GL260" s="568"/>
      <c r="GM260" s="568"/>
      <c r="GN260" s="568"/>
      <c r="GO260" s="568"/>
      <c r="GP260" s="568"/>
      <c r="GQ260" s="568"/>
      <c r="GR260" s="568"/>
      <c r="GS260" s="568"/>
      <c r="GT260" s="568"/>
      <c r="GU260" s="568"/>
      <c r="GV260" s="568"/>
      <c r="GW260" s="568"/>
      <c r="GX260" s="568"/>
      <c r="GY260" s="568"/>
      <c r="GZ260" s="568"/>
      <c r="HA260" s="568"/>
      <c r="HB260" s="568"/>
      <c r="HC260" s="568"/>
      <c r="HD260" s="568"/>
      <c r="HE260" s="568"/>
      <c r="HF260" s="568"/>
      <c r="HG260" s="568"/>
      <c r="HH260" s="568"/>
      <c r="HI260" s="568"/>
      <c r="HJ260" s="568"/>
      <c r="HK260" s="568"/>
      <c r="HL260" s="568"/>
      <c r="HM260" s="568"/>
      <c r="HN260" s="568"/>
      <c r="HO260" s="568"/>
      <c r="HP260" s="568"/>
      <c r="HQ260" s="568"/>
      <c r="HR260" s="568"/>
      <c r="HS260" s="568"/>
      <c r="HT260" s="568"/>
      <c r="HU260" s="568"/>
    </row>
    <row r="261" spans="2:229" s="578" customFormat="1">
      <c r="B261" s="591"/>
      <c r="AL261" s="568"/>
      <c r="AM261" s="568"/>
      <c r="AN261" s="568"/>
      <c r="AO261" s="568"/>
      <c r="AP261" s="568"/>
      <c r="AQ261" s="568"/>
      <c r="AR261" s="568"/>
      <c r="AS261" s="568"/>
      <c r="AT261" s="568"/>
      <c r="AU261" s="568"/>
      <c r="AV261" s="568"/>
      <c r="AW261" s="568"/>
      <c r="AX261" s="568"/>
      <c r="AY261" s="568"/>
      <c r="AZ261" s="568"/>
      <c r="BA261" s="568"/>
      <c r="BB261" s="568"/>
      <c r="BC261" s="568"/>
      <c r="BD261" s="568"/>
      <c r="BE261" s="568"/>
      <c r="BF261" s="568"/>
      <c r="BG261" s="568"/>
      <c r="BH261" s="568"/>
      <c r="BI261" s="568"/>
      <c r="BJ261" s="568"/>
      <c r="BK261" s="568"/>
      <c r="BL261" s="568"/>
      <c r="BM261" s="568"/>
      <c r="BN261" s="568"/>
      <c r="BO261" s="568"/>
      <c r="BP261" s="568"/>
      <c r="BQ261" s="568"/>
      <c r="BR261" s="568"/>
      <c r="BS261" s="568"/>
      <c r="BT261" s="568"/>
      <c r="BU261" s="568"/>
      <c r="BV261" s="568"/>
      <c r="BW261" s="568"/>
      <c r="BX261" s="568"/>
      <c r="BY261" s="568"/>
      <c r="BZ261" s="568"/>
      <c r="CA261" s="568"/>
      <c r="CB261" s="568"/>
      <c r="CC261" s="568"/>
      <c r="CD261" s="568"/>
      <c r="CE261" s="568"/>
      <c r="CF261" s="568"/>
      <c r="CG261" s="568"/>
      <c r="CH261" s="568"/>
      <c r="CI261" s="568"/>
      <c r="CJ261" s="568"/>
      <c r="CK261" s="568"/>
      <c r="CL261" s="568"/>
      <c r="CM261" s="568"/>
      <c r="CN261" s="568"/>
      <c r="CO261" s="568"/>
      <c r="CP261" s="568"/>
      <c r="CQ261" s="568"/>
      <c r="CR261" s="568"/>
      <c r="CS261" s="568"/>
      <c r="CT261" s="568"/>
      <c r="CU261" s="568"/>
      <c r="CV261" s="568"/>
      <c r="CW261" s="568"/>
      <c r="CX261" s="568"/>
      <c r="CY261" s="568"/>
      <c r="CZ261" s="568"/>
      <c r="DA261" s="568"/>
      <c r="DB261" s="568"/>
      <c r="DC261" s="568"/>
      <c r="DD261" s="568"/>
      <c r="DE261" s="568"/>
      <c r="DF261" s="568"/>
      <c r="DG261" s="568"/>
      <c r="DH261" s="568"/>
      <c r="DI261" s="568"/>
      <c r="DJ261" s="568"/>
      <c r="DK261" s="568"/>
      <c r="DL261" s="568"/>
      <c r="DM261" s="568"/>
      <c r="DN261" s="568"/>
      <c r="DO261" s="568"/>
      <c r="DP261" s="568"/>
      <c r="DQ261" s="568"/>
      <c r="DR261" s="568"/>
      <c r="DS261" s="568"/>
      <c r="DT261" s="568"/>
      <c r="DU261" s="568"/>
      <c r="DV261" s="568"/>
      <c r="DW261" s="568"/>
      <c r="DX261" s="568"/>
      <c r="DY261" s="568"/>
      <c r="DZ261" s="568"/>
      <c r="EA261" s="568"/>
      <c r="EB261" s="568"/>
      <c r="EC261" s="568"/>
      <c r="ED261" s="568"/>
      <c r="EE261" s="568"/>
      <c r="EF261" s="568"/>
      <c r="EG261" s="568"/>
      <c r="EH261" s="568"/>
      <c r="EI261" s="568"/>
      <c r="EJ261" s="568"/>
      <c r="EK261" s="568"/>
      <c r="EL261" s="568"/>
      <c r="EM261" s="568"/>
      <c r="EN261" s="568"/>
      <c r="EO261" s="568"/>
      <c r="EP261" s="568"/>
      <c r="EQ261" s="568"/>
      <c r="ER261" s="568"/>
      <c r="ES261" s="568"/>
      <c r="ET261" s="568"/>
      <c r="EU261" s="568"/>
      <c r="EV261" s="568"/>
      <c r="EW261" s="568"/>
      <c r="EX261" s="568"/>
      <c r="EY261" s="568"/>
      <c r="EZ261" s="568"/>
      <c r="FA261" s="568"/>
      <c r="FB261" s="568"/>
      <c r="FC261" s="568"/>
      <c r="FD261" s="568"/>
      <c r="FE261" s="568"/>
      <c r="FF261" s="568"/>
      <c r="FG261" s="568"/>
      <c r="FH261" s="568"/>
      <c r="FI261" s="568"/>
      <c r="FJ261" s="568"/>
      <c r="FK261" s="568"/>
      <c r="FL261" s="568"/>
      <c r="FM261" s="568"/>
      <c r="FN261" s="568"/>
      <c r="FO261" s="568"/>
      <c r="FP261" s="568"/>
      <c r="FQ261" s="568"/>
      <c r="FR261" s="568"/>
      <c r="FS261" s="568"/>
      <c r="FT261" s="568"/>
      <c r="FU261" s="568"/>
      <c r="FV261" s="568"/>
      <c r="FW261" s="568"/>
      <c r="FX261" s="568"/>
      <c r="FY261" s="568"/>
      <c r="FZ261" s="568"/>
      <c r="GA261" s="568"/>
      <c r="GB261" s="568"/>
      <c r="GC261" s="568"/>
      <c r="GD261" s="568"/>
      <c r="GE261" s="568"/>
      <c r="GF261" s="568"/>
      <c r="GG261" s="568"/>
      <c r="GH261" s="568"/>
      <c r="GI261" s="568"/>
      <c r="GJ261" s="568"/>
      <c r="GK261" s="568"/>
      <c r="GL261" s="568"/>
      <c r="GM261" s="568"/>
      <c r="GN261" s="568"/>
      <c r="GO261" s="568"/>
      <c r="GP261" s="568"/>
      <c r="GQ261" s="568"/>
      <c r="GR261" s="568"/>
      <c r="GS261" s="568"/>
      <c r="GT261" s="568"/>
      <c r="GU261" s="568"/>
      <c r="GV261" s="568"/>
      <c r="GW261" s="568"/>
      <c r="GX261" s="568"/>
      <c r="GY261" s="568"/>
      <c r="GZ261" s="568"/>
      <c r="HA261" s="568"/>
      <c r="HB261" s="568"/>
      <c r="HC261" s="568"/>
      <c r="HD261" s="568"/>
      <c r="HE261" s="568"/>
      <c r="HF261" s="568"/>
      <c r="HG261" s="568"/>
      <c r="HH261" s="568"/>
      <c r="HI261" s="568"/>
      <c r="HJ261" s="568"/>
      <c r="HK261" s="568"/>
      <c r="HL261" s="568"/>
      <c r="HM261" s="568"/>
      <c r="HN261" s="568"/>
      <c r="HO261" s="568"/>
      <c r="HP261" s="568"/>
      <c r="HQ261" s="568"/>
      <c r="HR261" s="568"/>
      <c r="HS261" s="568"/>
      <c r="HT261" s="568"/>
      <c r="HU261" s="568"/>
    </row>
    <row r="262" spans="2:229" s="578" customFormat="1">
      <c r="B262" s="591"/>
      <c r="AL262" s="568"/>
      <c r="AM262" s="568"/>
      <c r="AN262" s="568"/>
      <c r="AO262" s="568"/>
      <c r="AP262" s="568"/>
      <c r="AQ262" s="568"/>
      <c r="AR262" s="568"/>
      <c r="AS262" s="568"/>
      <c r="AT262" s="568"/>
      <c r="AU262" s="568"/>
      <c r="AV262" s="568"/>
      <c r="AW262" s="568"/>
      <c r="AX262" s="568"/>
      <c r="AY262" s="568"/>
      <c r="AZ262" s="568"/>
      <c r="BA262" s="568"/>
      <c r="BB262" s="568"/>
      <c r="BC262" s="568"/>
      <c r="BD262" s="568"/>
      <c r="BE262" s="568"/>
      <c r="BF262" s="568"/>
      <c r="BG262" s="568"/>
      <c r="BH262" s="568"/>
      <c r="BI262" s="568"/>
      <c r="BJ262" s="568"/>
      <c r="BK262" s="568"/>
      <c r="BL262" s="568"/>
      <c r="BM262" s="568"/>
      <c r="BN262" s="568"/>
      <c r="BO262" s="568"/>
      <c r="BP262" s="568"/>
      <c r="BQ262" s="568"/>
      <c r="BR262" s="568"/>
      <c r="BS262" s="568"/>
      <c r="BT262" s="568"/>
      <c r="BU262" s="568"/>
      <c r="BV262" s="568"/>
      <c r="BW262" s="568"/>
      <c r="BX262" s="568"/>
      <c r="BY262" s="568"/>
      <c r="BZ262" s="568"/>
      <c r="CA262" s="568"/>
      <c r="CB262" s="568"/>
      <c r="CC262" s="568"/>
      <c r="CD262" s="568"/>
      <c r="CE262" s="568"/>
      <c r="CF262" s="568"/>
      <c r="CG262" s="568"/>
      <c r="CH262" s="568"/>
      <c r="CI262" s="568"/>
      <c r="CJ262" s="568"/>
      <c r="CK262" s="568"/>
      <c r="CL262" s="568"/>
      <c r="CM262" s="568"/>
      <c r="CN262" s="568"/>
      <c r="CO262" s="568"/>
      <c r="CP262" s="568"/>
      <c r="CQ262" s="568"/>
      <c r="CR262" s="568"/>
      <c r="CS262" s="568"/>
      <c r="CT262" s="568"/>
      <c r="CU262" s="568"/>
      <c r="CV262" s="568"/>
      <c r="CW262" s="568"/>
      <c r="CX262" s="568"/>
      <c r="CY262" s="568"/>
      <c r="CZ262" s="568"/>
      <c r="DA262" s="568"/>
      <c r="DB262" s="568"/>
      <c r="DC262" s="568"/>
      <c r="DD262" s="568"/>
      <c r="DE262" s="568"/>
      <c r="DF262" s="568"/>
      <c r="DG262" s="568"/>
      <c r="DH262" s="568"/>
      <c r="DI262" s="568"/>
      <c r="DJ262" s="568"/>
      <c r="DK262" s="568"/>
      <c r="DL262" s="568"/>
      <c r="DM262" s="568"/>
      <c r="DN262" s="568"/>
      <c r="DO262" s="568"/>
      <c r="DP262" s="568"/>
      <c r="DQ262" s="568"/>
      <c r="DR262" s="568"/>
      <c r="DS262" s="568"/>
      <c r="DT262" s="568"/>
      <c r="DU262" s="568"/>
      <c r="DV262" s="568"/>
      <c r="DW262" s="568"/>
      <c r="DX262" s="568"/>
      <c r="DY262" s="568"/>
      <c r="DZ262" s="568"/>
      <c r="EA262" s="568"/>
      <c r="EB262" s="568"/>
      <c r="EC262" s="568"/>
      <c r="ED262" s="568"/>
      <c r="EE262" s="568"/>
      <c r="EF262" s="568"/>
      <c r="EG262" s="568"/>
      <c r="EH262" s="568"/>
      <c r="EI262" s="568"/>
      <c r="EJ262" s="568"/>
      <c r="EK262" s="568"/>
      <c r="EL262" s="568"/>
      <c r="EM262" s="568"/>
      <c r="EN262" s="568"/>
      <c r="EO262" s="568"/>
      <c r="EP262" s="568"/>
      <c r="EQ262" s="568"/>
      <c r="ER262" s="568"/>
      <c r="ES262" s="568"/>
      <c r="ET262" s="568"/>
      <c r="EU262" s="568"/>
      <c r="EV262" s="568"/>
      <c r="EW262" s="568"/>
      <c r="EX262" s="568"/>
      <c r="EY262" s="568"/>
      <c r="EZ262" s="568"/>
      <c r="FA262" s="568"/>
      <c r="FB262" s="568"/>
      <c r="FC262" s="568"/>
      <c r="FD262" s="568"/>
      <c r="FE262" s="568"/>
      <c r="FF262" s="568"/>
      <c r="FG262" s="568"/>
      <c r="FH262" s="568"/>
      <c r="FI262" s="568"/>
      <c r="FJ262" s="568"/>
      <c r="FK262" s="568"/>
      <c r="FL262" s="568"/>
      <c r="FM262" s="568"/>
      <c r="FN262" s="568"/>
      <c r="FO262" s="568"/>
      <c r="FP262" s="568"/>
      <c r="FQ262" s="568"/>
      <c r="FR262" s="568"/>
      <c r="FS262" s="568"/>
      <c r="FT262" s="568"/>
      <c r="FU262" s="568"/>
      <c r="FV262" s="568"/>
      <c r="FW262" s="568"/>
      <c r="FX262" s="568"/>
      <c r="FY262" s="568"/>
      <c r="FZ262" s="568"/>
      <c r="GA262" s="568"/>
      <c r="GB262" s="568"/>
      <c r="GC262" s="568"/>
      <c r="GD262" s="568"/>
      <c r="GE262" s="568"/>
      <c r="GF262" s="568"/>
      <c r="GG262" s="568"/>
      <c r="GH262" s="568"/>
      <c r="GI262" s="568"/>
      <c r="GJ262" s="568"/>
      <c r="GK262" s="568"/>
      <c r="GL262" s="568"/>
      <c r="GM262" s="568"/>
      <c r="GN262" s="568"/>
      <c r="GO262" s="568"/>
      <c r="GP262" s="568"/>
      <c r="GQ262" s="568"/>
      <c r="GR262" s="568"/>
      <c r="GS262" s="568"/>
      <c r="GT262" s="568"/>
      <c r="GU262" s="568"/>
      <c r="GV262" s="568"/>
      <c r="GW262" s="568"/>
      <c r="GX262" s="568"/>
      <c r="GY262" s="568"/>
      <c r="GZ262" s="568"/>
      <c r="HA262" s="568"/>
      <c r="HB262" s="568"/>
      <c r="HC262" s="568"/>
      <c r="HD262" s="568"/>
      <c r="HE262" s="568"/>
      <c r="HF262" s="568"/>
      <c r="HG262" s="568"/>
      <c r="HH262" s="568"/>
      <c r="HI262" s="568"/>
      <c r="HJ262" s="568"/>
      <c r="HK262" s="568"/>
      <c r="HL262" s="568"/>
      <c r="HM262" s="568"/>
      <c r="HN262" s="568"/>
      <c r="HO262" s="568"/>
      <c r="HP262" s="568"/>
      <c r="HQ262" s="568"/>
      <c r="HR262" s="568"/>
      <c r="HS262" s="568"/>
      <c r="HT262" s="568"/>
      <c r="HU262" s="568"/>
    </row>
    <row r="263" spans="2:229" s="578" customFormat="1">
      <c r="B263" s="591"/>
      <c r="AL263" s="568"/>
      <c r="AM263" s="568"/>
      <c r="AN263" s="568"/>
      <c r="AO263" s="568"/>
      <c r="AP263" s="568"/>
      <c r="AQ263" s="568"/>
      <c r="AR263" s="568"/>
      <c r="AS263" s="568"/>
      <c r="AT263" s="568"/>
      <c r="AU263" s="568"/>
      <c r="AV263" s="568"/>
      <c r="AW263" s="568"/>
      <c r="AX263" s="568"/>
      <c r="AY263" s="568"/>
      <c r="AZ263" s="568"/>
      <c r="BA263" s="568"/>
      <c r="BB263" s="568"/>
      <c r="BC263" s="568"/>
      <c r="BD263" s="568"/>
      <c r="BE263" s="568"/>
      <c r="BF263" s="568"/>
      <c r="BG263" s="568"/>
      <c r="BH263" s="568"/>
      <c r="BI263" s="568"/>
      <c r="BJ263" s="568"/>
      <c r="BK263" s="568"/>
      <c r="BL263" s="568"/>
      <c r="BM263" s="568"/>
      <c r="BN263" s="568"/>
      <c r="BO263" s="568"/>
      <c r="BP263" s="568"/>
      <c r="BQ263" s="568"/>
      <c r="BR263" s="568"/>
      <c r="BS263" s="568"/>
      <c r="BT263" s="568"/>
      <c r="BU263" s="568"/>
      <c r="BV263" s="568"/>
      <c r="BW263" s="568"/>
      <c r="BX263" s="568"/>
      <c r="BY263" s="568"/>
      <c r="BZ263" s="568"/>
      <c r="CA263" s="568"/>
      <c r="CB263" s="568"/>
      <c r="CC263" s="568"/>
      <c r="CD263" s="568"/>
      <c r="CE263" s="568"/>
      <c r="CF263" s="568"/>
      <c r="CG263" s="568"/>
      <c r="CH263" s="568"/>
      <c r="CI263" s="568"/>
      <c r="CJ263" s="568"/>
      <c r="CK263" s="568"/>
      <c r="CL263" s="568"/>
      <c r="CM263" s="568"/>
      <c r="CN263" s="568"/>
      <c r="CO263" s="568"/>
      <c r="CP263" s="568"/>
      <c r="CQ263" s="568"/>
      <c r="CR263" s="568"/>
      <c r="CS263" s="568"/>
      <c r="CT263" s="568"/>
      <c r="CU263" s="568"/>
      <c r="CV263" s="568"/>
      <c r="CW263" s="568"/>
      <c r="CX263" s="568"/>
      <c r="CY263" s="568"/>
      <c r="CZ263" s="568"/>
      <c r="DA263" s="568"/>
      <c r="DB263" s="568"/>
      <c r="DC263" s="568"/>
      <c r="DD263" s="568"/>
      <c r="DE263" s="568"/>
      <c r="DF263" s="568"/>
      <c r="DG263" s="568"/>
      <c r="DH263" s="568"/>
      <c r="DI263" s="568"/>
      <c r="DJ263" s="568"/>
      <c r="DK263" s="568"/>
      <c r="DL263" s="568"/>
      <c r="DM263" s="568"/>
      <c r="DN263" s="568"/>
      <c r="DO263" s="568"/>
      <c r="DP263" s="568"/>
      <c r="DQ263" s="568"/>
      <c r="DR263" s="568"/>
      <c r="DS263" s="568"/>
      <c r="DT263" s="568"/>
      <c r="DU263" s="568"/>
      <c r="DV263" s="568"/>
      <c r="DW263" s="568"/>
      <c r="DX263" s="568"/>
      <c r="DY263" s="568"/>
      <c r="DZ263" s="568"/>
      <c r="EA263" s="568"/>
      <c r="EB263" s="568"/>
      <c r="EC263" s="568"/>
      <c r="ED263" s="568"/>
      <c r="EE263" s="568"/>
      <c r="EF263" s="568"/>
      <c r="EG263" s="568"/>
      <c r="EH263" s="568"/>
      <c r="EI263" s="568"/>
      <c r="EJ263" s="568"/>
      <c r="EK263" s="568"/>
      <c r="EL263" s="568"/>
      <c r="EM263" s="568"/>
      <c r="EN263" s="568"/>
      <c r="EO263" s="568"/>
      <c r="EP263" s="568"/>
      <c r="EQ263" s="568"/>
      <c r="ER263" s="568"/>
      <c r="ES263" s="568"/>
      <c r="ET263" s="568"/>
      <c r="EU263" s="568"/>
      <c r="EV263" s="568"/>
      <c r="EW263" s="568"/>
      <c r="EX263" s="568"/>
      <c r="EY263" s="568"/>
      <c r="EZ263" s="568"/>
      <c r="FA263" s="568"/>
      <c r="FB263" s="568"/>
      <c r="FC263" s="568"/>
      <c r="FD263" s="568"/>
      <c r="FE263" s="568"/>
      <c r="FF263" s="568"/>
      <c r="FG263" s="568"/>
      <c r="FH263" s="568"/>
      <c r="FI263" s="568"/>
      <c r="FJ263" s="568"/>
      <c r="FK263" s="568"/>
      <c r="FL263" s="568"/>
      <c r="FM263" s="568"/>
      <c r="FN263" s="568"/>
      <c r="FO263" s="568"/>
      <c r="FP263" s="568"/>
      <c r="FQ263" s="568"/>
      <c r="FR263" s="568"/>
      <c r="FS263" s="568"/>
      <c r="FT263" s="568"/>
      <c r="FU263" s="568"/>
      <c r="FV263" s="568"/>
      <c r="FW263" s="568"/>
      <c r="FX263" s="568"/>
      <c r="FY263" s="568"/>
      <c r="FZ263" s="568"/>
      <c r="GA263" s="568"/>
      <c r="GB263" s="568"/>
      <c r="GC263" s="568"/>
      <c r="GD263" s="568"/>
      <c r="GE263" s="568"/>
      <c r="GF263" s="568"/>
      <c r="GG263" s="568"/>
      <c r="GH263" s="568"/>
      <c r="GI263" s="568"/>
      <c r="GJ263" s="568"/>
      <c r="GK263" s="568"/>
      <c r="GL263" s="568"/>
      <c r="GM263" s="568"/>
      <c r="GN263" s="568"/>
      <c r="GO263" s="568"/>
      <c r="GP263" s="568"/>
      <c r="GQ263" s="568"/>
      <c r="GR263" s="568"/>
      <c r="GS263" s="568"/>
      <c r="GT263" s="568"/>
      <c r="GU263" s="568"/>
      <c r="GV263" s="568"/>
      <c r="GW263" s="568"/>
      <c r="GX263" s="568"/>
      <c r="GY263" s="568"/>
      <c r="GZ263" s="568"/>
      <c r="HA263" s="568"/>
      <c r="HB263" s="568"/>
      <c r="HC263" s="568"/>
      <c r="HD263" s="568"/>
      <c r="HE263" s="568"/>
      <c r="HF263" s="568"/>
      <c r="HG263" s="568"/>
      <c r="HH263" s="568"/>
      <c r="HI263" s="568"/>
      <c r="HJ263" s="568"/>
      <c r="HK263" s="568"/>
      <c r="HL263" s="568"/>
      <c r="HM263" s="568"/>
      <c r="HN263" s="568"/>
      <c r="HO263" s="568"/>
      <c r="HP263" s="568"/>
      <c r="HQ263" s="568"/>
      <c r="HR263" s="568"/>
      <c r="HS263" s="568"/>
      <c r="HT263" s="568"/>
      <c r="HU263" s="568"/>
    </row>
    <row r="264" spans="2:229" s="578" customFormat="1">
      <c r="B264" s="591"/>
      <c r="AL264" s="568"/>
      <c r="AM264" s="568"/>
      <c r="AN264" s="568"/>
      <c r="AO264" s="568"/>
      <c r="AP264" s="568"/>
      <c r="AQ264" s="568"/>
      <c r="AR264" s="568"/>
      <c r="AS264" s="568"/>
      <c r="AT264" s="568"/>
      <c r="AU264" s="568"/>
      <c r="AV264" s="568"/>
      <c r="AW264" s="568"/>
      <c r="AX264" s="568"/>
      <c r="AY264" s="568"/>
      <c r="AZ264" s="568"/>
      <c r="BA264" s="568"/>
      <c r="BB264" s="568"/>
      <c r="BC264" s="568"/>
      <c r="BD264" s="568"/>
      <c r="BE264" s="568"/>
      <c r="BF264" s="568"/>
      <c r="BG264" s="568"/>
      <c r="BH264" s="568"/>
      <c r="BI264" s="568"/>
      <c r="BJ264" s="568"/>
      <c r="BK264" s="568"/>
      <c r="BL264" s="568"/>
      <c r="BM264" s="568"/>
      <c r="BN264" s="568"/>
      <c r="BO264" s="568"/>
      <c r="BP264" s="568"/>
      <c r="BQ264" s="568"/>
      <c r="BR264" s="568"/>
      <c r="BS264" s="568"/>
      <c r="BT264" s="568"/>
      <c r="BU264" s="568"/>
      <c r="BV264" s="568"/>
      <c r="BW264" s="568"/>
      <c r="BX264" s="568"/>
      <c r="BY264" s="568"/>
      <c r="BZ264" s="568"/>
      <c r="CA264" s="568"/>
      <c r="CB264" s="568"/>
      <c r="CC264" s="568"/>
      <c r="CD264" s="568"/>
      <c r="CE264" s="568"/>
      <c r="CF264" s="568"/>
      <c r="CG264" s="568"/>
      <c r="CH264" s="568"/>
      <c r="CI264" s="568"/>
      <c r="CJ264" s="568"/>
      <c r="CK264" s="568"/>
      <c r="CL264" s="568"/>
      <c r="CM264" s="568"/>
      <c r="CN264" s="568"/>
      <c r="CO264" s="568"/>
      <c r="CP264" s="568"/>
      <c r="CQ264" s="568"/>
      <c r="CR264" s="568"/>
      <c r="CS264" s="568"/>
      <c r="CT264" s="568"/>
      <c r="CU264" s="568"/>
      <c r="CV264" s="568"/>
      <c r="CW264" s="568"/>
      <c r="CX264" s="568"/>
      <c r="CY264" s="568"/>
      <c r="CZ264" s="568"/>
      <c r="DA264" s="568"/>
      <c r="DB264" s="568"/>
      <c r="DC264" s="568"/>
      <c r="DD264" s="568"/>
      <c r="DE264" s="568"/>
      <c r="DF264" s="568"/>
      <c r="DG264" s="568"/>
      <c r="DH264" s="568"/>
      <c r="DI264" s="568"/>
      <c r="DJ264" s="568"/>
      <c r="DK264" s="568"/>
      <c r="DL264" s="568"/>
      <c r="DM264" s="568"/>
      <c r="DN264" s="568"/>
      <c r="DO264" s="568"/>
      <c r="DP264" s="568"/>
      <c r="DQ264" s="568"/>
      <c r="DR264" s="568"/>
      <c r="DS264" s="568"/>
      <c r="DT264" s="568"/>
      <c r="DU264" s="568"/>
      <c r="DV264" s="568"/>
      <c r="DW264" s="568"/>
      <c r="DX264" s="568"/>
      <c r="DY264" s="568"/>
      <c r="DZ264" s="568"/>
      <c r="EA264" s="568"/>
      <c r="EB264" s="568"/>
      <c r="EC264" s="568"/>
      <c r="ED264" s="568"/>
      <c r="EE264" s="568"/>
      <c r="EF264" s="568"/>
      <c r="EG264" s="568"/>
      <c r="EH264" s="568"/>
      <c r="EI264" s="568"/>
      <c r="EJ264" s="568"/>
      <c r="EK264" s="568"/>
      <c r="EL264" s="568"/>
      <c r="EM264" s="568"/>
      <c r="EN264" s="568"/>
      <c r="EO264" s="568"/>
      <c r="EP264" s="568"/>
      <c r="EQ264" s="568"/>
      <c r="ER264" s="568"/>
      <c r="ES264" s="568"/>
      <c r="ET264" s="568"/>
      <c r="EU264" s="568"/>
      <c r="EV264" s="568"/>
      <c r="EW264" s="568"/>
      <c r="EX264" s="568"/>
      <c r="EY264" s="568"/>
      <c r="EZ264" s="568"/>
      <c r="FA264" s="568"/>
      <c r="FB264" s="568"/>
      <c r="FC264" s="568"/>
      <c r="FD264" s="568"/>
      <c r="FE264" s="568"/>
      <c r="FF264" s="568"/>
      <c r="FG264" s="568"/>
      <c r="FH264" s="568"/>
      <c r="FI264" s="568"/>
      <c r="FJ264" s="568"/>
      <c r="FK264" s="568"/>
      <c r="FL264" s="568"/>
      <c r="FM264" s="568"/>
      <c r="FN264" s="568"/>
      <c r="FO264" s="568"/>
      <c r="FP264" s="568"/>
      <c r="FQ264" s="568"/>
      <c r="FR264" s="568"/>
      <c r="FS264" s="568"/>
      <c r="FT264" s="568"/>
      <c r="FU264" s="568"/>
      <c r="FV264" s="568"/>
      <c r="FW264" s="568"/>
      <c r="FX264" s="568"/>
      <c r="FY264" s="568"/>
      <c r="FZ264" s="568"/>
      <c r="GA264" s="568"/>
      <c r="GB264" s="568"/>
      <c r="GC264" s="568"/>
      <c r="GD264" s="568"/>
      <c r="GE264" s="568"/>
      <c r="GF264" s="568"/>
      <c r="GG264" s="568"/>
      <c r="GH264" s="568"/>
      <c r="GI264" s="568"/>
      <c r="GJ264" s="568"/>
      <c r="GK264" s="568"/>
      <c r="GL264" s="568"/>
      <c r="GM264" s="568"/>
      <c r="GN264" s="568"/>
      <c r="GO264" s="568"/>
      <c r="GP264" s="568"/>
      <c r="GQ264" s="568"/>
      <c r="GR264" s="568"/>
      <c r="GS264" s="568"/>
      <c r="GT264" s="568"/>
      <c r="GU264" s="568"/>
      <c r="GV264" s="568"/>
      <c r="GW264" s="568"/>
      <c r="GX264" s="568"/>
      <c r="GY264" s="568"/>
      <c r="GZ264" s="568"/>
      <c r="HA264" s="568"/>
      <c r="HB264" s="568"/>
      <c r="HC264" s="568"/>
      <c r="HD264" s="568"/>
      <c r="HE264" s="568"/>
      <c r="HF264" s="568"/>
      <c r="HG264" s="568"/>
      <c r="HH264" s="568"/>
      <c r="HI264" s="568"/>
      <c r="HJ264" s="568"/>
      <c r="HK264" s="568"/>
      <c r="HL264" s="568"/>
      <c r="HM264" s="568"/>
      <c r="HN264" s="568"/>
      <c r="HO264" s="568"/>
      <c r="HP264" s="568"/>
      <c r="HQ264" s="568"/>
      <c r="HR264" s="568"/>
      <c r="HS264" s="568"/>
      <c r="HT264" s="568"/>
      <c r="HU264" s="568"/>
    </row>
    <row r="265" spans="2:229" s="578" customFormat="1">
      <c r="B265" s="591"/>
      <c r="AL265" s="568"/>
      <c r="AM265" s="568"/>
      <c r="AN265" s="568"/>
      <c r="AO265" s="568"/>
      <c r="AP265" s="568"/>
      <c r="AQ265" s="568"/>
      <c r="AR265" s="568"/>
      <c r="AS265" s="568"/>
      <c r="AT265" s="568"/>
      <c r="AU265" s="568"/>
      <c r="AV265" s="568"/>
      <c r="AW265" s="568"/>
      <c r="AX265" s="568"/>
      <c r="AY265" s="568"/>
      <c r="AZ265" s="568"/>
      <c r="BA265" s="568"/>
      <c r="BB265" s="568"/>
      <c r="BC265" s="568"/>
      <c r="BD265" s="568"/>
      <c r="BE265" s="568"/>
      <c r="BF265" s="568"/>
      <c r="BG265" s="568"/>
      <c r="BH265" s="568"/>
      <c r="BI265" s="568"/>
      <c r="BJ265" s="568"/>
      <c r="BK265" s="568"/>
      <c r="BL265" s="568"/>
      <c r="BM265" s="568"/>
      <c r="BN265" s="568"/>
      <c r="BO265" s="568"/>
      <c r="BP265" s="568"/>
      <c r="BQ265" s="568"/>
      <c r="BR265" s="568"/>
      <c r="BS265" s="568"/>
      <c r="BT265" s="568"/>
      <c r="BU265" s="568"/>
      <c r="BV265" s="568"/>
      <c r="BW265" s="568"/>
      <c r="BX265" s="568"/>
      <c r="BY265" s="568"/>
      <c r="BZ265" s="568"/>
      <c r="CA265" s="568"/>
      <c r="CB265" s="568"/>
      <c r="CC265" s="568"/>
      <c r="CD265" s="568"/>
      <c r="CE265" s="568"/>
      <c r="CF265" s="568"/>
      <c r="CG265" s="568"/>
      <c r="CH265" s="568"/>
      <c r="CI265" s="568"/>
      <c r="CJ265" s="568"/>
      <c r="CK265" s="568"/>
      <c r="CL265" s="568"/>
      <c r="CM265" s="568"/>
      <c r="CN265" s="568"/>
      <c r="CO265" s="568"/>
      <c r="CP265" s="568"/>
      <c r="CQ265" s="568"/>
      <c r="CR265" s="568"/>
      <c r="CS265" s="568"/>
      <c r="CT265" s="568"/>
      <c r="CU265" s="568"/>
      <c r="CV265" s="568"/>
      <c r="CW265" s="568"/>
      <c r="CX265" s="568"/>
      <c r="CY265" s="568"/>
      <c r="CZ265" s="568"/>
      <c r="DA265" s="568"/>
      <c r="DB265" s="568"/>
      <c r="DC265" s="568"/>
      <c r="DD265" s="568"/>
      <c r="DE265" s="568"/>
      <c r="DF265" s="568"/>
      <c r="DG265" s="568"/>
      <c r="DH265" s="568"/>
      <c r="DI265" s="568"/>
      <c r="DJ265" s="568"/>
      <c r="DK265" s="568"/>
      <c r="DL265" s="568"/>
      <c r="DM265" s="568"/>
      <c r="DN265" s="568"/>
      <c r="DO265" s="568"/>
      <c r="DP265" s="568"/>
      <c r="DQ265" s="568"/>
      <c r="DR265" s="568"/>
      <c r="DS265" s="568"/>
      <c r="DT265" s="568"/>
      <c r="DU265" s="568"/>
      <c r="DV265" s="568"/>
      <c r="DW265" s="568"/>
      <c r="DX265" s="568"/>
      <c r="DY265" s="568"/>
      <c r="DZ265" s="568"/>
      <c r="EA265" s="568"/>
      <c r="EB265" s="568"/>
      <c r="EC265" s="568"/>
      <c r="ED265" s="568"/>
      <c r="EE265" s="568"/>
      <c r="EF265" s="568"/>
      <c r="EG265" s="568"/>
      <c r="EH265" s="568"/>
      <c r="EI265" s="568"/>
      <c r="EJ265" s="568"/>
      <c r="EK265" s="568"/>
      <c r="EL265" s="568"/>
      <c r="EM265" s="568"/>
      <c r="EN265" s="568"/>
      <c r="EO265" s="568"/>
      <c r="EP265" s="568"/>
      <c r="EQ265" s="568"/>
      <c r="ER265" s="568"/>
      <c r="ES265" s="568"/>
      <c r="ET265" s="568"/>
      <c r="EU265" s="568"/>
      <c r="EV265" s="568"/>
      <c r="EW265" s="568"/>
      <c r="EX265" s="568"/>
      <c r="EY265" s="568"/>
      <c r="EZ265" s="568"/>
      <c r="FA265" s="568"/>
      <c r="FB265" s="568"/>
      <c r="FC265" s="568"/>
      <c r="FD265" s="568"/>
      <c r="FE265" s="568"/>
      <c r="FF265" s="568"/>
      <c r="FG265" s="568"/>
      <c r="FH265" s="568"/>
      <c r="FI265" s="568"/>
      <c r="FJ265" s="568"/>
      <c r="FK265" s="568"/>
      <c r="FL265" s="568"/>
      <c r="FM265" s="568"/>
      <c r="FN265" s="568"/>
      <c r="FO265" s="568"/>
      <c r="FP265" s="568"/>
      <c r="FQ265" s="568"/>
      <c r="FR265" s="568"/>
      <c r="FS265" s="568"/>
      <c r="FT265" s="568"/>
      <c r="FU265" s="568"/>
      <c r="FV265" s="568"/>
      <c r="FW265" s="568"/>
      <c r="FX265" s="568"/>
      <c r="FY265" s="568"/>
      <c r="FZ265" s="568"/>
      <c r="GA265" s="568"/>
      <c r="GB265" s="568"/>
      <c r="GC265" s="568"/>
      <c r="GD265" s="568"/>
      <c r="GE265" s="568"/>
      <c r="GF265" s="568"/>
      <c r="GG265" s="568"/>
      <c r="GH265" s="568"/>
      <c r="GI265" s="568"/>
      <c r="GJ265" s="568"/>
      <c r="GK265" s="568"/>
      <c r="GL265" s="568"/>
      <c r="GM265" s="568"/>
      <c r="GN265" s="568"/>
      <c r="GO265" s="568"/>
      <c r="GP265" s="568"/>
      <c r="GQ265" s="568"/>
      <c r="GR265" s="568"/>
      <c r="GS265" s="568"/>
      <c r="GT265" s="568"/>
      <c r="GU265" s="568"/>
      <c r="GV265" s="568"/>
      <c r="GW265" s="568"/>
      <c r="GX265" s="568"/>
      <c r="GY265" s="568"/>
      <c r="GZ265" s="568"/>
      <c r="HA265" s="568"/>
      <c r="HB265" s="568"/>
      <c r="HC265" s="568"/>
      <c r="HD265" s="568"/>
      <c r="HE265" s="568"/>
      <c r="HF265" s="568"/>
      <c r="HG265" s="568"/>
      <c r="HH265" s="568"/>
      <c r="HI265" s="568"/>
      <c r="HJ265" s="568"/>
      <c r="HK265" s="568"/>
      <c r="HL265" s="568"/>
      <c r="HM265" s="568"/>
      <c r="HN265" s="568"/>
      <c r="HO265" s="568"/>
      <c r="HP265" s="568"/>
      <c r="HQ265" s="568"/>
      <c r="HR265" s="568"/>
      <c r="HS265" s="568"/>
      <c r="HT265" s="568"/>
      <c r="HU265" s="568"/>
    </row>
    <row r="266" spans="2:229" s="578" customFormat="1">
      <c r="B266" s="591"/>
      <c r="AL266" s="568"/>
      <c r="AM266" s="568"/>
      <c r="AN266" s="568"/>
      <c r="AO266" s="568"/>
      <c r="AP266" s="568"/>
      <c r="AQ266" s="568"/>
      <c r="AR266" s="568"/>
      <c r="AS266" s="568"/>
      <c r="AT266" s="568"/>
      <c r="AU266" s="568"/>
      <c r="AV266" s="568"/>
      <c r="AW266" s="568"/>
      <c r="AX266" s="568"/>
      <c r="AY266" s="568"/>
      <c r="AZ266" s="568"/>
      <c r="BA266" s="568"/>
      <c r="BB266" s="568"/>
      <c r="BC266" s="568"/>
      <c r="BD266" s="568"/>
      <c r="BE266" s="568"/>
      <c r="BF266" s="568"/>
      <c r="BG266" s="568"/>
      <c r="BH266" s="568"/>
      <c r="BI266" s="568"/>
      <c r="BJ266" s="568"/>
      <c r="BK266" s="568"/>
      <c r="BL266" s="568"/>
      <c r="BM266" s="568"/>
      <c r="BN266" s="568"/>
      <c r="BO266" s="568"/>
      <c r="BP266" s="568"/>
      <c r="BQ266" s="568"/>
      <c r="BR266" s="568"/>
      <c r="BS266" s="568"/>
      <c r="BT266" s="568"/>
      <c r="BU266" s="568"/>
      <c r="BV266" s="568"/>
      <c r="BW266" s="568"/>
      <c r="BX266" s="568"/>
      <c r="BY266" s="568"/>
      <c r="BZ266" s="568"/>
      <c r="CA266" s="568"/>
      <c r="CB266" s="568"/>
      <c r="CC266" s="568"/>
      <c r="CD266" s="568"/>
      <c r="CE266" s="568"/>
      <c r="CF266" s="568"/>
      <c r="CG266" s="568"/>
      <c r="CH266" s="568"/>
      <c r="CI266" s="568"/>
      <c r="CJ266" s="568"/>
      <c r="CK266" s="568"/>
      <c r="CL266" s="568"/>
      <c r="CM266" s="568"/>
      <c r="CN266" s="568"/>
      <c r="CO266" s="568"/>
      <c r="CP266" s="568"/>
      <c r="CQ266" s="568"/>
      <c r="CR266" s="568"/>
      <c r="CS266" s="568"/>
      <c r="CT266" s="568"/>
      <c r="CU266" s="568"/>
      <c r="CV266" s="568"/>
      <c r="CW266" s="568"/>
      <c r="CX266" s="568"/>
      <c r="CY266" s="568"/>
      <c r="CZ266" s="568"/>
      <c r="DA266" s="568"/>
      <c r="DB266" s="568"/>
      <c r="DC266" s="568"/>
      <c r="DD266" s="568"/>
      <c r="DE266" s="568"/>
      <c r="DF266" s="568"/>
      <c r="DG266" s="568"/>
      <c r="DH266" s="568"/>
      <c r="DI266" s="568"/>
      <c r="DJ266" s="568"/>
      <c r="DK266" s="568"/>
      <c r="DL266" s="568"/>
      <c r="DM266" s="568"/>
      <c r="DN266" s="568"/>
      <c r="DO266" s="568"/>
      <c r="DP266" s="568"/>
      <c r="DQ266" s="568"/>
      <c r="DR266" s="568"/>
      <c r="DS266" s="568"/>
      <c r="DT266" s="568"/>
      <c r="DU266" s="568"/>
      <c r="DV266" s="568"/>
      <c r="DW266" s="568"/>
      <c r="DX266" s="568"/>
      <c r="DY266" s="568"/>
      <c r="DZ266" s="568"/>
      <c r="EA266" s="568"/>
      <c r="EB266" s="568"/>
      <c r="EC266" s="568"/>
      <c r="ED266" s="568"/>
      <c r="EE266" s="568"/>
      <c r="EF266" s="568"/>
      <c r="EG266" s="568"/>
      <c r="EH266" s="568"/>
      <c r="EI266" s="568"/>
      <c r="EJ266" s="568"/>
      <c r="EK266" s="568"/>
      <c r="EL266" s="568"/>
      <c r="EM266" s="568"/>
      <c r="EN266" s="568"/>
      <c r="EO266" s="568"/>
      <c r="EP266" s="568"/>
      <c r="EQ266" s="568"/>
      <c r="ER266" s="568"/>
      <c r="ES266" s="568"/>
      <c r="ET266" s="568"/>
      <c r="EU266" s="568"/>
      <c r="EV266" s="568"/>
      <c r="EW266" s="568"/>
      <c r="EX266" s="568"/>
      <c r="EY266" s="568"/>
      <c r="EZ266" s="568"/>
      <c r="FA266" s="568"/>
      <c r="FB266" s="568"/>
      <c r="FC266" s="568"/>
      <c r="FD266" s="568"/>
      <c r="FE266" s="568"/>
      <c r="FF266" s="568"/>
      <c r="FG266" s="568"/>
      <c r="FH266" s="568"/>
      <c r="FI266" s="568"/>
      <c r="FJ266" s="568"/>
      <c r="FK266" s="568"/>
      <c r="FL266" s="568"/>
      <c r="FM266" s="568"/>
      <c r="FN266" s="568"/>
      <c r="FO266" s="568"/>
      <c r="FP266" s="568"/>
      <c r="FQ266" s="568"/>
      <c r="FR266" s="568"/>
      <c r="FS266" s="568"/>
      <c r="FT266" s="568"/>
      <c r="FU266" s="568"/>
      <c r="FV266" s="568"/>
      <c r="FW266" s="568"/>
      <c r="FX266" s="568"/>
      <c r="FY266" s="568"/>
      <c r="FZ266" s="568"/>
      <c r="GA266" s="568"/>
      <c r="GB266" s="568"/>
      <c r="GC266" s="568"/>
      <c r="GD266" s="568"/>
      <c r="GE266" s="568"/>
      <c r="GF266" s="568"/>
      <c r="GG266" s="568"/>
      <c r="GH266" s="568"/>
      <c r="GI266" s="568"/>
      <c r="GJ266" s="568"/>
      <c r="GK266" s="568"/>
      <c r="GL266" s="568"/>
      <c r="GM266" s="568"/>
      <c r="GN266" s="568"/>
      <c r="GO266" s="568"/>
      <c r="GP266" s="568"/>
      <c r="GQ266" s="568"/>
      <c r="GR266" s="568"/>
      <c r="GS266" s="568"/>
      <c r="GT266" s="568"/>
      <c r="GU266" s="568"/>
      <c r="GV266" s="568"/>
      <c r="GW266" s="568"/>
      <c r="GX266" s="568"/>
      <c r="GY266" s="568"/>
      <c r="GZ266" s="568"/>
      <c r="HA266" s="568"/>
      <c r="HB266" s="568"/>
      <c r="HC266" s="568"/>
      <c r="HD266" s="568"/>
      <c r="HE266" s="568"/>
      <c r="HF266" s="568"/>
      <c r="HG266" s="568"/>
      <c r="HH266" s="568"/>
      <c r="HI266" s="568"/>
      <c r="HJ266" s="568"/>
      <c r="HK266" s="568"/>
      <c r="HL266" s="568"/>
      <c r="HM266" s="568"/>
      <c r="HN266" s="568"/>
      <c r="HO266" s="568"/>
      <c r="HP266" s="568"/>
      <c r="HQ266" s="568"/>
      <c r="HR266" s="568"/>
      <c r="HS266" s="568"/>
      <c r="HT266" s="568"/>
      <c r="HU266" s="568"/>
    </row>
    <row r="267" spans="2:229" s="578" customFormat="1">
      <c r="B267" s="591"/>
      <c r="AL267" s="568"/>
      <c r="AM267" s="568"/>
      <c r="AN267" s="568"/>
      <c r="AO267" s="568"/>
      <c r="AP267" s="568"/>
      <c r="AQ267" s="568"/>
      <c r="AR267" s="568"/>
      <c r="AS267" s="568"/>
      <c r="AT267" s="568"/>
      <c r="AU267" s="568"/>
      <c r="AV267" s="568"/>
      <c r="AW267" s="568"/>
      <c r="AX267" s="568"/>
      <c r="AY267" s="568"/>
      <c r="AZ267" s="568"/>
      <c r="BA267" s="568"/>
      <c r="BB267" s="568"/>
      <c r="BC267" s="568"/>
      <c r="BD267" s="568"/>
      <c r="BE267" s="568"/>
      <c r="BF267" s="568"/>
      <c r="BG267" s="568"/>
      <c r="BH267" s="568"/>
      <c r="BI267" s="568"/>
      <c r="BJ267" s="568"/>
      <c r="BK267" s="568"/>
      <c r="BL267" s="568"/>
      <c r="BM267" s="568"/>
      <c r="BN267" s="568"/>
      <c r="BO267" s="568"/>
      <c r="BP267" s="568"/>
      <c r="BQ267" s="568"/>
      <c r="BR267" s="568"/>
      <c r="BS267" s="568"/>
      <c r="BT267" s="568"/>
      <c r="BU267" s="568"/>
      <c r="BV267" s="568"/>
      <c r="BW267" s="568"/>
      <c r="BX267" s="568"/>
      <c r="BY267" s="568"/>
      <c r="BZ267" s="568"/>
      <c r="CA267" s="568"/>
      <c r="CB267" s="568"/>
      <c r="CC267" s="568"/>
      <c r="CD267" s="568"/>
      <c r="CE267" s="568"/>
      <c r="CF267" s="568"/>
      <c r="CG267" s="568"/>
      <c r="CH267" s="568"/>
      <c r="CI267" s="568"/>
      <c r="CJ267" s="568"/>
      <c r="CK267" s="568"/>
      <c r="CL267" s="568"/>
      <c r="CM267" s="568"/>
      <c r="CN267" s="568"/>
      <c r="CO267" s="568"/>
      <c r="CP267" s="568"/>
      <c r="CQ267" s="568"/>
      <c r="CR267" s="568"/>
      <c r="CS267" s="568"/>
      <c r="CT267" s="568"/>
      <c r="CU267" s="568"/>
      <c r="CV267" s="568"/>
      <c r="CW267" s="568"/>
      <c r="CX267" s="568"/>
      <c r="CY267" s="568"/>
      <c r="CZ267" s="568"/>
      <c r="DA267" s="568"/>
      <c r="DB267" s="568"/>
      <c r="DC267" s="568"/>
      <c r="DD267" s="568"/>
      <c r="DE267" s="568"/>
      <c r="DF267" s="568"/>
      <c r="DG267" s="568"/>
      <c r="DH267" s="568"/>
      <c r="DI267" s="568"/>
      <c r="DJ267" s="568"/>
      <c r="DK267" s="568"/>
      <c r="DL267" s="568"/>
      <c r="DM267" s="568"/>
      <c r="DN267" s="568"/>
      <c r="DO267" s="568"/>
      <c r="DP267" s="568"/>
      <c r="DQ267" s="568"/>
      <c r="DR267" s="568"/>
      <c r="DS267" s="568"/>
      <c r="DT267" s="568"/>
      <c r="DU267" s="568"/>
      <c r="DV267" s="568"/>
      <c r="DW267" s="568"/>
      <c r="DX267" s="568"/>
      <c r="DY267" s="568"/>
      <c r="DZ267" s="568"/>
      <c r="EA267" s="568"/>
      <c r="EB267" s="568"/>
      <c r="EC267" s="568"/>
      <c r="ED267" s="568"/>
      <c r="EE267" s="568"/>
      <c r="EF267" s="568"/>
      <c r="EG267" s="568"/>
      <c r="EH267" s="568"/>
      <c r="EI267" s="568"/>
      <c r="EJ267" s="568"/>
      <c r="EK267" s="568"/>
      <c r="EL267" s="568"/>
      <c r="EM267" s="568"/>
      <c r="EN267" s="568"/>
      <c r="EO267" s="568"/>
      <c r="EP267" s="568"/>
      <c r="EQ267" s="568"/>
      <c r="ER267" s="568"/>
      <c r="ES267" s="568"/>
      <c r="ET267" s="568"/>
      <c r="EU267" s="568"/>
      <c r="EV267" s="568"/>
      <c r="EW267" s="568"/>
      <c r="EX267" s="568"/>
      <c r="EY267" s="568"/>
      <c r="EZ267" s="568"/>
      <c r="FA267" s="568"/>
      <c r="FB267" s="568"/>
      <c r="FC267" s="568"/>
      <c r="FD267" s="568"/>
      <c r="FE267" s="568"/>
      <c r="FF267" s="568"/>
      <c r="FG267" s="568"/>
      <c r="FH267" s="568"/>
      <c r="FI267" s="568"/>
      <c r="FJ267" s="568"/>
      <c r="FK267" s="568"/>
      <c r="FL267" s="568"/>
      <c r="FM267" s="568"/>
      <c r="FN267" s="568"/>
      <c r="FO267" s="568"/>
      <c r="FP267" s="568"/>
      <c r="FQ267" s="568"/>
      <c r="FR267" s="568"/>
      <c r="FS267" s="568"/>
      <c r="FT267" s="568"/>
      <c r="FU267" s="568"/>
      <c r="FV267" s="568"/>
      <c r="FW267" s="568"/>
      <c r="FX267" s="568"/>
      <c r="FY267" s="568"/>
      <c r="FZ267" s="568"/>
      <c r="GA267" s="568"/>
      <c r="GB267" s="568"/>
      <c r="GC267" s="568"/>
      <c r="GD267" s="568"/>
      <c r="GE267" s="568"/>
      <c r="GF267" s="568"/>
      <c r="GG267" s="568"/>
      <c r="GH267" s="568"/>
      <c r="GI267" s="568"/>
      <c r="GJ267" s="568"/>
      <c r="GK267" s="568"/>
      <c r="GL267" s="568"/>
      <c r="GM267" s="568"/>
      <c r="GN267" s="568"/>
      <c r="GO267" s="568"/>
      <c r="GP267" s="568"/>
      <c r="GQ267" s="568"/>
      <c r="GR267" s="568"/>
      <c r="GS267" s="568"/>
      <c r="GT267" s="568"/>
      <c r="GU267" s="568"/>
      <c r="GV267" s="568"/>
      <c r="GW267" s="568"/>
      <c r="GX267" s="568"/>
      <c r="GY267" s="568"/>
      <c r="GZ267" s="568"/>
      <c r="HA267" s="568"/>
      <c r="HB267" s="568"/>
      <c r="HC267" s="568"/>
      <c r="HD267" s="568"/>
      <c r="HE267" s="568"/>
      <c r="HF267" s="568"/>
      <c r="HG267" s="568"/>
      <c r="HH267" s="568"/>
      <c r="HI267" s="568"/>
      <c r="HJ267" s="568"/>
      <c r="HK267" s="568"/>
      <c r="HL267" s="568"/>
      <c r="HM267" s="568"/>
      <c r="HN267" s="568"/>
      <c r="HO267" s="568"/>
      <c r="HP267" s="568"/>
      <c r="HQ267" s="568"/>
      <c r="HR267" s="568"/>
      <c r="HS267" s="568"/>
      <c r="HT267" s="568"/>
      <c r="HU267" s="568"/>
    </row>
    <row r="268" spans="2:229" s="578" customFormat="1">
      <c r="B268" s="591"/>
      <c r="AL268" s="568"/>
      <c r="AM268" s="568"/>
      <c r="AN268" s="568"/>
      <c r="AO268" s="568"/>
      <c r="AP268" s="568"/>
      <c r="AQ268" s="568"/>
      <c r="AR268" s="568"/>
      <c r="AS268" s="568"/>
      <c r="AT268" s="568"/>
      <c r="AU268" s="568"/>
      <c r="AV268" s="568"/>
      <c r="AW268" s="568"/>
      <c r="AX268" s="568"/>
      <c r="AY268" s="568"/>
      <c r="AZ268" s="568"/>
      <c r="BA268" s="568"/>
      <c r="BB268" s="568"/>
      <c r="BC268" s="568"/>
      <c r="BD268" s="568"/>
      <c r="BE268" s="568"/>
      <c r="BF268" s="568"/>
      <c r="BG268" s="568"/>
      <c r="BH268" s="568"/>
      <c r="BI268" s="568"/>
      <c r="BJ268" s="568"/>
      <c r="BK268" s="568"/>
      <c r="BL268" s="568"/>
      <c r="BM268" s="568"/>
      <c r="BN268" s="568"/>
      <c r="BO268" s="568"/>
      <c r="BP268" s="568"/>
      <c r="BQ268" s="568"/>
      <c r="BR268" s="568"/>
      <c r="BS268" s="568"/>
      <c r="BT268" s="568"/>
      <c r="BU268" s="568"/>
      <c r="BV268" s="568"/>
      <c r="BW268" s="568"/>
      <c r="BX268" s="568"/>
      <c r="BY268" s="568"/>
      <c r="BZ268" s="568"/>
      <c r="CA268" s="568"/>
      <c r="CB268" s="568"/>
      <c r="CC268" s="568"/>
      <c r="CD268" s="568"/>
      <c r="CE268" s="568"/>
      <c r="CF268" s="568"/>
      <c r="CG268" s="568"/>
      <c r="CH268" s="568"/>
      <c r="CI268" s="568"/>
      <c r="CJ268" s="568"/>
      <c r="CK268" s="568"/>
      <c r="CL268" s="568"/>
      <c r="CM268" s="568"/>
      <c r="CN268" s="568"/>
      <c r="CO268" s="568"/>
      <c r="CP268" s="568"/>
      <c r="CQ268" s="568"/>
      <c r="CR268" s="568"/>
      <c r="CS268" s="568"/>
      <c r="CT268" s="568"/>
      <c r="CU268" s="568"/>
      <c r="CV268" s="568"/>
      <c r="CW268" s="568"/>
      <c r="CX268" s="568"/>
      <c r="CY268" s="568"/>
      <c r="CZ268" s="568"/>
      <c r="DA268" s="568"/>
      <c r="DB268" s="568"/>
      <c r="DC268" s="568"/>
      <c r="DD268" s="568"/>
      <c r="DE268" s="568"/>
      <c r="DF268" s="568"/>
      <c r="DG268" s="568"/>
      <c r="DH268" s="568"/>
      <c r="DI268" s="568"/>
      <c r="DJ268" s="568"/>
      <c r="DK268" s="568"/>
      <c r="DL268" s="568"/>
      <c r="DM268" s="568"/>
      <c r="DN268" s="568"/>
      <c r="DO268" s="568"/>
      <c r="DP268" s="568"/>
      <c r="DQ268" s="568"/>
      <c r="DR268" s="568"/>
      <c r="DS268" s="568"/>
      <c r="DT268" s="568"/>
      <c r="DU268" s="568"/>
      <c r="DV268" s="568"/>
      <c r="DW268" s="568"/>
      <c r="DX268" s="568"/>
      <c r="DY268" s="568"/>
      <c r="DZ268" s="568"/>
      <c r="EA268" s="568"/>
      <c r="EB268" s="568"/>
      <c r="EC268" s="568"/>
      <c r="ED268" s="568"/>
      <c r="EE268" s="568"/>
      <c r="EF268" s="568"/>
      <c r="EG268" s="568"/>
      <c r="EH268" s="568"/>
      <c r="EI268" s="568"/>
      <c r="EJ268" s="568"/>
      <c r="EK268" s="568"/>
      <c r="EL268" s="568"/>
      <c r="EM268" s="568"/>
      <c r="EN268" s="568"/>
      <c r="EO268" s="568"/>
      <c r="EP268" s="568"/>
      <c r="EQ268" s="568"/>
      <c r="ER268" s="568"/>
      <c r="ES268" s="568"/>
      <c r="ET268" s="568"/>
      <c r="EU268" s="568"/>
      <c r="EV268" s="568"/>
      <c r="EW268" s="568"/>
      <c r="EX268" s="568"/>
      <c r="EY268" s="568"/>
      <c r="EZ268" s="568"/>
      <c r="FA268" s="568"/>
      <c r="FB268" s="568"/>
      <c r="FC268" s="568"/>
      <c r="FD268" s="568"/>
      <c r="FE268" s="568"/>
      <c r="FF268" s="568"/>
      <c r="FG268" s="568"/>
      <c r="FH268" s="568"/>
      <c r="FI268" s="568"/>
      <c r="FJ268" s="568"/>
      <c r="FK268" s="568"/>
      <c r="FL268" s="568"/>
      <c r="FM268" s="568"/>
      <c r="FN268" s="568"/>
      <c r="FO268" s="568"/>
      <c r="FP268" s="568"/>
      <c r="FQ268" s="568"/>
      <c r="FR268" s="568"/>
      <c r="FS268" s="568"/>
      <c r="FT268" s="568"/>
      <c r="FU268" s="568"/>
      <c r="FV268" s="568"/>
      <c r="FW268" s="568"/>
      <c r="FX268" s="568"/>
      <c r="FY268" s="568"/>
      <c r="FZ268" s="568"/>
      <c r="GA268" s="568"/>
      <c r="GB268" s="568"/>
      <c r="GC268" s="568"/>
      <c r="GD268" s="568"/>
      <c r="GE268" s="568"/>
      <c r="GF268" s="568"/>
      <c r="GG268" s="568"/>
      <c r="GH268" s="568"/>
      <c r="GI268" s="568"/>
      <c r="GJ268" s="568"/>
      <c r="GK268" s="568"/>
      <c r="GL268" s="568"/>
      <c r="GM268" s="568"/>
      <c r="GN268" s="568"/>
      <c r="GO268" s="568"/>
      <c r="GP268" s="568"/>
      <c r="GQ268" s="568"/>
      <c r="GR268" s="568"/>
      <c r="GS268" s="568"/>
      <c r="GT268" s="568"/>
      <c r="GU268" s="568"/>
      <c r="GV268" s="568"/>
      <c r="GW268" s="568"/>
      <c r="GX268" s="568"/>
      <c r="GY268" s="568"/>
      <c r="GZ268" s="568"/>
      <c r="HA268" s="568"/>
      <c r="HB268" s="568"/>
      <c r="HC268" s="568"/>
      <c r="HD268" s="568"/>
      <c r="HE268" s="568"/>
      <c r="HF268" s="568"/>
      <c r="HG268" s="568"/>
      <c r="HH268" s="568"/>
      <c r="HI268" s="568"/>
      <c r="HJ268" s="568"/>
      <c r="HK268" s="568"/>
      <c r="HL268" s="568"/>
      <c r="HM268" s="568"/>
      <c r="HN268" s="568"/>
      <c r="HO268" s="568"/>
      <c r="HP268" s="568"/>
      <c r="HQ268" s="568"/>
      <c r="HR268" s="568"/>
      <c r="HS268" s="568"/>
      <c r="HT268" s="568"/>
      <c r="HU268" s="568"/>
    </row>
    <row r="269" spans="2:229" s="578" customFormat="1">
      <c r="B269" s="591"/>
      <c r="AL269" s="568"/>
      <c r="AM269" s="568"/>
      <c r="AN269" s="568"/>
      <c r="AO269" s="568"/>
      <c r="AP269" s="568"/>
      <c r="AQ269" s="568"/>
      <c r="AR269" s="568"/>
      <c r="AS269" s="568"/>
      <c r="AT269" s="568"/>
      <c r="AU269" s="568"/>
      <c r="AV269" s="568"/>
      <c r="AW269" s="568"/>
      <c r="AX269" s="568"/>
      <c r="AY269" s="568"/>
      <c r="AZ269" s="568"/>
      <c r="BA269" s="568"/>
      <c r="BB269" s="568"/>
      <c r="BC269" s="568"/>
      <c r="BD269" s="568"/>
      <c r="BE269" s="568"/>
      <c r="BF269" s="568"/>
      <c r="BG269" s="568"/>
      <c r="BH269" s="568"/>
      <c r="BI269" s="568"/>
      <c r="BJ269" s="568"/>
      <c r="BK269" s="568"/>
      <c r="BL269" s="568"/>
      <c r="BM269" s="568"/>
      <c r="BN269" s="568"/>
      <c r="BO269" s="568"/>
      <c r="BP269" s="568"/>
      <c r="BQ269" s="568"/>
      <c r="BR269" s="568"/>
      <c r="BS269" s="568"/>
      <c r="BT269" s="568"/>
      <c r="BU269" s="568"/>
      <c r="BV269" s="568"/>
      <c r="BW269" s="568"/>
      <c r="BX269" s="568"/>
      <c r="BY269" s="568"/>
      <c r="BZ269" s="568"/>
      <c r="CA269" s="568"/>
      <c r="CB269" s="568"/>
      <c r="CC269" s="568"/>
      <c r="CD269" s="568"/>
      <c r="CE269" s="568"/>
      <c r="CF269" s="568"/>
      <c r="CG269" s="568"/>
      <c r="CH269" s="568"/>
      <c r="CI269" s="568"/>
      <c r="CJ269" s="568"/>
      <c r="CK269" s="568"/>
      <c r="CL269" s="568"/>
      <c r="CM269" s="568"/>
      <c r="CN269" s="568"/>
      <c r="CO269" s="568"/>
      <c r="CP269" s="568"/>
      <c r="CQ269" s="568"/>
      <c r="CR269" s="568"/>
      <c r="CS269" s="568"/>
      <c r="CT269" s="568"/>
      <c r="CU269" s="568"/>
      <c r="CV269" s="568"/>
      <c r="CW269" s="568"/>
      <c r="CX269" s="568"/>
      <c r="CY269" s="568"/>
      <c r="CZ269" s="568"/>
      <c r="DA269" s="568"/>
      <c r="DB269" s="568"/>
      <c r="DC269" s="568"/>
      <c r="DD269" s="568"/>
      <c r="DE269" s="568"/>
      <c r="DF269" s="568"/>
      <c r="DG269" s="568"/>
      <c r="DH269" s="568"/>
      <c r="DI269" s="568"/>
      <c r="DJ269" s="568"/>
      <c r="DK269" s="568"/>
      <c r="DL269" s="568"/>
      <c r="DM269" s="568"/>
      <c r="DN269" s="568"/>
      <c r="DO269" s="568"/>
      <c r="DP269" s="568"/>
      <c r="DQ269" s="568"/>
      <c r="DR269" s="568"/>
      <c r="DS269" s="568"/>
      <c r="DT269" s="568"/>
      <c r="DU269" s="568"/>
      <c r="DV269" s="568"/>
      <c r="DW269" s="568"/>
      <c r="DX269" s="568"/>
      <c r="DY269" s="568"/>
      <c r="DZ269" s="568"/>
      <c r="EA269" s="568"/>
      <c r="EB269" s="568"/>
      <c r="EC269" s="568"/>
      <c r="ED269" s="568"/>
      <c r="EE269" s="568"/>
      <c r="EF269" s="568"/>
      <c r="EG269" s="568"/>
      <c r="EH269" s="568"/>
      <c r="EI269" s="568"/>
      <c r="EJ269" s="568"/>
      <c r="EK269" s="568"/>
      <c r="EL269" s="568"/>
      <c r="EM269" s="568"/>
      <c r="EN269" s="568"/>
      <c r="EO269" s="568"/>
      <c r="EP269" s="568"/>
      <c r="EQ269" s="568"/>
      <c r="ER269" s="568"/>
      <c r="ES269" s="568"/>
      <c r="ET269" s="568"/>
      <c r="EU269" s="568"/>
      <c r="EV269" s="568"/>
      <c r="EW269" s="568"/>
      <c r="EX269" s="568"/>
      <c r="EY269" s="568"/>
      <c r="EZ269" s="568"/>
      <c r="FA269" s="568"/>
      <c r="FB269" s="568"/>
      <c r="FC269" s="568"/>
      <c r="FD269" s="568"/>
      <c r="FE269" s="568"/>
      <c r="FF269" s="568"/>
      <c r="FG269" s="568"/>
      <c r="FH269" s="568"/>
      <c r="FI269" s="568"/>
      <c r="FJ269" s="568"/>
      <c r="FK269" s="568"/>
      <c r="FL269" s="568"/>
      <c r="FM269" s="568"/>
      <c r="FN269" s="568"/>
      <c r="FO269" s="568"/>
      <c r="FP269" s="568"/>
      <c r="FQ269" s="568"/>
      <c r="FR269" s="568"/>
      <c r="FS269" s="568"/>
      <c r="FT269" s="568"/>
      <c r="FU269" s="568"/>
      <c r="FV269" s="568"/>
      <c r="FW269" s="568"/>
      <c r="FX269" s="568"/>
      <c r="FY269" s="568"/>
      <c r="FZ269" s="568"/>
      <c r="GA269" s="568"/>
      <c r="GB269" s="568"/>
      <c r="GC269" s="568"/>
      <c r="GD269" s="568"/>
      <c r="GE269" s="568"/>
      <c r="GF269" s="568"/>
      <c r="GG269" s="568"/>
      <c r="GH269" s="568"/>
      <c r="GI269" s="568"/>
      <c r="GJ269" s="568"/>
      <c r="GK269" s="568"/>
      <c r="GL269" s="568"/>
      <c r="GM269" s="568"/>
      <c r="GN269" s="568"/>
      <c r="GO269" s="568"/>
      <c r="GP269" s="568"/>
      <c r="GQ269" s="568"/>
      <c r="GR269" s="568"/>
      <c r="GS269" s="568"/>
      <c r="GT269" s="568"/>
      <c r="GU269" s="568"/>
      <c r="GV269" s="568"/>
      <c r="GW269" s="568"/>
      <c r="GX269" s="568"/>
      <c r="GY269" s="568"/>
      <c r="GZ269" s="568"/>
      <c r="HA269" s="568"/>
      <c r="HB269" s="568"/>
      <c r="HC269" s="568"/>
      <c r="HD269" s="568"/>
      <c r="HE269" s="568"/>
      <c r="HF269" s="568"/>
      <c r="HG269" s="568"/>
      <c r="HH269" s="568"/>
      <c r="HI269" s="568"/>
      <c r="HJ269" s="568"/>
      <c r="HK269" s="568"/>
      <c r="HL269" s="568"/>
      <c r="HM269" s="568"/>
      <c r="HN269" s="568"/>
      <c r="HO269" s="568"/>
      <c r="HP269" s="568"/>
      <c r="HQ269" s="568"/>
      <c r="HR269" s="568"/>
      <c r="HS269" s="568"/>
      <c r="HT269" s="568"/>
      <c r="HU269" s="568"/>
    </row>
    <row r="270" spans="2:229" s="578" customFormat="1">
      <c r="B270" s="591"/>
      <c r="AL270" s="568"/>
      <c r="AM270" s="568"/>
      <c r="AN270" s="568"/>
      <c r="AO270" s="568"/>
      <c r="AP270" s="568"/>
      <c r="AQ270" s="568"/>
      <c r="AR270" s="568"/>
      <c r="AS270" s="568"/>
      <c r="AT270" s="568"/>
      <c r="AU270" s="568"/>
      <c r="AV270" s="568"/>
      <c r="AW270" s="568"/>
      <c r="AX270" s="568"/>
      <c r="AY270" s="568"/>
      <c r="AZ270" s="568"/>
      <c r="BA270" s="568"/>
      <c r="BB270" s="568"/>
      <c r="BC270" s="568"/>
      <c r="BD270" s="568"/>
      <c r="BE270" s="568"/>
      <c r="BF270" s="568"/>
      <c r="BG270" s="568"/>
      <c r="BH270" s="568"/>
      <c r="BI270" s="568"/>
      <c r="BJ270" s="568"/>
      <c r="BK270" s="568"/>
      <c r="BL270" s="568"/>
      <c r="BM270" s="568"/>
      <c r="BN270" s="568"/>
      <c r="BO270" s="568"/>
      <c r="BP270" s="568"/>
      <c r="BQ270" s="568"/>
      <c r="BR270" s="568"/>
      <c r="BS270" s="568"/>
      <c r="BT270" s="568"/>
      <c r="BU270" s="568"/>
      <c r="BV270" s="568"/>
      <c r="BW270" s="568"/>
      <c r="BX270" s="568"/>
      <c r="BY270" s="568"/>
      <c r="BZ270" s="568"/>
      <c r="CA270" s="568"/>
      <c r="CB270" s="568"/>
      <c r="CC270" s="568"/>
      <c r="CD270" s="568"/>
      <c r="CE270" s="568"/>
      <c r="CF270" s="568"/>
      <c r="CG270" s="568"/>
      <c r="CH270" s="568"/>
      <c r="CI270" s="568"/>
      <c r="CJ270" s="568"/>
      <c r="CK270" s="568"/>
      <c r="CL270" s="568"/>
      <c r="CM270" s="568"/>
      <c r="CN270" s="568"/>
      <c r="CO270" s="568"/>
      <c r="CP270" s="568"/>
      <c r="CQ270" s="568"/>
      <c r="CR270" s="568"/>
      <c r="CS270" s="568"/>
      <c r="CT270" s="568"/>
      <c r="CU270" s="568"/>
      <c r="CV270" s="568"/>
      <c r="CW270" s="568"/>
      <c r="CX270" s="568"/>
      <c r="CY270" s="568"/>
      <c r="CZ270" s="568"/>
      <c r="DA270" s="568"/>
      <c r="DB270" s="568"/>
      <c r="DC270" s="568"/>
      <c r="DD270" s="568"/>
      <c r="DE270" s="568"/>
      <c r="DF270" s="568"/>
      <c r="DG270" s="568"/>
      <c r="DH270" s="568"/>
      <c r="DI270" s="568"/>
      <c r="DJ270" s="568"/>
      <c r="DK270" s="568"/>
      <c r="DL270" s="568"/>
      <c r="DM270" s="568"/>
      <c r="DN270" s="568"/>
      <c r="DO270" s="568"/>
      <c r="DP270" s="568"/>
      <c r="DQ270" s="568"/>
      <c r="DR270" s="568"/>
      <c r="DS270" s="568"/>
      <c r="DT270" s="568"/>
      <c r="DU270" s="568"/>
      <c r="DV270" s="568"/>
      <c r="DW270" s="568"/>
      <c r="DX270" s="568"/>
      <c r="DY270" s="568"/>
      <c r="DZ270" s="568"/>
      <c r="EA270" s="568"/>
      <c r="EB270" s="568"/>
      <c r="EC270" s="568"/>
      <c r="ED270" s="568"/>
      <c r="EE270" s="568"/>
      <c r="EF270" s="568"/>
      <c r="EG270" s="568"/>
      <c r="EH270" s="568"/>
      <c r="EI270" s="568"/>
      <c r="EJ270" s="568"/>
      <c r="EK270" s="568"/>
      <c r="EL270" s="568"/>
      <c r="EM270" s="568"/>
      <c r="EN270" s="568"/>
      <c r="EO270" s="568"/>
      <c r="EP270" s="568"/>
      <c r="EQ270" s="568"/>
      <c r="ER270" s="568"/>
      <c r="ES270" s="568"/>
      <c r="ET270" s="568"/>
      <c r="EU270" s="568"/>
      <c r="EV270" s="568"/>
      <c r="EW270" s="568"/>
      <c r="EX270" s="568"/>
      <c r="EY270" s="568"/>
      <c r="EZ270" s="568"/>
      <c r="FA270" s="568"/>
      <c r="FB270" s="568"/>
      <c r="FC270" s="568"/>
      <c r="FD270" s="568"/>
      <c r="FE270" s="568"/>
      <c r="FF270" s="568"/>
      <c r="FG270" s="568"/>
      <c r="FH270" s="568"/>
      <c r="FI270" s="568"/>
      <c r="FJ270" s="568"/>
      <c r="FK270" s="568"/>
      <c r="FL270" s="568"/>
      <c r="FM270" s="568"/>
      <c r="FN270" s="568"/>
      <c r="FO270" s="568"/>
      <c r="FP270" s="568"/>
      <c r="FQ270" s="568"/>
      <c r="FR270" s="568"/>
      <c r="FS270" s="568"/>
      <c r="FT270" s="568"/>
      <c r="FU270" s="568"/>
      <c r="FV270" s="568"/>
      <c r="FW270" s="568"/>
      <c r="FX270" s="568"/>
      <c r="FY270" s="568"/>
      <c r="FZ270" s="568"/>
      <c r="GA270" s="568"/>
      <c r="GB270" s="568"/>
      <c r="GC270" s="568"/>
      <c r="GD270" s="568"/>
      <c r="GE270" s="568"/>
      <c r="GF270" s="568"/>
      <c r="GG270" s="568"/>
      <c r="GH270" s="568"/>
      <c r="GI270" s="568"/>
      <c r="GJ270" s="568"/>
      <c r="GK270" s="568"/>
      <c r="GL270" s="568"/>
      <c r="GM270" s="568"/>
      <c r="GN270" s="568"/>
      <c r="GO270" s="568"/>
      <c r="GP270" s="568"/>
      <c r="GQ270" s="568"/>
      <c r="GR270" s="568"/>
      <c r="GS270" s="568"/>
      <c r="GT270" s="568"/>
      <c r="GU270" s="568"/>
      <c r="GV270" s="568"/>
      <c r="GW270" s="568"/>
      <c r="GX270" s="568"/>
      <c r="GY270" s="568"/>
      <c r="GZ270" s="568"/>
      <c r="HA270" s="568"/>
      <c r="HB270" s="568"/>
      <c r="HC270" s="568"/>
      <c r="HD270" s="568"/>
      <c r="HE270" s="568"/>
      <c r="HF270" s="568"/>
      <c r="HG270" s="568"/>
      <c r="HH270" s="568"/>
      <c r="HI270" s="568"/>
      <c r="HJ270" s="568"/>
      <c r="HK270" s="568"/>
      <c r="HL270" s="568"/>
      <c r="HM270" s="568"/>
      <c r="HN270" s="568"/>
      <c r="HO270" s="568"/>
      <c r="HP270" s="568"/>
      <c r="HQ270" s="568"/>
      <c r="HR270" s="568"/>
      <c r="HS270" s="568"/>
      <c r="HT270" s="568"/>
      <c r="HU270" s="568"/>
    </row>
    <row r="271" spans="2:229" s="578" customFormat="1">
      <c r="B271" s="591"/>
      <c r="AL271" s="568"/>
      <c r="AM271" s="568"/>
      <c r="AN271" s="568"/>
      <c r="AO271" s="568"/>
      <c r="AP271" s="568"/>
      <c r="AQ271" s="568"/>
      <c r="AR271" s="568"/>
      <c r="AS271" s="568"/>
      <c r="AT271" s="568"/>
      <c r="AU271" s="568"/>
      <c r="AV271" s="568"/>
      <c r="AW271" s="568"/>
      <c r="AX271" s="568"/>
      <c r="AY271" s="568"/>
      <c r="AZ271" s="568"/>
      <c r="BA271" s="568"/>
      <c r="BB271" s="568"/>
      <c r="BC271" s="568"/>
      <c r="BD271" s="568"/>
      <c r="BE271" s="568"/>
      <c r="BF271" s="568"/>
      <c r="BG271" s="568"/>
      <c r="BH271" s="568"/>
      <c r="BI271" s="568"/>
      <c r="BJ271" s="568"/>
      <c r="BK271" s="568"/>
      <c r="BL271" s="568"/>
      <c r="BM271" s="568"/>
      <c r="BN271" s="568"/>
      <c r="BO271" s="568"/>
      <c r="BP271" s="568"/>
      <c r="BQ271" s="568"/>
      <c r="BR271" s="568"/>
      <c r="BS271" s="568"/>
      <c r="BT271" s="568"/>
      <c r="BU271" s="568"/>
      <c r="BV271" s="568"/>
      <c r="BW271" s="568"/>
      <c r="BX271" s="568"/>
      <c r="BY271" s="568"/>
      <c r="BZ271" s="568"/>
      <c r="CA271" s="568"/>
      <c r="CB271" s="568"/>
      <c r="CC271" s="568"/>
      <c r="CD271" s="568"/>
      <c r="CE271" s="568"/>
      <c r="CF271" s="568"/>
      <c r="CG271" s="568"/>
      <c r="CH271" s="568"/>
      <c r="CI271" s="568"/>
      <c r="CJ271" s="568"/>
      <c r="CK271" s="568"/>
      <c r="CL271" s="568"/>
      <c r="CM271" s="568"/>
      <c r="CN271" s="568"/>
      <c r="CO271" s="568"/>
      <c r="CP271" s="568"/>
      <c r="CQ271" s="568"/>
      <c r="CR271" s="568"/>
      <c r="CS271" s="568"/>
      <c r="CT271" s="568"/>
      <c r="CU271" s="568"/>
      <c r="CV271" s="568"/>
      <c r="CW271" s="568"/>
      <c r="CX271" s="568"/>
      <c r="CY271" s="568"/>
      <c r="CZ271" s="568"/>
      <c r="DA271" s="568"/>
      <c r="DB271" s="568"/>
      <c r="DC271" s="568"/>
      <c r="DD271" s="568"/>
      <c r="DE271" s="568"/>
      <c r="DF271" s="568"/>
      <c r="DG271" s="568"/>
      <c r="DH271" s="568"/>
      <c r="DI271" s="568"/>
      <c r="DJ271" s="568"/>
      <c r="DK271" s="568"/>
      <c r="DL271" s="568"/>
      <c r="DM271" s="568"/>
      <c r="DN271" s="568"/>
      <c r="DO271" s="568"/>
      <c r="DP271" s="568"/>
      <c r="DQ271" s="568"/>
      <c r="DR271" s="568"/>
      <c r="DS271" s="568"/>
      <c r="DT271" s="568"/>
      <c r="DU271" s="568"/>
      <c r="DV271" s="568"/>
      <c r="DW271" s="568"/>
      <c r="DX271" s="568"/>
      <c r="DY271" s="568"/>
      <c r="DZ271" s="568"/>
      <c r="EA271" s="568"/>
      <c r="EB271" s="568"/>
      <c r="EC271" s="568"/>
      <c r="ED271" s="568"/>
      <c r="EE271" s="568"/>
      <c r="EF271" s="568"/>
      <c r="EG271" s="568"/>
      <c r="EH271" s="568"/>
      <c r="EI271" s="568"/>
      <c r="EJ271" s="568"/>
      <c r="EK271" s="568"/>
      <c r="EL271" s="568"/>
      <c r="EM271" s="568"/>
      <c r="EN271" s="568"/>
      <c r="EO271" s="568"/>
      <c r="EP271" s="568"/>
      <c r="EQ271" s="568"/>
      <c r="ER271" s="568"/>
      <c r="ES271" s="568"/>
      <c r="ET271" s="568"/>
      <c r="EU271" s="568"/>
      <c r="EV271" s="568"/>
      <c r="EW271" s="568"/>
      <c r="EX271" s="568"/>
      <c r="EY271" s="568"/>
      <c r="EZ271" s="568"/>
      <c r="FA271" s="568"/>
      <c r="FB271" s="568"/>
      <c r="FC271" s="568"/>
      <c r="FD271" s="568"/>
      <c r="FE271" s="568"/>
      <c r="FF271" s="568"/>
      <c r="FG271" s="568"/>
      <c r="FH271" s="568"/>
      <c r="FI271" s="568"/>
      <c r="FJ271" s="568"/>
      <c r="FK271" s="568"/>
      <c r="FL271" s="568"/>
      <c r="FM271" s="568"/>
      <c r="FN271" s="568"/>
      <c r="FO271" s="568"/>
      <c r="FP271" s="568"/>
      <c r="FQ271" s="568"/>
      <c r="FR271" s="568"/>
      <c r="FS271" s="568"/>
      <c r="FT271" s="568"/>
      <c r="FU271" s="568"/>
      <c r="FV271" s="568"/>
      <c r="FW271" s="568"/>
      <c r="FX271" s="568"/>
      <c r="FY271" s="568"/>
      <c r="FZ271" s="568"/>
      <c r="GA271" s="568"/>
      <c r="GB271" s="568"/>
      <c r="GC271" s="568"/>
      <c r="GD271" s="568"/>
      <c r="GE271" s="568"/>
      <c r="GF271" s="568"/>
      <c r="GG271" s="568"/>
      <c r="GH271" s="568"/>
      <c r="GI271" s="568"/>
      <c r="GJ271" s="568"/>
      <c r="GK271" s="568"/>
      <c r="GL271" s="568"/>
      <c r="GM271" s="568"/>
      <c r="GN271" s="568"/>
      <c r="GO271" s="568"/>
      <c r="GP271" s="568"/>
      <c r="GQ271" s="568"/>
      <c r="GR271" s="568"/>
      <c r="GS271" s="568"/>
      <c r="GT271" s="568"/>
      <c r="GU271" s="568"/>
      <c r="GV271" s="568"/>
      <c r="GW271" s="568"/>
      <c r="GX271" s="568"/>
      <c r="GY271" s="568"/>
      <c r="GZ271" s="568"/>
      <c r="HA271" s="568"/>
      <c r="HB271" s="568"/>
      <c r="HC271" s="568"/>
      <c r="HD271" s="568"/>
      <c r="HE271" s="568"/>
      <c r="HF271" s="568"/>
      <c r="HG271" s="568"/>
      <c r="HH271" s="568"/>
      <c r="HI271" s="568"/>
      <c r="HJ271" s="568"/>
      <c r="HK271" s="568"/>
      <c r="HL271" s="568"/>
      <c r="HM271" s="568"/>
      <c r="HN271" s="568"/>
      <c r="HO271" s="568"/>
      <c r="HP271" s="568"/>
      <c r="HQ271" s="568"/>
      <c r="HR271" s="568"/>
      <c r="HS271" s="568"/>
      <c r="HT271" s="568"/>
      <c r="HU271" s="568"/>
    </row>
    <row r="272" spans="2:229" s="578" customFormat="1">
      <c r="B272" s="591"/>
      <c r="AL272" s="568"/>
      <c r="AM272" s="568"/>
      <c r="AN272" s="568"/>
      <c r="AO272" s="568"/>
      <c r="AP272" s="568"/>
      <c r="AQ272" s="568"/>
      <c r="AR272" s="568"/>
      <c r="AS272" s="568"/>
      <c r="AT272" s="568"/>
      <c r="AU272" s="568"/>
      <c r="AV272" s="568"/>
      <c r="AW272" s="568"/>
      <c r="AX272" s="568"/>
      <c r="AY272" s="568"/>
      <c r="AZ272" s="568"/>
      <c r="BA272" s="568"/>
      <c r="BB272" s="568"/>
      <c r="BC272" s="568"/>
      <c r="BD272" s="568"/>
      <c r="BE272" s="568"/>
      <c r="BF272" s="568"/>
      <c r="BG272" s="568"/>
      <c r="BH272" s="568"/>
      <c r="BI272" s="568"/>
      <c r="BJ272" s="568"/>
      <c r="BK272" s="568"/>
      <c r="BL272" s="568"/>
      <c r="BM272" s="568"/>
      <c r="BN272" s="568"/>
      <c r="BO272" s="568"/>
      <c r="BP272" s="568"/>
      <c r="BQ272" s="568"/>
      <c r="BR272" s="568"/>
      <c r="BS272" s="568"/>
      <c r="BT272" s="568"/>
      <c r="BU272" s="568"/>
      <c r="BV272" s="568"/>
      <c r="BW272" s="568"/>
      <c r="BX272" s="568"/>
      <c r="BY272" s="568"/>
      <c r="BZ272" s="568"/>
      <c r="CA272" s="568"/>
      <c r="CB272" s="568"/>
      <c r="CC272" s="568"/>
      <c r="CD272" s="568"/>
      <c r="CE272" s="568"/>
      <c r="CF272" s="568"/>
      <c r="CG272" s="568"/>
      <c r="CH272" s="568"/>
      <c r="CI272" s="568"/>
      <c r="CJ272" s="568"/>
      <c r="CK272" s="568"/>
      <c r="CL272" s="568"/>
      <c r="CM272" s="568"/>
      <c r="CN272" s="568"/>
      <c r="CO272" s="568"/>
      <c r="CP272" s="568"/>
      <c r="CQ272" s="568"/>
      <c r="CR272" s="568"/>
      <c r="CS272" s="568"/>
      <c r="CT272" s="568"/>
      <c r="CU272" s="568"/>
      <c r="CV272" s="568"/>
      <c r="CW272" s="568"/>
      <c r="CX272" s="568"/>
      <c r="CY272" s="568"/>
      <c r="CZ272" s="568"/>
      <c r="DA272" s="568"/>
      <c r="DB272" s="568"/>
      <c r="DC272" s="568"/>
      <c r="DD272" s="568"/>
      <c r="DE272" s="568"/>
      <c r="DF272" s="568"/>
      <c r="DG272" s="568"/>
      <c r="DH272" s="568"/>
      <c r="DI272" s="568"/>
      <c r="DJ272" s="568"/>
      <c r="DK272" s="568"/>
      <c r="DL272" s="568"/>
      <c r="DM272" s="568"/>
      <c r="DN272" s="568"/>
      <c r="DO272" s="568"/>
      <c r="DP272" s="568"/>
      <c r="DQ272" s="568"/>
      <c r="DR272" s="568"/>
      <c r="DS272" s="568"/>
      <c r="DT272" s="568"/>
      <c r="DU272" s="568"/>
      <c r="DV272" s="568"/>
      <c r="DW272" s="568"/>
      <c r="DX272" s="568"/>
      <c r="DY272" s="568"/>
      <c r="DZ272" s="568"/>
      <c r="EA272" s="568"/>
      <c r="EB272" s="568"/>
      <c r="EC272" s="568"/>
      <c r="ED272" s="568"/>
      <c r="EE272" s="568"/>
      <c r="EF272" s="568"/>
      <c r="EG272" s="568"/>
      <c r="EH272" s="568"/>
      <c r="EI272" s="568"/>
      <c r="EJ272" s="568"/>
      <c r="EK272" s="568"/>
      <c r="EL272" s="568"/>
      <c r="EM272" s="568"/>
      <c r="EN272" s="568"/>
      <c r="EO272" s="568"/>
      <c r="EP272" s="568"/>
      <c r="EQ272" s="568"/>
      <c r="ER272" s="568"/>
      <c r="ES272" s="568"/>
      <c r="ET272" s="568"/>
      <c r="EU272" s="568"/>
      <c r="EV272" s="568"/>
      <c r="EW272" s="568"/>
      <c r="EX272" s="568"/>
      <c r="EY272" s="568"/>
      <c r="EZ272" s="568"/>
      <c r="FA272" s="568"/>
      <c r="FB272" s="568"/>
      <c r="FC272" s="568"/>
      <c r="FD272" s="568"/>
      <c r="FE272" s="568"/>
      <c r="FF272" s="568"/>
      <c r="FG272" s="568"/>
      <c r="FH272" s="568"/>
      <c r="FI272" s="568"/>
      <c r="FJ272" s="568"/>
      <c r="FK272" s="568"/>
      <c r="FL272" s="568"/>
      <c r="FM272" s="568"/>
      <c r="FN272" s="568"/>
      <c r="FO272" s="568"/>
      <c r="FP272" s="568"/>
      <c r="FQ272" s="568"/>
      <c r="FR272" s="568"/>
      <c r="FS272" s="568"/>
      <c r="FT272" s="568"/>
      <c r="FU272" s="568"/>
      <c r="FV272" s="568"/>
      <c r="FW272" s="568"/>
      <c r="FX272" s="568"/>
      <c r="FY272" s="568"/>
      <c r="FZ272" s="568"/>
      <c r="GA272" s="568"/>
      <c r="GB272" s="568"/>
      <c r="GC272" s="568"/>
      <c r="GD272" s="568"/>
      <c r="GE272" s="568"/>
      <c r="GF272" s="568"/>
      <c r="GG272" s="568"/>
      <c r="GH272" s="568"/>
      <c r="GI272" s="568"/>
      <c r="GJ272" s="568"/>
      <c r="GK272" s="568"/>
      <c r="GL272" s="568"/>
      <c r="GM272" s="568"/>
      <c r="GN272" s="568"/>
      <c r="GO272" s="568"/>
      <c r="GP272" s="568"/>
      <c r="GQ272" s="568"/>
      <c r="GR272" s="568"/>
      <c r="GS272" s="568"/>
      <c r="GT272" s="568"/>
      <c r="GU272" s="568"/>
      <c r="GV272" s="568"/>
      <c r="GW272" s="568"/>
      <c r="GX272" s="568"/>
      <c r="GY272" s="568"/>
      <c r="GZ272" s="568"/>
      <c r="HA272" s="568"/>
      <c r="HB272" s="568"/>
      <c r="HC272" s="568"/>
      <c r="HD272" s="568"/>
      <c r="HE272" s="568"/>
      <c r="HF272" s="568"/>
      <c r="HG272" s="568"/>
      <c r="HH272" s="568"/>
      <c r="HI272" s="568"/>
      <c r="HJ272" s="568"/>
      <c r="HK272" s="568"/>
      <c r="HL272" s="568"/>
      <c r="HM272" s="568"/>
      <c r="HN272" s="568"/>
      <c r="HO272" s="568"/>
      <c r="HP272" s="568"/>
      <c r="HQ272" s="568"/>
      <c r="HR272" s="568"/>
      <c r="HS272" s="568"/>
      <c r="HT272" s="568"/>
      <c r="HU272" s="568"/>
    </row>
    <row r="273" spans="2:229" s="578" customFormat="1">
      <c r="B273" s="591"/>
      <c r="AL273" s="568"/>
      <c r="AM273" s="568"/>
      <c r="AN273" s="568"/>
      <c r="AO273" s="568"/>
      <c r="AP273" s="568"/>
      <c r="AQ273" s="568"/>
      <c r="AR273" s="568"/>
      <c r="AS273" s="568"/>
      <c r="AT273" s="568"/>
      <c r="AU273" s="568"/>
      <c r="AV273" s="568"/>
      <c r="AW273" s="568"/>
      <c r="AX273" s="568"/>
      <c r="AY273" s="568"/>
      <c r="AZ273" s="568"/>
      <c r="BA273" s="568"/>
      <c r="BB273" s="568"/>
      <c r="BC273" s="568"/>
      <c r="BD273" s="568"/>
      <c r="BE273" s="568"/>
      <c r="BF273" s="568"/>
      <c r="BG273" s="568"/>
      <c r="BH273" s="568"/>
      <c r="BI273" s="568"/>
      <c r="BJ273" s="568"/>
      <c r="BK273" s="568"/>
      <c r="BL273" s="568"/>
      <c r="BM273" s="568"/>
      <c r="BN273" s="568"/>
      <c r="BO273" s="568"/>
      <c r="BP273" s="568"/>
      <c r="BQ273" s="568"/>
      <c r="BR273" s="568"/>
      <c r="BS273" s="568"/>
      <c r="BT273" s="568"/>
      <c r="BU273" s="568"/>
      <c r="BV273" s="568"/>
      <c r="BW273" s="568"/>
      <c r="BX273" s="568"/>
      <c r="BY273" s="568"/>
      <c r="BZ273" s="568"/>
      <c r="CA273" s="568"/>
      <c r="CB273" s="568"/>
      <c r="CC273" s="568"/>
      <c r="CD273" s="568"/>
      <c r="CE273" s="568"/>
      <c r="CF273" s="568"/>
      <c r="CG273" s="568"/>
      <c r="CH273" s="568"/>
      <c r="CI273" s="568"/>
      <c r="CJ273" s="568"/>
      <c r="CK273" s="568"/>
      <c r="CL273" s="568"/>
      <c r="CM273" s="568"/>
      <c r="CN273" s="568"/>
      <c r="CO273" s="568"/>
      <c r="CP273" s="568"/>
      <c r="CQ273" s="568"/>
      <c r="CR273" s="568"/>
      <c r="CS273" s="568"/>
      <c r="CT273" s="568"/>
      <c r="CU273" s="568"/>
      <c r="CV273" s="568"/>
      <c r="CW273" s="568"/>
      <c r="CX273" s="568"/>
      <c r="CY273" s="568"/>
      <c r="CZ273" s="568"/>
      <c r="DA273" s="568"/>
      <c r="DB273" s="568"/>
      <c r="DC273" s="568"/>
      <c r="DD273" s="568"/>
      <c r="DE273" s="568"/>
      <c r="DF273" s="568"/>
      <c r="DG273" s="568"/>
      <c r="DH273" s="568"/>
      <c r="DI273" s="568"/>
      <c r="DJ273" s="568"/>
      <c r="DK273" s="568"/>
      <c r="DL273" s="568"/>
      <c r="DM273" s="568"/>
      <c r="DN273" s="568"/>
      <c r="DO273" s="568"/>
      <c r="DP273" s="568"/>
      <c r="DQ273" s="568"/>
      <c r="DR273" s="568"/>
      <c r="DS273" s="568"/>
      <c r="DT273" s="568"/>
      <c r="DU273" s="568"/>
      <c r="DV273" s="568"/>
      <c r="DW273" s="568"/>
      <c r="DX273" s="568"/>
      <c r="DY273" s="568"/>
      <c r="DZ273" s="568"/>
      <c r="EA273" s="568"/>
      <c r="EB273" s="568"/>
      <c r="EC273" s="568"/>
      <c r="ED273" s="568"/>
      <c r="EE273" s="568"/>
      <c r="EF273" s="568"/>
      <c r="EG273" s="568"/>
      <c r="EH273" s="568"/>
      <c r="EI273" s="568"/>
      <c r="EJ273" s="568"/>
      <c r="EK273" s="568"/>
      <c r="EL273" s="568"/>
      <c r="EM273" s="568"/>
      <c r="EN273" s="568"/>
      <c r="EO273" s="568"/>
      <c r="EP273" s="568"/>
      <c r="EQ273" s="568"/>
      <c r="ER273" s="568"/>
      <c r="ES273" s="568"/>
      <c r="ET273" s="568"/>
      <c r="EU273" s="568"/>
      <c r="EV273" s="568"/>
      <c r="EW273" s="568"/>
      <c r="EX273" s="568"/>
      <c r="EY273" s="568"/>
      <c r="EZ273" s="568"/>
      <c r="FA273" s="568"/>
      <c r="FB273" s="568"/>
      <c r="FC273" s="568"/>
      <c r="FD273" s="568"/>
      <c r="FE273" s="568"/>
      <c r="FF273" s="568"/>
      <c r="FG273" s="568"/>
      <c r="FH273" s="568"/>
      <c r="FI273" s="568"/>
      <c r="FJ273" s="568"/>
      <c r="FK273" s="568"/>
      <c r="FL273" s="568"/>
      <c r="FM273" s="568"/>
      <c r="FN273" s="568"/>
      <c r="FO273" s="568"/>
      <c r="FP273" s="568"/>
      <c r="FQ273" s="568"/>
      <c r="FR273" s="568"/>
      <c r="FS273" s="568"/>
      <c r="FT273" s="568"/>
      <c r="FU273" s="568"/>
      <c r="FV273" s="568"/>
      <c r="FW273" s="568"/>
      <c r="FX273" s="568"/>
      <c r="FY273" s="568"/>
      <c r="FZ273" s="568"/>
      <c r="GA273" s="568"/>
      <c r="GB273" s="568"/>
      <c r="GC273" s="568"/>
      <c r="GD273" s="568"/>
      <c r="GE273" s="568"/>
      <c r="GF273" s="568"/>
      <c r="GG273" s="568"/>
      <c r="GH273" s="568"/>
      <c r="GI273" s="568"/>
      <c r="GJ273" s="568"/>
      <c r="GK273" s="568"/>
      <c r="GL273" s="568"/>
      <c r="GM273" s="568"/>
      <c r="GN273" s="568"/>
      <c r="GO273" s="568"/>
      <c r="GP273" s="568"/>
      <c r="GQ273" s="568"/>
      <c r="GR273" s="568"/>
      <c r="GS273" s="568"/>
      <c r="GT273" s="568"/>
      <c r="GU273" s="568"/>
      <c r="GV273" s="568"/>
      <c r="GW273" s="568"/>
      <c r="GX273" s="568"/>
      <c r="GY273" s="568"/>
      <c r="GZ273" s="568"/>
      <c r="HA273" s="568"/>
      <c r="HB273" s="568"/>
      <c r="HC273" s="568"/>
      <c r="HD273" s="568"/>
      <c r="HE273" s="568"/>
      <c r="HF273" s="568"/>
      <c r="HG273" s="568"/>
      <c r="HH273" s="568"/>
      <c r="HI273" s="568"/>
      <c r="HJ273" s="568"/>
      <c r="HK273" s="568"/>
      <c r="HL273" s="568"/>
      <c r="HM273" s="568"/>
      <c r="HN273" s="568"/>
      <c r="HO273" s="568"/>
      <c r="HP273" s="568"/>
      <c r="HQ273" s="568"/>
      <c r="HR273" s="568"/>
      <c r="HS273" s="568"/>
      <c r="HT273" s="568"/>
      <c r="HU273" s="568"/>
    </row>
    <row r="274" spans="2:229" s="578" customFormat="1">
      <c r="B274" s="591"/>
      <c r="AL274" s="568"/>
      <c r="AM274" s="568"/>
      <c r="AN274" s="568"/>
      <c r="AO274" s="568"/>
      <c r="AP274" s="568"/>
      <c r="AQ274" s="568"/>
      <c r="AR274" s="568"/>
      <c r="AS274" s="568"/>
      <c r="AT274" s="568"/>
      <c r="AU274" s="568"/>
      <c r="AV274" s="568"/>
      <c r="AW274" s="568"/>
      <c r="AX274" s="568"/>
      <c r="AY274" s="568"/>
      <c r="AZ274" s="568"/>
      <c r="BA274" s="568"/>
      <c r="BB274" s="568"/>
      <c r="BC274" s="568"/>
      <c r="BD274" s="568"/>
      <c r="BE274" s="568"/>
      <c r="BF274" s="568"/>
      <c r="BG274" s="568"/>
      <c r="BH274" s="568"/>
      <c r="BI274" s="568"/>
      <c r="BJ274" s="568"/>
      <c r="BK274" s="568"/>
      <c r="BL274" s="568"/>
      <c r="BM274" s="568"/>
      <c r="BN274" s="568"/>
      <c r="BO274" s="568"/>
      <c r="BP274" s="568"/>
      <c r="BQ274" s="568"/>
      <c r="BR274" s="568"/>
      <c r="BS274" s="568"/>
      <c r="BT274" s="568"/>
      <c r="BU274" s="568"/>
      <c r="BV274" s="568"/>
      <c r="BW274" s="568"/>
      <c r="BX274" s="568"/>
      <c r="BY274" s="568"/>
      <c r="BZ274" s="568"/>
      <c r="CA274" s="568"/>
      <c r="CB274" s="568"/>
      <c r="CC274" s="568"/>
      <c r="CD274" s="568"/>
      <c r="CE274" s="568"/>
      <c r="CF274" s="568"/>
      <c r="CG274" s="568"/>
      <c r="CH274" s="568"/>
      <c r="CI274" s="568"/>
      <c r="CJ274" s="568"/>
      <c r="CK274" s="568"/>
      <c r="CL274" s="568"/>
      <c r="CM274" s="568"/>
      <c r="CN274" s="568"/>
      <c r="CO274" s="568"/>
      <c r="CP274" s="568"/>
      <c r="CQ274" s="568"/>
      <c r="CR274" s="568"/>
      <c r="CS274" s="568"/>
      <c r="CT274" s="568"/>
      <c r="CU274" s="568"/>
      <c r="CV274" s="568"/>
      <c r="CW274" s="568"/>
      <c r="CX274" s="568"/>
      <c r="CY274" s="568"/>
      <c r="CZ274" s="568"/>
      <c r="DA274" s="568"/>
      <c r="DB274" s="568"/>
      <c r="DC274" s="568"/>
      <c r="DD274" s="568"/>
      <c r="DE274" s="568"/>
      <c r="DF274" s="568"/>
      <c r="DG274" s="568"/>
      <c r="DH274" s="568"/>
      <c r="DI274" s="568"/>
      <c r="DJ274" s="568"/>
      <c r="DK274" s="568"/>
      <c r="DL274" s="568"/>
      <c r="DM274" s="568"/>
      <c r="DN274" s="568"/>
      <c r="DO274" s="568"/>
      <c r="DP274" s="568"/>
      <c r="DQ274" s="568"/>
      <c r="DR274" s="568"/>
      <c r="DS274" s="568"/>
      <c r="DT274" s="568"/>
      <c r="DU274" s="568"/>
      <c r="DV274" s="568"/>
      <c r="DW274" s="568"/>
      <c r="DX274" s="568"/>
      <c r="DY274" s="568"/>
      <c r="DZ274" s="568"/>
      <c r="EA274" s="568"/>
      <c r="EB274" s="568"/>
      <c r="EC274" s="568"/>
      <c r="ED274" s="568"/>
      <c r="EE274" s="568"/>
      <c r="EF274" s="568"/>
      <c r="EG274" s="568"/>
      <c r="EH274" s="568"/>
      <c r="EI274" s="568"/>
      <c r="EJ274" s="568"/>
      <c r="EK274" s="568"/>
      <c r="EL274" s="568"/>
      <c r="EM274" s="568"/>
      <c r="EN274" s="568"/>
      <c r="EO274" s="568"/>
      <c r="EP274" s="568"/>
      <c r="EQ274" s="568"/>
      <c r="ER274" s="568"/>
      <c r="ES274" s="568"/>
      <c r="ET274" s="568"/>
      <c r="EU274" s="568"/>
      <c r="EV274" s="568"/>
      <c r="EW274" s="568"/>
      <c r="EX274" s="568"/>
      <c r="EY274" s="568"/>
      <c r="EZ274" s="568"/>
      <c r="FA274" s="568"/>
      <c r="FB274" s="568"/>
      <c r="FC274" s="568"/>
      <c r="FD274" s="568"/>
      <c r="FE274" s="568"/>
      <c r="FF274" s="568"/>
      <c r="FG274" s="568"/>
      <c r="FH274" s="568"/>
      <c r="FI274" s="568"/>
      <c r="FJ274" s="568"/>
      <c r="FK274" s="568"/>
      <c r="FL274" s="568"/>
      <c r="FM274" s="568"/>
      <c r="FN274" s="568"/>
      <c r="FO274" s="568"/>
      <c r="FP274" s="568"/>
      <c r="FQ274" s="568"/>
      <c r="FR274" s="568"/>
      <c r="FS274" s="568"/>
      <c r="FT274" s="568"/>
      <c r="FU274" s="568"/>
      <c r="FV274" s="568"/>
      <c r="FW274" s="568"/>
      <c r="FX274" s="568"/>
      <c r="FY274" s="568"/>
      <c r="FZ274" s="568"/>
      <c r="GA274" s="568"/>
      <c r="GB274" s="568"/>
      <c r="GC274" s="568"/>
      <c r="GD274" s="568"/>
      <c r="GE274" s="568"/>
      <c r="GF274" s="568"/>
      <c r="GG274" s="568"/>
      <c r="GH274" s="568"/>
      <c r="GI274" s="568"/>
      <c r="GJ274" s="568"/>
      <c r="GK274" s="568"/>
      <c r="GL274" s="568"/>
      <c r="GM274" s="568"/>
      <c r="GN274" s="568"/>
      <c r="GO274" s="568"/>
      <c r="GP274" s="568"/>
      <c r="GQ274" s="568"/>
      <c r="GR274" s="568"/>
      <c r="GS274" s="568"/>
      <c r="GT274" s="568"/>
      <c r="GU274" s="568"/>
      <c r="GV274" s="568"/>
      <c r="GW274" s="568"/>
      <c r="GX274" s="568"/>
      <c r="GY274" s="568"/>
      <c r="GZ274" s="568"/>
      <c r="HA274" s="568"/>
      <c r="HB274" s="568"/>
      <c r="HC274" s="568"/>
      <c r="HD274" s="568"/>
      <c r="HE274" s="568"/>
      <c r="HF274" s="568"/>
      <c r="HG274" s="568"/>
      <c r="HH274" s="568"/>
      <c r="HI274" s="568"/>
      <c r="HJ274" s="568"/>
      <c r="HK274" s="568"/>
      <c r="HL274" s="568"/>
      <c r="HM274" s="568"/>
      <c r="HN274" s="568"/>
      <c r="HO274" s="568"/>
      <c r="HP274" s="568"/>
      <c r="HQ274" s="568"/>
      <c r="HR274" s="568"/>
      <c r="HS274" s="568"/>
      <c r="HT274" s="568"/>
      <c r="HU274" s="568"/>
    </row>
    <row r="275" spans="2:229" s="578" customFormat="1">
      <c r="B275" s="591"/>
      <c r="AL275" s="568"/>
      <c r="AM275" s="568"/>
      <c r="AN275" s="568"/>
      <c r="AO275" s="568"/>
      <c r="AP275" s="568"/>
      <c r="AQ275" s="568"/>
      <c r="AR275" s="568"/>
      <c r="AS275" s="568"/>
      <c r="AT275" s="568"/>
      <c r="AU275" s="568"/>
      <c r="AV275" s="568"/>
      <c r="AW275" s="568"/>
      <c r="AX275" s="568"/>
      <c r="AY275" s="568"/>
      <c r="AZ275" s="568"/>
      <c r="BA275" s="568"/>
      <c r="BB275" s="568"/>
      <c r="BC275" s="568"/>
      <c r="BD275" s="568"/>
      <c r="BE275" s="568"/>
      <c r="BF275" s="568"/>
      <c r="BG275" s="568"/>
      <c r="BH275" s="568"/>
      <c r="BI275" s="568"/>
      <c r="BJ275" s="568"/>
      <c r="BK275" s="568"/>
      <c r="BL275" s="568"/>
      <c r="BM275" s="568"/>
      <c r="BN275" s="568"/>
      <c r="BO275" s="568"/>
      <c r="BP275" s="568"/>
      <c r="BQ275" s="568"/>
      <c r="BR275" s="568"/>
      <c r="BS275" s="568"/>
      <c r="BT275" s="568"/>
      <c r="BU275" s="568"/>
      <c r="BV275" s="568"/>
      <c r="BW275" s="568"/>
      <c r="BX275" s="568"/>
      <c r="BY275" s="568"/>
      <c r="BZ275" s="568"/>
      <c r="CA275" s="568"/>
      <c r="CB275" s="568"/>
      <c r="CC275" s="568"/>
      <c r="CD275" s="568"/>
      <c r="CE275" s="568"/>
      <c r="CF275" s="568"/>
      <c r="CG275" s="568"/>
      <c r="CH275" s="568"/>
      <c r="CI275" s="568"/>
      <c r="CJ275" s="568"/>
      <c r="CK275" s="568"/>
      <c r="CL275" s="568"/>
      <c r="CM275" s="568"/>
      <c r="CN275" s="568"/>
      <c r="CO275" s="568"/>
      <c r="CP275" s="568"/>
      <c r="CQ275" s="568"/>
      <c r="CR275" s="568"/>
      <c r="CS275" s="568"/>
      <c r="CT275" s="568"/>
      <c r="CU275" s="568"/>
      <c r="CV275" s="568"/>
      <c r="CW275" s="568"/>
      <c r="CX275" s="568"/>
      <c r="CY275" s="568"/>
      <c r="CZ275" s="568"/>
      <c r="DA275" s="568"/>
      <c r="DB275" s="568"/>
      <c r="DC275" s="568"/>
      <c r="DD275" s="568"/>
      <c r="DE275" s="568"/>
      <c r="DF275" s="568"/>
      <c r="DG275" s="568"/>
      <c r="DH275" s="568"/>
      <c r="DI275" s="568"/>
      <c r="DJ275" s="568"/>
      <c r="DK275" s="568"/>
      <c r="DL275" s="568"/>
      <c r="DM275" s="568"/>
      <c r="DN275" s="568"/>
      <c r="DO275" s="568"/>
      <c r="DP275" s="568"/>
      <c r="DQ275" s="568"/>
      <c r="DR275" s="568"/>
      <c r="DS275" s="568"/>
      <c r="DT275" s="568"/>
      <c r="DU275" s="568"/>
      <c r="DV275" s="568"/>
      <c r="DW275" s="568"/>
      <c r="DX275" s="568"/>
      <c r="DY275" s="568"/>
      <c r="DZ275" s="568"/>
      <c r="EA275" s="568"/>
      <c r="EB275" s="568"/>
      <c r="EC275" s="568"/>
      <c r="ED275" s="568"/>
      <c r="EE275" s="568"/>
      <c r="EF275" s="568"/>
      <c r="EG275" s="568"/>
      <c r="EH275" s="568"/>
      <c r="EI275" s="568"/>
      <c r="EJ275" s="568"/>
      <c r="EK275" s="568"/>
      <c r="EL275" s="568"/>
      <c r="EM275" s="568"/>
      <c r="EN275" s="568"/>
      <c r="EO275" s="568"/>
      <c r="EP275" s="568"/>
      <c r="EQ275" s="568"/>
      <c r="ER275" s="568"/>
      <c r="ES275" s="568"/>
      <c r="ET275" s="568"/>
      <c r="EU275" s="568"/>
      <c r="EV275" s="568"/>
      <c r="EW275" s="568"/>
      <c r="EX275" s="568"/>
      <c r="EY275" s="568"/>
      <c r="EZ275" s="568"/>
      <c r="FA275" s="568"/>
      <c r="FB275" s="568"/>
      <c r="FC275" s="568"/>
      <c r="FD275" s="568"/>
      <c r="FE275" s="568"/>
      <c r="FF275" s="568"/>
      <c r="FG275" s="568"/>
      <c r="FH275" s="568"/>
      <c r="FI275" s="568"/>
      <c r="FJ275" s="568"/>
      <c r="FK275" s="568"/>
      <c r="FL275" s="568"/>
      <c r="FM275" s="568"/>
      <c r="FN275" s="568"/>
      <c r="FO275" s="568"/>
      <c r="FP275" s="568"/>
      <c r="FQ275" s="568"/>
      <c r="FR275" s="568"/>
      <c r="FS275" s="568"/>
      <c r="FT275" s="568"/>
      <c r="FU275" s="568"/>
      <c r="FV275" s="568"/>
      <c r="FW275" s="568"/>
      <c r="FX275" s="568"/>
      <c r="FY275" s="568"/>
      <c r="FZ275" s="568"/>
      <c r="GA275" s="568"/>
      <c r="GB275" s="568"/>
      <c r="GC275" s="568"/>
      <c r="GD275" s="568"/>
      <c r="GE275" s="568"/>
      <c r="GF275" s="568"/>
      <c r="GG275" s="568"/>
      <c r="GH275" s="568"/>
      <c r="GI275" s="568"/>
      <c r="GJ275" s="568"/>
      <c r="GK275" s="568"/>
      <c r="GL275" s="568"/>
      <c r="GM275" s="568"/>
      <c r="GN275" s="568"/>
      <c r="GO275" s="568"/>
      <c r="GP275" s="568"/>
      <c r="GQ275" s="568"/>
      <c r="GR275" s="568"/>
      <c r="GS275" s="568"/>
      <c r="GT275" s="568"/>
      <c r="GU275" s="568"/>
      <c r="GV275" s="568"/>
      <c r="GW275" s="568"/>
      <c r="GX275" s="568"/>
      <c r="GY275" s="568"/>
      <c r="GZ275" s="568"/>
      <c r="HA275" s="568"/>
      <c r="HB275" s="568"/>
      <c r="HC275" s="568"/>
      <c r="HD275" s="568"/>
      <c r="HE275" s="568"/>
      <c r="HF275" s="568"/>
      <c r="HG275" s="568"/>
      <c r="HH275" s="568"/>
      <c r="HI275" s="568"/>
      <c r="HJ275" s="568"/>
      <c r="HK275" s="568"/>
      <c r="HL275" s="568"/>
      <c r="HM275" s="568"/>
      <c r="HN275" s="568"/>
      <c r="HO275" s="568"/>
      <c r="HP275" s="568"/>
      <c r="HQ275" s="568"/>
      <c r="HR275" s="568"/>
      <c r="HS275" s="568"/>
      <c r="HT275" s="568"/>
      <c r="HU275" s="568"/>
    </row>
    <row r="276" spans="2:229" s="578" customFormat="1">
      <c r="B276" s="591"/>
      <c r="AL276" s="568"/>
      <c r="AM276" s="568"/>
      <c r="AN276" s="568"/>
      <c r="AO276" s="568"/>
      <c r="AP276" s="568"/>
      <c r="AQ276" s="568"/>
      <c r="AR276" s="568"/>
      <c r="AS276" s="568"/>
      <c r="AT276" s="568"/>
      <c r="AU276" s="568"/>
      <c r="AV276" s="568"/>
      <c r="AW276" s="568"/>
      <c r="AX276" s="568"/>
      <c r="AY276" s="568"/>
      <c r="AZ276" s="568"/>
      <c r="BA276" s="568"/>
      <c r="BB276" s="568"/>
      <c r="BC276" s="568"/>
      <c r="BD276" s="568"/>
      <c r="BE276" s="568"/>
      <c r="BF276" s="568"/>
      <c r="BG276" s="568"/>
      <c r="BH276" s="568"/>
      <c r="BI276" s="568"/>
      <c r="BJ276" s="568"/>
      <c r="BK276" s="568"/>
      <c r="BL276" s="568"/>
      <c r="BM276" s="568"/>
      <c r="BN276" s="568"/>
      <c r="BO276" s="568"/>
      <c r="BP276" s="568"/>
      <c r="BQ276" s="568"/>
      <c r="BR276" s="568"/>
      <c r="BS276" s="568"/>
      <c r="BT276" s="568"/>
      <c r="BU276" s="568"/>
      <c r="BV276" s="568"/>
      <c r="BW276" s="568"/>
      <c r="BX276" s="568"/>
      <c r="BY276" s="568"/>
      <c r="BZ276" s="568"/>
      <c r="CA276" s="568"/>
      <c r="CB276" s="568"/>
      <c r="CC276" s="568"/>
      <c r="CD276" s="568"/>
      <c r="CE276" s="568"/>
      <c r="CF276" s="568"/>
      <c r="CG276" s="568"/>
      <c r="CH276" s="568"/>
      <c r="CI276" s="568"/>
      <c r="CJ276" s="568"/>
      <c r="CK276" s="568"/>
      <c r="CL276" s="568"/>
      <c r="CM276" s="568"/>
      <c r="CN276" s="568"/>
      <c r="CO276" s="568"/>
      <c r="CP276" s="568"/>
      <c r="CQ276" s="568"/>
      <c r="CR276" s="568"/>
      <c r="CS276" s="568"/>
      <c r="CT276" s="568"/>
      <c r="CU276" s="568"/>
      <c r="CV276" s="568"/>
      <c r="CW276" s="568"/>
      <c r="CX276" s="568"/>
      <c r="CY276" s="568"/>
      <c r="CZ276" s="568"/>
      <c r="DA276" s="568"/>
      <c r="DB276" s="568"/>
      <c r="DC276" s="568"/>
      <c r="DD276" s="568"/>
      <c r="DE276" s="568"/>
      <c r="DF276" s="568"/>
      <c r="DG276" s="568"/>
      <c r="DH276" s="568"/>
      <c r="DI276" s="568"/>
      <c r="DJ276" s="568"/>
      <c r="DK276" s="568"/>
      <c r="DL276" s="568"/>
      <c r="DM276" s="568"/>
      <c r="DN276" s="568"/>
      <c r="DO276" s="568"/>
      <c r="DP276" s="568"/>
      <c r="DQ276" s="568"/>
      <c r="DR276" s="568"/>
      <c r="DS276" s="568"/>
      <c r="DT276" s="568"/>
      <c r="DU276" s="568"/>
      <c r="DV276" s="568"/>
      <c r="DW276" s="568"/>
      <c r="DX276" s="568"/>
      <c r="DY276" s="568"/>
      <c r="DZ276" s="568"/>
      <c r="EA276" s="568"/>
      <c r="EB276" s="568"/>
      <c r="EC276" s="568"/>
      <c r="ED276" s="568"/>
      <c r="EE276" s="568"/>
      <c r="EF276" s="568"/>
      <c r="EG276" s="568"/>
      <c r="EH276" s="568"/>
      <c r="EI276" s="568"/>
      <c r="EJ276" s="568"/>
      <c r="EK276" s="568"/>
      <c r="EL276" s="568"/>
      <c r="EM276" s="568"/>
      <c r="EN276" s="568"/>
      <c r="EO276" s="568"/>
      <c r="EP276" s="568"/>
      <c r="EQ276" s="568"/>
      <c r="ER276" s="568"/>
      <c r="ES276" s="568"/>
      <c r="ET276" s="568"/>
      <c r="EU276" s="568"/>
      <c r="EV276" s="568"/>
      <c r="EW276" s="568"/>
      <c r="EX276" s="568"/>
      <c r="EY276" s="568"/>
      <c r="EZ276" s="568"/>
      <c r="FA276" s="568"/>
      <c r="FB276" s="568"/>
      <c r="FC276" s="568"/>
      <c r="FD276" s="568"/>
      <c r="FE276" s="568"/>
      <c r="FF276" s="568"/>
      <c r="FG276" s="568"/>
      <c r="FH276" s="568"/>
      <c r="FI276" s="568"/>
      <c r="FJ276" s="568"/>
      <c r="FK276" s="568"/>
      <c r="FL276" s="568"/>
      <c r="FM276" s="568"/>
      <c r="FN276" s="568"/>
      <c r="FO276" s="568"/>
      <c r="FP276" s="568"/>
      <c r="FQ276" s="568"/>
      <c r="FR276" s="568"/>
      <c r="FS276" s="568"/>
      <c r="FT276" s="568"/>
      <c r="FU276" s="568"/>
      <c r="FV276" s="568"/>
      <c r="FW276" s="568"/>
      <c r="FX276" s="568"/>
      <c r="FY276" s="568"/>
      <c r="FZ276" s="568"/>
      <c r="GA276" s="568"/>
      <c r="GB276" s="568"/>
      <c r="GC276" s="568"/>
      <c r="GD276" s="568"/>
      <c r="GE276" s="568"/>
      <c r="GF276" s="568"/>
      <c r="GG276" s="568"/>
      <c r="GH276" s="568"/>
      <c r="GI276" s="568"/>
      <c r="GJ276" s="568"/>
      <c r="GK276" s="568"/>
      <c r="GL276" s="568"/>
      <c r="GM276" s="568"/>
      <c r="GN276" s="568"/>
      <c r="GO276" s="568"/>
      <c r="GP276" s="568"/>
      <c r="GQ276" s="568"/>
      <c r="GR276" s="568"/>
      <c r="GS276" s="568"/>
      <c r="GT276" s="568"/>
      <c r="GU276" s="568"/>
      <c r="GV276" s="568"/>
      <c r="GW276" s="568"/>
      <c r="GX276" s="568"/>
      <c r="GY276" s="568"/>
      <c r="GZ276" s="568"/>
      <c r="HA276" s="568"/>
      <c r="HB276" s="568"/>
      <c r="HC276" s="568"/>
      <c r="HD276" s="568"/>
      <c r="HE276" s="568"/>
      <c r="HF276" s="568"/>
      <c r="HG276" s="568"/>
      <c r="HH276" s="568"/>
      <c r="HI276" s="568"/>
      <c r="HJ276" s="568"/>
      <c r="HK276" s="568"/>
      <c r="HL276" s="568"/>
      <c r="HM276" s="568"/>
      <c r="HN276" s="568"/>
      <c r="HO276" s="568"/>
      <c r="HP276" s="568"/>
      <c r="HQ276" s="568"/>
      <c r="HR276" s="568"/>
      <c r="HS276" s="568"/>
      <c r="HT276" s="568"/>
      <c r="HU276" s="568"/>
    </row>
    <row r="277" spans="2:229" s="578" customFormat="1">
      <c r="B277" s="591"/>
      <c r="AL277" s="568"/>
      <c r="AM277" s="568"/>
      <c r="AN277" s="568"/>
      <c r="AO277" s="568"/>
      <c r="AP277" s="568"/>
      <c r="AQ277" s="568"/>
      <c r="AR277" s="568"/>
      <c r="AS277" s="568"/>
      <c r="AT277" s="568"/>
      <c r="AU277" s="568"/>
      <c r="AV277" s="568"/>
      <c r="AW277" s="568"/>
      <c r="AX277" s="568"/>
      <c r="AY277" s="568"/>
      <c r="AZ277" s="568"/>
      <c r="BA277" s="568"/>
      <c r="BB277" s="568"/>
      <c r="BC277" s="568"/>
      <c r="BD277" s="568"/>
      <c r="BE277" s="568"/>
      <c r="BF277" s="568"/>
      <c r="BG277" s="568"/>
      <c r="BH277" s="568"/>
      <c r="BI277" s="568"/>
      <c r="BJ277" s="568"/>
      <c r="BK277" s="568"/>
      <c r="BL277" s="568"/>
      <c r="BM277" s="568"/>
      <c r="BN277" s="568"/>
      <c r="BO277" s="568"/>
      <c r="BP277" s="568"/>
      <c r="BQ277" s="568"/>
      <c r="BR277" s="568"/>
      <c r="BS277" s="568"/>
      <c r="BT277" s="568"/>
      <c r="BU277" s="568"/>
      <c r="BV277" s="568"/>
      <c r="BW277" s="568"/>
      <c r="BX277" s="568"/>
      <c r="BY277" s="568"/>
      <c r="BZ277" s="568"/>
      <c r="CA277" s="568"/>
      <c r="CB277" s="568"/>
      <c r="CC277" s="568"/>
      <c r="CD277" s="568"/>
      <c r="CE277" s="568"/>
      <c r="CF277" s="568"/>
      <c r="CG277" s="568"/>
      <c r="CH277" s="568"/>
      <c r="CI277" s="568"/>
      <c r="CJ277" s="568"/>
      <c r="CK277" s="568"/>
      <c r="CL277" s="568"/>
      <c r="CM277" s="568"/>
      <c r="CN277" s="568"/>
      <c r="CO277" s="568"/>
      <c r="CP277" s="568"/>
      <c r="CQ277" s="568"/>
      <c r="CR277" s="568"/>
      <c r="CS277" s="568"/>
      <c r="CT277" s="568"/>
      <c r="CU277" s="568"/>
      <c r="CV277" s="568"/>
      <c r="CW277" s="568"/>
      <c r="CX277" s="568"/>
      <c r="CY277" s="568"/>
      <c r="CZ277" s="568"/>
      <c r="DA277" s="568"/>
      <c r="DB277" s="568"/>
      <c r="DC277" s="568"/>
      <c r="DD277" s="568"/>
      <c r="DE277" s="568"/>
      <c r="DF277" s="568"/>
      <c r="DG277" s="568"/>
      <c r="DH277" s="568"/>
      <c r="DI277" s="568"/>
      <c r="DJ277" s="568"/>
      <c r="DK277" s="568"/>
      <c r="DL277" s="568"/>
      <c r="DM277" s="568"/>
      <c r="DN277" s="568"/>
      <c r="DO277" s="568"/>
      <c r="DP277" s="568"/>
      <c r="DQ277" s="568"/>
      <c r="DR277" s="568"/>
      <c r="DS277" s="568"/>
      <c r="DT277" s="568"/>
      <c r="DU277" s="568"/>
      <c r="DV277" s="568"/>
      <c r="DW277" s="568"/>
      <c r="DX277" s="568"/>
      <c r="DY277" s="568"/>
      <c r="DZ277" s="568"/>
      <c r="EA277" s="568"/>
      <c r="EB277" s="568"/>
      <c r="EC277" s="568"/>
      <c r="ED277" s="568"/>
      <c r="EE277" s="568"/>
      <c r="EF277" s="568"/>
      <c r="EG277" s="568"/>
      <c r="EH277" s="568"/>
      <c r="EI277" s="568"/>
      <c r="EJ277" s="568"/>
      <c r="EK277" s="568"/>
      <c r="EL277" s="568"/>
      <c r="EM277" s="568"/>
      <c r="EN277" s="568"/>
      <c r="EO277" s="568"/>
      <c r="EP277" s="568"/>
      <c r="EQ277" s="568"/>
      <c r="ER277" s="568"/>
      <c r="ES277" s="568"/>
      <c r="ET277" s="568"/>
      <c r="EU277" s="568"/>
      <c r="EV277" s="568"/>
      <c r="EW277" s="568"/>
      <c r="EX277" s="568"/>
      <c r="EY277" s="568"/>
      <c r="EZ277" s="568"/>
      <c r="FA277" s="568"/>
      <c r="FB277" s="568"/>
      <c r="FC277" s="568"/>
      <c r="FD277" s="568"/>
      <c r="FE277" s="568"/>
      <c r="FF277" s="568"/>
      <c r="FG277" s="568"/>
      <c r="FH277" s="568"/>
      <c r="FI277" s="568"/>
      <c r="FJ277" s="568"/>
      <c r="FK277" s="568"/>
      <c r="FL277" s="568"/>
      <c r="FM277" s="568"/>
      <c r="FN277" s="568"/>
      <c r="FO277" s="568"/>
      <c r="FP277" s="568"/>
      <c r="FQ277" s="568"/>
      <c r="FR277" s="568"/>
      <c r="FS277" s="568"/>
      <c r="FT277" s="568"/>
      <c r="FU277" s="568"/>
      <c r="FV277" s="568"/>
      <c r="FW277" s="568"/>
      <c r="FX277" s="568"/>
      <c r="FY277" s="568"/>
      <c r="FZ277" s="568"/>
      <c r="GA277" s="568"/>
      <c r="GB277" s="568"/>
      <c r="GC277" s="568"/>
      <c r="GD277" s="568"/>
      <c r="GE277" s="568"/>
      <c r="GF277" s="568"/>
      <c r="GG277" s="568"/>
      <c r="GH277" s="568"/>
      <c r="GI277" s="568"/>
      <c r="GJ277" s="568"/>
      <c r="GK277" s="568"/>
      <c r="GL277" s="568"/>
      <c r="GM277" s="568"/>
      <c r="GN277" s="568"/>
      <c r="GO277" s="568"/>
      <c r="GP277" s="568"/>
      <c r="GQ277" s="568"/>
      <c r="GR277" s="568"/>
      <c r="GS277" s="568"/>
      <c r="GT277" s="568"/>
      <c r="GU277" s="568"/>
      <c r="GV277" s="568"/>
      <c r="GW277" s="568"/>
      <c r="GX277" s="568"/>
      <c r="GY277" s="568"/>
      <c r="GZ277" s="568"/>
      <c r="HA277" s="568"/>
      <c r="HB277" s="568"/>
      <c r="HC277" s="568"/>
      <c r="HD277" s="568"/>
      <c r="HE277" s="568"/>
      <c r="HF277" s="568"/>
      <c r="HG277" s="568"/>
      <c r="HH277" s="568"/>
      <c r="HI277" s="568"/>
      <c r="HJ277" s="568"/>
      <c r="HK277" s="568"/>
      <c r="HL277" s="568"/>
      <c r="HM277" s="568"/>
      <c r="HN277" s="568"/>
      <c r="HO277" s="568"/>
      <c r="HP277" s="568"/>
      <c r="HQ277" s="568"/>
      <c r="HR277" s="568"/>
      <c r="HS277" s="568"/>
      <c r="HT277" s="568"/>
      <c r="HU277" s="568"/>
    </row>
    <row r="278" spans="2:229" s="578" customFormat="1">
      <c r="B278" s="591"/>
      <c r="AL278" s="568"/>
      <c r="AM278" s="568"/>
      <c r="AN278" s="568"/>
      <c r="AO278" s="568"/>
      <c r="AP278" s="568"/>
      <c r="AQ278" s="568"/>
      <c r="AR278" s="568"/>
      <c r="AS278" s="568"/>
      <c r="AT278" s="568"/>
      <c r="AU278" s="568"/>
      <c r="AV278" s="568"/>
      <c r="AW278" s="568"/>
      <c r="AX278" s="568"/>
      <c r="AY278" s="568"/>
      <c r="AZ278" s="568"/>
      <c r="BA278" s="568"/>
      <c r="BB278" s="568"/>
      <c r="BC278" s="568"/>
      <c r="BD278" s="568"/>
      <c r="BE278" s="568"/>
      <c r="BF278" s="568"/>
      <c r="BG278" s="568"/>
      <c r="BH278" s="568"/>
      <c r="BI278" s="568"/>
      <c r="BJ278" s="568"/>
      <c r="BK278" s="568"/>
      <c r="BL278" s="568"/>
      <c r="BM278" s="568"/>
      <c r="BN278" s="568"/>
      <c r="BO278" s="568"/>
      <c r="BP278" s="568"/>
      <c r="BQ278" s="568"/>
      <c r="BR278" s="568"/>
      <c r="BS278" s="568"/>
      <c r="BT278" s="568"/>
      <c r="BU278" s="568"/>
      <c r="BV278" s="568"/>
      <c r="BW278" s="568"/>
      <c r="BX278" s="568"/>
      <c r="BY278" s="568"/>
      <c r="BZ278" s="568"/>
      <c r="CA278" s="568"/>
      <c r="CB278" s="568"/>
      <c r="CC278" s="568"/>
      <c r="CD278" s="568"/>
      <c r="CE278" s="568"/>
      <c r="CF278" s="568"/>
      <c r="CG278" s="568"/>
      <c r="CH278" s="568"/>
      <c r="CI278" s="568"/>
      <c r="CJ278" s="568"/>
      <c r="CK278" s="568"/>
      <c r="CL278" s="568"/>
      <c r="CM278" s="568"/>
      <c r="CN278" s="568"/>
      <c r="CO278" s="568"/>
      <c r="CP278" s="568"/>
      <c r="CQ278" s="568"/>
      <c r="CR278" s="568"/>
      <c r="CS278" s="568"/>
      <c r="CT278" s="568"/>
      <c r="CU278" s="568"/>
      <c r="CV278" s="568"/>
      <c r="CW278" s="568"/>
      <c r="CX278" s="568"/>
      <c r="CY278" s="568"/>
      <c r="CZ278" s="568"/>
      <c r="DA278" s="568"/>
      <c r="DB278" s="568"/>
      <c r="DC278" s="568"/>
      <c r="DD278" s="568"/>
      <c r="DE278" s="568"/>
      <c r="DF278" s="568"/>
      <c r="DG278" s="568"/>
      <c r="DH278" s="568"/>
      <c r="DI278" s="568"/>
      <c r="DJ278" s="568"/>
      <c r="DK278" s="568"/>
      <c r="DL278" s="568"/>
      <c r="DM278" s="568"/>
      <c r="DN278" s="568"/>
      <c r="DO278" s="568"/>
      <c r="DP278" s="568"/>
      <c r="DQ278" s="568"/>
      <c r="DR278" s="568"/>
      <c r="DS278" s="568"/>
      <c r="DT278" s="568"/>
      <c r="DU278" s="568"/>
      <c r="DV278" s="568"/>
      <c r="DW278" s="568"/>
      <c r="DX278" s="568"/>
      <c r="DY278" s="568"/>
      <c r="DZ278" s="568"/>
      <c r="EA278" s="568"/>
      <c r="EB278" s="568"/>
      <c r="EC278" s="568"/>
      <c r="ED278" s="568"/>
      <c r="EE278" s="568"/>
      <c r="EF278" s="568"/>
      <c r="EG278" s="568"/>
      <c r="EH278" s="568"/>
      <c r="EI278" s="568"/>
      <c r="EJ278" s="568"/>
      <c r="EK278" s="568"/>
      <c r="EL278" s="568"/>
      <c r="EM278" s="568"/>
      <c r="EN278" s="568"/>
      <c r="EO278" s="568"/>
      <c r="EP278" s="568"/>
      <c r="EQ278" s="568"/>
      <c r="ER278" s="568"/>
      <c r="ES278" s="568"/>
      <c r="ET278" s="568"/>
      <c r="EU278" s="568"/>
      <c r="EV278" s="568"/>
      <c r="EW278" s="568"/>
      <c r="EX278" s="568"/>
      <c r="EY278" s="568"/>
      <c r="EZ278" s="568"/>
      <c r="FA278" s="568"/>
      <c r="FB278" s="568"/>
      <c r="FC278" s="568"/>
      <c r="FD278" s="568"/>
      <c r="FE278" s="568"/>
      <c r="FF278" s="568"/>
      <c r="FG278" s="568"/>
      <c r="FH278" s="568"/>
      <c r="FI278" s="568"/>
      <c r="FJ278" s="568"/>
      <c r="FK278" s="568"/>
      <c r="FL278" s="568"/>
      <c r="FM278" s="568"/>
      <c r="FN278" s="568"/>
      <c r="FO278" s="568"/>
      <c r="FP278" s="568"/>
      <c r="FQ278" s="568"/>
      <c r="FR278" s="568"/>
      <c r="FS278" s="568"/>
      <c r="FT278" s="568"/>
      <c r="FU278" s="568"/>
      <c r="FV278" s="568"/>
      <c r="FW278" s="568"/>
      <c r="FX278" s="568"/>
      <c r="FY278" s="568"/>
      <c r="FZ278" s="568"/>
      <c r="GA278" s="568"/>
      <c r="GB278" s="568"/>
      <c r="GC278" s="568"/>
      <c r="GD278" s="568"/>
      <c r="GE278" s="568"/>
      <c r="GF278" s="568"/>
      <c r="GG278" s="568"/>
      <c r="GH278" s="568"/>
      <c r="GI278" s="568"/>
      <c r="GJ278" s="568"/>
      <c r="GK278" s="568"/>
      <c r="GL278" s="568"/>
      <c r="GM278" s="568"/>
      <c r="GN278" s="568"/>
      <c r="GO278" s="568"/>
      <c r="GP278" s="568"/>
      <c r="GQ278" s="568"/>
      <c r="GR278" s="568"/>
      <c r="GS278" s="568"/>
      <c r="GT278" s="568"/>
      <c r="GU278" s="568"/>
      <c r="GV278" s="568"/>
      <c r="GW278" s="568"/>
      <c r="GX278" s="568"/>
      <c r="GY278" s="568"/>
      <c r="GZ278" s="568"/>
      <c r="HA278" s="568"/>
      <c r="HB278" s="568"/>
      <c r="HC278" s="568"/>
      <c r="HD278" s="568"/>
      <c r="HE278" s="568"/>
      <c r="HF278" s="568"/>
      <c r="HG278" s="568"/>
      <c r="HH278" s="568"/>
      <c r="HI278" s="568"/>
      <c r="HJ278" s="568"/>
      <c r="HK278" s="568"/>
      <c r="HL278" s="568"/>
      <c r="HM278" s="568"/>
      <c r="HN278" s="568"/>
      <c r="HO278" s="568"/>
      <c r="HP278" s="568"/>
      <c r="HQ278" s="568"/>
      <c r="HR278" s="568"/>
      <c r="HS278" s="568"/>
      <c r="HT278" s="568"/>
      <c r="HU278" s="568"/>
    </row>
    <row r="279" spans="2:229" s="578" customFormat="1">
      <c r="B279" s="591"/>
      <c r="AL279" s="568"/>
      <c r="AM279" s="568"/>
      <c r="AN279" s="568"/>
      <c r="AO279" s="568"/>
      <c r="AP279" s="568"/>
      <c r="AQ279" s="568"/>
      <c r="AR279" s="568"/>
      <c r="AS279" s="568"/>
      <c r="AT279" s="568"/>
      <c r="AU279" s="568"/>
      <c r="AV279" s="568"/>
      <c r="AW279" s="568"/>
      <c r="AX279" s="568"/>
      <c r="AY279" s="568"/>
      <c r="AZ279" s="568"/>
      <c r="BA279" s="568"/>
      <c r="BB279" s="568"/>
      <c r="BC279" s="568"/>
      <c r="BD279" s="568"/>
      <c r="BE279" s="568"/>
      <c r="BF279" s="568"/>
      <c r="BG279" s="568"/>
      <c r="BH279" s="568"/>
      <c r="BI279" s="568"/>
      <c r="BJ279" s="568"/>
      <c r="BK279" s="568"/>
      <c r="BL279" s="568"/>
      <c r="BM279" s="568"/>
      <c r="BN279" s="568"/>
      <c r="BO279" s="568"/>
      <c r="BP279" s="568"/>
      <c r="BQ279" s="568"/>
      <c r="BR279" s="568"/>
      <c r="BS279" s="568"/>
      <c r="BT279" s="568"/>
      <c r="BU279" s="568"/>
      <c r="BV279" s="568"/>
      <c r="BW279" s="568"/>
      <c r="BX279" s="568"/>
      <c r="BY279" s="568"/>
      <c r="BZ279" s="568"/>
      <c r="CA279" s="568"/>
      <c r="CB279" s="568"/>
      <c r="CC279" s="568"/>
      <c r="CD279" s="568"/>
      <c r="CE279" s="568"/>
      <c r="CF279" s="568"/>
      <c r="CG279" s="568"/>
      <c r="CH279" s="568"/>
      <c r="CI279" s="568"/>
      <c r="CJ279" s="568"/>
      <c r="CK279" s="568"/>
      <c r="CL279" s="568"/>
      <c r="CM279" s="568"/>
      <c r="CN279" s="568"/>
      <c r="CO279" s="568"/>
      <c r="CP279" s="568"/>
      <c r="CQ279" s="568"/>
      <c r="CR279" s="568"/>
      <c r="CS279" s="568"/>
      <c r="CT279" s="568"/>
      <c r="CU279" s="568"/>
      <c r="CV279" s="568"/>
      <c r="CW279" s="568"/>
      <c r="CX279" s="568"/>
      <c r="CY279" s="568"/>
      <c r="CZ279" s="568"/>
      <c r="DA279" s="568"/>
      <c r="DB279" s="568"/>
      <c r="DC279" s="568"/>
      <c r="DD279" s="568"/>
      <c r="DE279" s="568"/>
      <c r="DF279" s="568"/>
      <c r="DG279" s="568"/>
      <c r="DH279" s="568"/>
      <c r="DI279" s="568"/>
      <c r="DJ279" s="568"/>
      <c r="DK279" s="568"/>
      <c r="DL279" s="568"/>
      <c r="DM279" s="568"/>
      <c r="DN279" s="568"/>
      <c r="DO279" s="568"/>
      <c r="DP279" s="568"/>
      <c r="DQ279" s="568"/>
      <c r="DR279" s="568"/>
      <c r="DS279" s="568"/>
      <c r="DT279" s="568"/>
      <c r="DU279" s="568"/>
      <c r="DV279" s="568"/>
      <c r="DW279" s="568"/>
      <c r="DX279" s="568"/>
      <c r="DY279" s="568"/>
      <c r="DZ279" s="568"/>
      <c r="EA279" s="568"/>
      <c r="EB279" s="568"/>
      <c r="EC279" s="568"/>
      <c r="ED279" s="568"/>
      <c r="EE279" s="568"/>
      <c r="EF279" s="568"/>
      <c r="EG279" s="568"/>
      <c r="EH279" s="568"/>
      <c r="EI279" s="568"/>
      <c r="EJ279" s="568"/>
      <c r="EK279" s="568"/>
      <c r="EL279" s="568"/>
      <c r="EM279" s="568"/>
      <c r="EN279" s="568"/>
      <c r="EO279" s="568"/>
      <c r="EP279" s="568"/>
      <c r="EQ279" s="568"/>
      <c r="ER279" s="568"/>
      <c r="ES279" s="568"/>
      <c r="ET279" s="568"/>
      <c r="EU279" s="568"/>
      <c r="EV279" s="568"/>
      <c r="EW279" s="568"/>
      <c r="EX279" s="568"/>
      <c r="EY279" s="568"/>
      <c r="EZ279" s="568"/>
      <c r="FA279" s="568"/>
      <c r="FB279" s="568"/>
      <c r="FC279" s="568"/>
      <c r="FD279" s="568"/>
      <c r="FE279" s="568"/>
      <c r="FF279" s="568"/>
      <c r="FG279" s="568"/>
      <c r="FH279" s="568"/>
      <c r="FI279" s="568"/>
      <c r="FJ279" s="568"/>
      <c r="FK279" s="568"/>
      <c r="FL279" s="568"/>
      <c r="FM279" s="568"/>
      <c r="FN279" s="568"/>
      <c r="FO279" s="568"/>
      <c r="FP279" s="568"/>
      <c r="FQ279" s="568"/>
      <c r="FR279" s="568"/>
      <c r="FS279" s="568"/>
      <c r="FT279" s="568"/>
      <c r="FU279" s="568"/>
      <c r="FV279" s="568"/>
      <c r="FW279" s="568"/>
      <c r="FX279" s="568"/>
      <c r="FY279" s="568"/>
      <c r="FZ279" s="568"/>
      <c r="GA279" s="568"/>
      <c r="GB279" s="568"/>
      <c r="GC279" s="568"/>
      <c r="GD279" s="568"/>
      <c r="GE279" s="568"/>
      <c r="GF279" s="568"/>
      <c r="GG279" s="568"/>
      <c r="GH279" s="568"/>
      <c r="GI279" s="568"/>
      <c r="GJ279" s="568"/>
      <c r="GK279" s="568"/>
      <c r="GL279" s="568"/>
      <c r="GM279" s="568"/>
      <c r="GN279" s="568"/>
      <c r="GO279" s="568"/>
      <c r="GP279" s="568"/>
      <c r="GQ279" s="568"/>
      <c r="GR279" s="568"/>
      <c r="GS279" s="568"/>
      <c r="GT279" s="568"/>
      <c r="GU279" s="568"/>
      <c r="GV279" s="568"/>
      <c r="GW279" s="568"/>
      <c r="GX279" s="568"/>
      <c r="GY279" s="568"/>
      <c r="GZ279" s="568"/>
      <c r="HA279" s="568"/>
      <c r="HB279" s="568"/>
      <c r="HC279" s="568"/>
      <c r="HD279" s="568"/>
      <c r="HE279" s="568"/>
      <c r="HF279" s="568"/>
      <c r="HG279" s="568"/>
      <c r="HH279" s="568"/>
      <c r="HI279" s="568"/>
      <c r="HJ279" s="568"/>
      <c r="HK279" s="568"/>
      <c r="HL279" s="568"/>
      <c r="HM279" s="568"/>
      <c r="HN279" s="568"/>
      <c r="HO279" s="568"/>
      <c r="HP279" s="568"/>
      <c r="HQ279" s="568"/>
      <c r="HR279" s="568"/>
      <c r="HS279" s="568"/>
      <c r="HT279" s="568"/>
      <c r="HU279" s="568"/>
    </row>
    <row r="280" spans="2:229" s="578" customFormat="1">
      <c r="B280" s="591"/>
      <c r="AL280" s="568"/>
      <c r="AM280" s="568"/>
      <c r="AN280" s="568"/>
      <c r="AO280" s="568"/>
      <c r="AP280" s="568"/>
      <c r="AQ280" s="568"/>
      <c r="AR280" s="568"/>
      <c r="AS280" s="568"/>
      <c r="AT280" s="568"/>
      <c r="AU280" s="568"/>
      <c r="AV280" s="568"/>
      <c r="AW280" s="568"/>
      <c r="AX280" s="568"/>
      <c r="AY280" s="568"/>
      <c r="AZ280" s="568"/>
      <c r="BA280" s="568"/>
      <c r="BB280" s="568"/>
      <c r="BC280" s="568"/>
      <c r="BD280" s="568"/>
      <c r="BE280" s="568"/>
      <c r="BF280" s="568"/>
      <c r="BG280" s="568"/>
      <c r="BH280" s="568"/>
      <c r="BI280" s="568"/>
      <c r="BJ280" s="568"/>
      <c r="BK280" s="568"/>
      <c r="BL280" s="568"/>
      <c r="BM280" s="568"/>
      <c r="BN280" s="568"/>
      <c r="BO280" s="568"/>
      <c r="BP280" s="568"/>
      <c r="BQ280" s="568"/>
      <c r="BR280" s="568"/>
      <c r="BS280" s="568"/>
      <c r="BT280" s="568"/>
      <c r="BU280" s="568"/>
      <c r="BV280" s="568"/>
      <c r="BW280" s="568"/>
      <c r="BX280" s="568"/>
      <c r="BY280" s="568"/>
      <c r="BZ280" s="568"/>
      <c r="CA280" s="568"/>
      <c r="CB280" s="568"/>
      <c r="CC280" s="568"/>
      <c r="CD280" s="568"/>
      <c r="CE280" s="568"/>
      <c r="CF280" s="568"/>
      <c r="CG280" s="568"/>
      <c r="CH280" s="568"/>
      <c r="CI280" s="568"/>
      <c r="CJ280" s="568"/>
      <c r="CK280" s="568"/>
      <c r="CL280" s="568"/>
      <c r="CM280" s="568"/>
      <c r="CN280" s="568"/>
      <c r="CO280" s="568"/>
      <c r="CP280" s="568"/>
      <c r="CQ280" s="568"/>
      <c r="CR280" s="568"/>
      <c r="CS280" s="568"/>
      <c r="CT280" s="568"/>
      <c r="CU280" s="568"/>
      <c r="CV280" s="568"/>
      <c r="CW280" s="568"/>
      <c r="CX280" s="568"/>
      <c r="CY280" s="568"/>
      <c r="CZ280" s="568"/>
      <c r="DA280" s="568"/>
      <c r="DB280" s="568"/>
      <c r="DC280" s="568"/>
      <c r="DD280" s="568"/>
      <c r="DE280" s="568"/>
      <c r="DF280" s="568"/>
      <c r="DG280" s="568"/>
      <c r="DH280" s="568"/>
      <c r="DI280" s="568"/>
      <c r="DJ280" s="568"/>
      <c r="DK280" s="568"/>
      <c r="DL280" s="568"/>
      <c r="DM280" s="568"/>
      <c r="DN280" s="568"/>
      <c r="DO280" s="568"/>
      <c r="DP280" s="568"/>
      <c r="DQ280" s="568"/>
      <c r="DR280" s="568"/>
      <c r="DS280" s="568"/>
      <c r="DT280" s="568"/>
      <c r="DU280" s="568"/>
      <c r="DV280" s="568"/>
      <c r="DW280" s="568"/>
      <c r="DX280" s="568"/>
      <c r="DY280" s="568"/>
      <c r="DZ280" s="568"/>
      <c r="EA280" s="568"/>
      <c r="EB280" s="568"/>
      <c r="EC280" s="568"/>
      <c r="ED280" s="568"/>
      <c r="EE280" s="568"/>
      <c r="EF280" s="568"/>
      <c r="EG280" s="568"/>
      <c r="EH280" s="568"/>
      <c r="EI280" s="568"/>
      <c r="EJ280" s="568"/>
      <c r="EK280" s="568"/>
      <c r="EL280" s="568"/>
      <c r="EM280" s="568"/>
      <c r="EN280" s="568"/>
      <c r="EO280" s="568"/>
      <c r="EP280" s="568"/>
      <c r="EQ280" s="568"/>
      <c r="ER280" s="568"/>
      <c r="ES280" s="568"/>
      <c r="ET280" s="568"/>
      <c r="EU280" s="568"/>
      <c r="EV280" s="568"/>
      <c r="EW280" s="568"/>
      <c r="EX280" s="568"/>
      <c r="EY280" s="568"/>
      <c r="EZ280" s="568"/>
      <c r="FA280" s="568"/>
      <c r="FB280" s="568"/>
      <c r="FC280" s="568"/>
      <c r="FD280" s="568"/>
      <c r="FE280" s="568"/>
      <c r="FF280" s="568"/>
      <c r="FG280" s="568"/>
      <c r="FH280" s="568"/>
      <c r="FI280" s="568"/>
      <c r="FJ280" s="568"/>
      <c r="FK280" s="568"/>
      <c r="FL280" s="568"/>
      <c r="FM280" s="568"/>
      <c r="FN280" s="568"/>
      <c r="FO280" s="568"/>
      <c r="FP280" s="568"/>
      <c r="FQ280" s="568"/>
      <c r="FR280" s="568"/>
      <c r="FS280" s="568"/>
      <c r="FT280" s="568"/>
      <c r="FU280" s="568"/>
      <c r="FV280" s="568"/>
      <c r="FW280" s="568"/>
      <c r="FX280" s="568"/>
      <c r="FY280" s="568"/>
      <c r="FZ280" s="568"/>
      <c r="GA280" s="568"/>
      <c r="GB280" s="568"/>
      <c r="GC280" s="568"/>
      <c r="GD280" s="568"/>
      <c r="GE280" s="568"/>
      <c r="GF280" s="568"/>
      <c r="GG280" s="568"/>
      <c r="GH280" s="568"/>
      <c r="GI280" s="568"/>
      <c r="GJ280" s="568"/>
      <c r="GK280" s="568"/>
      <c r="GL280" s="568"/>
      <c r="GM280" s="568"/>
      <c r="GN280" s="568"/>
      <c r="GO280" s="568"/>
      <c r="GP280" s="568"/>
      <c r="GQ280" s="568"/>
      <c r="GR280" s="568"/>
      <c r="GS280" s="568"/>
      <c r="GT280" s="568"/>
      <c r="GU280" s="568"/>
      <c r="GV280" s="568"/>
      <c r="GW280" s="568"/>
      <c r="GX280" s="568"/>
      <c r="GY280" s="568"/>
      <c r="GZ280" s="568"/>
      <c r="HA280" s="568"/>
      <c r="HB280" s="568"/>
      <c r="HC280" s="568"/>
      <c r="HD280" s="568"/>
      <c r="HE280" s="568"/>
      <c r="HF280" s="568"/>
      <c r="HG280" s="568"/>
      <c r="HH280" s="568"/>
      <c r="HI280" s="568"/>
      <c r="HJ280" s="568"/>
      <c r="HK280" s="568"/>
      <c r="HL280" s="568"/>
      <c r="HM280" s="568"/>
      <c r="HN280" s="568"/>
      <c r="HO280" s="568"/>
      <c r="HP280" s="568"/>
      <c r="HQ280" s="568"/>
      <c r="HR280" s="568"/>
      <c r="HS280" s="568"/>
      <c r="HT280" s="568"/>
      <c r="HU280" s="568"/>
    </row>
    <row r="281" spans="2:229" s="578" customFormat="1">
      <c r="B281" s="591"/>
      <c r="AL281" s="568"/>
      <c r="AM281" s="568"/>
      <c r="AN281" s="568"/>
      <c r="AO281" s="568"/>
      <c r="AP281" s="568"/>
      <c r="AQ281" s="568"/>
      <c r="AR281" s="568"/>
      <c r="AS281" s="568"/>
      <c r="AT281" s="568"/>
      <c r="AU281" s="568"/>
      <c r="AV281" s="568"/>
      <c r="AW281" s="568"/>
      <c r="AX281" s="568"/>
      <c r="AY281" s="568"/>
      <c r="AZ281" s="568"/>
      <c r="BA281" s="568"/>
      <c r="BB281" s="568"/>
      <c r="BC281" s="568"/>
      <c r="BD281" s="568"/>
      <c r="BE281" s="568"/>
      <c r="BF281" s="568"/>
      <c r="BG281" s="568"/>
      <c r="BH281" s="568"/>
      <c r="BI281" s="568"/>
      <c r="BJ281" s="568"/>
      <c r="BK281" s="568"/>
      <c r="BL281" s="568"/>
      <c r="BM281" s="568"/>
      <c r="BN281" s="568"/>
      <c r="BO281" s="568"/>
      <c r="BP281" s="568"/>
      <c r="BQ281" s="568"/>
      <c r="BR281" s="568"/>
      <c r="BS281" s="568"/>
      <c r="BT281" s="568"/>
      <c r="BU281" s="568"/>
      <c r="BV281" s="568"/>
      <c r="BW281" s="568"/>
      <c r="BX281" s="568"/>
      <c r="BY281" s="568"/>
      <c r="BZ281" s="568"/>
      <c r="CA281" s="568"/>
      <c r="CB281" s="568"/>
      <c r="CC281" s="568"/>
      <c r="CD281" s="568"/>
      <c r="CE281" s="568"/>
      <c r="CF281" s="568"/>
      <c r="CG281" s="568"/>
      <c r="CH281" s="568"/>
      <c r="CI281" s="568"/>
      <c r="CJ281" s="568"/>
      <c r="CK281" s="568"/>
      <c r="CL281" s="568"/>
      <c r="CM281" s="568"/>
      <c r="CN281" s="568"/>
      <c r="CO281" s="568"/>
      <c r="CP281" s="568"/>
      <c r="CQ281" s="568"/>
      <c r="CR281" s="568"/>
      <c r="CS281" s="568"/>
      <c r="CT281" s="568"/>
      <c r="CU281" s="568"/>
      <c r="CV281" s="568"/>
      <c r="CW281" s="568"/>
      <c r="CX281" s="568"/>
      <c r="CY281" s="568"/>
      <c r="CZ281" s="568"/>
      <c r="DA281" s="568"/>
      <c r="DB281" s="568"/>
      <c r="DC281" s="568"/>
      <c r="DD281" s="568"/>
      <c r="DE281" s="568"/>
      <c r="DF281" s="568"/>
      <c r="DG281" s="568"/>
      <c r="DH281" s="568"/>
      <c r="DI281" s="568"/>
      <c r="DJ281" s="568"/>
      <c r="DK281" s="568"/>
      <c r="DL281" s="568"/>
      <c r="DM281" s="568"/>
      <c r="DN281" s="568"/>
      <c r="DO281" s="568"/>
      <c r="DP281" s="568"/>
      <c r="DQ281" s="568"/>
      <c r="DR281" s="568"/>
      <c r="DS281" s="568"/>
      <c r="DT281" s="568"/>
      <c r="DU281" s="568"/>
      <c r="DV281" s="568"/>
      <c r="DW281" s="568"/>
      <c r="DX281" s="568"/>
      <c r="DY281" s="568"/>
      <c r="DZ281" s="568"/>
      <c r="EA281" s="568"/>
      <c r="EB281" s="568"/>
      <c r="EC281" s="568"/>
      <c r="ED281" s="568"/>
      <c r="EE281" s="568"/>
      <c r="EF281" s="568"/>
      <c r="EG281" s="568"/>
      <c r="EH281" s="568"/>
      <c r="EI281" s="568"/>
      <c r="EJ281" s="568"/>
      <c r="EK281" s="568"/>
      <c r="EL281" s="568"/>
      <c r="EM281" s="568"/>
      <c r="EN281" s="568"/>
      <c r="EO281" s="568"/>
      <c r="EP281" s="568"/>
      <c r="EQ281" s="568"/>
      <c r="ER281" s="568"/>
      <c r="ES281" s="568"/>
      <c r="ET281" s="568"/>
      <c r="EU281" s="568"/>
      <c r="EV281" s="568"/>
      <c r="EW281" s="568"/>
      <c r="EX281" s="568"/>
      <c r="EY281" s="568"/>
      <c r="EZ281" s="568"/>
      <c r="FA281" s="568"/>
      <c r="FB281" s="568"/>
      <c r="FC281" s="568"/>
      <c r="FD281" s="568"/>
      <c r="FE281" s="568"/>
      <c r="FF281" s="568"/>
      <c r="FG281" s="568"/>
      <c r="FH281" s="568"/>
      <c r="FI281" s="568"/>
      <c r="FJ281" s="568"/>
      <c r="FK281" s="568"/>
      <c r="FL281" s="568"/>
      <c r="FM281" s="568"/>
      <c r="FN281" s="568"/>
      <c r="FO281" s="568"/>
      <c r="FP281" s="568"/>
      <c r="FQ281" s="568"/>
      <c r="FR281" s="568"/>
      <c r="FS281" s="568"/>
      <c r="FT281" s="568"/>
      <c r="FU281" s="568"/>
      <c r="FV281" s="568"/>
      <c r="FW281" s="568"/>
      <c r="FX281" s="568"/>
      <c r="FY281" s="568"/>
      <c r="FZ281" s="568"/>
      <c r="GA281" s="568"/>
      <c r="GB281" s="568"/>
      <c r="GC281" s="568"/>
      <c r="GD281" s="568"/>
      <c r="GE281" s="568"/>
      <c r="GF281" s="568"/>
      <c r="GG281" s="568"/>
      <c r="GH281" s="568"/>
      <c r="GI281" s="568"/>
      <c r="GJ281" s="568"/>
      <c r="GK281" s="568"/>
      <c r="GL281" s="568"/>
      <c r="GM281" s="568"/>
      <c r="GN281" s="568"/>
      <c r="GO281" s="568"/>
      <c r="GP281" s="568"/>
      <c r="GQ281" s="568"/>
      <c r="GR281" s="568"/>
      <c r="GS281" s="568"/>
      <c r="GT281" s="568"/>
      <c r="GU281" s="568"/>
      <c r="GV281" s="568"/>
      <c r="GW281" s="568"/>
      <c r="GX281" s="568"/>
      <c r="GY281" s="568"/>
      <c r="GZ281" s="568"/>
      <c r="HA281" s="568"/>
      <c r="HB281" s="568"/>
      <c r="HC281" s="568"/>
      <c r="HD281" s="568"/>
      <c r="HE281" s="568"/>
      <c r="HF281" s="568"/>
      <c r="HG281" s="568"/>
      <c r="HH281" s="568"/>
      <c r="HI281" s="568"/>
      <c r="HJ281" s="568"/>
      <c r="HK281" s="568"/>
      <c r="HL281" s="568"/>
      <c r="HM281" s="568"/>
      <c r="HN281" s="568"/>
      <c r="HO281" s="568"/>
      <c r="HP281" s="568"/>
      <c r="HQ281" s="568"/>
      <c r="HR281" s="568"/>
      <c r="HS281" s="568"/>
      <c r="HT281" s="568"/>
      <c r="HU281" s="568"/>
    </row>
    <row r="282" spans="2:229" s="578" customFormat="1">
      <c r="B282" s="591"/>
      <c r="AL282" s="568"/>
      <c r="AM282" s="568"/>
      <c r="AN282" s="568"/>
      <c r="AO282" s="568"/>
      <c r="AP282" s="568"/>
      <c r="AQ282" s="568"/>
      <c r="AR282" s="568"/>
      <c r="AS282" s="568"/>
      <c r="AT282" s="568"/>
      <c r="AU282" s="568"/>
      <c r="AV282" s="568"/>
      <c r="AW282" s="568"/>
      <c r="AX282" s="568"/>
      <c r="AY282" s="568"/>
      <c r="AZ282" s="568"/>
      <c r="BA282" s="568"/>
      <c r="BB282" s="568"/>
      <c r="BC282" s="568"/>
      <c r="BD282" s="568"/>
      <c r="BE282" s="568"/>
      <c r="BF282" s="568"/>
      <c r="BG282" s="568"/>
      <c r="BH282" s="568"/>
      <c r="BI282" s="568"/>
      <c r="BJ282" s="568"/>
      <c r="BK282" s="568"/>
      <c r="BL282" s="568"/>
      <c r="BM282" s="568"/>
      <c r="BN282" s="568"/>
      <c r="BO282" s="568"/>
      <c r="BP282" s="568"/>
      <c r="BQ282" s="568"/>
      <c r="BR282" s="568"/>
      <c r="BS282" s="568"/>
      <c r="BT282" s="568"/>
      <c r="BU282" s="568"/>
      <c r="BV282" s="568"/>
      <c r="BW282" s="568"/>
      <c r="BX282" s="568"/>
      <c r="BY282" s="568"/>
      <c r="BZ282" s="568"/>
      <c r="CA282" s="568"/>
      <c r="CB282" s="568"/>
      <c r="CC282" s="568"/>
      <c r="CD282" s="568"/>
      <c r="CE282" s="568"/>
      <c r="CF282" s="568"/>
      <c r="CG282" s="568"/>
      <c r="CH282" s="568"/>
      <c r="CI282" s="568"/>
      <c r="CJ282" s="568"/>
      <c r="CK282" s="568"/>
      <c r="CL282" s="568"/>
      <c r="CM282" s="568"/>
      <c r="CN282" s="568"/>
      <c r="CO282" s="568"/>
      <c r="CP282" s="568"/>
      <c r="CQ282" s="568"/>
      <c r="CR282" s="568"/>
      <c r="CS282" s="568"/>
      <c r="CT282" s="568"/>
      <c r="CU282" s="568"/>
      <c r="CV282" s="568"/>
      <c r="CW282" s="568"/>
      <c r="CX282" s="568"/>
      <c r="CY282" s="568"/>
      <c r="CZ282" s="568"/>
      <c r="DA282" s="568"/>
      <c r="DB282" s="568"/>
      <c r="DC282" s="568"/>
      <c r="DD282" s="568"/>
      <c r="DE282" s="568"/>
      <c r="DF282" s="568"/>
      <c r="DG282" s="568"/>
      <c r="DH282" s="568"/>
      <c r="DI282" s="568"/>
      <c r="DJ282" s="568"/>
      <c r="DK282" s="568"/>
      <c r="DL282" s="568"/>
      <c r="DM282" s="568"/>
      <c r="DN282" s="568"/>
      <c r="DO282" s="568"/>
      <c r="DP282" s="568"/>
      <c r="DQ282" s="568"/>
      <c r="DR282" s="568"/>
      <c r="DS282" s="568"/>
      <c r="DT282" s="568"/>
      <c r="DU282" s="568"/>
      <c r="DV282" s="568"/>
      <c r="DW282" s="568"/>
      <c r="DX282" s="568"/>
      <c r="DY282" s="568"/>
      <c r="DZ282" s="568"/>
      <c r="EA282" s="568"/>
      <c r="EB282" s="568"/>
      <c r="EC282" s="568"/>
      <c r="ED282" s="568"/>
      <c r="EE282" s="568"/>
      <c r="EF282" s="568"/>
      <c r="EG282" s="568"/>
      <c r="EH282" s="568"/>
      <c r="EI282" s="568"/>
      <c r="EJ282" s="568"/>
      <c r="EK282" s="568"/>
      <c r="EL282" s="568"/>
      <c r="EM282" s="568"/>
      <c r="EN282" s="568"/>
      <c r="EO282" s="568"/>
      <c r="EP282" s="568"/>
      <c r="EQ282" s="568"/>
      <c r="ER282" s="568"/>
      <c r="ES282" s="568"/>
      <c r="ET282" s="568"/>
      <c r="EU282" s="568"/>
      <c r="EV282" s="568"/>
      <c r="EW282" s="568"/>
      <c r="EX282" s="568"/>
      <c r="EY282" s="568"/>
      <c r="EZ282" s="568"/>
      <c r="FA282" s="568"/>
      <c r="FB282" s="568"/>
      <c r="FC282" s="568"/>
      <c r="FD282" s="568"/>
      <c r="FE282" s="568"/>
      <c r="FF282" s="568"/>
      <c r="FG282" s="568"/>
      <c r="FH282" s="568"/>
      <c r="FI282" s="568"/>
      <c r="FJ282" s="568"/>
      <c r="FK282" s="568"/>
      <c r="FL282" s="568"/>
      <c r="FM282" s="568"/>
      <c r="FN282" s="568"/>
      <c r="FO282" s="568"/>
      <c r="FP282" s="568"/>
      <c r="FQ282" s="568"/>
      <c r="FR282" s="568"/>
      <c r="FS282" s="568"/>
      <c r="FT282" s="568"/>
      <c r="FU282" s="568"/>
      <c r="FV282" s="568"/>
      <c r="FW282" s="568"/>
      <c r="FX282" s="568"/>
      <c r="FY282" s="568"/>
      <c r="FZ282" s="568"/>
      <c r="GA282" s="568"/>
      <c r="GB282" s="568"/>
      <c r="GC282" s="568"/>
      <c r="GD282" s="568"/>
      <c r="GE282" s="568"/>
      <c r="GF282" s="568"/>
      <c r="GG282" s="568"/>
      <c r="GH282" s="568"/>
      <c r="GI282" s="568"/>
      <c r="GJ282" s="568"/>
      <c r="GK282" s="568"/>
      <c r="GL282" s="568"/>
      <c r="GM282" s="568"/>
      <c r="GN282" s="568"/>
      <c r="GO282" s="568"/>
      <c r="GP282" s="568"/>
      <c r="GQ282" s="568"/>
      <c r="GR282" s="568"/>
      <c r="GS282" s="568"/>
      <c r="GT282" s="568"/>
      <c r="GU282" s="568"/>
      <c r="GV282" s="568"/>
      <c r="GW282" s="568"/>
      <c r="GX282" s="568"/>
      <c r="GY282" s="568"/>
      <c r="GZ282" s="568"/>
      <c r="HA282" s="568"/>
      <c r="HB282" s="568"/>
      <c r="HC282" s="568"/>
      <c r="HD282" s="568"/>
      <c r="HE282" s="568"/>
      <c r="HF282" s="568"/>
      <c r="HG282" s="568"/>
      <c r="HH282" s="568"/>
      <c r="HI282" s="568"/>
      <c r="HJ282" s="568"/>
      <c r="HK282" s="568"/>
      <c r="HL282" s="568"/>
      <c r="HM282" s="568"/>
      <c r="HN282" s="568"/>
      <c r="HO282" s="568"/>
      <c r="HP282" s="568"/>
      <c r="HQ282" s="568"/>
      <c r="HR282" s="568"/>
      <c r="HS282" s="568"/>
      <c r="HT282" s="568"/>
      <c r="HU282" s="568"/>
    </row>
    <row r="283" spans="2:229" s="578" customFormat="1">
      <c r="B283" s="591"/>
      <c r="AL283" s="568"/>
      <c r="AM283" s="568"/>
      <c r="AN283" s="568"/>
      <c r="AO283" s="568"/>
      <c r="AP283" s="568"/>
      <c r="AQ283" s="568"/>
      <c r="AR283" s="568"/>
      <c r="AS283" s="568"/>
      <c r="AT283" s="568"/>
      <c r="AU283" s="568"/>
      <c r="AV283" s="568"/>
      <c r="AW283" s="568"/>
      <c r="AX283" s="568"/>
      <c r="AY283" s="568"/>
      <c r="AZ283" s="568"/>
      <c r="BA283" s="568"/>
      <c r="BB283" s="568"/>
      <c r="BC283" s="568"/>
      <c r="BD283" s="568"/>
      <c r="BE283" s="568"/>
      <c r="BF283" s="568"/>
      <c r="BG283" s="568"/>
      <c r="BH283" s="568"/>
      <c r="BI283" s="568"/>
      <c r="BJ283" s="568"/>
      <c r="BK283" s="568"/>
      <c r="BL283" s="568"/>
      <c r="BM283" s="568"/>
      <c r="BN283" s="568"/>
      <c r="BO283" s="568"/>
      <c r="BP283" s="568"/>
      <c r="BQ283" s="568"/>
      <c r="BR283" s="568"/>
      <c r="BS283" s="568"/>
      <c r="BT283" s="568"/>
      <c r="BU283" s="568"/>
      <c r="BV283" s="568"/>
      <c r="BW283" s="568"/>
      <c r="BX283" s="568"/>
      <c r="BY283" s="568"/>
      <c r="BZ283" s="568"/>
      <c r="CA283" s="568"/>
      <c r="CB283" s="568"/>
      <c r="CC283" s="568"/>
      <c r="CD283" s="568"/>
      <c r="CE283" s="568"/>
      <c r="CF283" s="568"/>
      <c r="CG283" s="568"/>
      <c r="CH283" s="568"/>
      <c r="CI283" s="568"/>
      <c r="CJ283" s="568"/>
      <c r="CK283" s="568"/>
      <c r="CL283" s="568"/>
      <c r="CM283" s="568"/>
      <c r="CN283" s="568"/>
      <c r="CO283" s="568"/>
      <c r="CP283" s="568"/>
      <c r="CQ283" s="568"/>
      <c r="CR283" s="568"/>
      <c r="CS283" s="568"/>
      <c r="CT283" s="568"/>
      <c r="CU283" s="568"/>
      <c r="CV283" s="568"/>
      <c r="CW283" s="568"/>
      <c r="CX283" s="568"/>
      <c r="CY283" s="568"/>
      <c r="CZ283" s="568"/>
      <c r="DA283" s="568"/>
      <c r="DB283" s="568"/>
      <c r="DC283" s="568"/>
      <c r="DD283" s="568"/>
      <c r="DE283" s="568"/>
      <c r="DF283" s="568"/>
      <c r="DG283" s="568"/>
      <c r="DH283" s="568"/>
      <c r="DI283" s="568"/>
      <c r="DJ283" s="568"/>
      <c r="DK283" s="568"/>
      <c r="DL283" s="568"/>
      <c r="DM283" s="568"/>
      <c r="DN283" s="568"/>
      <c r="DO283" s="568"/>
      <c r="DP283" s="568"/>
      <c r="DQ283" s="568"/>
      <c r="DR283" s="568"/>
      <c r="DS283" s="568"/>
      <c r="DT283" s="568"/>
      <c r="DU283" s="568"/>
      <c r="DV283" s="568"/>
      <c r="DW283" s="568"/>
      <c r="DX283" s="568"/>
      <c r="DY283" s="568"/>
      <c r="DZ283" s="568"/>
      <c r="EA283" s="568"/>
      <c r="EB283" s="568"/>
      <c r="EC283" s="568"/>
      <c r="ED283" s="568"/>
      <c r="EE283" s="568"/>
      <c r="EF283" s="568"/>
      <c r="EG283" s="568"/>
      <c r="EH283" s="568"/>
      <c r="EI283" s="568"/>
      <c r="EJ283" s="568"/>
      <c r="EK283" s="568"/>
      <c r="EL283" s="568"/>
      <c r="EM283" s="568"/>
      <c r="EN283" s="568"/>
      <c r="EO283" s="568"/>
      <c r="EP283" s="568"/>
      <c r="EQ283" s="568"/>
      <c r="ER283" s="568"/>
      <c r="ES283" s="568"/>
      <c r="ET283" s="568"/>
      <c r="EU283" s="568"/>
      <c r="EV283" s="568"/>
      <c r="EW283" s="568"/>
      <c r="EX283" s="568"/>
      <c r="EY283" s="568"/>
      <c r="EZ283" s="568"/>
      <c r="FA283" s="568"/>
      <c r="FB283" s="568"/>
      <c r="FC283" s="568"/>
      <c r="FD283" s="568"/>
      <c r="FE283" s="568"/>
      <c r="FF283" s="568"/>
      <c r="FG283" s="568"/>
      <c r="FH283" s="568"/>
      <c r="FI283" s="568"/>
      <c r="FJ283" s="568"/>
      <c r="FK283" s="568"/>
      <c r="FL283" s="568"/>
      <c r="FM283" s="568"/>
      <c r="FN283" s="568"/>
      <c r="FO283" s="568"/>
      <c r="FP283" s="568"/>
      <c r="FQ283" s="568"/>
      <c r="FR283" s="568"/>
      <c r="FS283" s="568"/>
      <c r="FT283" s="568"/>
      <c r="FU283" s="568"/>
      <c r="FV283" s="568"/>
      <c r="FW283" s="568"/>
      <c r="FX283" s="568"/>
      <c r="FY283" s="568"/>
      <c r="FZ283" s="568"/>
      <c r="GA283" s="568"/>
      <c r="GB283" s="568"/>
      <c r="GC283" s="568"/>
      <c r="GD283" s="568"/>
      <c r="GE283" s="568"/>
      <c r="GF283" s="568"/>
      <c r="GG283" s="568"/>
      <c r="GH283" s="568"/>
      <c r="GI283" s="568"/>
      <c r="GJ283" s="568"/>
      <c r="GK283" s="568"/>
      <c r="GL283" s="568"/>
      <c r="GM283" s="568"/>
      <c r="GN283" s="568"/>
      <c r="GO283" s="568"/>
      <c r="GP283" s="568"/>
      <c r="GQ283" s="568"/>
      <c r="GR283" s="568"/>
      <c r="GS283" s="568"/>
      <c r="GT283" s="568"/>
      <c r="GU283" s="568"/>
      <c r="GV283" s="568"/>
      <c r="GW283" s="568"/>
      <c r="GX283" s="568"/>
      <c r="GY283" s="568"/>
      <c r="GZ283" s="568"/>
      <c r="HA283" s="568"/>
      <c r="HB283" s="568"/>
      <c r="HC283" s="568"/>
      <c r="HD283" s="568"/>
      <c r="HE283" s="568"/>
      <c r="HF283" s="568"/>
      <c r="HG283" s="568"/>
      <c r="HH283" s="568"/>
      <c r="HI283" s="568"/>
      <c r="HJ283" s="568"/>
      <c r="HK283" s="568"/>
      <c r="HL283" s="568"/>
      <c r="HM283" s="568"/>
      <c r="HN283" s="568"/>
      <c r="HO283" s="568"/>
      <c r="HP283" s="568"/>
      <c r="HQ283" s="568"/>
      <c r="HR283" s="568"/>
      <c r="HS283" s="568"/>
      <c r="HT283" s="568"/>
      <c r="HU283" s="568"/>
    </row>
    <row r="284" spans="2:229" s="578" customFormat="1">
      <c r="B284" s="591"/>
      <c r="AL284" s="568"/>
      <c r="AM284" s="568"/>
      <c r="AN284" s="568"/>
      <c r="AO284" s="568"/>
      <c r="AP284" s="568"/>
      <c r="AQ284" s="568"/>
      <c r="AR284" s="568"/>
      <c r="AS284" s="568"/>
      <c r="AT284" s="568"/>
      <c r="AU284" s="568"/>
      <c r="AV284" s="568"/>
      <c r="AW284" s="568"/>
      <c r="AX284" s="568"/>
      <c r="AY284" s="568"/>
      <c r="AZ284" s="568"/>
      <c r="BA284" s="568"/>
      <c r="BB284" s="568"/>
      <c r="BC284" s="568"/>
      <c r="BD284" s="568"/>
      <c r="BE284" s="568"/>
      <c r="BF284" s="568"/>
      <c r="BG284" s="568"/>
      <c r="BH284" s="568"/>
      <c r="BI284" s="568"/>
      <c r="BJ284" s="568"/>
      <c r="BK284" s="568"/>
      <c r="BL284" s="568"/>
      <c r="BM284" s="568"/>
      <c r="BN284" s="568"/>
      <c r="BO284" s="568"/>
      <c r="BP284" s="568"/>
      <c r="BQ284" s="568"/>
      <c r="BR284" s="568"/>
      <c r="BS284" s="568"/>
      <c r="BT284" s="568"/>
      <c r="BU284" s="568"/>
      <c r="BV284" s="568"/>
      <c r="BW284" s="568"/>
      <c r="BX284" s="568"/>
      <c r="BY284" s="568"/>
      <c r="BZ284" s="568"/>
      <c r="CA284" s="568"/>
      <c r="CB284" s="568"/>
      <c r="CC284" s="568"/>
      <c r="CD284" s="568"/>
      <c r="CE284" s="568"/>
      <c r="CF284" s="568"/>
      <c r="CG284" s="568"/>
      <c r="CH284" s="568"/>
      <c r="CI284" s="568"/>
      <c r="CJ284" s="568"/>
      <c r="CK284" s="568"/>
      <c r="CL284" s="568"/>
      <c r="CM284" s="568"/>
      <c r="CN284" s="568"/>
      <c r="CO284" s="568"/>
      <c r="CP284" s="568"/>
      <c r="CQ284" s="568"/>
      <c r="CR284" s="568"/>
      <c r="CS284" s="568"/>
      <c r="CT284" s="568"/>
      <c r="CU284" s="568"/>
      <c r="CV284" s="568"/>
      <c r="CW284" s="568"/>
      <c r="CX284" s="568"/>
      <c r="CY284" s="568"/>
      <c r="CZ284" s="568"/>
      <c r="DA284" s="568"/>
      <c r="DB284" s="568"/>
      <c r="DC284" s="568"/>
      <c r="DD284" s="568"/>
      <c r="DE284" s="568"/>
      <c r="DF284" s="568"/>
      <c r="DG284" s="568"/>
      <c r="DH284" s="568"/>
      <c r="DI284" s="568"/>
      <c r="DJ284" s="568"/>
      <c r="DK284" s="568"/>
      <c r="DL284" s="568"/>
      <c r="DM284" s="568"/>
      <c r="DN284" s="568"/>
      <c r="DO284" s="568"/>
      <c r="DP284" s="568"/>
      <c r="DQ284" s="568"/>
      <c r="DR284" s="568"/>
      <c r="DS284" s="568"/>
      <c r="DT284" s="568"/>
      <c r="DU284" s="568"/>
      <c r="DV284" s="568"/>
      <c r="DW284" s="568"/>
      <c r="DX284" s="568"/>
      <c r="DY284" s="568"/>
      <c r="DZ284" s="568"/>
      <c r="EA284" s="568"/>
      <c r="EB284" s="568"/>
      <c r="EC284" s="568"/>
      <c r="ED284" s="568"/>
      <c r="EE284" s="568"/>
      <c r="EF284" s="568"/>
      <c r="EG284" s="568"/>
      <c r="EH284" s="568"/>
      <c r="EI284" s="568"/>
      <c r="EJ284" s="568"/>
      <c r="EK284" s="568"/>
      <c r="EL284" s="568"/>
      <c r="EM284" s="568"/>
      <c r="EN284" s="568"/>
      <c r="EO284" s="568"/>
      <c r="EP284" s="568"/>
      <c r="EQ284" s="568"/>
      <c r="ER284" s="568"/>
      <c r="ES284" s="568"/>
      <c r="ET284" s="568"/>
      <c r="EU284" s="568"/>
      <c r="EV284" s="568"/>
      <c r="EW284" s="568"/>
      <c r="EX284" s="568"/>
      <c r="EY284" s="568"/>
      <c r="EZ284" s="568"/>
      <c r="FA284" s="568"/>
      <c r="FB284" s="568"/>
      <c r="FC284" s="568"/>
      <c r="FD284" s="568"/>
      <c r="FE284" s="568"/>
      <c r="FF284" s="568"/>
      <c r="FG284" s="568"/>
      <c r="FH284" s="568"/>
      <c r="FI284" s="568"/>
      <c r="FJ284" s="568"/>
      <c r="FK284" s="568"/>
      <c r="FL284" s="568"/>
      <c r="FM284" s="568"/>
      <c r="FN284" s="568"/>
      <c r="FO284" s="568"/>
      <c r="FP284" s="568"/>
      <c r="FQ284" s="568"/>
      <c r="FR284" s="568"/>
      <c r="FS284" s="568"/>
      <c r="FT284" s="568"/>
      <c r="FU284" s="568"/>
      <c r="FV284" s="568"/>
      <c r="FW284" s="568"/>
      <c r="FX284" s="568"/>
      <c r="FY284" s="568"/>
      <c r="FZ284" s="568"/>
      <c r="GA284" s="568"/>
      <c r="GB284" s="568"/>
      <c r="GC284" s="568"/>
      <c r="GD284" s="568"/>
      <c r="GE284" s="568"/>
      <c r="GF284" s="568"/>
      <c r="GG284" s="568"/>
      <c r="GH284" s="568"/>
      <c r="GI284" s="568"/>
      <c r="GJ284" s="568"/>
      <c r="GK284" s="568"/>
      <c r="GL284" s="568"/>
      <c r="GM284" s="568"/>
      <c r="GN284" s="568"/>
      <c r="GO284" s="568"/>
      <c r="GP284" s="568"/>
      <c r="GQ284" s="568"/>
      <c r="GR284" s="568"/>
      <c r="GS284" s="568"/>
      <c r="GT284" s="568"/>
      <c r="GU284" s="568"/>
      <c r="GV284" s="568"/>
      <c r="GW284" s="568"/>
      <c r="GX284" s="568"/>
      <c r="GY284" s="568"/>
      <c r="GZ284" s="568"/>
      <c r="HA284" s="568"/>
      <c r="HB284" s="568"/>
      <c r="HC284" s="568"/>
      <c r="HD284" s="568"/>
      <c r="HE284" s="568"/>
      <c r="HF284" s="568"/>
      <c r="HG284" s="568"/>
      <c r="HH284" s="568"/>
      <c r="HI284" s="568"/>
      <c r="HJ284" s="568"/>
      <c r="HK284" s="568"/>
      <c r="HL284" s="568"/>
      <c r="HM284" s="568"/>
      <c r="HN284" s="568"/>
      <c r="HO284" s="568"/>
      <c r="HP284" s="568"/>
      <c r="HQ284" s="568"/>
      <c r="HR284" s="568"/>
      <c r="HS284" s="568"/>
      <c r="HT284" s="568"/>
      <c r="HU284" s="568"/>
    </row>
    <row r="285" spans="2:229" s="578" customFormat="1">
      <c r="B285" s="591"/>
      <c r="AL285" s="568"/>
      <c r="AM285" s="568"/>
      <c r="AN285" s="568"/>
      <c r="AO285" s="568"/>
      <c r="AP285" s="568"/>
      <c r="AQ285" s="568"/>
      <c r="AR285" s="568"/>
      <c r="AS285" s="568"/>
      <c r="AT285" s="568"/>
      <c r="AU285" s="568"/>
      <c r="AV285" s="568"/>
      <c r="AW285" s="568"/>
      <c r="AX285" s="568"/>
      <c r="AY285" s="568"/>
      <c r="AZ285" s="568"/>
      <c r="BA285" s="568"/>
      <c r="BB285" s="568"/>
      <c r="BC285" s="568"/>
      <c r="BD285" s="568"/>
      <c r="BE285" s="568"/>
      <c r="BF285" s="568"/>
      <c r="BG285" s="568"/>
      <c r="BH285" s="568"/>
      <c r="BI285" s="568"/>
      <c r="BJ285" s="568"/>
      <c r="BK285" s="568"/>
      <c r="BL285" s="568"/>
      <c r="BM285" s="568"/>
      <c r="BN285" s="568"/>
      <c r="BO285" s="568"/>
      <c r="BP285" s="568"/>
      <c r="BQ285" s="568"/>
      <c r="BR285" s="568"/>
      <c r="BS285" s="568"/>
      <c r="BT285" s="568"/>
      <c r="BU285" s="568"/>
      <c r="BV285" s="568"/>
      <c r="BW285" s="568"/>
      <c r="BX285" s="568"/>
      <c r="BY285" s="568"/>
      <c r="BZ285" s="568"/>
      <c r="CA285" s="568"/>
      <c r="CB285" s="568"/>
      <c r="CC285" s="568"/>
      <c r="CD285" s="568"/>
      <c r="CE285" s="568"/>
      <c r="CF285" s="568"/>
      <c r="CG285" s="568"/>
      <c r="CH285" s="568"/>
      <c r="CI285" s="568"/>
      <c r="CJ285" s="568"/>
      <c r="CK285" s="568"/>
      <c r="CL285" s="568"/>
      <c r="CM285" s="568"/>
      <c r="CN285" s="568"/>
      <c r="CO285" s="568"/>
      <c r="CP285" s="568"/>
      <c r="CQ285" s="568"/>
      <c r="CR285" s="568"/>
      <c r="CS285" s="568"/>
      <c r="CT285" s="568"/>
      <c r="CU285" s="568"/>
      <c r="CV285" s="568"/>
      <c r="CW285" s="568"/>
      <c r="CX285" s="568"/>
      <c r="CY285" s="568"/>
      <c r="CZ285" s="568"/>
      <c r="DA285" s="568"/>
      <c r="DB285" s="568"/>
      <c r="DC285" s="568"/>
      <c r="DD285" s="568"/>
      <c r="DE285" s="568"/>
      <c r="DF285" s="568"/>
      <c r="DG285" s="568"/>
      <c r="DH285" s="568"/>
      <c r="DI285" s="568"/>
      <c r="DJ285" s="568"/>
      <c r="DK285" s="568"/>
      <c r="DL285" s="568"/>
      <c r="DM285" s="568"/>
      <c r="DN285" s="568"/>
      <c r="DO285" s="568"/>
      <c r="DP285" s="568"/>
      <c r="DQ285" s="568"/>
      <c r="DR285" s="568"/>
      <c r="DS285" s="568"/>
      <c r="DT285" s="568"/>
      <c r="DU285" s="568"/>
      <c r="DV285" s="568"/>
      <c r="DW285" s="568"/>
      <c r="DX285" s="568"/>
      <c r="DY285" s="568"/>
      <c r="DZ285" s="568"/>
      <c r="EA285" s="568"/>
      <c r="EB285" s="568"/>
      <c r="EC285" s="568"/>
      <c r="ED285" s="568"/>
      <c r="EE285" s="568"/>
      <c r="EF285" s="568"/>
      <c r="EG285" s="568"/>
      <c r="EH285" s="568"/>
      <c r="EI285" s="568"/>
      <c r="EJ285" s="568"/>
      <c r="EK285" s="568"/>
      <c r="EL285" s="568"/>
      <c r="EM285" s="568"/>
      <c r="EN285" s="568"/>
      <c r="EO285" s="568"/>
      <c r="EP285" s="568"/>
      <c r="EQ285" s="568"/>
      <c r="ER285" s="568"/>
      <c r="ES285" s="568"/>
      <c r="ET285" s="568"/>
      <c r="EU285" s="568"/>
      <c r="EV285" s="568"/>
      <c r="EW285" s="568"/>
      <c r="EX285" s="568"/>
      <c r="EY285" s="568"/>
      <c r="EZ285" s="568"/>
      <c r="FA285" s="568"/>
      <c r="FB285" s="568"/>
      <c r="FC285" s="568"/>
      <c r="FD285" s="568"/>
      <c r="FE285" s="568"/>
      <c r="FF285" s="568"/>
      <c r="FG285" s="568"/>
      <c r="FH285" s="568"/>
      <c r="FI285" s="568"/>
      <c r="FJ285" s="568"/>
      <c r="FK285" s="568"/>
      <c r="FL285" s="568"/>
      <c r="FM285" s="568"/>
      <c r="FN285" s="568"/>
      <c r="FO285" s="568"/>
      <c r="FP285" s="568"/>
      <c r="FQ285" s="568"/>
      <c r="FR285" s="568"/>
      <c r="FS285" s="568"/>
      <c r="FT285" s="568"/>
      <c r="FU285" s="568"/>
      <c r="FV285" s="568"/>
      <c r="FW285" s="568"/>
      <c r="FX285" s="568"/>
      <c r="FY285" s="568"/>
      <c r="FZ285" s="568"/>
      <c r="GA285" s="568"/>
      <c r="GB285" s="568"/>
      <c r="GC285" s="568"/>
      <c r="GD285" s="568"/>
      <c r="GE285" s="568"/>
      <c r="GF285" s="568"/>
      <c r="GG285" s="568"/>
      <c r="GH285" s="568"/>
      <c r="GI285" s="568"/>
      <c r="GJ285" s="568"/>
      <c r="GK285" s="568"/>
      <c r="GL285" s="568"/>
      <c r="GM285" s="568"/>
      <c r="GN285" s="568"/>
      <c r="GO285" s="568"/>
      <c r="GP285" s="568"/>
      <c r="GQ285" s="568"/>
      <c r="GR285" s="568"/>
      <c r="GS285" s="568"/>
      <c r="GT285" s="568"/>
      <c r="GU285" s="568"/>
      <c r="GV285" s="568"/>
      <c r="GW285" s="568"/>
      <c r="GX285" s="568"/>
      <c r="GY285" s="568"/>
      <c r="GZ285" s="568"/>
      <c r="HA285" s="568"/>
      <c r="HB285" s="568"/>
      <c r="HC285" s="568"/>
      <c r="HD285" s="568"/>
      <c r="HE285" s="568"/>
      <c r="HF285" s="568"/>
      <c r="HG285" s="568"/>
      <c r="HH285" s="568"/>
      <c r="HI285" s="568"/>
      <c r="HJ285" s="568"/>
      <c r="HK285" s="568"/>
      <c r="HL285" s="568"/>
      <c r="HM285" s="568"/>
      <c r="HN285" s="568"/>
      <c r="HO285" s="568"/>
      <c r="HP285" s="568"/>
      <c r="HQ285" s="568"/>
      <c r="HR285" s="568"/>
      <c r="HS285" s="568"/>
      <c r="HT285" s="568"/>
      <c r="HU285" s="568"/>
    </row>
    <row r="286" spans="2:229" s="578" customFormat="1">
      <c r="B286" s="591"/>
      <c r="AL286" s="568"/>
      <c r="AM286" s="568"/>
      <c r="AN286" s="568"/>
      <c r="AO286" s="568"/>
      <c r="AP286" s="568"/>
      <c r="AQ286" s="568"/>
      <c r="AR286" s="568"/>
      <c r="AS286" s="568"/>
      <c r="AT286" s="568"/>
      <c r="AU286" s="568"/>
      <c r="AV286" s="568"/>
      <c r="AW286" s="568"/>
      <c r="AX286" s="568"/>
      <c r="AY286" s="568"/>
      <c r="AZ286" s="568"/>
      <c r="BA286" s="568"/>
      <c r="BB286" s="568"/>
      <c r="BC286" s="568"/>
      <c r="BD286" s="568"/>
      <c r="BE286" s="568"/>
      <c r="BF286" s="568"/>
      <c r="BG286" s="568"/>
      <c r="BH286" s="568"/>
      <c r="BI286" s="568"/>
      <c r="BJ286" s="568"/>
      <c r="BK286" s="568"/>
      <c r="BL286" s="568"/>
      <c r="BM286" s="568"/>
      <c r="BN286" s="568"/>
      <c r="BO286" s="568"/>
      <c r="BP286" s="568"/>
      <c r="BQ286" s="568"/>
      <c r="BR286" s="568"/>
      <c r="BS286" s="568"/>
      <c r="BT286" s="568"/>
      <c r="BU286" s="568"/>
      <c r="BV286" s="568"/>
      <c r="BW286" s="568"/>
      <c r="BX286" s="568"/>
      <c r="BY286" s="568"/>
      <c r="BZ286" s="568"/>
      <c r="CA286" s="568"/>
      <c r="CB286" s="568"/>
      <c r="CC286" s="568"/>
      <c r="CD286" s="568"/>
      <c r="CE286" s="568"/>
      <c r="CF286" s="568"/>
      <c r="CG286" s="568"/>
      <c r="CH286" s="568"/>
      <c r="CI286" s="568"/>
      <c r="CJ286" s="568"/>
      <c r="CK286" s="568"/>
      <c r="CL286" s="568"/>
      <c r="CM286" s="568"/>
      <c r="CN286" s="568"/>
      <c r="CO286" s="568"/>
      <c r="CP286" s="568"/>
      <c r="CQ286" s="568"/>
      <c r="CR286" s="568"/>
      <c r="CS286" s="568"/>
      <c r="CT286" s="568"/>
      <c r="CU286" s="568"/>
      <c r="CV286" s="568"/>
      <c r="CW286" s="568"/>
      <c r="CX286" s="568"/>
      <c r="CY286" s="568"/>
      <c r="CZ286" s="568"/>
      <c r="DA286" s="568"/>
      <c r="DB286" s="568"/>
      <c r="DC286" s="568"/>
      <c r="DD286" s="568"/>
      <c r="DE286" s="568"/>
      <c r="DF286" s="568"/>
      <c r="DG286" s="568"/>
      <c r="DH286" s="568"/>
      <c r="DI286" s="568"/>
      <c r="DJ286" s="568"/>
      <c r="DK286" s="568"/>
      <c r="DL286" s="568"/>
      <c r="DM286" s="568"/>
      <c r="DN286" s="568"/>
      <c r="DO286" s="568"/>
      <c r="DP286" s="568"/>
      <c r="DQ286" s="568"/>
      <c r="DR286" s="568"/>
      <c r="DS286" s="568"/>
      <c r="DT286" s="568"/>
      <c r="DU286" s="568"/>
      <c r="DV286" s="568"/>
      <c r="DW286" s="568"/>
      <c r="DX286" s="568"/>
      <c r="DY286" s="568"/>
      <c r="DZ286" s="568"/>
      <c r="EA286" s="568"/>
      <c r="EB286" s="568"/>
      <c r="EC286" s="568"/>
      <c r="ED286" s="568"/>
      <c r="EE286" s="568"/>
      <c r="EF286" s="568"/>
      <c r="EG286" s="568"/>
      <c r="EH286" s="568"/>
      <c r="EI286" s="568"/>
      <c r="EJ286" s="568"/>
      <c r="EK286" s="568"/>
      <c r="EL286" s="568"/>
      <c r="EM286" s="568"/>
      <c r="EN286" s="568"/>
      <c r="EO286" s="568"/>
      <c r="EP286" s="568"/>
      <c r="EQ286" s="568"/>
      <c r="ER286" s="568"/>
      <c r="ES286" s="568"/>
      <c r="ET286" s="568"/>
      <c r="EU286" s="568"/>
      <c r="EV286" s="568"/>
      <c r="EW286" s="568"/>
      <c r="EX286" s="568"/>
      <c r="EY286" s="568"/>
      <c r="EZ286" s="568"/>
      <c r="FA286" s="568"/>
      <c r="FB286" s="568"/>
      <c r="FC286" s="568"/>
      <c r="FD286" s="568"/>
      <c r="FE286" s="568"/>
      <c r="FF286" s="568"/>
      <c r="FG286" s="568"/>
      <c r="FH286" s="568"/>
      <c r="FI286" s="568"/>
      <c r="FJ286" s="568"/>
      <c r="FK286" s="568"/>
      <c r="FL286" s="568"/>
      <c r="FM286" s="568"/>
      <c r="FN286" s="568"/>
      <c r="FO286" s="568"/>
      <c r="FP286" s="568"/>
      <c r="FQ286" s="568"/>
      <c r="FR286" s="568"/>
      <c r="FS286" s="568"/>
      <c r="FT286" s="568"/>
      <c r="FU286" s="568"/>
      <c r="FV286" s="568"/>
      <c r="FW286" s="568"/>
      <c r="FX286" s="568"/>
      <c r="FY286" s="568"/>
      <c r="FZ286" s="568"/>
      <c r="GA286" s="568"/>
      <c r="GB286" s="568"/>
      <c r="GC286" s="568"/>
      <c r="GD286" s="568"/>
      <c r="GE286" s="568"/>
      <c r="GF286" s="568"/>
      <c r="GG286" s="568"/>
      <c r="GH286" s="568"/>
      <c r="GI286" s="568"/>
      <c r="GJ286" s="568"/>
      <c r="GK286" s="568"/>
      <c r="GL286" s="568"/>
      <c r="GM286" s="568"/>
      <c r="GN286" s="568"/>
      <c r="GO286" s="568"/>
      <c r="GP286" s="568"/>
      <c r="GQ286" s="568"/>
      <c r="GR286" s="568"/>
      <c r="GS286" s="568"/>
      <c r="GT286" s="568"/>
      <c r="GU286" s="568"/>
      <c r="GV286" s="568"/>
      <c r="GW286" s="568"/>
      <c r="GX286" s="568"/>
      <c r="GY286" s="568"/>
      <c r="GZ286" s="568"/>
      <c r="HA286" s="568"/>
      <c r="HB286" s="568"/>
      <c r="HC286" s="568"/>
      <c r="HD286" s="568"/>
      <c r="HE286" s="568"/>
      <c r="HF286" s="568"/>
      <c r="HG286" s="568"/>
      <c r="HH286" s="568"/>
      <c r="HI286" s="568"/>
      <c r="HJ286" s="568"/>
      <c r="HK286" s="568"/>
      <c r="HL286" s="568"/>
      <c r="HM286" s="568"/>
      <c r="HN286" s="568"/>
      <c r="HO286" s="568"/>
      <c r="HP286" s="568"/>
      <c r="HQ286" s="568"/>
      <c r="HR286" s="568"/>
      <c r="HS286" s="568"/>
      <c r="HT286" s="568"/>
      <c r="HU286" s="568"/>
    </row>
    <row r="287" spans="2:229" s="578" customFormat="1">
      <c r="B287" s="591"/>
      <c r="AL287" s="568"/>
      <c r="AM287" s="568"/>
      <c r="AN287" s="568"/>
      <c r="AO287" s="568"/>
      <c r="AP287" s="568"/>
      <c r="AQ287" s="568"/>
      <c r="AR287" s="568"/>
      <c r="AS287" s="568"/>
      <c r="AT287" s="568"/>
      <c r="AU287" s="568"/>
      <c r="AV287" s="568"/>
      <c r="AW287" s="568"/>
      <c r="AX287" s="568"/>
      <c r="AY287" s="568"/>
      <c r="AZ287" s="568"/>
      <c r="BA287" s="568"/>
      <c r="BB287" s="568"/>
      <c r="BC287" s="568"/>
      <c r="BD287" s="568"/>
      <c r="BE287" s="568"/>
      <c r="BF287" s="568"/>
      <c r="BG287" s="568"/>
      <c r="BH287" s="568"/>
      <c r="BI287" s="568"/>
      <c r="BJ287" s="568"/>
      <c r="BK287" s="568"/>
      <c r="BL287" s="568"/>
      <c r="BM287" s="568"/>
      <c r="BN287" s="568"/>
      <c r="BO287" s="568"/>
      <c r="BP287" s="568"/>
      <c r="BQ287" s="568"/>
      <c r="BR287" s="568"/>
      <c r="BS287" s="568"/>
      <c r="BT287" s="568"/>
      <c r="BU287" s="568"/>
      <c r="BV287" s="568"/>
      <c r="BW287" s="568"/>
      <c r="BX287" s="568"/>
      <c r="BY287" s="568"/>
      <c r="BZ287" s="568"/>
      <c r="CA287" s="568"/>
      <c r="CB287" s="568"/>
      <c r="CC287" s="568"/>
      <c r="CD287" s="568"/>
      <c r="CE287" s="568"/>
      <c r="CF287" s="568"/>
      <c r="CG287" s="568"/>
      <c r="CH287" s="568"/>
      <c r="CI287" s="568"/>
      <c r="CJ287" s="568"/>
      <c r="CK287" s="568"/>
      <c r="CL287" s="568"/>
      <c r="CM287" s="568"/>
      <c r="CN287" s="568"/>
      <c r="CO287" s="568"/>
      <c r="CP287" s="568"/>
      <c r="CQ287" s="568"/>
      <c r="CR287" s="568"/>
      <c r="CS287" s="568"/>
      <c r="CT287" s="568"/>
      <c r="CU287" s="568"/>
      <c r="CV287" s="568"/>
      <c r="CW287" s="568"/>
      <c r="CX287" s="568"/>
      <c r="CY287" s="568"/>
      <c r="CZ287" s="568"/>
      <c r="DA287" s="568"/>
      <c r="DB287" s="568"/>
      <c r="DC287" s="568"/>
      <c r="DD287" s="568"/>
      <c r="DE287" s="568"/>
      <c r="DF287" s="568"/>
      <c r="DG287" s="568"/>
      <c r="DH287" s="568"/>
      <c r="DI287" s="568"/>
      <c r="DJ287" s="568"/>
      <c r="DK287" s="568"/>
      <c r="DL287" s="568"/>
      <c r="DM287" s="568"/>
      <c r="DN287" s="568"/>
      <c r="DO287" s="568"/>
      <c r="DP287" s="568"/>
      <c r="DQ287" s="568"/>
      <c r="DR287" s="568"/>
      <c r="DS287" s="568"/>
      <c r="DT287" s="568"/>
      <c r="DU287" s="568"/>
      <c r="DV287" s="568"/>
      <c r="DW287" s="568"/>
      <c r="DX287" s="568"/>
      <c r="DY287" s="568"/>
      <c r="DZ287" s="568"/>
      <c r="EA287" s="568"/>
      <c r="EB287" s="568"/>
      <c r="EC287" s="568"/>
      <c r="ED287" s="568"/>
      <c r="EE287" s="568"/>
      <c r="EF287" s="568"/>
      <c r="EG287" s="568"/>
      <c r="EH287" s="568"/>
      <c r="EI287" s="568"/>
      <c r="EJ287" s="568"/>
      <c r="EK287" s="568"/>
      <c r="EL287" s="568"/>
      <c r="EM287" s="568"/>
      <c r="EN287" s="568"/>
      <c r="EO287" s="568"/>
      <c r="EP287" s="568"/>
      <c r="EQ287" s="568"/>
      <c r="ER287" s="568"/>
      <c r="ES287" s="568"/>
      <c r="ET287" s="568"/>
      <c r="EU287" s="568"/>
      <c r="EV287" s="568"/>
      <c r="EW287" s="568"/>
      <c r="EX287" s="568"/>
      <c r="EY287" s="568"/>
      <c r="EZ287" s="568"/>
      <c r="FA287" s="568"/>
      <c r="FB287" s="568"/>
      <c r="FC287" s="568"/>
      <c r="FD287" s="568"/>
      <c r="FE287" s="568"/>
      <c r="FF287" s="568"/>
      <c r="FG287" s="568"/>
      <c r="FH287" s="568"/>
      <c r="FI287" s="568"/>
      <c r="FJ287" s="568"/>
      <c r="FK287" s="568"/>
      <c r="FL287" s="568"/>
      <c r="FM287" s="568"/>
      <c r="FN287" s="568"/>
      <c r="FO287" s="568"/>
      <c r="FP287" s="568"/>
      <c r="FQ287" s="568"/>
      <c r="FR287" s="568"/>
      <c r="FS287" s="568"/>
      <c r="FT287" s="568"/>
      <c r="FU287" s="568"/>
      <c r="FV287" s="568"/>
      <c r="FW287" s="568"/>
      <c r="FX287" s="568"/>
      <c r="FY287" s="568"/>
      <c r="FZ287" s="568"/>
      <c r="GA287" s="568"/>
      <c r="GB287" s="568"/>
      <c r="GC287" s="568"/>
      <c r="GD287" s="568"/>
      <c r="GE287" s="568"/>
      <c r="GF287" s="568"/>
      <c r="GG287" s="568"/>
      <c r="GH287" s="568"/>
      <c r="GI287" s="568"/>
      <c r="GJ287" s="568"/>
      <c r="GK287" s="568"/>
      <c r="GL287" s="568"/>
      <c r="GM287" s="568"/>
      <c r="GN287" s="568"/>
      <c r="GO287" s="568"/>
      <c r="GP287" s="568"/>
      <c r="GQ287" s="568"/>
      <c r="GR287" s="568"/>
      <c r="GS287" s="568"/>
      <c r="GT287" s="568"/>
      <c r="GU287" s="568"/>
      <c r="GV287" s="568"/>
      <c r="GW287" s="568"/>
      <c r="GX287" s="568"/>
      <c r="GY287" s="568"/>
      <c r="GZ287" s="568"/>
      <c r="HA287" s="568"/>
      <c r="HB287" s="568"/>
      <c r="HC287" s="568"/>
      <c r="HD287" s="568"/>
      <c r="HE287" s="568"/>
      <c r="HF287" s="568"/>
      <c r="HG287" s="568"/>
      <c r="HH287" s="568"/>
      <c r="HI287" s="568"/>
      <c r="HJ287" s="568"/>
      <c r="HK287" s="568"/>
      <c r="HL287" s="568"/>
      <c r="HM287" s="568"/>
      <c r="HN287" s="568"/>
      <c r="HO287" s="568"/>
      <c r="HP287" s="568"/>
      <c r="HQ287" s="568"/>
      <c r="HR287" s="568"/>
      <c r="HS287" s="568"/>
      <c r="HT287" s="568"/>
      <c r="HU287" s="568"/>
    </row>
    <row r="288" spans="2:229" s="578" customFormat="1">
      <c r="B288" s="591"/>
      <c r="AL288" s="568"/>
      <c r="AM288" s="568"/>
      <c r="AN288" s="568"/>
      <c r="AO288" s="568"/>
      <c r="AP288" s="568"/>
      <c r="AQ288" s="568"/>
      <c r="AR288" s="568"/>
      <c r="AS288" s="568"/>
      <c r="AT288" s="568"/>
      <c r="AU288" s="568"/>
      <c r="AV288" s="568"/>
      <c r="AW288" s="568"/>
      <c r="AX288" s="568"/>
      <c r="AY288" s="568"/>
      <c r="AZ288" s="568"/>
      <c r="BA288" s="568"/>
      <c r="BB288" s="568"/>
      <c r="BC288" s="568"/>
      <c r="BD288" s="568"/>
      <c r="BE288" s="568"/>
      <c r="BF288" s="568"/>
      <c r="BG288" s="568"/>
      <c r="BH288" s="568"/>
      <c r="BI288" s="568"/>
      <c r="BJ288" s="568"/>
      <c r="BK288" s="568"/>
      <c r="BL288" s="568"/>
      <c r="BM288" s="568"/>
      <c r="BN288" s="568"/>
      <c r="BO288" s="568"/>
      <c r="BP288" s="568"/>
      <c r="BQ288" s="568"/>
      <c r="BR288" s="568"/>
      <c r="BS288" s="568"/>
      <c r="BT288" s="568"/>
      <c r="BU288" s="568"/>
      <c r="BV288" s="568"/>
      <c r="BW288" s="568"/>
      <c r="BX288" s="568"/>
      <c r="BY288" s="568"/>
      <c r="BZ288" s="568"/>
      <c r="CA288" s="568"/>
      <c r="CB288" s="568"/>
      <c r="CC288" s="568"/>
      <c r="CD288" s="568"/>
      <c r="CE288" s="568"/>
      <c r="CF288" s="568"/>
      <c r="CG288" s="568"/>
      <c r="CH288" s="568"/>
      <c r="CI288" s="568"/>
      <c r="CJ288" s="568"/>
      <c r="CK288" s="568"/>
      <c r="CL288" s="568"/>
      <c r="CM288" s="568"/>
      <c r="CN288" s="568"/>
      <c r="CO288" s="568"/>
      <c r="CP288" s="568"/>
      <c r="CQ288" s="568"/>
      <c r="CR288" s="568"/>
      <c r="CS288" s="568"/>
      <c r="CT288" s="568"/>
      <c r="CU288" s="568"/>
      <c r="CV288" s="568"/>
      <c r="CW288" s="568"/>
      <c r="CX288" s="568"/>
      <c r="CY288" s="568"/>
      <c r="CZ288" s="568"/>
      <c r="DA288" s="568"/>
      <c r="DB288" s="568"/>
      <c r="DC288" s="568"/>
      <c r="DD288" s="568"/>
      <c r="DE288" s="568"/>
      <c r="DF288" s="568"/>
      <c r="DG288" s="568"/>
      <c r="DH288" s="568"/>
      <c r="DI288" s="568"/>
      <c r="DJ288" s="568"/>
      <c r="DK288" s="568"/>
      <c r="DL288" s="568"/>
      <c r="DM288" s="568"/>
      <c r="DN288" s="568"/>
      <c r="DO288" s="568"/>
      <c r="DP288" s="568"/>
      <c r="DQ288" s="568"/>
      <c r="DR288" s="568"/>
      <c r="DS288" s="568"/>
      <c r="DT288" s="568"/>
      <c r="DU288" s="568"/>
      <c r="DV288" s="568"/>
      <c r="DW288" s="568"/>
      <c r="DX288" s="568"/>
      <c r="DY288" s="568"/>
      <c r="DZ288" s="568"/>
      <c r="EA288" s="568"/>
      <c r="EB288" s="568"/>
      <c r="EC288" s="568"/>
      <c r="ED288" s="568"/>
      <c r="EE288" s="568"/>
      <c r="EF288" s="568"/>
      <c r="EG288" s="568"/>
      <c r="EH288" s="568"/>
      <c r="EI288" s="568"/>
      <c r="EJ288" s="568"/>
      <c r="EK288" s="568"/>
      <c r="EL288" s="568"/>
      <c r="EM288" s="568"/>
      <c r="EN288" s="568"/>
      <c r="EO288" s="568"/>
      <c r="EP288" s="568"/>
      <c r="EQ288" s="568"/>
      <c r="ER288" s="568"/>
      <c r="ES288" s="568"/>
      <c r="ET288" s="568"/>
      <c r="EU288" s="568"/>
      <c r="EV288" s="568"/>
      <c r="EW288" s="568"/>
      <c r="EX288" s="568"/>
      <c r="EY288" s="568"/>
      <c r="EZ288" s="568"/>
      <c r="FA288" s="568"/>
      <c r="FB288" s="568"/>
      <c r="FC288" s="568"/>
      <c r="FD288" s="568"/>
      <c r="FE288" s="568"/>
      <c r="FF288" s="568"/>
      <c r="FG288" s="568"/>
      <c r="FH288" s="568"/>
      <c r="FI288" s="568"/>
      <c r="FJ288" s="568"/>
      <c r="FK288" s="568"/>
      <c r="FL288" s="568"/>
      <c r="FM288" s="568"/>
      <c r="FN288" s="568"/>
      <c r="FO288" s="568"/>
      <c r="FP288" s="568"/>
      <c r="FQ288" s="568"/>
      <c r="FR288" s="568"/>
      <c r="FS288" s="568"/>
      <c r="FT288" s="568"/>
      <c r="FU288" s="568"/>
      <c r="FV288" s="568"/>
      <c r="FW288" s="568"/>
      <c r="FX288" s="568"/>
      <c r="FY288" s="568"/>
      <c r="FZ288" s="568"/>
      <c r="GA288" s="568"/>
      <c r="GB288" s="568"/>
      <c r="GC288" s="568"/>
      <c r="GD288" s="568"/>
      <c r="GE288" s="568"/>
      <c r="GF288" s="568"/>
      <c r="GG288" s="568"/>
      <c r="GH288" s="568"/>
      <c r="GI288" s="568"/>
      <c r="GJ288" s="568"/>
      <c r="GK288" s="568"/>
      <c r="GL288" s="568"/>
      <c r="GM288" s="568"/>
      <c r="GN288" s="568"/>
      <c r="GO288" s="568"/>
      <c r="GP288" s="568"/>
      <c r="GQ288" s="568"/>
      <c r="GR288" s="568"/>
      <c r="GS288" s="568"/>
      <c r="GT288" s="568"/>
      <c r="GU288" s="568"/>
      <c r="GV288" s="568"/>
      <c r="GW288" s="568"/>
      <c r="GX288" s="568"/>
      <c r="GY288" s="568"/>
      <c r="GZ288" s="568"/>
      <c r="HA288" s="568"/>
      <c r="HB288" s="568"/>
      <c r="HC288" s="568"/>
      <c r="HD288" s="568"/>
      <c r="HE288" s="568"/>
      <c r="HF288" s="568"/>
      <c r="HG288" s="568"/>
      <c r="HH288" s="568"/>
      <c r="HI288" s="568"/>
      <c r="HJ288" s="568"/>
      <c r="HK288" s="568"/>
      <c r="HL288" s="568"/>
      <c r="HM288" s="568"/>
      <c r="HN288" s="568"/>
      <c r="HO288" s="568"/>
      <c r="HP288" s="568"/>
      <c r="HQ288" s="568"/>
      <c r="HR288" s="568"/>
      <c r="HS288" s="568"/>
      <c r="HT288" s="568"/>
      <c r="HU288" s="568"/>
    </row>
    <row r="289" spans="2:229" s="578" customFormat="1">
      <c r="B289" s="591"/>
      <c r="AL289" s="568"/>
      <c r="AM289" s="568"/>
      <c r="AN289" s="568"/>
      <c r="AO289" s="568"/>
      <c r="AP289" s="568"/>
      <c r="AQ289" s="568"/>
      <c r="AR289" s="568"/>
      <c r="AS289" s="568"/>
      <c r="AT289" s="568"/>
      <c r="AU289" s="568"/>
      <c r="AV289" s="568"/>
      <c r="AW289" s="568"/>
      <c r="AX289" s="568"/>
      <c r="AY289" s="568"/>
      <c r="AZ289" s="568"/>
      <c r="BA289" s="568"/>
      <c r="BB289" s="568"/>
      <c r="BC289" s="568"/>
      <c r="BD289" s="568"/>
      <c r="BE289" s="568"/>
      <c r="BF289" s="568"/>
      <c r="BG289" s="568"/>
      <c r="BH289" s="568"/>
      <c r="BI289" s="568"/>
      <c r="BJ289" s="568"/>
      <c r="BK289" s="568"/>
      <c r="BL289" s="568"/>
      <c r="BM289" s="568"/>
      <c r="BN289" s="568"/>
      <c r="BO289" s="568"/>
      <c r="BP289" s="568"/>
      <c r="BQ289" s="568"/>
      <c r="BR289" s="568"/>
      <c r="BS289" s="568"/>
      <c r="BT289" s="568"/>
      <c r="BU289" s="568"/>
      <c r="BV289" s="568"/>
      <c r="BW289" s="568"/>
      <c r="BX289" s="568"/>
      <c r="BY289" s="568"/>
      <c r="BZ289" s="568"/>
      <c r="CA289" s="568"/>
      <c r="CB289" s="568"/>
      <c r="CC289" s="568"/>
      <c r="CD289" s="568"/>
      <c r="CE289" s="568"/>
      <c r="CF289" s="568"/>
      <c r="CG289" s="568"/>
      <c r="CH289" s="568"/>
      <c r="CI289" s="568"/>
      <c r="CJ289" s="568"/>
      <c r="CK289" s="568"/>
      <c r="CL289" s="568"/>
      <c r="CM289" s="568"/>
      <c r="CN289" s="568"/>
      <c r="CO289" s="568"/>
      <c r="CP289" s="568"/>
      <c r="CQ289" s="568"/>
      <c r="CR289" s="568"/>
      <c r="CS289" s="568"/>
      <c r="CT289" s="568"/>
      <c r="CU289" s="568"/>
      <c r="CV289" s="568"/>
      <c r="CW289" s="568"/>
      <c r="CX289" s="568"/>
      <c r="CY289" s="568"/>
      <c r="CZ289" s="568"/>
      <c r="DA289" s="568"/>
      <c r="DB289" s="568"/>
      <c r="DC289" s="568"/>
      <c r="DD289" s="568"/>
      <c r="DE289" s="568"/>
      <c r="DF289" s="568"/>
      <c r="DG289" s="568"/>
      <c r="DH289" s="568"/>
      <c r="DI289" s="568"/>
      <c r="DJ289" s="568"/>
      <c r="DK289" s="568"/>
      <c r="DL289" s="568"/>
      <c r="DM289" s="568"/>
      <c r="DN289" s="568"/>
      <c r="DO289" s="568"/>
      <c r="DP289" s="568"/>
      <c r="DQ289" s="568"/>
      <c r="DR289" s="568"/>
      <c r="DS289" s="568"/>
      <c r="DT289" s="568"/>
      <c r="DU289" s="568"/>
      <c r="DV289" s="568"/>
      <c r="DW289" s="568"/>
      <c r="DX289" s="568"/>
      <c r="DY289" s="568"/>
      <c r="DZ289" s="568"/>
      <c r="EA289" s="568"/>
      <c r="EB289" s="568"/>
      <c r="EC289" s="568"/>
      <c r="ED289" s="568"/>
      <c r="EE289" s="568"/>
      <c r="EF289" s="568"/>
      <c r="EG289" s="568"/>
      <c r="EH289" s="568"/>
      <c r="EI289" s="568"/>
      <c r="EJ289" s="568"/>
      <c r="EK289" s="568"/>
      <c r="EL289" s="568"/>
      <c r="EM289" s="568"/>
      <c r="EN289" s="568"/>
      <c r="EO289" s="568"/>
      <c r="EP289" s="568"/>
      <c r="EQ289" s="568"/>
      <c r="ER289" s="568"/>
      <c r="ES289" s="568"/>
      <c r="ET289" s="568"/>
      <c r="EU289" s="568"/>
      <c r="EV289" s="568"/>
      <c r="EW289" s="568"/>
      <c r="EX289" s="568"/>
      <c r="EY289" s="568"/>
      <c r="EZ289" s="568"/>
      <c r="FA289" s="568"/>
      <c r="FB289" s="568"/>
      <c r="FC289" s="568"/>
      <c r="FD289" s="568"/>
      <c r="FE289" s="568"/>
      <c r="FF289" s="568"/>
      <c r="FG289" s="568"/>
      <c r="FH289" s="568"/>
      <c r="FI289" s="568"/>
      <c r="FJ289" s="568"/>
      <c r="FK289" s="568"/>
      <c r="FL289" s="568"/>
      <c r="FM289" s="568"/>
      <c r="FN289" s="568"/>
      <c r="FO289" s="568"/>
      <c r="FP289" s="568"/>
      <c r="FQ289" s="568"/>
      <c r="FR289" s="568"/>
      <c r="FS289" s="568"/>
      <c r="FT289" s="568"/>
      <c r="FU289" s="568"/>
      <c r="FV289" s="568"/>
      <c r="FW289" s="568"/>
      <c r="FX289" s="568"/>
      <c r="FY289" s="568"/>
      <c r="FZ289" s="568"/>
      <c r="GA289" s="568"/>
      <c r="GB289" s="568"/>
      <c r="GC289" s="568"/>
      <c r="GD289" s="568"/>
      <c r="GE289" s="568"/>
      <c r="GF289" s="568"/>
      <c r="GG289" s="568"/>
      <c r="GH289" s="568"/>
      <c r="GI289" s="568"/>
      <c r="GJ289" s="568"/>
      <c r="GK289" s="568"/>
      <c r="GL289" s="568"/>
      <c r="GM289" s="568"/>
      <c r="GN289" s="568"/>
      <c r="GO289" s="568"/>
      <c r="GP289" s="568"/>
      <c r="GQ289" s="568"/>
      <c r="GR289" s="568"/>
      <c r="GS289" s="568"/>
      <c r="GT289" s="568"/>
      <c r="GU289" s="568"/>
      <c r="GV289" s="568"/>
      <c r="GW289" s="568"/>
      <c r="GX289" s="568"/>
      <c r="GY289" s="568"/>
      <c r="GZ289" s="568"/>
      <c r="HA289" s="568"/>
      <c r="HB289" s="568"/>
      <c r="HC289" s="568"/>
      <c r="HD289" s="568"/>
      <c r="HE289" s="568"/>
      <c r="HF289" s="568"/>
      <c r="HG289" s="568"/>
      <c r="HH289" s="568"/>
      <c r="HI289" s="568"/>
      <c r="HJ289" s="568"/>
      <c r="HK289" s="568"/>
      <c r="HL289" s="568"/>
      <c r="HM289" s="568"/>
      <c r="HN289" s="568"/>
      <c r="HO289" s="568"/>
      <c r="HP289" s="568"/>
      <c r="HQ289" s="568"/>
      <c r="HR289" s="568"/>
      <c r="HS289" s="568"/>
      <c r="HT289" s="568"/>
      <c r="HU289" s="568"/>
    </row>
    <row r="290" spans="2:229" s="578" customFormat="1">
      <c r="B290" s="591"/>
      <c r="AL290" s="568"/>
      <c r="AM290" s="568"/>
      <c r="AN290" s="568"/>
      <c r="AO290" s="568"/>
      <c r="AP290" s="568"/>
      <c r="AQ290" s="568"/>
      <c r="AR290" s="568"/>
      <c r="AS290" s="568"/>
      <c r="AT290" s="568"/>
      <c r="AU290" s="568"/>
      <c r="AV290" s="568"/>
      <c r="AW290" s="568"/>
      <c r="AX290" s="568"/>
      <c r="AY290" s="568"/>
      <c r="AZ290" s="568"/>
      <c r="BA290" s="568"/>
      <c r="BB290" s="568"/>
      <c r="BC290" s="568"/>
      <c r="BD290" s="568"/>
      <c r="BE290" s="568"/>
      <c r="BF290" s="568"/>
      <c r="BG290" s="568"/>
      <c r="BH290" s="568"/>
      <c r="BI290" s="568"/>
      <c r="BJ290" s="568"/>
      <c r="BK290" s="568"/>
      <c r="BL290" s="568"/>
      <c r="BM290" s="568"/>
      <c r="BN290" s="568"/>
      <c r="BO290" s="568"/>
      <c r="BP290" s="568"/>
      <c r="BQ290" s="568"/>
      <c r="BR290" s="568"/>
      <c r="BS290" s="568"/>
      <c r="BT290" s="568"/>
      <c r="BU290" s="568"/>
      <c r="BV290" s="568"/>
      <c r="BW290" s="568"/>
      <c r="BX290" s="568"/>
      <c r="BY290" s="568"/>
      <c r="BZ290" s="568"/>
      <c r="CA290" s="568"/>
      <c r="CB290" s="568"/>
      <c r="CC290" s="568"/>
      <c r="CD290" s="568"/>
      <c r="CE290" s="568"/>
      <c r="CF290" s="568"/>
      <c r="CG290" s="568"/>
      <c r="CH290" s="568"/>
      <c r="CI290" s="568"/>
      <c r="CJ290" s="568"/>
      <c r="CK290" s="568"/>
      <c r="CL290" s="568"/>
      <c r="CM290" s="568"/>
      <c r="CN290" s="568"/>
      <c r="CO290" s="568"/>
      <c r="CP290" s="568"/>
      <c r="CQ290" s="568"/>
      <c r="CR290" s="568"/>
      <c r="CS290" s="568"/>
      <c r="CT290" s="568"/>
      <c r="CU290" s="568"/>
      <c r="CV290" s="568"/>
      <c r="CW290" s="568"/>
      <c r="CX290" s="568"/>
      <c r="CY290" s="568"/>
      <c r="CZ290" s="568"/>
      <c r="DA290" s="568"/>
      <c r="DB290" s="568"/>
      <c r="DC290" s="568"/>
      <c r="DD290" s="568"/>
      <c r="DE290" s="568"/>
      <c r="DF290" s="568"/>
      <c r="DG290" s="568"/>
      <c r="DH290" s="568"/>
      <c r="DI290" s="568"/>
      <c r="DJ290" s="568"/>
      <c r="DK290" s="568"/>
      <c r="DL290" s="568"/>
      <c r="DM290" s="568"/>
      <c r="DN290" s="568"/>
      <c r="DO290" s="568"/>
      <c r="DP290" s="568"/>
      <c r="DQ290" s="568"/>
      <c r="DR290" s="568"/>
      <c r="DS290" s="568"/>
      <c r="DT290" s="568"/>
      <c r="DU290" s="568"/>
      <c r="DV290" s="568"/>
      <c r="DW290" s="568"/>
      <c r="DX290" s="568"/>
      <c r="DY290" s="568"/>
      <c r="DZ290" s="568"/>
      <c r="EA290" s="568"/>
      <c r="EB290" s="568"/>
      <c r="EC290" s="568"/>
      <c r="ED290" s="568"/>
      <c r="EE290" s="568"/>
      <c r="EF290" s="568"/>
      <c r="EG290" s="568"/>
      <c r="EH290" s="568"/>
      <c r="EI290" s="568"/>
      <c r="EJ290" s="568"/>
      <c r="EK290" s="568"/>
      <c r="EL290" s="568"/>
      <c r="EM290" s="568"/>
      <c r="EN290" s="568"/>
      <c r="EO290" s="568"/>
      <c r="EP290" s="568"/>
      <c r="EQ290" s="568"/>
      <c r="ER290" s="568"/>
      <c r="ES290" s="568"/>
      <c r="ET290" s="568"/>
      <c r="EU290" s="568"/>
      <c r="EV290" s="568"/>
      <c r="EW290" s="568"/>
      <c r="EX290" s="568"/>
      <c r="EY290" s="568"/>
      <c r="EZ290" s="568"/>
      <c r="FA290" s="568"/>
      <c r="FB290" s="568"/>
      <c r="FC290" s="568"/>
      <c r="FD290" s="568"/>
      <c r="FE290" s="568"/>
      <c r="FF290" s="568"/>
      <c r="FG290" s="568"/>
      <c r="FH290" s="568"/>
      <c r="FI290" s="568"/>
      <c r="FJ290" s="568"/>
      <c r="FK290" s="568"/>
      <c r="FL290" s="568"/>
      <c r="FM290" s="568"/>
      <c r="FN290" s="568"/>
      <c r="FO290" s="568"/>
      <c r="FP290" s="568"/>
      <c r="FQ290" s="568"/>
      <c r="FR290" s="568"/>
      <c r="FS290" s="568"/>
      <c r="FT290" s="568"/>
      <c r="FU290" s="568"/>
      <c r="FV290" s="568"/>
      <c r="FW290" s="568"/>
      <c r="FX290" s="568"/>
      <c r="FY290" s="568"/>
      <c r="FZ290" s="568"/>
      <c r="GA290" s="568"/>
      <c r="GB290" s="568"/>
      <c r="GC290" s="568"/>
      <c r="GD290" s="568"/>
      <c r="GE290" s="568"/>
      <c r="GF290" s="568"/>
      <c r="GG290" s="568"/>
      <c r="GH290" s="568"/>
      <c r="GI290" s="568"/>
      <c r="GJ290" s="568"/>
      <c r="GK290" s="568"/>
      <c r="GL290" s="568"/>
      <c r="GM290" s="568"/>
      <c r="GN290" s="568"/>
      <c r="GO290" s="568"/>
      <c r="GP290" s="568"/>
      <c r="GQ290" s="568"/>
      <c r="GR290" s="568"/>
      <c r="GS290" s="568"/>
      <c r="GT290" s="568"/>
      <c r="GU290" s="568"/>
      <c r="GV290" s="568"/>
      <c r="GW290" s="568"/>
      <c r="GX290" s="568"/>
      <c r="GY290" s="568"/>
      <c r="GZ290" s="568"/>
      <c r="HA290" s="568"/>
      <c r="HB290" s="568"/>
      <c r="HC290" s="568"/>
      <c r="HD290" s="568"/>
      <c r="HE290" s="568"/>
      <c r="HF290" s="568"/>
      <c r="HG290" s="568"/>
      <c r="HH290" s="568"/>
      <c r="HI290" s="568"/>
      <c r="HJ290" s="568"/>
      <c r="HK290" s="568"/>
      <c r="HL290" s="568"/>
      <c r="HM290" s="568"/>
      <c r="HN290" s="568"/>
      <c r="HO290" s="568"/>
      <c r="HP290" s="568"/>
      <c r="HQ290" s="568"/>
      <c r="HR290" s="568"/>
      <c r="HS290" s="568"/>
      <c r="HT290" s="568"/>
      <c r="HU290" s="568"/>
    </row>
    <row r="291" spans="2:229" s="578" customFormat="1">
      <c r="B291" s="591"/>
      <c r="AL291" s="568"/>
      <c r="AM291" s="568"/>
      <c r="AN291" s="568"/>
      <c r="AO291" s="568"/>
      <c r="AP291" s="568"/>
      <c r="AQ291" s="568"/>
      <c r="AR291" s="568"/>
      <c r="AS291" s="568"/>
      <c r="AT291" s="568"/>
      <c r="AU291" s="568"/>
      <c r="AV291" s="568"/>
      <c r="AW291" s="568"/>
      <c r="AX291" s="568"/>
      <c r="AY291" s="568"/>
      <c r="AZ291" s="568"/>
      <c r="BA291" s="568"/>
      <c r="BB291" s="568"/>
      <c r="BC291" s="568"/>
      <c r="BD291" s="568"/>
      <c r="BE291" s="568"/>
      <c r="BF291" s="568"/>
      <c r="BG291" s="568"/>
      <c r="BH291" s="568"/>
      <c r="BI291" s="568"/>
      <c r="BJ291" s="568"/>
      <c r="BK291" s="568"/>
      <c r="BL291" s="568"/>
      <c r="BM291" s="568"/>
      <c r="BN291" s="568"/>
      <c r="BO291" s="568"/>
      <c r="BP291" s="568"/>
      <c r="BQ291" s="568"/>
      <c r="BR291" s="568"/>
      <c r="BS291" s="568"/>
      <c r="BT291" s="568"/>
      <c r="BU291" s="568"/>
      <c r="BV291" s="568"/>
      <c r="BW291" s="568"/>
      <c r="BX291" s="568"/>
      <c r="BY291" s="568"/>
      <c r="BZ291" s="568"/>
      <c r="CA291" s="568"/>
      <c r="CB291" s="568"/>
      <c r="CC291" s="568"/>
      <c r="CD291" s="568"/>
      <c r="CE291" s="568"/>
      <c r="CF291" s="568"/>
      <c r="CG291" s="568"/>
      <c r="CH291" s="568"/>
      <c r="CI291" s="568"/>
      <c r="CJ291" s="568"/>
      <c r="CK291" s="568"/>
      <c r="CL291" s="568"/>
      <c r="CM291" s="568"/>
      <c r="CN291" s="568"/>
      <c r="CO291" s="568"/>
      <c r="CP291" s="568"/>
      <c r="CQ291" s="568"/>
      <c r="CR291" s="568"/>
      <c r="CS291" s="568"/>
      <c r="CT291" s="568"/>
      <c r="CU291" s="568"/>
      <c r="CV291" s="568"/>
      <c r="CW291" s="568"/>
      <c r="CX291" s="568"/>
      <c r="CY291" s="568"/>
      <c r="CZ291" s="568"/>
      <c r="DA291" s="568"/>
      <c r="DB291" s="568"/>
      <c r="DC291" s="568"/>
      <c r="DD291" s="568"/>
      <c r="DE291" s="568"/>
      <c r="DF291" s="568"/>
      <c r="DG291" s="568"/>
      <c r="DH291" s="568"/>
      <c r="DI291" s="568"/>
      <c r="DJ291" s="568"/>
      <c r="DK291" s="568"/>
      <c r="DL291" s="568"/>
      <c r="DM291" s="568"/>
      <c r="DN291" s="568"/>
      <c r="DO291" s="568"/>
      <c r="DP291" s="568"/>
      <c r="DQ291" s="568"/>
      <c r="DR291" s="568"/>
      <c r="DS291" s="568"/>
      <c r="DT291" s="568"/>
      <c r="DU291" s="568"/>
      <c r="DV291" s="568"/>
      <c r="DW291" s="568"/>
      <c r="DX291" s="568"/>
      <c r="DY291" s="568"/>
      <c r="DZ291" s="568"/>
      <c r="EA291" s="568"/>
      <c r="EB291" s="568"/>
      <c r="EC291" s="568"/>
      <c r="ED291" s="568"/>
      <c r="EE291" s="568"/>
      <c r="EF291" s="568"/>
      <c r="EG291" s="568"/>
      <c r="EH291" s="568"/>
      <c r="EI291" s="568"/>
      <c r="EJ291" s="568"/>
      <c r="EK291" s="568"/>
      <c r="EL291" s="568"/>
      <c r="EM291" s="568"/>
      <c r="EN291" s="568"/>
      <c r="EO291" s="568"/>
      <c r="EP291" s="568"/>
      <c r="EQ291" s="568"/>
      <c r="ER291" s="568"/>
      <c r="ES291" s="568"/>
      <c r="ET291" s="568"/>
      <c r="EU291" s="568"/>
      <c r="EV291" s="568"/>
      <c r="EW291" s="568"/>
      <c r="EX291" s="568"/>
      <c r="EY291" s="568"/>
      <c r="EZ291" s="568"/>
      <c r="FA291" s="568"/>
      <c r="FB291" s="568"/>
      <c r="FC291" s="568"/>
      <c r="FD291" s="568"/>
      <c r="FE291" s="568"/>
      <c r="FF291" s="568"/>
      <c r="FG291" s="568"/>
      <c r="FH291" s="568"/>
      <c r="FI291" s="568"/>
      <c r="FJ291" s="568"/>
      <c r="FK291" s="568"/>
      <c r="FL291" s="568"/>
      <c r="FM291" s="568"/>
      <c r="FN291" s="568"/>
      <c r="FO291" s="568"/>
      <c r="FP291" s="568"/>
      <c r="FQ291" s="568"/>
      <c r="FR291" s="568"/>
      <c r="FS291" s="568"/>
      <c r="FT291" s="568"/>
      <c r="FU291" s="568"/>
      <c r="FV291" s="568"/>
      <c r="FW291" s="568"/>
      <c r="FX291" s="568"/>
      <c r="FY291" s="568"/>
      <c r="FZ291" s="568"/>
      <c r="GA291" s="568"/>
      <c r="GB291" s="568"/>
      <c r="GC291" s="568"/>
      <c r="GD291" s="568"/>
      <c r="GE291" s="568"/>
      <c r="GF291" s="568"/>
      <c r="GG291" s="568"/>
      <c r="GH291" s="568"/>
      <c r="GI291" s="568"/>
      <c r="GJ291" s="568"/>
      <c r="GK291" s="568"/>
      <c r="GL291" s="568"/>
      <c r="GM291" s="568"/>
      <c r="GN291" s="568"/>
      <c r="GO291" s="568"/>
      <c r="GP291" s="568"/>
      <c r="GQ291" s="568"/>
      <c r="GR291" s="568"/>
      <c r="GS291" s="568"/>
      <c r="GT291" s="568"/>
      <c r="GU291" s="568"/>
      <c r="GV291" s="568"/>
      <c r="GW291" s="568"/>
      <c r="GX291" s="568"/>
      <c r="GY291" s="568"/>
      <c r="GZ291" s="568"/>
      <c r="HA291" s="568"/>
      <c r="HB291" s="568"/>
      <c r="HC291" s="568"/>
      <c r="HD291" s="568"/>
      <c r="HE291" s="568"/>
      <c r="HF291" s="568"/>
      <c r="HG291" s="568"/>
      <c r="HH291" s="568"/>
      <c r="HI291" s="568"/>
      <c r="HJ291" s="568"/>
      <c r="HK291" s="568"/>
      <c r="HL291" s="568"/>
      <c r="HM291" s="568"/>
      <c r="HN291" s="568"/>
      <c r="HO291" s="568"/>
      <c r="HP291" s="568"/>
      <c r="HQ291" s="568"/>
      <c r="HR291" s="568"/>
      <c r="HS291" s="568"/>
      <c r="HT291" s="568"/>
      <c r="HU291" s="568"/>
    </row>
    <row r="292" spans="2:229" s="578" customFormat="1">
      <c r="B292" s="591"/>
      <c r="AL292" s="568"/>
      <c r="AM292" s="568"/>
      <c r="AN292" s="568"/>
      <c r="AO292" s="568"/>
      <c r="AP292" s="568"/>
      <c r="AQ292" s="568"/>
      <c r="AR292" s="568"/>
      <c r="AS292" s="568"/>
      <c r="AT292" s="568"/>
      <c r="AU292" s="568"/>
      <c r="AV292" s="568"/>
      <c r="AW292" s="568"/>
      <c r="AX292" s="568"/>
      <c r="AY292" s="568"/>
      <c r="AZ292" s="568"/>
      <c r="BA292" s="568"/>
      <c r="BB292" s="568"/>
      <c r="BC292" s="568"/>
      <c r="BD292" s="568"/>
      <c r="BE292" s="568"/>
      <c r="BF292" s="568"/>
      <c r="BG292" s="568"/>
      <c r="BH292" s="568"/>
      <c r="BI292" s="568"/>
      <c r="BJ292" s="568"/>
      <c r="BK292" s="568"/>
      <c r="BL292" s="568"/>
      <c r="BM292" s="568"/>
      <c r="BN292" s="568"/>
      <c r="BO292" s="568"/>
      <c r="BP292" s="568"/>
      <c r="BQ292" s="568"/>
      <c r="BR292" s="568"/>
      <c r="BS292" s="568"/>
      <c r="BT292" s="568"/>
      <c r="BU292" s="568"/>
      <c r="BV292" s="568"/>
      <c r="BW292" s="568"/>
      <c r="BX292" s="568"/>
      <c r="BY292" s="568"/>
      <c r="BZ292" s="568"/>
      <c r="CA292" s="568"/>
      <c r="CB292" s="568"/>
      <c r="CC292" s="568"/>
      <c r="CD292" s="568"/>
      <c r="CE292" s="568"/>
      <c r="CF292" s="568"/>
      <c r="CG292" s="568"/>
      <c r="CH292" s="568"/>
      <c r="CI292" s="568"/>
      <c r="CJ292" s="568"/>
      <c r="CK292" s="568"/>
      <c r="CL292" s="568"/>
      <c r="CM292" s="568"/>
      <c r="CN292" s="568"/>
      <c r="CO292" s="568"/>
      <c r="CP292" s="568"/>
      <c r="CQ292" s="568"/>
      <c r="CR292" s="568"/>
      <c r="CS292" s="568"/>
      <c r="CT292" s="568"/>
      <c r="CU292" s="568"/>
      <c r="CV292" s="568"/>
      <c r="CW292" s="568"/>
      <c r="CX292" s="568"/>
      <c r="CY292" s="568"/>
      <c r="CZ292" s="568"/>
      <c r="DA292" s="568"/>
      <c r="DB292" s="568"/>
      <c r="DC292" s="568"/>
      <c r="DD292" s="568"/>
      <c r="DE292" s="568"/>
      <c r="DF292" s="568"/>
      <c r="DG292" s="568"/>
      <c r="DH292" s="568"/>
      <c r="DI292" s="568"/>
      <c r="DJ292" s="568"/>
      <c r="DK292" s="568"/>
      <c r="DL292" s="568"/>
      <c r="DM292" s="568"/>
      <c r="DN292" s="568"/>
      <c r="DO292" s="568"/>
      <c r="DP292" s="568"/>
      <c r="DQ292" s="568"/>
      <c r="DR292" s="568"/>
      <c r="DS292" s="568"/>
      <c r="DT292" s="568"/>
      <c r="DU292" s="568"/>
      <c r="DV292" s="568"/>
      <c r="DW292" s="568"/>
      <c r="DX292" s="568"/>
      <c r="DY292" s="568"/>
      <c r="DZ292" s="568"/>
      <c r="EA292" s="568"/>
      <c r="EB292" s="568"/>
      <c r="EC292" s="568"/>
      <c r="ED292" s="568"/>
      <c r="EE292" s="568"/>
      <c r="EF292" s="568"/>
      <c r="EG292" s="568"/>
      <c r="EH292" s="568"/>
      <c r="EI292" s="568"/>
      <c r="EJ292" s="568"/>
      <c r="EK292" s="568"/>
      <c r="EL292" s="568"/>
      <c r="EM292" s="568"/>
      <c r="EN292" s="568"/>
      <c r="EO292" s="568"/>
      <c r="EP292" s="568"/>
      <c r="EQ292" s="568"/>
      <c r="ER292" s="568"/>
      <c r="ES292" s="568"/>
      <c r="ET292" s="568"/>
      <c r="EU292" s="568"/>
      <c r="EV292" s="568"/>
      <c r="EW292" s="568"/>
      <c r="EX292" s="568"/>
      <c r="EY292" s="568"/>
      <c r="EZ292" s="568"/>
      <c r="FA292" s="568"/>
      <c r="FB292" s="568"/>
      <c r="FC292" s="568"/>
      <c r="FD292" s="568"/>
      <c r="FE292" s="568"/>
      <c r="FF292" s="568"/>
      <c r="FG292" s="568"/>
      <c r="FH292" s="568"/>
      <c r="FI292" s="568"/>
      <c r="FJ292" s="568"/>
      <c r="FK292" s="568"/>
      <c r="FL292" s="568"/>
      <c r="FM292" s="568"/>
      <c r="FN292" s="568"/>
      <c r="FO292" s="568"/>
      <c r="FP292" s="568"/>
      <c r="FQ292" s="568"/>
      <c r="FR292" s="568"/>
      <c r="FS292" s="568"/>
      <c r="FT292" s="568"/>
      <c r="FU292" s="568"/>
      <c r="FV292" s="568"/>
      <c r="FW292" s="568"/>
      <c r="FX292" s="568"/>
      <c r="FY292" s="568"/>
      <c r="FZ292" s="568"/>
      <c r="GA292" s="568"/>
      <c r="GB292" s="568"/>
      <c r="GC292" s="568"/>
      <c r="GD292" s="568"/>
      <c r="GE292" s="568"/>
      <c r="GF292" s="568"/>
      <c r="GG292" s="568"/>
      <c r="GH292" s="568"/>
      <c r="GI292" s="568"/>
      <c r="GJ292" s="568"/>
      <c r="GK292" s="568"/>
      <c r="GL292" s="568"/>
      <c r="GM292" s="568"/>
      <c r="GN292" s="568"/>
      <c r="GO292" s="568"/>
      <c r="GP292" s="568"/>
      <c r="GQ292" s="568"/>
      <c r="GR292" s="568"/>
      <c r="GS292" s="568"/>
      <c r="GT292" s="568"/>
      <c r="GU292" s="568"/>
      <c r="GV292" s="568"/>
      <c r="GW292" s="568"/>
      <c r="GX292" s="568"/>
      <c r="GY292" s="568"/>
      <c r="GZ292" s="568"/>
      <c r="HA292" s="568"/>
      <c r="HB292" s="568"/>
      <c r="HC292" s="568"/>
      <c r="HD292" s="568"/>
      <c r="HE292" s="568"/>
      <c r="HF292" s="568"/>
      <c r="HG292" s="568"/>
      <c r="HH292" s="568"/>
      <c r="HI292" s="568"/>
      <c r="HJ292" s="568"/>
      <c r="HK292" s="568"/>
      <c r="HL292" s="568"/>
      <c r="HM292" s="568"/>
      <c r="HN292" s="568"/>
      <c r="HO292" s="568"/>
      <c r="HP292" s="568"/>
      <c r="HQ292" s="568"/>
      <c r="HR292" s="568"/>
      <c r="HS292" s="568"/>
      <c r="HT292" s="568"/>
      <c r="HU292" s="568"/>
    </row>
    <row r="293" spans="2:229" s="578" customFormat="1">
      <c r="B293" s="591"/>
      <c r="AL293" s="568"/>
      <c r="AM293" s="568"/>
      <c r="AN293" s="568"/>
      <c r="AO293" s="568"/>
      <c r="AP293" s="568"/>
      <c r="AQ293" s="568"/>
      <c r="AR293" s="568"/>
      <c r="AS293" s="568"/>
      <c r="AT293" s="568"/>
      <c r="AU293" s="568"/>
      <c r="AV293" s="568"/>
      <c r="AW293" s="568"/>
      <c r="AX293" s="568"/>
      <c r="AY293" s="568"/>
      <c r="AZ293" s="568"/>
      <c r="BA293" s="568"/>
      <c r="BB293" s="568"/>
      <c r="BC293" s="568"/>
      <c r="BD293" s="568"/>
      <c r="BE293" s="568"/>
      <c r="BF293" s="568"/>
      <c r="BG293" s="568"/>
      <c r="BH293" s="568"/>
      <c r="BI293" s="568"/>
      <c r="BJ293" s="568"/>
      <c r="BK293" s="568"/>
      <c r="BL293" s="568"/>
      <c r="BM293" s="568"/>
      <c r="BN293" s="568"/>
      <c r="BO293" s="568"/>
      <c r="BP293" s="568"/>
      <c r="BQ293" s="568"/>
      <c r="BR293" s="568"/>
      <c r="BS293" s="568"/>
      <c r="BT293" s="568"/>
      <c r="BU293" s="568"/>
      <c r="BV293" s="568"/>
      <c r="BW293" s="568"/>
      <c r="BX293" s="568"/>
      <c r="BY293" s="568"/>
      <c r="BZ293" s="568"/>
      <c r="CA293" s="568"/>
      <c r="CB293" s="568"/>
      <c r="CC293" s="568"/>
      <c r="CD293" s="568"/>
      <c r="CE293" s="568"/>
      <c r="CF293" s="568"/>
      <c r="CG293" s="568"/>
      <c r="CH293" s="568"/>
      <c r="CI293" s="568"/>
      <c r="CJ293" s="568"/>
      <c r="CK293" s="568"/>
      <c r="CL293" s="568"/>
      <c r="CM293" s="568"/>
      <c r="CN293" s="568"/>
      <c r="CO293" s="568"/>
      <c r="CP293" s="568"/>
      <c r="CQ293" s="568"/>
      <c r="CR293" s="568"/>
      <c r="CS293" s="568"/>
      <c r="CT293" s="568"/>
      <c r="CU293" s="568"/>
      <c r="CV293" s="568"/>
      <c r="CW293" s="568"/>
      <c r="CX293" s="568"/>
      <c r="CY293" s="568"/>
      <c r="CZ293" s="568"/>
      <c r="DA293" s="568"/>
      <c r="DB293" s="568"/>
      <c r="DC293" s="568"/>
      <c r="DD293" s="568"/>
      <c r="DE293" s="568"/>
      <c r="DF293" s="568"/>
      <c r="DG293" s="568"/>
      <c r="DH293" s="568"/>
      <c r="DI293" s="568"/>
      <c r="DJ293" s="568"/>
      <c r="DK293" s="568"/>
      <c r="DL293" s="568"/>
      <c r="DM293" s="568"/>
      <c r="DN293" s="568"/>
      <c r="DO293" s="568"/>
      <c r="DP293" s="568"/>
      <c r="DQ293" s="568"/>
      <c r="DR293" s="568"/>
      <c r="DS293" s="568"/>
      <c r="DT293" s="568"/>
      <c r="DU293" s="568"/>
      <c r="DV293" s="568"/>
      <c r="DW293" s="568"/>
      <c r="DX293" s="568"/>
      <c r="DY293" s="568"/>
      <c r="DZ293" s="568"/>
      <c r="EA293" s="568"/>
      <c r="EB293" s="568"/>
      <c r="EC293" s="568"/>
      <c r="ED293" s="568"/>
      <c r="EE293" s="568"/>
      <c r="EF293" s="568"/>
      <c r="EG293" s="568"/>
      <c r="EH293" s="568"/>
      <c r="EI293" s="568"/>
      <c r="EJ293" s="568"/>
      <c r="EK293" s="568"/>
      <c r="EL293" s="568"/>
      <c r="EM293" s="568"/>
      <c r="EN293" s="568"/>
      <c r="EO293" s="568"/>
      <c r="EP293" s="568"/>
      <c r="EQ293" s="568"/>
      <c r="ER293" s="568"/>
      <c r="ES293" s="568"/>
      <c r="ET293" s="568"/>
      <c r="EU293" s="568"/>
      <c r="EV293" s="568"/>
      <c r="EW293" s="568"/>
      <c r="EX293" s="568"/>
      <c r="EY293" s="568"/>
      <c r="EZ293" s="568"/>
      <c r="FA293" s="568"/>
      <c r="FB293" s="568"/>
      <c r="FC293" s="568"/>
      <c r="FD293" s="568"/>
      <c r="FE293" s="568"/>
      <c r="FF293" s="568"/>
      <c r="FG293" s="568"/>
      <c r="FH293" s="568"/>
      <c r="FI293" s="568"/>
      <c r="FJ293" s="568"/>
      <c r="FK293" s="568"/>
      <c r="FL293" s="568"/>
      <c r="FM293" s="568"/>
      <c r="FN293" s="568"/>
      <c r="FO293" s="568"/>
      <c r="FP293" s="568"/>
      <c r="FQ293" s="568"/>
      <c r="FR293" s="568"/>
      <c r="FS293" s="568"/>
      <c r="FT293" s="568"/>
      <c r="FU293" s="568"/>
      <c r="FV293" s="568"/>
      <c r="FW293" s="568"/>
      <c r="FX293" s="568"/>
      <c r="FY293" s="568"/>
      <c r="FZ293" s="568"/>
      <c r="GA293" s="568"/>
      <c r="GB293" s="568"/>
      <c r="GC293" s="568"/>
      <c r="GD293" s="568"/>
      <c r="GE293" s="568"/>
      <c r="GF293" s="568"/>
      <c r="GG293" s="568"/>
      <c r="GH293" s="568"/>
      <c r="GI293" s="568"/>
      <c r="GJ293" s="568"/>
      <c r="GK293" s="568"/>
      <c r="GL293" s="568"/>
      <c r="GM293" s="568"/>
      <c r="GN293" s="568"/>
      <c r="GO293" s="568"/>
      <c r="GP293" s="568"/>
      <c r="GQ293" s="568"/>
      <c r="GR293" s="568"/>
      <c r="GS293" s="568"/>
      <c r="GT293" s="568"/>
      <c r="GU293" s="568"/>
      <c r="GV293" s="568"/>
      <c r="GW293" s="568"/>
      <c r="GX293" s="568"/>
      <c r="GY293" s="568"/>
      <c r="GZ293" s="568"/>
      <c r="HA293" s="568"/>
      <c r="HB293" s="568"/>
      <c r="HC293" s="568"/>
      <c r="HD293" s="568"/>
      <c r="HE293" s="568"/>
      <c r="HF293" s="568"/>
      <c r="HG293" s="568"/>
      <c r="HH293" s="568"/>
      <c r="HI293" s="568"/>
      <c r="HJ293" s="568"/>
      <c r="HK293" s="568"/>
      <c r="HL293" s="568"/>
      <c r="HM293" s="568"/>
      <c r="HN293" s="568"/>
      <c r="HO293" s="568"/>
      <c r="HP293" s="568"/>
      <c r="HQ293" s="568"/>
      <c r="HR293" s="568"/>
      <c r="HS293" s="568"/>
      <c r="HT293" s="568"/>
      <c r="HU293" s="568"/>
    </row>
    <row r="294" spans="2:229" s="578" customFormat="1">
      <c r="B294" s="591"/>
      <c r="AL294" s="568"/>
      <c r="AM294" s="568"/>
      <c r="AN294" s="568"/>
      <c r="AO294" s="568"/>
      <c r="AP294" s="568"/>
      <c r="AQ294" s="568"/>
      <c r="AR294" s="568"/>
      <c r="AS294" s="568"/>
      <c r="AT294" s="568"/>
      <c r="AU294" s="568"/>
      <c r="AV294" s="568"/>
      <c r="AW294" s="568"/>
      <c r="AX294" s="568"/>
      <c r="AY294" s="568"/>
      <c r="AZ294" s="568"/>
      <c r="BA294" s="568"/>
      <c r="BB294" s="568"/>
      <c r="BC294" s="568"/>
      <c r="BD294" s="568"/>
      <c r="BE294" s="568"/>
      <c r="BF294" s="568"/>
      <c r="BG294" s="568"/>
      <c r="BH294" s="568"/>
      <c r="BI294" s="568"/>
      <c r="BJ294" s="568"/>
      <c r="BK294" s="568"/>
      <c r="BL294" s="568"/>
      <c r="BM294" s="568"/>
      <c r="BN294" s="568"/>
      <c r="BO294" s="568"/>
      <c r="BP294" s="568"/>
      <c r="BQ294" s="568"/>
      <c r="BR294" s="568"/>
      <c r="BS294" s="568"/>
      <c r="BT294" s="568"/>
      <c r="BU294" s="568"/>
      <c r="BV294" s="568"/>
      <c r="BW294" s="568"/>
      <c r="BX294" s="568"/>
      <c r="BY294" s="568"/>
      <c r="BZ294" s="568"/>
      <c r="CA294" s="568"/>
      <c r="CB294" s="568"/>
      <c r="CC294" s="568"/>
      <c r="CD294" s="568"/>
      <c r="CE294" s="568"/>
      <c r="CF294" s="568"/>
      <c r="CG294" s="568"/>
      <c r="CH294" s="568"/>
      <c r="CI294" s="568"/>
      <c r="CJ294" s="568"/>
      <c r="CK294" s="568"/>
      <c r="CL294" s="568"/>
      <c r="CM294" s="568"/>
      <c r="CN294" s="568"/>
      <c r="CO294" s="568"/>
      <c r="CP294" s="568"/>
      <c r="CQ294" s="568"/>
      <c r="CR294" s="568"/>
      <c r="CS294" s="568"/>
      <c r="CT294" s="568"/>
      <c r="CU294" s="568"/>
      <c r="CV294" s="568"/>
      <c r="CW294" s="568"/>
      <c r="CX294" s="568"/>
      <c r="CY294" s="568"/>
      <c r="CZ294" s="568"/>
      <c r="DA294" s="568"/>
      <c r="DB294" s="568"/>
      <c r="DC294" s="568"/>
      <c r="DD294" s="568"/>
      <c r="DE294" s="568"/>
      <c r="DF294" s="568"/>
      <c r="DG294" s="568"/>
      <c r="DH294" s="568"/>
      <c r="DI294" s="568"/>
      <c r="DJ294" s="568"/>
      <c r="DK294" s="568"/>
      <c r="DL294" s="568"/>
      <c r="DM294" s="568"/>
      <c r="DN294" s="568"/>
      <c r="DO294" s="568"/>
      <c r="DP294" s="568"/>
      <c r="DQ294" s="568"/>
      <c r="DR294" s="568"/>
      <c r="DS294" s="568"/>
      <c r="DT294" s="568"/>
      <c r="DU294" s="568"/>
      <c r="DV294" s="568"/>
      <c r="DW294" s="568"/>
      <c r="DX294" s="568"/>
      <c r="DY294" s="568"/>
      <c r="DZ294" s="568"/>
      <c r="EA294" s="568"/>
      <c r="EB294" s="568"/>
      <c r="EC294" s="568"/>
      <c r="ED294" s="568"/>
      <c r="EE294" s="568"/>
      <c r="EF294" s="568"/>
      <c r="EG294" s="568"/>
      <c r="EH294" s="568"/>
      <c r="EI294" s="568"/>
      <c r="EJ294" s="568"/>
      <c r="EK294" s="568"/>
      <c r="EL294" s="568"/>
      <c r="EM294" s="568"/>
      <c r="EN294" s="568"/>
      <c r="EO294" s="568"/>
      <c r="EP294" s="568"/>
      <c r="EQ294" s="568"/>
      <c r="ER294" s="568"/>
      <c r="ES294" s="568"/>
      <c r="ET294" s="568"/>
      <c r="EU294" s="568"/>
      <c r="EV294" s="568"/>
      <c r="EW294" s="568"/>
      <c r="EX294" s="568"/>
      <c r="EY294" s="568"/>
      <c r="EZ294" s="568"/>
      <c r="FA294" s="568"/>
      <c r="FB294" s="568"/>
      <c r="FC294" s="568"/>
      <c r="FD294" s="568"/>
      <c r="FE294" s="568"/>
      <c r="FF294" s="568"/>
      <c r="FG294" s="568"/>
      <c r="FH294" s="568"/>
      <c r="FI294" s="568"/>
      <c r="FJ294" s="568"/>
      <c r="FK294" s="568"/>
      <c r="FL294" s="568"/>
      <c r="FM294" s="568"/>
      <c r="FN294" s="568"/>
      <c r="FO294" s="568"/>
      <c r="FP294" s="568"/>
      <c r="FQ294" s="568"/>
      <c r="FR294" s="568"/>
      <c r="FS294" s="568"/>
      <c r="FT294" s="568"/>
      <c r="FU294" s="568"/>
      <c r="FV294" s="568"/>
      <c r="FW294" s="568"/>
      <c r="FX294" s="568"/>
      <c r="FY294" s="568"/>
      <c r="FZ294" s="568"/>
      <c r="GA294" s="568"/>
      <c r="GB294" s="568"/>
      <c r="GC294" s="568"/>
      <c r="GD294" s="568"/>
      <c r="GE294" s="568"/>
      <c r="GF294" s="568"/>
      <c r="GG294" s="568"/>
      <c r="GH294" s="568"/>
      <c r="GI294" s="568"/>
      <c r="GJ294" s="568"/>
      <c r="GK294" s="568"/>
      <c r="GL294" s="568"/>
      <c r="GM294" s="568"/>
      <c r="GN294" s="568"/>
      <c r="GO294" s="568"/>
      <c r="GP294" s="568"/>
      <c r="GQ294" s="568"/>
      <c r="GR294" s="568"/>
      <c r="GS294" s="568"/>
      <c r="GT294" s="568"/>
      <c r="GU294" s="568"/>
      <c r="GV294" s="568"/>
      <c r="GW294" s="568"/>
      <c r="GX294" s="568"/>
      <c r="GY294" s="568"/>
      <c r="GZ294" s="568"/>
      <c r="HA294" s="568"/>
      <c r="HB294" s="568"/>
      <c r="HC294" s="568"/>
      <c r="HD294" s="568"/>
      <c r="HE294" s="568"/>
      <c r="HF294" s="568"/>
      <c r="HG294" s="568"/>
      <c r="HH294" s="568"/>
      <c r="HI294" s="568"/>
      <c r="HJ294" s="568"/>
      <c r="HK294" s="568"/>
      <c r="HL294" s="568"/>
      <c r="HM294" s="568"/>
      <c r="HN294" s="568"/>
      <c r="HO294" s="568"/>
      <c r="HP294" s="568"/>
      <c r="HQ294" s="568"/>
      <c r="HR294" s="568"/>
      <c r="HS294" s="568"/>
      <c r="HT294" s="568"/>
      <c r="HU294" s="568"/>
    </row>
    <row r="295" spans="2:229" s="578" customFormat="1">
      <c r="B295" s="591"/>
      <c r="AL295" s="568"/>
      <c r="AM295" s="568"/>
      <c r="AN295" s="568"/>
      <c r="AO295" s="568"/>
      <c r="AP295" s="568"/>
      <c r="AQ295" s="568"/>
      <c r="AR295" s="568"/>
      <c r="AS295" s="568"/>
      <c r="AT295" s="568"/>
      <c r="AU295" s="568"/>
      <c r="AV295" s="568"/>
      <c r="AW295" s="568"/>
      <c r="AX295" s="568"/>
      <c r="AY295" s="568"/>
      <c r="AZ295" s="568"/>
      <c r="BA295" s="568"/>
      <c r="BB295" s="568"/>
      <c r="BC295" s="568"/>
      <c r="BD295" s="568"/>
      <c r="BE295" s="568"/>
      <c r="BF295" s="568"/>
      <c r="BG295" s="568"/>
      <c r="BH295" s="568"/>
      <c r="BI295" s="568"/>
      <c r="BJ295" s="568"/>
      <c r="BK295" s="568"/>
      <c r="BL295" s="568"/>
      <c r="BM295" s="568"/>
      <c r="BN295" s="568"/>
      <c r="BO295" s="568"/>
      <c r="BP295" s="568"/>
      <c r="BQ295" s="568"/>
      <c r="BR295" s="568"/>
      <c r="BS295" s="568"/>
      <c r="BT295" s="568"/>
      <c r="BU295" s="568"/>
      <c r="BV295" s="568"/>
      <c r="BW295" s="568"/>
      <c r="BX295" s="568"/>
      <c r="BY295" s="568"/>
      <c r="BZ295" s="568"/>
      <c r="CA295" s="568"/>
      <c r="CB295" s="568"/>
      <c r="CC295" s="568"/>
      <c r="CD295" s="568"/>
      <c r="CE295" s="568"/>
      <c r="CF295" s="568"/>
      <c r="CG295" s="568"/>
      <c r="CH295" s="568"/>
      <c r="CI295" s="568"/>
      <c r="CJ295" s="568"/>
      <c r="CK295" s="568"/>
      <c r="CL295" s="568"/>
      <c r="CM295" s="568"/>
      <c r="CN295" s="568"/>
      <c r="CO295" s="568"/>
      <c r="CP295" s="568"/>
      <c r="CQ295" s="568"/>
      <c r="CR295" s="568"/>
      <c r="CS295" s="568"/>
      <c r="CT295" s="568"/>
      <c r="CU295" s="568"/>
      <c r="CV295" s="568"/>
      <c r="CW295" s="568"/>
      <c r="CX295" s="568"/>
      <c r="CY295" s="568"/>
      <c r="CZ295" s="568"/>
      <c r="DA295" s="568"/>
      <c r="DB295" s="568"/>
      <c r="DC295" s="568"/>
      <c r="DD295" s="568"/>
      <c r="DE295" s="568"/>
      <c r="DF295" s="568"/>
      <c r="DG295" s="568"/>
      <c r="DH295" s="568"/>
      <c r="DI295" s="568"/>
      <c r="DJ295" s="568"/>
      <c r="DK295" s="568"/>
      <c r="DL295" s="568"/>
      <c r="DM295" s="568"/>
      <c r="DN295" s="568"/>
      <c r="DO295" s="568"/>
      <c r="DP295" s="568"/>
      <c r="DQ295" s="568"/>
      <c r="DR295" s="568"/>
      <c r="DS295" s="568"/>
      <c r="DT295" s="568"/>
      <c r="DU295" s="568"/>
      <c r="DV295" s="568"/>
      <c r="DW295" s="568"/>
      <c r="DX295" s="568"/>
      <c r="DY295" s="568"/>
      <c r="DZ295" s="568"/>
      <c r="EA295" s="568"/>
      <c r="EB295" s="568"/>
      <c r="EC295" s="568"/>
      <c r="ED295" s="568"/>
      <c r="EE295" s="568"/>
      <c r="EF295" s="568"/>
      <c r="EG295" s="568"/>
      <c r="EH295" s="568"/>
      <c r="EI295" s="568"/>
      <c r="EJ295" s="568"/>
      <c r="EK295" s="568"/>
      <c r="EL295" s="568"/>
      <c r="EM295" s="568"/>
      <c r="EN295" s="568"/>
      <c r="EO295" s="568"/>
      <c r="EP295" s="568"/>
      <c r="EQ295" s="568"/>
      <c r="ER295" s="568"/>
      <c r="ES295" s="568"/>
      <c r="ET295" s="568"/>
      <c r="EU295" s="568"/>
      <c r="EV295" s="568"/>
      <c r="EW295" s="568"/>
      <c r="EX295" s="568"/>
      <c r="EY295" s="568"/>
      <c r="EZ295" s="568"/>
      <c r="FA295" s="568"/>
      <c r="FB295" s="568"/>
      <c r="FC295" s="568"/>
      <c r="FD295" s="568"/>
      <c r="FE295" s="568"/>
      <c r="FF295" s="568"/>
      <c r="FG295" s="568"/>
      <c r="FH295" s="568"/>
      <c r="FI295" s="568"/>
      <c r="FJ295" s="568"/>
      <c r="FK295" s="568"/>
      <c r="FL295" s="568"/>
      <c r="FM295" s="568"/>
      <c r="FN295" s="568"/>
      <c r="FO295" s="568"/>
      <c r="FP295" s="568"/>
      <c r="FQ295" s="568"/>
      <c r="FR295" s="568"/>
      <c r="FS295" s="568"/>
      <c r="FT295" s="568"/>
      <c r="FU295" s="568"/>
      <c r="FV295" s="568"/>
      <c r="FW295" s="568"/>
      <c r="FX295" s="568"/>
      <c r="FY295" s="568"/>
      <c r="FZ295" s="568"/>
      <c r="GA295" s="568"/>
      <c r="GB295" s="568"/>
      <c r="GC295" s="568"/>
      <c r="GD295" s="568"/>
      <c r="GE295" s="568"/>
      <c r="GF295" s="568"/>
      <c r="GG295" s="568"/>
      <c r="GH295" s="568"/>
      <c r="GI295" s="568"/>
      <c r="GJ295" s="568"/>
      <c r="GK295" s="568"/>
      <c r="GL295" s="568"/>
      <c r="GM295" s="568"/>
      <c r="GN295" s="568"/>
      <c r="GO295" s="568"/>
      <c r="GP295" s="568"/>
      <c r="GQ295" s="568"/>
      <c r="GR295" s="568"/>
      <c r="GS295" s="568"/>
      <c r="GT295" s="568"/>
      <c r="GU295" s="568"/>
      <c r="GV295" s="568"/>
      <c r="GW295" s="568"/>
      <c r="GX295" s="568"/>
      <c r="GY295" s="568"/>
      <c r="GZ295" s="568"/>
      <c r="HA295" s="568"/>
      <c r="HB295" s="568"/>
      <c r="HC295" s="568"/>
      <c r="HD295" s="568"/>
      <c r="HE295" s="568"/>
      <c r="HF295" s="568"/>
      <c r="HG295" s="568"/>
      <c r="HH295" s="568"/>
      <c r="HI295" s="568"/>
      <c r="HJ295" s="568"/>
      <c r="HK295" s="568"/>
      <c r="HL295" s="568"/>
      <c r="HM295" s="568"/>
      <c r="HN295" s="568"/>
      <c r="HO295" s="568"/>
      <c r="HP295" s="568"/>
      <c r="HQ295" s="568"/>
      <c r="HR295" s="568"/>
      <c r="HS295" s="568"/>
      <c r="HT295" s="568"/>
      <c r="HU295" s="568"/>
    </row>
    <row r="296" spans="2:229" s="578" customFormat="1">
      <c r="B296" s="591"/>
      <c r="AL296" s="568"/>
      <c r="AM296" s="568"/>
      <c r="AN296" s="568"/>
      <c r="AO296" s="568"/>
      <c r="AP296" s="568"/>
      <c r="AQ296" s="568"/>
      <c r="AR296" s="568"/>
      <c r="AS296" s="568"/>
      <c r="AT296" s="568"/>
      <c r="AU296" s="568"/>
      <c r="AV296" s="568"/>
      <c r="AW296" s="568"/>
      <c r="AX296" s="568"/>
      <c r="AY296" s="568"/>
      <c r="AZ296" s="568"/>
      <c r="BA296" s="568"/>
      <c r="BB296" s="568"/>
      <c r="BC296" s="568"/>
      <c r="BD296" s="568"/>
      <c r="BE296" s="568"/>
      <c r="BF296" s="568"/>
      <c r="BG296" s="568"/>
      <c r="BH296" s="568"/>
      <c r="BI296" s="568"/>
      <c r="BJ296" s="568"/>
      <c r="BK296" s="568"/>
      <c r="BL296" s="568"/>
      <c r="BM296" s="568"/>
      <c r="BN296" s="568"/>
      <c r="BO296" s="568"/>
      <c r="BP296" s="568"/>
      <c r="BQ296" s="568"/>
      <c r="BR296" s="568"/>
      <c r="BS296" s="568"/>
      <c r="BT296" s="568"/>
      <c r="BU296" s="568"/>
      <c r="BV296" s="568"/>
      <c r="BW296" s="568"/>
      <c r="BX296" s="568"/>
      <c r="BY296" s="568"/>
      <c r="BZ296" s="568"/>
      <c r="CA296" s="568"/>
      <c r="CB296" s="568"/>
      <c r="CC296" s="568"/>
      <c r="CD296" s="568"/>
      <c r="CE296" s="568"/>
      <c r="CF296" s="568"/>
      <c r="CG296" s="568"/>
      <c r="CH296" s="568"/>
      <c r="CI296" s="568"/>
      <c r="CJ296" s="568"/>
      <c r="CK296" s="568"/>
      <c r="CL296" s="568"/>
      <c r="CM296" s="568"/>
      <c r="CN296" s="568"/>
      <c r="CO296" s="568"/>
      <c r="CP296" s="568"/>
      <c r="CQ296" s="568"/>
      <c r="CR296" s="568"/>
      <c r="CS296" s="568"/>
      <c r="CT296" s="568"/>
      <c r="CU296" s="568"/>
      <c r="CV296" s="568"/>
      <c r="CW296" s="568"/>
      <c r="CX296" s="568"/>
      <c r="CY296" s="568"/>
      <c r="CZ296" s="568"/>
      <c r="DA296" s="568"/>
      <c r="DB296" s="568"/>
      <c r="DC296" s="568"/>
      <c r="DD296" s="568"/>
      <c r="DE296" s="568"/>
      <c r="DF296" s="568"/>
      <c r="DG296" s="568"/>
      <c r="DH296" s="568"/>
      <c r="DI296" s="568"/>
      <c r="DJ296" s="568"/>
      <c r="DK296" s="568"/>
      <c r="DL296" s="568"/>
      <c r="DM296" s="568"/>
      <c r="DN296" s="568"/>
      <c r="DO296" s="568"/>
      <c r="DP296" s="568"/>
      <c r="DQ296" s="568"/>
      <c r="DR296" s="568"/>
      <c r="DS296" s="568"/>
      <c r="DT296" s="568"/>
      <c r="DU296" s="568"/>
      <c r="DV296" s="568"/>
      <c r="DW296" s="568"/>
      <c r="DX296" s="568"/>
      <c r="DY296" s="568"/>
      <c r="DZ296" s="568"/>
      <c r="EA296" s="568"/>
      <c r="EB296" s="568"/>
      <c r="EC296" s="568"/>
      <c r="ED296" s="568"/>
      <c r="EE296" s="568"/>
      <c r="EF296" s="568"/>
      <c r="EG296" s="568"/>
      <c r="EH296" s="568"/>
      <c r="EI296" s="568"/>
      <c r="EJ296" s="568"/>
      <c r="EK296" s="568"/>
      <c r="EL296" s="568"/>
      <c r="EM296" s="568"/>
      <c r="EN296" s="568"/>
      <c r="EO296" s="568"/>
      <c r="EP296" s="568"/>
      <c r="EQ296" s="568"/>
      <c r="ER296" s="568"/>
      <c r="ES296" s="568"/>
      <c r="ET296" s="568"/>
      <c r="EU296" s="568"/>
      <c r="EV296" s="568"/>
      <c r="EW296" s="568"/>
      <c r="EX296" s="568"/>
      <c r="EY296" s="568"/>
      <c r="EZ296" s="568"/>
      <c r="FA296" s="568"/>
      <c r="FB296" s="568"/>
      <c r="FC296" s="568"/>
      <c r="FD296" s="568"/>
      <c r="FE296" s="568"/>
      <c r="FF296" s="568"/>
      <c r="FG296" s="568"/>
      <c r="FH296" s="568"/>
      <c r="FI296" s="568"/>
      <c r="FJ296" s="568"/>
      <c r="FK296" s="568"/>
      <c r="FL296" s="568"/>
      <c r="FM296" s="568"/>
      <c r="FN296" s="568"/>
      <c r="FO296" s="568"/>
      <c r="FP296" s="568"/>
      <c r="FQ296" s="568"/>
      <c r="FR296" s="568"/>
      <c r="FS296" s="568"/>
      <c r="FT296" s="568"/>
      <c r="FU296" s="568"/>
      <c r="FV296" s="568"/>
      <c r="FW296" s="568"/>
      <c r="FX296" s="568"/>
      <c r="FY296" s="568"/>
      <c r="FZ296" s="568"/>
      <c r="GA296" s="568"/>
      <c r="GB296" s="568"/>
      <c r="GC296" s="568"/>
      <c r="GD296" s="568"/>
      <c r="GE296" s="568"/>
      <c r="GF296" s="568"/>
      <c r="GG296" s="568"/>
      <c r="GH296" s="568"/>
      <c r="GI296" s="568"/>
      <c r="GJ296" s="568"/>
      <c r="GK296" s="568"/>
      <c r="GL296" s="568"/>
      <c r="GM296" s="568"/>
      <c r="GN296" s="568"/>
      <c r="GO296" s="568"/>
      <c r="GP296" s="568"/>
      <c r="GQ296" s="568"/>
      <c r="GR296" s="568"/>
      <c r="GS296" s="568"/>
      <c r="GT296" s="568"/>
      <c r="GU296" s="568"/>
      <c r="GV296" s="568"/>
      <c r="GW296" s="568"/>
      <c r="GX296" s="568"/>
      <c r="GY296" s="568"/>
      <c r="GZ296" s="568"/>
      <c r="HA296" s="568"/>
      <c r="HB296" s="568"/>
      <c r="HC296" s="568"/>
      <c r="HD296" s="568"/>
      <c r="HE296" s="568"/>
      <c r="HF296" s="568"/>
      <c r="HG296" s="568"/>
      <c r="HH296" s="568"/>
      <c r="HI296" s="568"/>
      <c r="HJ296" s="568"/>
      <c r="HK296" s="568"/>
      <c r="HL296" s="568"/>
      <c r="HM296" s="568"/>
      <c r="HN296" s="568"/>
      <c r="HO296" s="568"/>
      <c r="HP296" s="568"/>
      <c r="HQ296" s="568"/>
      <c r="HR296" s="568"/>
      <c r="HS296" s="568"/>
      <c r="HT296" s="568"/>
      <c r="HU296" s="568"/>
    </row>
    <row r="297" spans="2:229" s="578" customFormat="1">
      <c r="B297" s="591"/>
      <c r="AL297" s="568"/>
      <c r="AM297" s="568"/>
      <c r="AN297" s="568"/>
      <c r="AO297" s="568"/>
      <c r="AP297" s="568"/>
      <c r="AQ297" s="568"/>
      <c r="AR297" s="568"/>
      <c r="AS297" s="568"/>
      <c r="AT297" s="568"/>
      <c r="AU297" s="568"/>
      <c r="AV297" s="568"/>
      <c r="AW297" s="568"/>
      <c r="AX297" s="568"/>
      <c r="AY297" s="568"/>
      <c r="AZ297" s="568"/>
      <c r="BA297" s="568"/>
      <c r="BB297" s="568"/>
      <c r="BC297" s="568"/>
      <c r="BD297" s="568"/>
      <c r="BE297" s="568"/>
      <c r="BF297" s="568"/>
      <c r="BG297" s="568"/>
      <c r="BH297" s="568"/>
      <c r="BI297" s="568"/>
      <c r="BJ297" s="568"/>
      <c r="BK297" s="568"/>
      <c r="BL297" s="568"/>
      <c r="BM297" s="568"/>
      <c r="BN297" s="568"/>
      <c r="BO297" s="568"/>
      <c r="BP297" s="568"/>
      <c r="BQ297" s="568"/>
      <c r="BR297" s="568"/>
      <c r="BS297" s="568"/>
      <c r="BT297" s="568"/>
      <c r="BU297" s="568"/>
      <c r="BV297" s="568"/>
      <c r="BW297" s="568"/>
      <c r="BX297" s="568"/>
      <c r="BY297" s="568"/>
      <c r="BZ297" s="568"/>
      <c r="CA297" s="568"/>
      <c r="CB297" s="568"/>
      <c r="CC297" s="568"/>
      <c r="CD297" s="568"/>
      <c r="CE297" s="568"/>
      <c r="CF297" s="568"/>
      <c r="CG297" s="568"/>
      <c r="CH297" s="568"/>
      <c r="CI297" s="568"/>
      <c r="CJ297" s="568"/>
      <c r="CK297" s="568"/>
      <c r="CL297" s="568"/>
      <c r="CM297" s="568"/>
      <c r="CN297" s="568"/>
      <c r="CO297" s="568"/>
      <c r="CP297" s="568"/>
      <c r="CQ297" s="568"/>
      <c r="CR297" s="568"/>
      <c r="CS297" s="568"/>
      <c r="CT297" s="568"/>
      <c r="CU297" s="568"/>
      <c r="CV297" s="568"/>
      <c r="CW297" s="568"/>
      <c r="CX297" s="568"/>
      <c r="CY297" s="568"/>
      <c r="CZ297" s="568"/>
      <c r="DA297" s="568"/>
      <c r="DB297" s="568"/>
      <c r="DC297" s="568"/>
      <c r="DD297" s="568"/>
      <c r="DE297" s="568"/>
      <c r="DF297" s="568"/>
      <c r="DG297" s="568"/>
      <c r="DH297" s="568"/>
      <c r="DI297" s="568"/>
      <c r="DJ297" s="568"/>
      <c r="DK297" s="568"/>
      <c r="DL297" s="568"/>
      <c r="DM297" s="568"/>
      <c r="DN297" s="568"/>
      <c r="DO297" s="568"/>
      <c r="DP297" s="568"/>
      <c r="DQ297" s="568"/>
      <c r="DR297" s="568"/>
      <c r="DS297" s="568"/>
      <c r="DT297" s="568"/>
      <c r="DU297" s="568"/>
      <c r="DV297" s="568"/>
      <c r="DW297" s="568"/>
      <c r="DX297" s="568"/>
      <c r="DY297" s="568"/>
      <c r="DZ297" s="568"/>
      <c r="EA297" s="568"/>
      <c r="EB297" s="568"/>
      <c r="EC297" s="568"/>
      <c r="ED297" s="568"/>
      <c r="EE297" s="568"/>
      <c r="EF297" s="568"/>
      <c r="EG297" s="568"/>
      <c r="EH297" s="568"/>
      <c r="EI297" s="568"/>
      <c r="EJ297" s="568"/>
      <c r="EK297" s="568"/>
      <c r="EL297" s="568"/>
      <c r="EM297" s="568"/>
      <c r="EN297" s="568"/>
      <c r="EO297" s="568"/>
      <c r="EP297" s="568"/>
      <c r="EQ297" s="568"/>
      <c r="ER297" s="568"/>
      <c r="ES297" s="568"/>
      <c r="ET297" s="568"/>
      <c r="EU297" s="568"/>
      <c r="EV297" s="568"/>
      <c r="EW297" s="568"/>
      <c r="EX297" s="568"/>
      <c r="EY297" s="568"/>
      <c r="EZ297" s="568"/>
      <c r="FA297" s="568"/>
      <c r="FB297" s="568"/>
      <c r="FC297" s="568"/>
      <c r="FD297" s="568"/>
      <c r="FE297" s="568"/>
      <c r="FF297" s="568"/>
      <c r="FG297" s="568"/>
      <c r="FH297" s="568"/>
      <c r="FI297" s="568"/>
      <c r="FJ297" s="568"/>
      <c r="FK297" s="568"/>
      <c r="FL297" s="568"/>
      <c r="FM297" s="568"/>
      <c r="FN297" s="568"/>
      <c r="FO297" s="568"/>
      <c r="FP297" s="568"/>
      <c r="FQ297" s="568"/>
      <c r="FR297" s="568"/>
      <c r="FS297" s="568"/>
      <c r="FT297" s="568"/>
      <c r="FU297" s="568"/>
      <c r="FV297" s="568"/>
      <c r="FW297" s="568"/>
      <c r="FX297" s="568"/>
      <c r="FY297" s="568"/>
      <c r="FZ297" s="568"/>
      <c r="GA297" s="568"/>
      <c r="GB297" s="568"/>
      <c r="GC297" s="568"/>
      <c r="GD297" s="568"/>
      <c r="GE297" s="568"/>
      <c r="GF297" s="568"/>
      <c r="GG297" s="568"/>
      <c r="GH297" s="568"/>
      <c r="GI297" s="568"/>
      <c r="GJ297" s="568"/>
      <c r="GK297" s="568"/>
      <c r="GL297" s="568"/>
      <c r="GM297" s="568"/>
      <c r="GN297" s="568"/>
      <c r="GO297" s="568"/>
      <c r="GP297" s="568"/>
      <c r="GQ297" s="568"/>
      <c r="GR297" s="568"/>
      <c r="GS297" s="568"/>
      <c r="GT297" s="568"/>
      <c r="GU297" s="568"/>
      <c r="GV297" s="568"/>
      <c r="GW297" s="568"/>
      <c r="GX297" s="568"/>
      <c r="GY297" s="568"/>
      <c r="GZ297" s="568"/>
      <c r="HA297" s="568"/>
      <c r="HB297" s="568"/>
      <c r="HC297" s="568"/>
      <c r="HD297" s="568"/>
      <c r="HE297" s="568"/>
      <c r="HF297" s="568"/>
      <c r="HG297" s="568"/>
      <c r="HH297" s="568"/>
      <c r="HI297" s="568"/>
      <c r="HJ297" s="568"/>
      <c r="HK297" s="568"/>
      <c r="HL297" s="568"/>
      <c r="HM297" s="568"/>
      <c r="HN297" s="568"/>
      <c r="HO297" s="568"/>
      <c r="HP297" s="568"/>
      <c r="HQ297" s="568"/>
      <c r="HR297" s="568"/>
      <c r="HS297" s="568"/>
      <c r="HT297" s="568"/>
      <c r="HU297" s="568"/>
    </row>
    <row r="298" spans="2:229" s="578" customFormat="1">
      <c r="B298" s="591"/>
      <c r="AL298" s="568"/>
      <c r="AM298" s="568"/>
      <c r="AN298" s="568"/>
      <c r="AO298" s="568"/>
      <c r="AP298" s="568"/>
      <c r="AQ298" s="568"/>
      <c r="AR298" s="568"/>
      <c r="AS298" s="568"/>
      <c r="AT298" s="568"/>
      <c r="AU298" s="568"/>
      <c r="AV298" s="568"/>
      <c r="AW298" s="568"/>
      <c r="AX298" s="568"/>
      <c r="AY298" s="568"/>
      <c r="AZ298" s="568"/>
      <c r="BA298" s="568"/>
      <c r="BB298" s="568"/>
      <c r="BC298" s="568"/>
      <c r="BD298" s="568"/>
      <c r="BE298" s="568"/>
      <c r="BF298" s="568"/>
      <c r="BG298" s="568"/>
      <c r="BH298" s="568"/>
      <c r="BI298" s="568"/>
      <c r="BJ298" s="568"/>
      <c r="BK298" s="568"/>
      <c r="BL298" s="568"/>
      <c r="BM298" s="568"/>
      <c r="BN298" s="568"/>
      <c r="BO298" s="568"/>
      <c r="BP298" s="568"/>
      <c r="BQ298" s="568"/>
      <c r="BR298" s="568"/>
      <c r="BS298" s="568"/>
      <c r="BT298" s="568"/>
      <c r="BU298" s="568"/>
      <c r="BV298" s="568"/>
      <c r="BW298" s="568"/>
      <c r="BX298" s="568"/>
      <c r="BY298" s="568"/>
      <c r="BZ298" s="568"/>
      <c r="CA298" s="568"/>
      <c r="CB298" s="568"/>
      <c r="CC298" s="568"/>
      <c r="CD298" s="568"/>
      <c r="CE298" s="568"/>
      <c r="CF298" s="568"/>
      <c r="CG298" s="568"/>
      <c r="CH298" s="568"/>
      <c r="CI298" s="568"/>
      <c r="CJ298" s="568"/>
      <c r="CK298" s="568"/>
      <c r="CL298" s="568"/>
      <c r="CM298" s="568"/>
      <c r="CN298" s="568"/>
      <c r="CO298" s="568"/>
      <c r="CP298" s="568"/>
      <c r="CQ298" s="568"/>
      <c r="CR298" s="568"/>
      <c r="CS298" s="568"/>
      <c r="CT298" s="568"/>
      <c r="CU298" s="568"/>
      <c r="CV298" s="568"/>
      <c r="CW298" s="568"/>
      <c r="CX298" s="568"/>
      <c r="CY298" s="568"/>
      <c r="CZ298" s="568"/>
      <c r="DA298" s="568"/>
      <c r="DB298" s="568"/>
      <c r="DC298" s="568"/>
      <c r="DD298" s="568"/>
      <c r="DE298" s="568"/>
      <c r="DF298" s="568"/>
      <c r="DG298" s="568"/>
      <c r="DH298" s="568"/>
      <c r="DI298" s="568"/>
      <c r="DJ298" s="568"/>
      <c r="DK298" s="568"/>
      <c r="DL298" s="568"/>
      <c r="DM298" s="568"/>
      <c r="DN298" s="568"/>
      <c r="DO298" s="568"/>
      <c r="DP298" s="568"/>
      <c r="DQ298" s="568"/>
      <c r="DR298" s="568"/>
      <c r="DS298" s="568"/>
      <c r="DT298" s="568"/>
      <c r="DU298" s="568"/>
      <c r="DV298" s="568"/>
      <c r="DW298" s="568"/>
      <c r="DX298" s="568"/>
      <c r="DY298" s="568"/>
      <c r="DZ298" s="568"/>
      <c r="EA298" s="568"/>
      <c r="EB298" s="568"/>
      <c r="EC298" s="568"/>
      <c r="ED298" s="568"/>
      <c r="EE298" s="568"/>
      <c r="EF298" s="568"/>
      <c r="EG298" s="568"/>
      <c r="EH298" s="568"/>
      <c r="EI298" s="568"/>
      <c r="EJ298" s="568"/>
      <c r="EK298" s="568"/>
      <c r="EL298" s="568"/>
      <c r="EM298" s="568"/>
      <c r="EN298" s="568"/>
      <c r="EO298" s="568"/>
      <c r="EP298" s="568"/>
      <c r="EQ298" s="568"/>
      <c r="ER298" s="568"/>
      <c r="ES298" s="568"/>
      <c r="ET298" s="568"/>
      <c r="EU298" s="568"/>
      <c r="EV298" s="568"/>
      <c r="EW298" s="568"/>
      <c r="EX298" s="568"/>
      <c r="EY298" s="568"/>
      <c r="EZ298" s="568"/>
      <c r="FA298" s="568"/>
      <c r="FB298" s="568"/>
      <c r="FC298" s="568"/>
      <c r="FD298" s="568"/>
      <c r="FE298" s="568"/>
      <c r="FF298" s="568"/>
      <c r="FG298" s="568"/>
      <c r="FH298" s="568"/>
      <c r="FI298" s="568"/>
      <c r="FJ298" s="568"/>
      <c r="FK298" s="568"/>
      <c r="FL298" s="568"/>
      <c r="FM298" s="568"/>
      <c r="FN298" s="568"/>
      <c r="FO298" s="568"/>
      <c r="FP298" s="568"/>
      <c r="FQ298" s="568"/>
      <c r="FR298" s="568"/>
      <c r="FS298" s="568"/>
      <c r="FT298" s="568"/>
      <c r="FU298" s="568"/>
      <c r="FV298" s="568"/>
      <c r="FW298" s="568"/>
      <c r="FX298" s="568"/>
      <c r="FY298" s="568"/>
      <c r="FZ298" s="568"/>
      <c r="GA298" s="568"/>
      <c r="GB298" s="568"/>
      <c r="GC298" s="568"/>
      <c r="GD298" s="568"/>
      <c r="GE298" s="568"/>
      <c r="GF298" s="568"/>
      <c r="GG298" s="568"/>
      <c r="GH298" s="568"/>
      <c r="GI298" s="568"/>
      <c r="GJ298" s="568"/>
      <c r="GK298" s="568"/>
      <c r="GL298" s="568"/>
      <c r="GM298" s="568"/>
      <c r="GN298" s="568"/>
      <c r="GO298" s="568"/>
      <c r="GP298" s="568"/>
      <c r="GQ298" s="568"/>
      <c r="GR298" s="568"/>
      <c r="GS298" s="568"/>
      <c r="GT298" s="568"/>
      <c r="GU298" s="568"/>
      <c r="GV298" s="568"/>
      <c r="GW298" s="568"/>
      <c r="GX298" s="568"/>
      <c r="GY298" s="568"/>
      <c r="GZ298" s="568"/>
      <c r="HA298" s="568"/>
      <c r="HB298" s="568"/>
      <c r="HC298" s="568"/>
      <c r="HD298" s="568"/>
      <c r="HE298" s="568"/>
      <c r="HF298" s="568"/>
      <c r="HG298" s="568"/>
      <c r="HH298" s="568"/>
      <c r="HI298" s="568"/>
      <c r="HJ298" s="568"/>
      <c r="HK298" s="568"/>
      <c r="HL298" s="568"/>
      <c r="HM298" s="568"/>
      <c r="HN298" s="568"/>
      <c r="HO298" s="568"/>
      <c r="HP298" s="568"/>
      <c r="HQ298" s="568"/>
      <c r="HR298" s="568"/>
      <c r="HS298" s="568"/>
      <c r="HT298" s="568"/>
      <c r="HU298" s="568"/>
    </row>
    <row r="299" spans="2:229" s="578" customFormat="1">
      <c r="B299" s="591"/>
      <c r="AL299" s="568"/>
      <c r="AM299" s="568"/>
      <c r="AN299" s="568"/>
      <c r="AO299" s="568"/>
      <c r="AP299" s="568"/>
      <c r="AQ299" s="568"/>
      <c r="AR299" s="568"/>
      <c r="AS299" s="568"/>
      <c r="AT299" s="568"/>
      <c r="AU299" s="568"/>
      <c r="AV299" s="568"/>
      <c r="AW299" s="568"/>
      <c r="AX299" s="568"/>
      <c r="AY299" s="568"/>
      <c r="AZ299" s="568"/>
      <c r="BA299" s="568"/>
      <c r="BB299" s="568"/>
      <c r="BC299" s="568"/>
      <c r="BD299" s="568"/>
      <c r="BE299" s="568"/>
      <c r="BF299" s="568"/>
      <c r="BG299" s="568"/>
      <c r="BH299" s="568"/>
      <c r="BI299" s="568"/>
      <c r="BJ299" s="568"/>
      <c r="BK299" s="568"/>
      <c r="BL299" s="568"/>
      <c r="BM299" s="568"/>
      <c r="BN299" s="568"/>
      <c r="BO299" s="568"/>
      <c r="BP299" s="568"/>
      <c r="BQ299" s="568"/>
      <c r="BR299" s="568"/>
      <c r="BS299" s="568"/>
      <c r="BT299" s="568"/>
      <c r="BU299" s="568"/>
      <c r="BV299" s="568"/>
      <c r="BW299" s="568"/>
      <c r="BX299" s="568"/>
      <c r="BY299" s="568"/>
      <c r="BZ299" s="568"/>
      <c r="CA299" s="568"/>
      <c r="CB299" s="568"/>
      <c r="CC299" s="568"/>
      <c r="CD299" s="568"/>
      <c r="CE299" s="568"/>
      <c r="CF299" s="568"/>
      <c r="CG299" s="568"/>
      <c r="CH299" s="568"/>
      <c r="CI299" s="568"/>
      <c r="CJ299" s="568"/>
      <c r="CK299" s="568"/>
      <c r="CL299" s="568"/>
      <c r="CM299" s="568"/>
      <c r="CN299" s="568"/>
      <c r="CO299" s="568"/>
      <c r="CP299" s="568"/>
      <c r="CQ299" s="568"/>
      <c r="CR299" s="568"/>
      <c r="CS299" s="568"/>
      <c r="CT299" s="568"/>
      <c r="CU299" s="568"/>
      <c r="CV299" s="568"/>
      <c r="CW299" s="568"/>
      <c r="CX299" s="568"/>
      <c r="CY299" s="568"/>
      <c r="CZ299" s="568"/>
      <c r="DA299" s="568"/>
      <c r="DB299" s="568"/>
      <c r="DC299" s="568"/>
      <c r="DD299" s="568"/>
      <c r="DE299" s="568"/>
      <c r="DF299" s="568"/>
      <c r="DG299" s="568"/>
      <c r="DH299" s="568"/>
      <c r="DI299" s="568"/>
      <c r="DJ299" s="568"/>
      <c r="DK299" s="568"/>
      <c r="DL299" s="568"/>
      <c r="DM299" s="568"/>
      <c r="DN299" s="568"/>
      <c r="DO299" s="568"/>
      <c r="DP299" s="568"/>
      <c r="DQ299" s="568"/>
      <c r="DR299" s="568"/>
      <c r="DS299" s="568"/>
      <c r="DT299" s="568"/>
      <c r="DU299" s="568"/>
      <c r="DV299" s="568"/>
      <c r="DW299" s="568"/>
      <c r="DX299" s="568"/>
      <c r="DY299" s="568"/>
      <c r="DZ299" s="568"/>
      <c r="EA299" s="568"/>
      <c r="EB299" s="568"/>
      <c r="EC299" s="568"/>
      <c r="ED299" s="568"/>
      <c r="EE299" s="568"/>
      <c r="EF299" s="568"/>
      <c r="EG299" s="568"/>
      <c r="EH299" s="568"/>
      <c r="EI299" s="568"/>
      <c r="EJ299" s="568"/>
      <c r="EK299" s="568"/>
      <c r="EL299" s="568"/>
      <c r="EM299" s="568"/>
      <c r="EN299" s="568"/>
      <c r="EO299" s="568"/>
      <c r="EP299" s="568"/>
      <c r="EQ299" s="568"/>
      <c r="ER299" s="568"/>
      <c r="ES299" s="568"/>
      <c r="ET299" s="568"/>
      <c r="EU299" s="568"/>
      <c r="EV299" s="568"/>
      <c r="EW299" s="568"/>
      <c r="EX299" s="568"/>
      <c r="EY299" s="568"/>
      <c r="EZ299" s="568"/>
      <c r="FA299" s="568"/>
      <c r="FB299" s="568"/>
      <c r="FC299" s="568"/>
      <c r="FD299" s="568"/>
      <c r="FE299" s="568"/>
      <c r="FF299" s="568"/>
      <c r="FG299" s="568"/>
      <c r="FH299" s="568"/>
      <c r="FI299" s="568"/>
      <c r="FJ299" s="568"/>
      <c r="FK299" s="568"/>
      <c r="FL299" s="568"/>
      <c r="FM299" s="568"/>
      <c r="FN299" s="568"/>
      <c r="FO299" s="568"/>
      <c r="FP299" s="568"/>
      <c r="FQ299" s="568"/>
      <c r="FR299" s="568"/>
      <c r="FS299" s="568"/>
      <c r="FT299" s="568"/>
      <c r="FU299" s="568"/>
      <c r="FV299" s="568"/>
      <c r="FW299" s="568"/>
      <c r="FX299" s="568"/>
      <c r="FY299" s="568"/>
      <c r="FZ299" s="568"/>
      <c r="GA299" s="568"/>
      <c r="GB299" s="568"/>
      <c r="GC299" s="568"/>
      <c r="GD299" s="568"/>
      <c r="GE299" s="568"/>
      <c r="GF299" s="568"/>
      <c r="GG299" s="568"/>
      <c r="GH299" s="568"/>
      <c r="GI299" s="568"/>
      <c r="GJ299" s="568"/>
      <c r="GK299" s="568"/>
      <c r="GL299" s="568"/>
      <c r="GM299" s="568"/>
      <c r="GN299" s="568"/>
      <c r="GO299" s="568"/>
      <c r="GP299" s="568"/>
      <c r="GQ299" s="568"/>
      <c r="GR299" s="568"/>
      <c r="GS299" s="568"/>
      <c r="GT299" s="568"/>
      <c r="GU299" s="568"/>
      <c r="GV299" s="568"/>
      <c r="GW299" s="568"/>
      <c r="GX299" s="568"/>
      <c r="GY299" s="568"/>
      <c r="GZ299" s="568"/>
      <c r="HA299" s="568"/>
      <c r="HB299" s="568"/>
      <c r="HC299" s="568"/>
      <c r="HD299" s="568"/>
      <c r="HE299" s="568"/>
      <c r="HF299" s="568"/>
      <c r="HG299" s="568"/>
      <c r="HH299" s="568"/>
      <c r="HI299" s="568"/>
      <c r="HJ299" s="568"/>
      <c r="HK299" s="568"/>
      <c r="HL299" s="568"/>
      <c r="HM299" s="568"/>
      <c r="HN299" s="568"/>
      <c r="HO299" s="568"/>
      <c r="HP299" s="568"/>
      <c r="HQ299" s="568"/>
      <c r="HR299" s="568"/>
      <c r="HS299" s="568"/>
      <c r="HT299" s="568"/>
      <c r="HU299" s="568"/>
    </row>
    <row r="300" spans="2:229" s="578" customFormat="1">
      <c r="B300" s="591"/>
      <c r="AL300" s="568"/>
      <c r="AM300" s="568"/>
      <c r="AN300" s="568"/>
      <c r="AO300" s="568"/>
      <c r="AP300" s="568"/>
      <c r="AQ300" s="568"/>
      <c r="AR300" s="568"/>
      <c r="AS300" s="568"/>
      <c r="AT300" s="568"/>
      <c r="AU300" s="568"/>
      <c r="AV300" s="568"/>
      <c r="AW300" s="568"/>
      <c r="AX300" s="568"/>
      <c r="AY300" s="568"/>
      <c r="AZ300" s="568"/>
      <c r="BA300" s="568"/>
      <c r="BB300" s="568"/>
      <c r="BC300" s="568"/>
      <c r="BD300" s="568"/>
      <c r="BE300" s="568"/>
      <c r="BF300" s="568"/>
      <c r="BG300" s="568"/>
      <c r="BH300" s="568"/>
      <c r="BI300" s="568"/>
      <c r="BJ300" s="568"/>
      <c r="BK300" s="568"/>
      <c r="BL300" s="568"/>
      <c r="BM300" s="568"/>
      <c r="BN300" s="568"/>
      <c r="BO300" s="568"/>
      <c r="BP300" s="568"/>
      <c r="BQ300" s="568"/>
      <c r="BR300" s="568"/>
      <c r="BS300" s="568"/>
      <c r="BT300" s="568"/>
      <c r="BU300" s="568"/>
      <c r="BV300" s="568"/>
      <c r="BW300" s="568"/>
      <c r="BX300" s="568"/>
      <c r="BY300" s="568"/>
      <c r="BZ300" s="568"/>
      <c r="CA300" s="568"/>
      <c r="CB300" s="568"/>
      <c r="CC300" s="568"/>
      <c r="CD300" s="568"/>
      <c r="CE300" s="568"/>
      <c r="CF300" s="568"/>
      <c r="CG300" s="568"/>
      <c r="CH300" s="568"/>
      <c r="CI300" s="568"/>
      <c r="CJ300" s="568"/>
      <c r="CK300" s="568"/>
      <c r="CL300" s="568"/>
      <c r="CM300" s="568"/>
      <c r="CN300" s="568"/>
      <c r="CO300" s="568"/>
      <c r="CP300" s="568"/>
      <c r="CQ300" s="568"/>
      <c r="CR300" s="568"/>
      <c r="CS300" s="568"/>
      <c r="CT300" s="568"/>
      <c r="CU300" s="568"/>
      <c r="CV300" s="568"/>
      <c r="CW300" s="568"/>
      <c r="CX300" s="568"/>
      <c r="CY300" s="568"/>
      <c r="CZ300" s="568"/>
      <c r="DA300" s="568"/>
      <c r="DB300" s="568"/>
      <c r="DC300" s="568"/>
      <c r="DD300" s="568"/>
      <c r="DE300" s="568"/>
      <c r="DF300" s="568"/>
      <c r="DG300" s="568"/>
      <c r="DH300" s="568"/>
      <c r="DI300" s="568"/>
      <c r="DJ300" s="568"/>
      <c r="DK300" s="568"/>
      <c r="DL300" s="568"/>
      <c r="DM300" s="568"/>
      <c r="DN300" s="568"/>
      <c r="DO300" s="568"/>
      <c r="DP300" s="568"/>
      <c r="DQ300" s="568"/>
      <c r="DR300" s="568"/>
      <c r="DS300" s="568"/>
      <c r="DT300" s="568"/>
      <c r="DU300" s="568"/>
      <c r="DV300" s="568"/>
      <c r="DW300" s="568"/>
      <c r="DX300" s="568"/>
      <c r="DY300" s="568"/>
      <c r="DZ300" s="568"/>
      <c r="EA300" s="568"/>
      <c r="EB300" s="568"/>
      <c r="EC300" s="568"/>
      <c r="ED300" s="568"/>
      <c r="EE300" s="568"/>
      <c r="EF300" s="568"/>
      <c r="EG300" s="568"/>
      <c r="EH300" s="568"/>
      <c r="EI300" s="568"/>
      <c r="EJ300" s="568"/>
      <c r="EK300" s="568"/>
      <c r="EL300" s="568"/>
      <c r="EM300" s="568"/>
      <c r="EN300" s="568"/>
      <c r="EO300" s="568"/>
      <c r="EP300" s="568"/>
      <c r="EQ300" s="568"/>
      <c r="ER300" s="568"/>
      <c r="ES300" s="568"/>
      <c r="ET300" s="568"/>
      <c r="EU300" s="568"/>
      <c r="EV300" s="568"/>
      <c r="EW300" s="568"/>
      <c r="EX300" s="568"/>
      <c r="EY300" s="568"/>
      <c r="EZ300" s="568"/>
      <c r="FA300" s="568"/>
      <c r="FB300" s="568"/>
      <c r="FC300" s="568"/>
      <c r="FD300" s="568"/>
      <c r="FE300" s="568"/>
      <c r="FF300" s="568"/>
      <c r="FG300" s="568"/>
      <c r="FH300" s="568"/>
      <c r="FI300" s="568"/>
      <c r="FJ300" s="568"/>
      <c r="FK300" s="568"/>
      <c r="FL300" s="568"/>
      <c r="FM300" s="568"/>
      <c r="FN300" s="568"/>
      <c r="FO300" s="568"/>
      <c r="FP300" s="568"/>
      <c r="FQ300" s="568"/>
      <c r="FR300" s="568"/>
      <c r="FS300" s="568"/>
      <c r="FT300" s="568"/>
      <c r="FU300" s="568"/>
      <c r="FV300" s="568"/>
      <c r="FW300" s="568"/>
      <c r="FX300" s="568"/>
      <c r="FY300" s="568"/>
      <c r="FZ300" s="568"/>
      <c r="GA300" s="568"/>
      <c r="GB300" s="568"/>
      <c r="GC300" s="568"/>
      <c r="GD300" s="568"/>
      <c r="GE300" s="568"/>
      <c r="GF300" s="568"/>
      <c r="GG300" s="568"/>
      <c r="GH300" s="568"/>
      <c r="GI300" s="568"/>
      <c r="GJ300" s="568"/>
      <c r="GK300" s="568"/>
      <c r="GL300" s="568"/>
      <c r="GM300" s="568"/>
      <c r="GN300" s="568"/>
      <c r="GO300" s="568"/>
      <c r="GP300" s="568"/>
      <c r="GQ300" s="568"/>
      <c r="GR300" s="568"/>
      <c r="GS300" s="568"/>
      <c r="GT300" s="568"/>
      <c r="GU300" s="568"/>
      <c r="GV300" s="568"/>
      <c r="GW300" s="568"/>
      <c r="GX300" s="568"/>
      <c r="GY300" s="568"/>
      <c r="GZ300" s="568"/>
      <c r="HA300" s="568"/>
      <c r="HB300" s="568"/>
      <c r="HC300" s="568"/>
      <c r="HD300" s="568"/>
      <c r="HE300" s="568"/>
      <c r="HF300" s="568"/>
      <c r="HG300" s="568"/>
      <c r="HH300" s="568"/>
      <c r="HI300" s="568"/>
      <c r="HJ300" s="568"/>
      <c r="HK300" s="568"/>
      <c r="HL300" s="568"/>
      <c r="HM300" s="568"/>
      <c r="HN300" s="568"/>
      <c r="HO300" s="568"/>
      <c r="HP300" s="568"/>
      <c r="HQ300" s="568"/>
      <c r="HR300" s="568"/>
      <c r="HS300" s="568"/>
      <c r="HT300" s="568"/>
      <c r="HU300" s="568"/>
    </row>
    <row r="301" spans="2:229" s="578" customFormat="1">
      <c r="B301" s="591"/>
      <c r="AL301" s="568"/>
      <c r="AM301" s="568"/>
      <c r="AN301" s="568"/>
      <c r="AO301" s="568"/>
      <c r="AP301" s="568"/>
      <c r="AQ301" s="568"/>
      <c r="AR301" s="568"/>
      <c r="AS301" s="568"/>
      <c r="AT301" s="568"/>
      <c r="AU301" s="568"/>
      <c r="AV301" s="568"/>
      <c r="AW301" s="568"/>
      <c r="AX301" s="568"/>
      <c r="AY301" s="568"/>
      <c r="AZ301" s="568"/>
      <c r="BA301" s="568"/>
      <c r="BB301" s="568"/>
      <c r="BC301" s="568"/>
      <c r="BD301" s="568"/>
      <c r="BE301" s="568"/>
      <c r="BF301" s="568"/>
      <c r="BG301" s="568"/>
      <c r="BH301" s="568"/>
      <c r="BI301" s="568"/>
      <c r="BJ301" s="568"/>
      <c r="BK301" s="568"/>
      <c r="BL301" s="568"/>
      <c r="BM301" s="568"/>
      <c r="BN301" s="568"/>
      <c r="BO301" s="568"/>
      <c r="BP301" s="568"/>
      <c r="BQ301" s="568"/>
      <c r="BR301" s="568"/>
      <c r="BS301" s="568"/>
      <c r="BT301" s="568"/>
      <c r="BU301" s="568"/>
      <c r="BV301" s="568"/>
      <c r="BW301" s="568"/>
      <c r="BX301" s="568"/>
      <c r="BY301" s="568"/>
      <c r="BZ301" s="568"/>
      <c r="CA301" s="568"/>
      <c r="CB301" s="568"/>
      <c r="CC301" s="568"/>
      <c r="CD301" s="568"/>
      <c r="CE301" s="568"/>
      <c r="CF301" s="568"/>
      <c r="CG301" s="568"/>
      <c r="CH301" s="568"/>
      <c r="CI301" s="568"/>
      <c r="CJ301" s="568"/>
      <c r="CK301" s="568"/>
      <c r="CL301" s="568"/>
      <c r="CM301" s="568"/>
      <c r="CN301" s="568"/>
      <c r="CO301" s="568"/>
      <c r="CP301" s="568"/>
      <c r="CQ301" s="568"/>
      <c r="CR301" s="568"/>
      <c r="CS301" s="568"/>
      <c r="CT301" s="568"/>
      <c r="CU301" s="568"/>
      <c r="CV301" s="568"/>
      <c r="CW301" s="568"/>
      <c r="CX301" s="568"/>
      <c r="CY301" s="568"/>
      <c r="CZ301" s="568"/>
      <c r="DA301" s="568"/>
      <c r="DB301" s="568"/>
      <c r="DC301" s="568"/>
      <c r="DD301" s="568"/>
      <c r="DE301" s="568"/>
      <c r="DF301" s="568"/>
      <c r="DG301" s="568"/>
      <c r="DH301" s="568"/>
      <c r="DI301" s="568"/>
      <c r="DJ301" s="568"/>
      <c r="DK301" s="568"/>
      <c r="DL301" s="568"/>
      <c r="DM301" s="568"/>
      <c r="DN301" s="568"/>
      <c r="DO301" s="568"/>
      <c r="DP301" s="568"/>
      <c r="DQ301" s="568"/>
      <c r="DR301" s="568"/>
      <c r="DS301" s="568"/>
      <c r="DT301" s="568"/>
      <c r="DU301" s="568"/>
      <c r="DV301" s="568"/>
      <c r="DW301" s="568"/>
      <c r="DX301" s="568"/>
      <c r="DY301" s="568"/>
      <c r="DZ301" s="568"/>
      <c r="EA301" s="568"/>
      <c r="EB301" s="568"/>
      <c r="EC301" s="568"/>
      <c r="ED301" s="568"/>
      <c r="EE301" s="568"/>
      <c r="EF301" s="568"/>
      <c r="EG301" s="568"/>
      <c r="EH301" s="568"/>
      <c r="EI301" s="568"/>
      <c r="EJ301" s="568"/>
      <c r="EK301" s="568"/>
      <c r="EL301" s="568"/>
      <c r="EM301" s="568"/>
      <c r="EN301" s="568"/>
      <c r="EO301" s="568"/>
      <c r="EP301" s="568"/>
      <c r="EQ301" s="568"/>
      <c r="ER301" s="568"/>
      <c r="ES301" s="568"/>
      <c r="ET301" s="568"/>
      <c r="EU301" s="568"/>
      <c r="EV301" s="568"/>
      <c r="EW301" s="568"/>
      <c r="EX301" s="568"/>
      <c r="EY301" s="568"/>
      <c r="EZ301" s="568"/>
      <c r="FA301" s="568"/>
      <c r="FB301" s="568"/>
      <c r="FC301" s="568"/>
      <c r="FD301" s="568"/>
      <c r="FE301" s="568"/>
      <c r="FF301" s="568"/>
      <c r="FG301" s="568"/>
      <c r="FH301" s="568"/>
      <c r="FI301" s="568"/>
      <c r="FJ301" s="568"/>
      <c r="FK301" s="568"/>
      <c r="FL301" s="568"/>
      <c r="FM301" s="568"/>
      <c r="FN301" s="568"/>
      <c r="FO301" s="568"/>
      <c r="FP301" s="568"/>
      <c r="FQ301" s="568"/>
      <c r="FR301" s="568"/>
      <c r="FS301" s="568"/>
      <c r="FT301" s="568"/>
      <c r="FU301" s="568"/>
      <c r="FV301" s="568"/>
      <c r="FW301" s="568"/>
      <c r="FX301" s="568"/>
      <c r="FY301" s="568"/>
      <c r="FZ301" s="568"/>
      <c r="GA301" s="568"/>
      <c r="GB301" s="568"/>
      <c r="GC301" s="568"/>
      <c r="GD301" s="568"/>
      <c r="GE301" s="568"/>
      <c r="GF301" s="568"/>
      <c r="GG301" s="568"/>
      <c r="GH301" s="568"/>
      <c r="GI301" s="568"/>
      <c r="GJ301" s="568"/>
      <c r="GK301" s="568"/>
      <c r="GL301" s="568"/>
      <c r="GM301" s="568"/>
      <c r="GN301" s="568"/>
      <c r="GO301" s="568"/>
      <c r="GP301" s="568"/>
      <c r="GQ301" s="568"/>
      <c r="GR301" s="568"/>
      <c r="GS301" s="568"/>
      <c r="GT301" s="568"/>
      <c r="GU301" s="568"/>
      <c r="GV301" s="568"/>
      <c r="GW301" s="568"/>
      <c r="GX301" s="568"/>
      <c r="GY301" s="568"/>
      <c r="GZ301" s="568"/>
      <c r="HA301" s="568"/>
      <c r="HB301" s="568"/>
      <c r="HC301" s="568"/>
      <c r="HD301" s="568"/>
      <c r="HE301" s="568"/>
      <c r="HF301" s="568"/>
      <c r="HG301" s="568"/>
      <c r="HH301" s="568"/>
      <c r="HI301" s="568"/>
      <c r="HJ301" s="568"/>
      <c r="HK301" s="568"/>
      <c r="HL301" s="568"/>
      <c r="HM301" s="568"/>
      <c r="HN301" s="568"/>
      <c r="HO301" s="568"/>
      <c r="HP301" s="568"/>
      <c r="HQ301" s="568"/>
      <c r="HR301" s="568"/>
      <c r="HS301" s="568"/>
      <c r="HT301" s="568"/>
      <c r="HU301" s="568"/>
    </row>
    <row r="302" spans="2:229" s="578" customFormat="1">
      <c r="B302" s="591"/>
      <c r="AL302" s="568"/>
      <c r="AM302" s="568"/>
      <c r="AN302" s="568"/>
      <c r="AO302" s="568"/>
      <c r="AP302" s="568"/>
      <c r="AQ302" s="568"/>
      <c r="AR302" s="568"/>
      <c r="AS302" s="568"/>
      <c r="AT302" s="568"/>
      <c r="AU302" s="568"/>
      <c r="AV302" s="568"/>
      <c r="AW302" s="568"/>
      <c r="AX302" s="568"/>
      <c r="AY302" s="568"/>
      <c r="AZ302" s="568"/>
      <c r="BA302" s="568"/>
      <c r="BB302" s="568"/>
      <c r="BC302" s="568"/>
      <c r="BD302" s="568"/>
      <c r="BE302" s="568"/>
      <c r="BF302" s="568"/>
      <c r="BG302" s="568"/>
      <c r="BH302" s="568"/>
      <c r="BI302" s="568"/>
      <c r="BJ302" s="568"/>
      <c r="BK302" s="568"/>
      <c r="BL302" s="568"/>
      <c r="BM302" s="568"/>
      <c r="BN302" s="568"/>
      <c r="BO302" s="568"/>
      <c r="BP302" s="568"/>
      <c r="BQ302" s="568"/>
      <c r="BR302" s="568"/>
      <c r="BS302" s="568"/>
      <c r="BT302" s="568"/>
      <c r="BU302" s="568"/>
      <c r="BV302" s="568"/>
      <c r="BW302" s="568"/>
      <c r="BX302" s="568"/>
      <c r="BY302" s="568"/>
      <c r="BZ302" s="568"/>
      <c r="CA302" s="568"/>
      <c r="CB302" s="568"/>
      <c r="CC302" s="568"/>
      <c r="CD302" s="568"/>
      <c r="CE302" s="568"/>
      <c r="CF302" s="568"/>
      <c r="CG302" s="568"/>
      <c r="CH302" s="568"/>
      <c r="CI302" s="568"/>
      <c r="CJ302" s="568"/>
      <c r="CK302" s="568"/>
      <c r="CL302" s="568"/>
      <c r="CM302" s="568"/>
      <c r="CN302" s="568"/>
      <c r="CO302" s="568"/>
      <c r="CP302" s="568"/>
      <c r="CQ302" s="568"/>
      <c r="CR302" s="568"/>
      <c r="CS302" s="568"/>
      <c r="CT302" s="568"/>
      <c r="CU302" s="568"/>
      <c r="CV302" s="568"/>
      <c r="CW302" s="568"/>
      <c r="CX302" s="568"/>
      <c r="CY302" s="568"/>
      <c r="CZ302" s="568"/>
      <c r="DA302" s="568"/>
      <c r="DB302" s="568"/>
      <c r="DC302" s="568"/>
      <c r="DD302" s="568"/>
      <c r="DE302" s="568"/>
      <c r="DF302" s="568"/>
      <c r="DG302" s="568"/>
      <c r="DH302" s="568"/>
      <c r="DI302" s="568"/>
      <c r="DJ302" s="568"/>
      <c r="DK302" s="568"/>
      <c r="DL302" s="568"/>
      <c r="DM302" s="568"/>
      <c r="DN302" s="568"/>
      <c r="DO302" s="568"/>
      <c r="DP302" s="568"/>
      <c r="DQ302" s="568"/>
      <c r="DR302" s="568"/>
      <c r="DS302" s="568"/>
      <c r="DT302" s="568"/>
      <c r="DU302" s="568"/>
      <c r="DV302" s="568"/>
      <c r="DW302" s="568"/>
      <c r="DX302" s="568"/>
      <c r="DY302" s="568"/>
      <c r="DZ302" s="568"/>
      <c r="EA302" s="568"/>
      <c r="EB302" s="568"/>
      <c r="EC302" s="568"/>
      <c r="ED302" s="568"/>
      <c r="EE302" s="568"/>
      <c r="EF302" s="568"/>
      <c r="EG302" s="568"/>
      <c r="EH302" s="568"/>
      <c r="EI302" s="568"/>
      <c r="EJ302" s="568"/>
      <c r="EK302" s="568"/>
      <c r="EL302" s="568"/>
      <c r="EM302" s="568"/>
      <c r="EN302" s="568"/>
      <c r="EO302" s="568"/>
      <c r="EP302" s="568"/>
      <c r="EQ302" s="568"/>
      <c r="ER302" s="568"/>
      <c r="ES302" s="568"/>
      <c r="ET302" s="568"/>
      <c r="EU302" s="568"/>
      <c r="EV302" s="568"/>
      <c r="EW302" s="568"/>
      <c r="EX302" s="568"/>
      <c r="EY302" s="568"/>
      <c r="EZ302" s="568"/>
      <c r="FA302" s="568"/>
      <c r="FB302" s="568"/>
      <c r="FC302" s="568"/>
      <c r="FD302" s="568"/>
      <c r="FE302" s="568"/>
      <c r="FF302" s="568"/>
      <c r="FG302" s="568"/>
      <c r="FH302" s="568"/>
      <c r="FI302" s="568"/>
      <c r="FJ302" s="568"/>
      <c r="FK302" s="568"/>
      <c r="FL302" s="568"/>
      <c r="FM302" s="568"/>
      <c r="FN302" s="568"/>
      <c r="FO302" s="568"/>
      <c r="FP302" s="568"/>
      <c r="FQ302" s="568"/>
      <c r="FR302" s="568"/>
      <c r="FS302" s="568"/>
      <c r="FT302" s="568"/>
      <c r="FU302" s="568"/>
      <c r="FV302" s="568"/>
      <c r="FW302" s="568"/>
      <c r="FX302" s="568"/>
      <c r="FY302" s="568"/>
      <c r="FZ302" s="568"/>
      <c r="GA302" s="568"/>
      <c r="GB302" s="568"/>
      <c r="GC302" s="568"/>
      <c r="GD302" s="568"/>
      <c r="GE302" s="568"/>
      <c r="GF302" s="568"/>
      <c r="GG302" s="568"/>
      <c r="GH302" s="568"/>
      <c r="GI302" s="568"/>
      <c r="GJ302" s="568"/>
      <c r="GK302" s="568"/>
      <c r="GL302" s="568"/>
      <c r="GM302" s="568"/>
      <c r="GN302" s="568"/>
      <c r="GO302" s="568"/>
      <c r="GP302" s="568"/>
      <c r="GQ302" s="568"/>
      <c r="GR302" s="568"/>
      <c r="GS302" s="568"/>
      <c r="GT302" s="568"/>
      <c r="GU302" s="568"/>
      <c r="GV302" s="568"/>
      <c r="GW302" s="568"/>
      <c r="GX302" s="568"/>
      <c r="GY302" s="568"/>
      <c r="GZ302" s="568"/>
      <c r="HA302" s="568"/>
      <c r="HB302" s="568"/>
      <c r="HC302" s="568"/>
      <c r="HD302" s="568"/>
      <c r="HE302" s="568"/>
      <c r="HF302" s="568"/>
      <c r="HG302" s="568"/>
      <c r="HH302" s="568"/>
      <c r="HI302" s="568"/>
      <c r="HJ302" s="568"/>
      <c r="HK302" s="568"/>
      <c r="HL302" s="568"/>
      <c r="HM302" s="568"/>
      <c r="HN302" s="568"/>
      <c r="HO302" s="568"/>
      <c r="HP302" s="568"/>
      <c r="HQ302" s="568"/>
      <c r="HR302" s="568"/>
      <c r="HS302" s="568"/>
      <c r="HT302" s="568"/>
      <c r="HU302" s="568"/>
    </row>
    <row r="303" spans="2:229" s="578" customFormat="1">
      <c r="B303" s="591"/>
      <c r="AL303" s="568"/>
      <c r="AM303" s="568"/>
      <c r="AN303" s="568"/>
      <c r="AO303" s="568"/>
      <c r="AP303" s="568"/>
      <c r="AQ303" s="568"/>
      <c r="AR303" s="568"/>
      <c r="AS303" s="568"/>
      <c r="AT303" s="568"/>
      <c r="AU303" s="568"/>
      <c r="AV303" s="568"/>
      <c r="AW303" s="568"/>
      <c r="AX303" s="568"/>
      <c r="AY303" s="568"/>
      <c r="AZ303" s="568"/>
      <c r="BA303" s="568"/>
      <c r="BB303" s="568"/>
      <c r="BC303" s="568"/>
      <c r="BD303" s="568"/>
      <c r="BE303" s="568"/>
      <c r="BF303" s="568"/>
      <c r="BG303" s="568"/>
      <c r="BH303" s="568"/>
      <c r="BI303" s="568"/>
      <c r="BJ303" s="568"/>
      <c r="BK303" s="568"/>
      <c r="BL303" s="568"/>
      <c r="BM303" s="568"/>
      <c r="BN303" s="568"/>
      <c r="BO303" s="568"/>
      <c r="BP303" s="568"/>
      <c r="BQ303" s="568"/>
      <c r="BR303" s="568"/>
      <c r="BS303" s="568"/>
      <c r="BT303" s="568"/>
      <c r="BU303" s="568"/>
      <c r="BV303" s="568"/>
      <c r="BW303" s="568"/>
      <c r="BX303" s="568"/>
      <c r="BY303" s="568"/>
      <c r="BZ303" s="568"/>
      <c r="CA303" s="568"/>
      <c r="CB303" s="568"/>
      <c r="CC303" s="568"/>
      <c r="CD303" s="568"/>
      <c r="CE303" s="568"/>
      <c r="CF303" s="568"/>
      <c r="CG303" s="568"/>
      <c r="CH303" s="568"/>
      <c r="CI303" s="568"/>
      <c r="CJ303" s="568"/>
      <c r="CK303" s="568"/>
      <c r="CL303" s="568"/>
      <c r="CM303" s="568"/>
      <c r="CN303" s="568"/>
      <c r="CO303" s="568"/>
      <c r="CP303" s="568"/>
      <c r="CQ303" s="568"/>
      <c r="CR303" s="568"/>
      <c r="CS303" s="568"/>
      <c r="CT303" s="568"/>
      <c r="CU303" s="568"/>
      <c r="CV303" s="568"/>
      <c r="CW303" s="568"/>
      <c r="CX303" s="568"/>
      <c r="CY303" s="568"/>
      <c r="CZ303" s="568"/>
      <c r="DA303" s="568"/>
      <c r="DB303" s="568"/>
      <c r="DC303" s="568"/>
      <c r="DD303" s="568"/>
      <c r="DE303" s="568"/>
      <c r="DF303" s="568"/>
      <c r="DG303" s="568"/>
      <c r="DH303" s="568"/>
      <c r="DI303" s="568"/>
      <c r="DJ303" s="568"/>
      <c r="DK303" s="568"/>
      <c r="DL303" s="568"/>
      <c r="DM303" s="568"/>
      <c r="DN303" s="568"/>
      <c r="DO303" s="568"/>
      <c r="DP303" s="568"/>
      <c r="DQ303" s="568"/>
      <c r="DR303" s="568"/>
      <c r="DS303" s="568"/>
      <c r="DT303" s="568"/>
      <c r="DU303" s="568"/>
      <c r="DV303" s="568"/>
      <c r="DW303" s="568"/>
      <c r="DX303" s="568"/>
      <c r="DY303" s="568"/>
      <c r="DZ303" s="568"/>
      <c r="EA303" s="568"/>
      <c r="EB303" s="568"/>
      <c r="EC303" s="568"/>
      <c r="ED303" s="568"/>
      <c r="EE303" s="568"/>
      <c r="EF303" s="568"/>
      <c r="EG303" s="568"/>
      <c r="EH303" s="568"/>
      <c r="EI303" s="568"/>
      <c r="EJ303" s="568"/>
      <c r="EK303" s="568"/>
      <c r="EL303" s="568"/>
      <c r="EM303" s="568"/>
      <c r="EN303" s="568"/>
      <c r="EO303" s="568"/>
      <c r="EP303" s="568"/>
      <c r="EQ303" s="568"/>
      <c r="ER303" s="568"/>
      <c r="ES303" s="568"/>
      <c r="ET303" s="568"/>
      <c r="EU303" s="568"/>
      <c r="EV303" s="568"/>
      <c r="EW303" s="568"/>
      <c r="EX303" s="568"/>
      <c r="EY303" s="568"/>
      <c r="EZ303" s="568"/>
      <c r="FA303" s="568"/>
      <c r="FB303" s="568"/>
      <c r="FC303" s="568"/>
      <c r="FD303" s="568"/>
      <c r="FE303" s="568"/>
      <c r="FF303" s="568"/>
      <c r="FG303" s="568"/>
      <c r="FH303" s="568"/>
      <c r="FI303" s="568"/>
      <c r="FJ303" s="568"/>
      <c r="FK303" s="568"/>
      <c r="FL303" s="568"/>
      <c r="FM303" s="568"/>
      <c r="FN303" s="568"/>
      <c r="FO303" s="568"/>
      <c r="FP303" s="568"/>
      <c r="FQ303" s="568"/>
      <c r="FR303" s="568"/>
      <c r="FS303" s="568"/>
      <c r="FT303" s="568"/>
      <c r="FU303" s="568"/>
      <c r="FV303" s="568"/>
      <c r="FW303" s="568"/>
      <c r="FX303" s="568"/>
      <c r="FY303" s="568"/>
      <c r="FZ303" s="568"/>
      <c r="GA303" s="568"/>
      <c r="GB303" s="568"/>
      <c r="GC303" s="568"/>
      <c r="GD303" s="568"/>
      <c r="GE303" s="568"/>
      <c r="GF303" s="568"/>
      <c r="GG303" s="568"/>
      <c r="GH303" s="568"/>
      <c r="GI303" s="568"/>
      <c r="GJ303" s="568"/>
      <c r="GK303" s="568"/>
      <c r="GL303" s="568"/>
      <c r="GM303" s="568"/>
      <c r="GN303" s="568"/>
      <c r="GO303" s="568"/>
      <c r="GP303" s="568"/>
      <c r="GQ303" s="568"/>
      <c r="GR303" s="568"/>
      <c r="GS303" s="568"/>
      <c r="GT303" s="568"/>
      <c r="GU303" s="568"/>
      <c r="GV303" s="568"/>
      <c r="GW303" s="568"/>
      <c r="GX303" s="568"/>
      <c r="GY303" s="568"/>
      <c r="GZ303" s="568"/>
      <c r="HA303" s="568"/>
      <c r="HB303" s="568"/>
      <c r="HC303" s="568"/>
      <c r="HD303" s="568"/>
      <c r="HE303" s="568"/>
      <c r="HF303" s="568"/>
      <c r="HG303" s="568"/>
      <c r="HH303" s="568"/>
      <c r="HI303" s="568"/>
      <c r="HJ303" s="568"/>
      <c r="HK303" s="568"/>
      <c r="HL303" s="568"/>
      <c r="HM303" s="568"/>
      <c r="HN303" s="568"/>
      <c r="HO303" s="568"/>
      <c r="HP303" s="568"/>
      <c r="HQ303" s="568"/>
      <c r="HR303" s="568"/>
      <c r="HS303" s="568"/>
      <c r="HT303" s="568"/>
      <c r="HU303" s="568"/>
    </row>
    <row r="304" spans="2:229" s="578" customFormat="1">
      <c r="B304" s="591"/>
      <c r="AL304" s="568"/>
      <c r="AM304" s="568"/>
      <c r="AN304" s="568"/>
      <c r="AO304" s="568"/>
      <c r="AP304" s="568"/>
      <c r="AQ304" s="568"/>
      <c r="AR304" s="568"/>
      <c r="AS304" s="568"/>
      <c r="AT304" s="568"/>
      <c r="AU304" s="568"/>
      <c r="AV304" s="568"/>
      <c r="AW304" s="568"/>
      <c r="AX304" s="568"/>
      <c r="AY304" s="568"/>
      <c r="AZ304" s="568"/>
      <c r="BA304" s="568"/>
      <c r="BB304" s="568"/>
      <c r="BC304" s="568"/>
      <c r="BD304" s="568"/>
      <c r="BE304" s="568"/>
      <c r="BF304" s="568"/>
      <c r="BG304" s="568"/>
      <c r="BH304" s="568"/>
      <c r="BI304" s="568"/>
      <c r="BJ304" s="568"/>
      <c r="BK304" s="568"/>
      <c r="BL304" s="568"/>
      <c r="BM304" s="568"/>
      <c r="BN304" s="568"/>
      <c r="BO304" s="568"/>
      <c r="BP304" s="568"/>
      <c r="BQ304" s="568"/>
      <c r="BR304" s="568"/>
      <c r="BS304" s="568"/>
      <c r="BT304" s="568"/>
      <c r="BU304" s="568"/>
      <c r="BV304" s="568"/>
      <c r="BW304" s="568"/>
      <c r="BX304" s="568"/>
      <c r="BY304" s="568"/>
      <c r="BZ304" s="568"/>
      <c r="CA304" s="568"/>
      <c r="CB304" s="568"/>
      <c r="CC304" s="568"/>
      <c r="CD304" s="568"/>
      <c r="CE304" s="568"/>
      <c r="CF304" s="568"/>
      <c r="CG304" s="568"/>
      <c r="CH304" s="568"/>
      <c r="CI304" s="568"/>
      <c r="CJ304" s="568"/>
      <c r="CK304" s="568"/>
      <c r="CL304" s="568"/>
      <c r="CM304" s="568"/>
      <c r="CN304" s="568"/>
      <c r="CO304" s="568"/>
      <c r="CP304" s="568"/>
      <c r="CQ304" s="568"/>
      <c r="CR304" s="568"/>
      <c r="CS304" s="568"/>
      <c r="CT304" s="568"/>
      <c r="CU304" s="568"/>
      <c r="CV304" s="568"/>
      <c r="CW304" s="568"/>
      <c r="CX304" s="568"/>
      <c r="CY304" s="568"/>
      <c r="CZ304" s="568"/>
      <c r="DA304" s="568"/>
      <c r="DB304" s="568"/>
      <c r="DC304" s="568"/>
      <c r="DD304" s="568"/>
      <c r="DE304" s="568"/>
      <c r="DF304" s="568"/>
      <c r="DG304" s="568"/>
      <c r="DH304" s="568"/>
      <c r="DI304" s="568"/>
      <c r="DJ304" s="568"/>
      <c r="DK304" s="568"/>
      <c r="DL304" s="568"/>
      <c r="DM304" s="568"/>
      <c r="DN304" s="568"/>
      <c r="DO304" s="568"/>
      <c r="DP304" s="568"/>
      <c r="DQ304" s="568"/>
      <c r="DR304" s="568"/>
      <c r="DS304" s="568"/>
      <c r="DT304" s="568"/>
      <c r="DU304" s="568"/>
      <c r="DV304" s="568"/>
      <c r="DW304" s="568"/>
      <c r="DX304" s="568"/>
      <c r="DY304" s="568"/>
      <c r="DZ304" s="568"/>
      <c r="EA304" s="568"/>
      <c r="EB304" s="568"/>
      <c r="EC304" s="568"/>
      <c r="ED304" s="568"/>
      <c r="EE304" s="568"/>
      <c r="EF304" s="568"/>
      <c r="EG304" s="568"/>
      <c r="EH304" s="568"/>
      <c r="EI304" s="568"/>
      <c r="EJ304" s="568"/>
      <c r="EK304" s="568"/>
      <c r="EL304" s="568"/>
      <c r="EM304" s="568"/>
      <c r="EN304" s="568"/>
      <c r="EO304" s="568"/>
      <c r="EP304" s="568"/>
      <c r="EQ304" s="568"/>
      <c r="ER304" s="568"/>
      <c r="ES304" s="568"/>
      <c r="ET304" s="568"/>
      <c r="EU304" s="568"/>
      <c r="EV304" s="568"/>
      <c r="EW304" s="568"/>
      <c r="EX304" s="568"/>
      <c r="EY304" s="568"/>
      <c r="EZ304" s="568"/>
      <c r="FA304" s="568"/>
      <c r="FB304" s="568"/>
      <c r="FC304" s="568"/>
      <c r="FD304" s="568"/>
      <c r="FE304" s="568"/>
      <c r="FF304" s="568"/>
      <c r="FG304" s="568"/>
      <c r="FH304" s="568"/>
      <c r="FI304" s="568"/>
      <c r="FJ304" s="568"/>
      <c r="FK304" s="568"/>
      <c r="FL304" s="568"/>
      <c r="FM304" s="568"/>
      <c r="FN304" s="568"/>
      <c r="FO304" s="568"/>
      <c r="FP304" s="568"/>
      <c r="FQ304" s="568"/>
      <c r="FR304" s="568"/>
      <c r="FS304" s="568"/>
      <c r="FT304" s="568"/>
      <c r="FU304" s="568"/>
      <c r="FV304" s="568"/>
      <c r="FW304" s="568"/>
      <c r="FX304" s="568"/>
      <c r="FY304" s="568"/>
      <c r="FZ304" s="568"/>
      <c r="GA304" s="568"/>
      <c r="GB304" s="568"/>
      <c r="GC304" s="568"/>
      <c r="GD304" s="568"/>
      <c r="GE304" s="568"/>
      <c r="GF304" s="568"/>
      <c r="GG304" s="568"/>
      <c r="GH304" s="568"/>
      <c r="GI304" s="568"/>
      <c r="GJ304" s="568"/>
      <c r="GK304" s="568"/>
      <c r="GL304" s="568"/>
      <c r="GM304" s="568"/>
      <c r="GN304" s="568"/>
      <c r="GO304" s="568"/>
      <c r="GP304" s="568"/>
      <c r="GQ304" s="568"/>
      <c r="GR304" s="568"/>
      <c r="GS304" s="568"/>
      <c r="GT304" s="568"/>
      <c r="GU304" s="568"/>
      <c r="GV304" s="568"/>
      <c r="GW304" s="568"/>
      <c r="GX304" s="568"/>
      <c r="GY304" s="568"/>
      <c r="GZ304" s="568"/>
      <c r="HA304" s="568"/>
      <c r="HB304" s="568"/>
      <c r="HC304" s="568"/>
      <c r="HD304" s="568"/>
      <c r="HE304" s="568"/>
      <c r="HF304" s="568"/>
      <c r="HG304" s="568"/>
      <c r="HH304" s="568"/>
      <c r="HI304" s="568"/>
      <c r="HJ304" s="568"/>
      <c r="HK304" s="568"/>
      <c r="HL304" s="568"/>
      <c r="HM304" s="568"/>
      <c r="HN304" s="568"/>
      <c r="HO304" s="568"/>
      <c r="HP304" s="568"/>
      <c r="HQ304" s="568"/>
      <c r="HR304" s="568"/>
      <c r="HS304" s="568"/>
      <c r="HT304" s="568"/>
      <c r="HU304" s="568"/>
    </row>
    <row r="305" spans="2:229" s="578" customFormat="1">
      <c r="B305" s="591"/>
      <c r="AL305" s="568"/>
      <c r="AM305" s="568"/>
      <c r="AN305" s="568"/>
      <c r="AO305" s="568"/>
      <c r="AP305" s="568"/>
      <c r="AQ305" s="568"/>
      <c r="AR305" s="568"/>
      <c r="AS305" s="568"/>
      <c r="AT305" s="568"/>
      <c r="AU305" s="568"/>
      <c r="AV305" s="568"/>
      <c r="AW305" s="568"/>
      <c r="AX305" s="568"/>
      <c r="AY305" s="568"/>
      <c r="AZ305" s="568"/>
      <c r="BA305" s="568"/>
      <c r="BB305" s="568"/>
      <c r="BC305" s="568"/>
      <c r="BD305" s="568"/>
      <c r="BE305" s="568"/>
      <c r="BF305" s="568"/>
      <c r="BG305" s="568"/>
      <c r="BH305" s="568"/>
      <c r="BI305" s="568"/>
      <c r="BJ305" s="568"/>
      <c r="BK305" s="568"/>
      <c r="BL305" s="568"/>
      <c r="BM305" s="568"/>
      <c r="BN305" s="568"/>
      <c r="BO305" s="568"/>
      <c r="BP305" s="568"/>
      <c r="BQ305" s="568"/>
      <c r="BR305" s="568"/>
      <c r="BS305" s="568"/>
      <c r="BT305" s="568"/>
      <c r="BU305" s="568"/>
      <c r="BV305" s="568"/>
      <c r="BW305" s="568"/>
      <c r="BX305" s="568"/>
      <c r="BY305" s="568"/>
      <c r="BZ305" s="568"/>
      <c r="CA305" s="568"/>
      <c r="CB305" s="568"/>
      <c r="CC305" s="568"/>
      <c r="CD305" s="568"/>
      <c r="CE305" s="568"/>
      <c r="CF305" s="568"/>
      <c r="CG305" s="568"/>
      <c r="CH305" s="568"/>
      <c r="CI305" s="568"/>
      <c r="CJ305" s="568"/>
      <c r="CK305" s="568"/>
      <c r="CL305" s="568"/>
      <c r="CM305" s="568"/>
      <c r="CN305" s="568"/>
      <c r="CO305" s="568"/>
      <c r="CP305" s="568"/>
      <c r="CQ305" s="568"/>
      <c r="CR305" s="568"/>
      <c r="CS305" s="568"/>
      <c r="CT305" s="568"/>
      <c r="CU305" s="568"/>
      <c r="CV305" s="568"/>
      <c r="CW305" s="568"/>
      <c r="CX305" s="568"/>
      <c r="CY305" s="568"/>
      <c r="CZ305" s="568"/>
      <c r="DA305" s="568"/>
      <c r="DB305" s="568"/>
      <c r="DC305" s="568"/>
      <c r="DD305" s="568"/>
      <c r="DE305" s="568"/>
      <c r="DF305" s="568"/>
      <c r="DG305" s="568"/>
      <c r="DH305" s="568"/>
      <c r="DI305" s="568"/>
      <c r="DJ305" s="568"/>
      <c r="DK305" s="568"/>
      <c r="DL305" s="568"/>
      <c r="DM305" s="568"/>
      <c r="DN305" s="568"/>
      <c r="DO305" s="568"/>
      <c r="DP305" s="568"/>
      <c r="DQ305" s="568"/>
      <c r="DR305" s="568"/>
      <c r="DS305" s="568"/>
      <c r="DT305" s="568"/>
      <c r="DU305" s="568"/>
      <c r="DV305" s="568"/>
      <c r="DW305" s="568"/>
      <c r="DX305" s="568"/>
      <c r="DY305" s="568"/>
      <c r="DZ305" s="568"/>
      <c r="EA305" s="568"/>
      <c r="EB305" s="568"/>
      <c r="EC305" s="568"/>
      <c r="ED305" s="568"/>
      <c r="EE305" s="568"/>
      <c r="EF305" s="568"/>
      <c r="EG305" s="568"/>
      <c r="EH305" s="568"/>
      <c r="EI305" s="568"/>
      <c r="EJ305" s="568"/>
      <c r="EK305" s="568"/>
      <c r="EL305" s="568"/>
      <c r="EM305" s="568"/>
      <c r="EN305" s="568"/>
      <c r="EO305" s="568"/>
      <c r="EP305" s="568"/>
      <c r="EQ305" s="568"/>
      <c r="ER305" s="568"/>
      <c r="ES305" s="568"/>
      <c r="ET305" s="568"/>
      <c r="EU305" s="568"/>
      <c r="EV305" s="568"/>
      <c r="EW305" s="568"/>
      <c r="EX305" s="568"/>
      <c r="EY305" s="568"/>
      <c r="EZ305" s="568"/>
      <c r="FA305" s="568"/>
      <c r="FB305" s="568"/>
      <c r="FC305" s="568"/>
      <c r="FD305" s="568"/>
      <c r="FE305" s="568"/>
      <c r="FF305" s="568"/>
      <c r="FG305" s="568"/>
      <c r="FH305" s="568"/>
      <c r="FI305" s="568"/>
      <c r="FJ305" s="568"/>
      <c r="FK305" s="568"/>
      <c r="FL305" s="568"/>
      <c r="FM305" s="568"/>
      <c r="FN305" s="568"/>
      <c r="FO305" s="568"/>
      <c r="FP305" s="568"/>
      <c r="FQ305" s="568"/>
      <c r="FR305" s="568"/>
      <c r="FS305" s="568"/>
      <c r="FT305" s="568"/>
      <c r="FU305" s="568"/>
      <c r="FV305" s="568"/>
      <c r="FW305" s="568"/>
      <c r="FX305" s="568"/>
      <c r="FY305" s="568"/>
      <c r="FZ305" s="568"/>
      <c r="GA305" s="568"/>
      <c r="GB305" s="568"/>
      <c r="GC305" s="568"/>
      <c r="GD305" s="568"/>
      <c r="GE305" s="568"/>
      <c r="GF305" s="568"/>
      <c r="GG305" s="568"/>
      <c r="GH305" s="568"/>
      <c r="GI305" s="568"/>
      <c r="GJ305" s="568"/>
      <c r="GK305" s="568"/>
      <c r="GL305" s="568"/>
      <c r="GM305" s="568"/>
      <c r="GN305" s="568"/>
      <c r="GO305" s="568"/>
      <c r="GP305" s="568"/>
      <c r="GQ305" s="568"/>
      <c r="GR305" s="568"/>
      <c r="GS305" s="568"/>
      <c r="GT305" s="568"/>
      <c r="GU305" s="568"/>
      <c r="GV305" s="568"/>
      <c r="GW305" s="568"/>
      <c r="GX305" s="568"/>
      <c r="GY305" s="568"/>
      <c r="GZ305" s="568"/>
      <c r="HA305" s="568"/>
      <c r="HB305" s="568"/>
      <c r="HC305" s="568"/>
      <c r="HD305" s="568"/>
      <c r="HE305" s="568"/>
      <c r="HF305" s="568"/>
      <c r="HG305" s="568"/>
      <c r="HH305" s="568"/>
      <c r="HI305" s="568"/>
      <c r="HJ305" s="568"/>
      <c r="HK305" s="568"/>
      <c r="HL305" s="568"/>
      <c r="HM305" s="568"/>
      <c r="HN305" s="568"/>
      <c r="HO305" s="568"/>
      <c r="HP305" s="568"/>
      <c r="HQ305" s="568"/>
      <c r="HR305" s="568"/>
      <c r="HS305" s="568"/>
      <c r="HT305" s="568"/>
      <c r="HU305" s="568"/>
    </row>
    <row r="306" spans="2:229" s="578" customFormat="1">
      <c r="B306" s="591"/>
      <c r="AL306" s="568"/>
      <c r="AM306" s="568"/>
      <c r="AN306" s="568"/>
      <c r="AO306" s="568"/>
      <c r="AP306" s="568"/>
      <c r="AQ306" s="568"/>
      <c r="AR306" s="568"/>
      <c r="AS306" s="568"/>
      <c r="AT306" s="568"/>
      <c r="AU306" s="568"/>
      <c r="AV306" s="568"/>
      <c r="AW306" s="568"/>
      <c r="AX306" s="568"/>
      <c r="AY306" s="568"/>
      <c r="AZ306" s="568"/>
      <c r="BA306" s="568"/>
      <c r="BB306" s="568"/>
      <c r="BC306" s="568"/>
      <c r="BD306" s="568"/>
      <c r="BE306" s="568"/>
      <c r="BF306" s="568"/>
      <c r="BG306" s="568"/>
      <c r="BH306" s="568"/>
      <c r="BI306" s="568"/>
      <c r="BJ306" s="568"/>
      <c r="BK306" s="568"/>
      <c r="BL306" s="568"/>
      <c r="BM306" s="568"/>
      <c r="BN306" s="568"/>
      <c r="BO306" s="568"/>
      <c r="BP306" s="568"/>
      <c r="BQ306" s="568"/>
      <c r="BR306" s="568"/>
      <c r="BS306" s="568"/>
      <c r="BT306" s="568"/>
      <c r="BU306" s="568"/>
      <c r="BV306" s="568"/>
      <c r="BW306" s="568"/>
      <c r="BX306" s="568"/>
      <c r="BY306" s="568"/>
      <c r="BZ306" s="568"/>
      <c r="CA306" s="568"/>
      <c r="CB306" s="568"/>
      <c r="CC306" s="568"/>
      <c r="CD306" s="568"/>
      <c r="CE306" s="568"/>
      <c r="CF306" s="568"/>
      <c r="CG306" s="568"/>
      <c r="CH306" s="568"/>
      <c r="CI306" s="568"/>
      <c r="CJ306" s="568"/>
      <c r="CK306" s="568"/>
      <c r="CL306" s="568"/>
      <c r="CM306" s="568"/>
      <c r="CN306" s="568"/>
      <c r="CO306" s="568"/>
      <c r="CP306" s="568"/>
      <c r="CQ306" s="568"/>
      <c r="CR306" s="568"/>
      <c r="CS306" s="568"/>
      <c r="CT306" s="568"/>
      <c r="CU306" s="568"/>
      <c r="CV306" s="568"/>
      <c r="CW306" s="568"/>
      <c r="CX306" s="568"/>
      <c r="CY306" s="568"/>
      <c r="CZ306" s="568"/>
      <c r="DA306" s="568"/>
      <c r="DB306" s="568"/>
      <c r="DC306" s="568"/>
      <c r="DD306" s="568"/>
      <c r="DE306" s="568"/>
      <c r="DF306" s="568"/>
      <c r="DG306" s="568"/>
      <c r="DH306" s="568"/>
      <c r="DI306" s="568"/>
      <c r="DJ306" s="568"/>
      <c r="DK306" s="568"/>
      <c r="DL306" s="568"/>
      <c r="DM306" s="568"/>
      <c r="DN306" s="568"/>
      <c r="DO306" s="568"/>
      <c r="DP306" s="568"/>
      <c r="DQ306" s="568"/>
      <c r="DR306" s="568"/>
      <c r="DS306" s="568"/>
      <c r="DT306" s="568"/>
      <c r="DU306" s="568"/>
      <c r="DV306" s="568"/>
      <c r="DW306" s="568"/>
      <c r="DX306" s="568"/>
      <c r="DY306" s="568"/>
      <c r="DZ306" s="568"/>
      <c r="EA306" s="568"/>
      <c r="EB306" s="568"/>
      <c r="EC306" s="568"/>
      <c r="ED306" s="568"/>
      <c r="EE306" s="568"/>
      <c r="EF306" s="568"/>
      <c r="EG306" s="568"/>
      <c r="EH306" s="568"/>
      <c r="EI306" s="568"/>
      <c r="EJ306" s="568"/>
      <c r="EK306" s="568"/>
      <c r="EL306" s="568"/>
      <c r="EM306" s="568"/>
      <c r="EN306" s="568"/>
      <c r="EO306" s="568"/>
      <c r="EP306" s="568"/>
      <c r="EQ306" s="568"/>
      <c r="ER306" s="568"/>
      <c r="ES306" s="568"/>
      <c r="ET306" s="568"/>
      <c r="EU306" s="568"/>
      <c r="EV306" s="568"/>
      <c r="EW306" s="568"/>
      <c r="EX306" s="568"/>
      <c r="EY306" s="568"/>
      <c r="EZ306" s="568"/>
      <c r="FA306" s="568"/>
      <c r="FB306" s="568"/>
      <c r="FC306" s="568"/>
      <c r="FD306" s="568"/>
      <c r="FE306" s="568"/>
      <c r="FF306" s="568"/>
      <c r="FG306" s="568"/>
      <c r="FH306" s="568"/>
      <c r="FI306" s="568"/>
      <c r="FJ306" s="568"/>
      <c r="FK306" s="568"/>
      <c r="FL306" s="568"/>
      <c r="FM306" s="568"/>
      <c r="FN306" s="568"/>
      <c r="FO306" s="568"/>
      <c r="FP306" s="568"/>
      <c r="FQ306" s="568"/>
      <c r="FR306" s="568"/>
      <c r="FS306" s="568"/>
      <c r="FT306" s="568"/>
      <c r="FU306" s="568"/>
      <c r="FV306" s="568"/>
      <c r="FW306" s="568"/>
      <c r="FX306" s="568"/>
      <c r="FY306" s="568"/>
      <c r="FZ306" s="568"/>
      <c r="GA306" s="568"/>
      <c r="GB306" s="568"/>
      <c r="GC306" s="568"/>
      <c r="GD306" s="568"/>
      <c r="GE306" s="568"/>
      <c r="GF306" s="568"/>
      <c r="GG306" s="568"/>
      <c r="GH306" s="568"/>
      <c r="GI306" s="568"/>
      <c r="GJ306" s="568"/>
      <c r="GK306" s="568"/>
      <c r="GL306" s="568"/>
      <c r="GM306" s="568"/>
      <c r="GN306" s="568"/>
      <c r="GO306" s="568"/>
      <c r="GP306" s="568"/>
      <c r="GQ306" s="568"/>
      <c r="GR306" s="568"/>
      <c r="GS306" s="568"/>
      <c r="GT306" s="568"/>
      <c r="GU306" s="568"/>
      <c r="GV306" s="568"/>
      <c r="GW306" s="568"/>
      <c r="GX306" s="568"/>
      <c r="GY306" s="568"/>
      <c r="GZ306" s="568"/>
      <c r="HA306" s="568"/>
      <c r="HB306" s="568"/>
      <c r="HC306" s="568"/>
      <c r="HD306" s="568"/>
      <c r="HE306" s="568"/>
      <c r="HF306" s="568"/>
      <c r="HG306" s="568"/>
      <c r="HH306" s="568"/>
      <c r="HI306" s="568"/>
      <c r="HJ306" s="568"/>
      <c r="HK306" s="568"/>
      <c r="HL306" s="568"/>
      <c r="HM306" s="568"/>
      <c r="HN306" s="568"/>
      <c r="HO306" s="568"/>
      <c r="HP306" s="568"/>
      <c r="HQ306" s="568"/>
      <c r="HR306" s="568"/>
      <c r="HS306" s="568"/>
      <c r="HT306" s="568"/>
      <c r="HU306" s="568"/>
    </row>
    <row r="307" spans="2:229" s="578" customFormat="1">
      <c r="B307" s="591"/>
      <c r="AL307" s="568"/>
      <c r="AM307" s="568"/>
      <c r="AN307" s="568"/>
      <c r="AO307" s="568"/>
      <c r="AP307" s="568"/>
      <c r="AQ307" s="568"/>
      <c r="AR307" s="568"/>
      <c r="AS307" s="568"/>
      <c r="AT307" s="568"/>
      <c r="AU307" s="568"/>
      <c r="AV307" s="568"/>
      <c r="AW307" s="568"/>
      <c r="AX307" s="568"/>
      <c r="AY307" s="568"/>
      <c r="AZ307" s="568"/>
      <c r="BA307" s="568"/>
      <c r="BB307" s="568"/>
      <c r="BC307" s="568"/>
      <c r="BD307" s="568"/>
      <c r="BE307" s="568"/>
      <c r="BF307" s="568"/>
      <c r="BG307" s="568"/>
      <c r="BH307" s="568"/>
      <c r="BI307" s="568"/>
      <c r="BJ307" s="568"/>
      <c r="BK307" s="568"/>
      <c r="BL307" s="568"/>
      <c r="BM307" s="568"/>
      <c r="BN307" s="568"/>
      <c r="BO307" s="568"/>
      <c r="BP307" s="568"/>
      <c r="BQ307" s="568"/>
      <c r="BR307" s="568"/>
      <c r="BS307" s="568"/>
      <c r="BT307" s="568"/>
      <c r="BU307" s="568"/>
      <c r="BV307" s="568"/>
      <c r="BW307" s="568"/>
      <c r="BX307" s="568"/>
      <c r="BY307" s="568"/>
      <c r="BZ307" s="568"/>
      <c r="CA307" s="568"/>
      <c r="CB307" s="568"/>
      <c r="CC307" s="568"/>
      <c r="CD307" s="568"/>
      <c r="CE307" s="568"/>
      <c r="CF307" s="568"/>
      <c r="CG307" s="568"/>
      <c r="CH307" s="568"/>
      <c r="CI307" s="568"/>
      <c r="CJ307" s="568"/>
      <c r="CK307" s="568"/>
      <c r="CL307" s="568"/>
      <c r="CM307" s="568"/>
      <c r="CN307" s="568"/>
      <c r="CO307" s="568"/>
      <c r="CP307" s="568"/>
      <c r="CQ307" s="568"/>
      <c r="CR307" s="568"/>
      <c r="CS307" s="568"/>
      <c r="CT307" s="568"/>
      <c r="CU307" s="568"/>
      <c r="CV307" s="568"/>
      <c r="CW307" s="568"/>
      <c r="CX307" s="568"/>
      <c r="CY307" s="568"/>
      <c r="CZ307" s="568"/>
      <c r="DA307" s="568"/>
      <c r="DB307" s="568"/>
      <c r="DC307" s="568"/>
      <c r="DD307" s="568"/>
      <c r="DE307" s="568"/>
      <c r="DF307" s="568"/>
      <c r="DG307" s="568"/>
      <c r="DH307" s="568"/>
      <c r="DI307" s="568"/>
      <c r="DJ307" s="568"/>
      <c r="DK307" s="568"/>
      <c r="DL307" s="568"/>
      <c r="DM307" s="568"/>
      <c r="DN307" s="568"/>
      <c r="DO307" s="568"/>
      <c r="DP307" s="568"/>
      <c r="DQ307" s="568"/>
      <c r="DR307" s="568"/>
      <c r="DS307" s="568"/>
      <c r="DT307" s="568"/>
      <c r="DU307" s="568"/>
      <c r="DV307" s="568"/>
      <c r="DW307" s="568"/>
      <c r="DX307" s="568"/>
      <c r="DY307" s="568"/>
      <c r="DZ307" s="568"/>
      <c r="EA307" s="568"/>
      <c r="EB307" s="568"/>
      <c r="EC307" s="568"/>
      <c r="ED307" s="568"/>
      <c r="EE307" s="568"/>
      <c r="EF307" s="568"/>
      <c r="EG307" s="568"/>
      <c r="EH307" s="568"/>
      <c r="EI307" s="568"/>
      <c r="EJ307" s="568"/>
      <c r="EK307" s="568"/>
      <c r="EL307" s="568"/>
      <c r="EM307" s="568"/>
      <c r="EN307" s="568"/>
      <c r="EO307" s="568"/>
      <c r="EP307" s="568"/>
      <c r="EQ307" s="568"/>
      <c r="ER307" s="568"/>
      <c r="ES307" s="568"/>
      <c r="ET307" s="568"/>
      <c r="EU307" s="568"/>
      <c r="EV307" s="568"/>
      <c r="EW307" s="568"/>
      <c r="EX307" s="568"/>
      <c r="EY307" s="568"/>
      <c r="EZ307" s="568"/>
      <c r="FA307" s="568"/>
      <c r="FB307" s="568"/>
      <c r="FC307" s="568"/>
      <c r="FD307" s="568"/>
      <c r="FE307" s="568"/>
      <c r="FF307" s="568"/>
      <c r="FG307" s="568"/>
      <c r="FH307" s="568"/>
      <c r="FI307" s="568"/>
      <c r="FJ307" s="568"/>
      <c r="FK307" s="568"/>
      <c r="FL307" s="568"/>
      <c r="FM307" s="568"/>
      <c r="FN307" s="568"/>
      <c r="FO307" s="568"/>
      <c r="FP307" s="568"/>
      <c r="FQ307" s="568"/>
      <c r="FR307" s="568"/>
      <c r="FS307" s="568"/>
      <c r="FT307" s="568"/>
      <c r="FU307" s="568"/>
      <c r="FV307" s="568"/>
      <c r="FW307" s="568"/>
      <c r="FX307" s="568"/>
      <c r="FY307" s="568"/>
      <c r="FZ307" s="568"/>
      <c r="GA307" s="568"/>
      <c r="GB307" s="568"/>
      <c r="GC307" s="568"/>
      <c r="GD307" s="568"/>
      <c r="GE307" s="568"/>
      <c r="GF307" s="568"/>
      <c r="GG307" s="568"/>
      <c r="GH307" s="568"/>
      <c r="GI307" s="568"/>
      <c r="GJ307" s="568"/>
      <c r="GK307" s="568"/>
      <c r="GL307" s="568"/>
      <c r="GM307" s="568"/>
      <c r="GN307" s="568"/>
      <c r="GO307" s="568"/>
      <c r="GP307" s="568"/>
      <c r="GQ307" s="568"/>
      <c r="GR307" s="568"/>
      <c r="GS307" s="568"/>
      <c r="GT307" s="568"/>
      <c r="GU307" s="568"/>
      <c r="GV307" s="568"/>
      <c r="GW307" s="568"/>
      <c r="GX307" s="568"/>
      <c r="GY307" s="568"/>
      <c r="GZ307" s="568"/>
      <c r="HA307" s="568"/>
      <c r="HB307" s="568"/>
      <c r="HC307" s="568"/>
      <c r="HD307" s="568"/>
      <c r="HE307" s="568"/>
      <c r="HF307" s="568"/>
      <c r="HG307" s="568"/>
      <c r="HH307" s="568"/>
      <c r="HI307" s="568"/>
      <c r="HJ307" s="568"/>
      <c r="HK307" s="568"/>
      <c r="HL307" s="568"/>
      <c r="HM307" s="568"/>
      <c r="HN307" s="568"/>
      <c r="HO307" s="568"/>
      <c r="HP307" s="568"/>
      <c r="HQ307" s="568"/>
      <c r="HR307" s="568"/>
      <c r="HS307" s="568"/>
      <c r="HT307" s="568"/>
      <c r="HU307" s="568"/>
    </row>
    <row r="308" spans="2:229" s="578" customFormat="1">
      <c r="B308" s="591"/>
      <c r="AL308" s="568"/>
      <c r="AM308" s="568"/>
      <c r="AN308" s="568"/>
      <c r="AO308" s="568"/>
      <c r="AP308" s="568"/>
      <c r="AQ308" s="568"/>
      <c r="AR308" s="568"/>
      <c r="AS308" s="568"/>
      <c r="AT308" s="568"/>
      <c r="AU308" s="568"/>
      <c r="AV308" s="568"/>
      <c r="AW308" s="568"/>
      <c r="AX308" s="568"/>
      <c r="AY308" s="568"/>
      <c r="AZ308" s="568"/>
      <c r="BA308" s="568"/>
      <c r="BB308" s="568"/>
      <c r="BC308" s="568"/>
      <c r="BD308" s="568"/>
      <c r="BE308" s="568"/>
      <c r="BF308" s="568"/>
      <c r="BG308" s="568"/>
      <c r="BH308" s="568"/>
      <c r="BI308" s="568"/>
      <c r="BJ308" s="568"/>
      <c r="BK308" s="568"/>
      <c r="BL308" s="568"/>
      <c r="BM308" s="568"/>
      <c r="BN308" s="568"/>
      <c r="BO308" s="568"/>
      <c r="BP308" s="568"/>
      <c r="BQ308" s="568"/>
      <c r="BR308" s="568"/>
      <c r="BS308" s="568"/>
      <c r="BT308" s="568"/>
      <c r="BU308" s="568"/>
      <c r="BV308" s="568"/>
      <c r="BW308" s="568"/>
      <c r="BX308" s="568"/>
      <c r="BY308" s="568"/>
      <c r="BZ308" s="568"/>
      <c r="CA308" s="568"/>
      <c r="CB308" s="568"/>
      <c r="CC308" s="568"/>
      <c r="CD308" s="568"/>
      <c r="CE308" s="568"/>
      <c r="CF308" s="568"/>
      <c r="CG308" s="568"/>
      <c r="CH308" s="568"/>
      <c r="CI308" s="568"/>
      <c r="CJ308" s="568"/>
      <c r="CK308" s="568"/>
      <c r="CL308" s="568"/>
      <c r="CM308" s="568"/>
      <c r="CN308" s="568"/>
      <c r="CO308" s="568"/>
      <c r="CP308" s="568"/>
      <c r="CQ308" s="568"/>
      <c r="CR308" s="568"/>
      <c r="CS308" s="568"/>
      <c r="CT308" s="568"/>
      <c r="CU308" s="568"/>
      <c r="CV308" s="568"/>
      <c r="CW308" s="568"/>
      <c r="CX308" s="568"/>
      <c r="CY308" s="568"/>
      <c r="CZ308" s="568"/>
      <c r="DA308" s="568"/>
      <c r="DB308" s="568"/>
      <c r="DC308" s="568"/>
      <c r="DD308" s="568"/>
      <c r="DE308" s="568"/>
      <c r="DF308" s="568"/>
      <c r="DG308" s="568"/>
      <c r="DH308" s="568"/>
      <c r="DI308" s="568"/>
      <c r="DJ308" s="568"/>
      <c r="DK308" s="568"/>
      <c r="DL308" s="568"/>
      <c r="DM308" s="568"/>
      <c r="DN308" s="568"/>
      <c r="DO308" s="568"/>
      <c r="DP308" s="568"/>
      <c r="DQ308" s="568"/>
      <c r="DR308" s="568"/>
      <c r="DS308" s="568"/>
      <c r="DT308" s="568"/>
      <c r="DU308" s="568"/>
      <c r="DV308" s="568"/>
      <c r="DW308" s="568"/>
      <c r="DX308" s="568"/>
      <c r="DY308" s="568"/>
      <c r="DZ308" s="568"/>
      <c r="EA308" s="568"/>
      <c r="EB308" s="568"/>
      <c r="EC308" s="568"/>
      <c r="ED308" s="568"/>
      <c r="EE308" s="568"/>
      <c r="EF308" s="568"/>
      <c r="EG308" s="568"/>
      <c r="EH308" s="568"/>
      <c r="EI308" s="568"/>
      <c r="EJ308" s="568"/>
      <c r="EK308" s="568"/>
      <c r="EL308" s="568"/>
      <c r="EM308" s="568"/>
      <c r="EN308" s="568"/>
      <c r="EO308" s="568"/>
      <c r="EP308" s="568"/>
      <c r="EQ308" s="568"/>
      <c r="ER308" s="568"/>
      <c r="ES308" s="568"/>
      <c r="ET308" s="568"/>
      <c r="EU308" s="568"/>
      <c r="EV308" s="568"/>
      <c r="EW308" s="568"/>
      <c r="EX308" s="568"/>
      <c r="EY308" s="568"/>
      <c r="EZ308" s="568"/>
      <c r="FA308" s="568"/>
      <c r="FB308" s="568"/>
      <c r="FC308" s="568"/>
      <c r="FD308" s="568"/>
      <c r="FE308" s="568"/>
      <c r="FF308" s="568"/>
      <c r="FG308" s="568"/>
      <c r="FH308" s="568"/>
      <c r="FI308" s="568"/>
      <c r="FJ308" s="568"/>
      <c r="FK308" s="568"/>
      <c r="FL308" s="568"/>
      <c r="FM308" s="568"/>
      <c r="FN308" s="568"/>
      <c r="FO308" s="568"/>
      <c r="FP308" s="568"/>
      <c r="FQ308" s="568"/>
      <c r="FR308" s="568"/>
      <c r="FS308" s="568"/>
      <c r="FT308" s="568"/>
      <c r="FU308" s="568"/>
      <c r="FV308" s="568"/>
      <c r="FW308" s="568"/>
      <c r="FX308" s="568"/>
      <c r="FY308" s="568"/>
      <c r="FZ308" s="568"/>
      <c r="GA308" s="568"/>
      <c r="GB308" s="568"/>
      <c r="GC308" s="568"/>
      <c r="GD308" s="568"/>
      <c r="GE308" s="568"/>
      <c r="GF308" s="568"/>
      <c r="GG308" s="568"/>
      <c r="GH308" s="568"/>
      <c r="GI308" s="568"/>
      <c r="GJ308" s="568"/>
      <c r="GK308" s="568"/>
      <c r="GL308" s="568"/>
      <c r="GM308" s="568"/>
      <c r="GN308" s="568"/>
      <c r="GO308" s="568"/>
      <c r="GP308" s="568"/>
      <c r="GQ308" s="568"/>
      <c r="GR308" s="568"/>
      <c r="GS308" s="568"/>
      <c r="GT308" s="568"/>
      <c r="GU308" s="568"/>
      <c r="GV308" s="568"/>
      <c r="GW308" s="568"/>
      <c r="GX308" s="568"/>
      <c r="GY308" s="568"/>
      <c r="GZ308" s="568"/>
      <c r="HA308" s="568"/>
      <c r="HB308" s="568"/>
      <c r="HC308" s="568"/>
      <c r="HD308" s="568"/>
      <c r="HE308" s="568"/>
      <c r="HF308" s="568"/>
      <c r="HG308" s="568"/>
      <c r="HH308" s="568"/>
      <c r="HI308" s="568"/>
      <c r="HJ308" s="568"/>
      <c r="HK308" s="568"/>
      <c r="HL308" s="568"/>
      <c r="HM308" s="568"/>
      <c r="HN308" s="568"/>
      <c r="HO308" s="568"/>
      <c r="HP308" s="568"/>
      <c r="HQ308" s="568"/>
      <c r="HR308" s="568"/>
      <c r="HS308" s="568"/>
      <c r="HT308" s="568"/>
      <c r="HU308" s="568"/>
    </row>
    <row r="309" spans="2:229" s="578" customFormat="1">
      <c r="B309" s="591"/>
      <c r="AL309" s="568"/>
      <c r="AM309" s="568"/>
      <c r="AN309" s="568"/>
      <c r="AO309" s="568"/>
      <c r="AP309" s="568"/>
      <c r="AQ309" s="568"/>
      <c r="AR309" s="568"/>
      <c r="AS309" s="568"/>
      <c r="AT309" s="568"/>
      <c r="AU309" s="568"/>
      <c r="AV309" s="568"/>
      <c r="AW309" s="568"/>
      <c r="AX309" s="568"/>
      <c r="AY309" s="568"/>
      <c r="AZ309" s="568"/>
      <c r="BA309" s="568"/>
      <c r="BB309" s="568"/>
      <c r="BC309" s="568"/>
      <c r="BD309" s="568"/>
      <c r="BE309" s="568"/>
      <c r="BF309" s="568"/>
      <c r="BG309" s="568"/>
      <c r="BH309" s="568"/>
      <c r="BI309" s="568"/>
      <c r="BJ309" s="568"/>
      <c r="BK309" s="568"/>
      <c r="BL309" s="568"/>
      <c r="BM309" s="568"/>
      <c r="BN309" s="568"/>
      <c r="BO309" s="568"/>
      <c r="BP309" s="568"/>
      <c r="BQ309" s="568"/>
      <c r="BR309" s="568"/>
      <c r="BS309" s="568"/>
      <c r="BT309" s="568"/>
      <c r="BU309" s="568"/>
      <c r="BV309" s="568"/>
      <c r="BW309" s="568"/>
      <c r="BX309" s="568"/>
      <c r="BY309" s="568"/>
      <c r="BZ309" s="568"/>
      <c r="CA309" s="568"/>
      <c r="CB309" s="568"/>
      <c r="CC309" s="568"/>
      <c r="CD309" s="568"/>
      <c r="CE309" s="568"/>
      <c r="CF309" s="568"/>
      <c r="CG309" s="568"/>
      <c r="CH309" s="568"/>
      <c r="CI309" s="568"/>
      <c r="CJ309" s="568"/>
      <c r="CK309" s="568"/>
      <c r="CL309" s="568"/>
      <c r="CM309" s="568"/>
      <c r="CN309" s="568"/>
      <c r="CO309" s="568"/>
      <c r="CP309" s="568"/>
      <c r="CQ309" s="568"/>
      <c r="CR309" s="568"/>
      <c r="CS309" s="568"/>
      <c r="CT309" s="568"/>
      <c r="CU309" s="568"/>
      <c r="CV309" s="568"/>
      <c r="CW309" s="568"/>
      <c r="CX309" s="568"/>
      <c r="CY309" s="568"/>
      <c r="CZ309" s="568"/>
      <c r="DA309" s="568"/>
      <c r="DB309" s="568"/>
      <c r="DC309" s="568"/>
      <c r="DD309" s="568"/>
      <c r="DE309" s="568"/>
      <c r="DF309" s="568"/>
      <c r="DG309" s="568"/>
      <c r="DH309" s="568"/>
      <c r="DI309" s="568"/>
      <c r="DJ309" s="568"/>
      <c r="DK309" s="568"/>
      <c r="DL309" s="568"/>
      <c r="DM309" s="568"/>
      <c r="DN309" s="568"/>
      <c r="DO309" s="568"/>
      <c r="DP309" s="568"/>
      <c r="DQ309" s="568"/>
      <c r="DR309" s="568"/>
      <c r="DS309" s="568"/>
      <c r="DT309" s="568"/>
      <c r="DU309" s="568"/>
      <c r="DV309" s="568"/>
      <c r="DW309" s="568"/>
      <c r="DX309" s="568"/>
      <c r="DY309" s="568"/>
      <c r="DZ309" s="568"/>
      <c r="EA309" s="568"/>
      <c r="EB309" s="568"/>
      <c r="EC309" s="568"/>
      <c r="ED309" s="568"/>
      <c r="EE309" s="568"/>
      <c r="EF309" s="568"/>
      <c r="EG309" s="568"/>
      <c r="EH309" s="568"/>
      <c r="EI309" s="568"/>
      <c r="EJ309" s="568"/>
      <c r="EK309" s="568"/>
      <c r="EL309" s="568"/>
      <c r="EM309" s="568"/>
      <c r="EN309" s="568"/>
      <c r="EO309" s="568"/>
      <c r="EP309" s="568"/>
      <c r="EQ309" s="568"/>
      <c r="ER309" s="568"/>
      <c r="ES309" s="568"/>
      <c r="ET309" s="568"/>
      <c r="EU309" s="568"/>
      <c r="EV309" s="568"/>
      <c r="EW309" s="568"/>
      <c r="EX309" s="568"/>
      <c r="EY309" s="568"/>
      <c r="EZ309" s="568"/>
      <c r="FA309" s="568"/>
      <c r="FB309" s="568"/>
      <c r="FC309" s="568"/>
      <c r="FD309" s="568"/>
      <c r="FE309" s="568"/>
      <c r="FF309" s="568"/>
      <c r="FG309" s="568"/>
      <c r="FH309" s="568"/>
      <c r="FI309" s="568"/>
      <c r="FJ309" s="568"/>
      <c r="FK309" s="568"/>
      <c r="FL309" s="568"/>
      <c r="FM309" s="568"/>
      <c r="FN309" s="568"/>
      <c r="FO309" s="568"/>
      <c r="FP309" s="568"/>
      <c r="FQ309" s="568"/>
      <c r="FR309" s="568"/>
      <c r="FS309" s="568"/>
      <c r="FT309" s="568"/>
      <c r="FU309" s="568"/>
      <c r="FV309" s="568"/>
      <c r="FW309" s="568"/>
      <c r="FX309" s="568"/>
      <c r="FY309" s="568"/>
      <c r="FZ309" s="568"/>
      <c r="GA309" s="568"/>
      <c r="GB309" s="568"/>
      <c r="GC309" s="568"/>
      <c r="GD309" s="568"/>
      <c r="GE309" s="568"/>
      <c r="GF309" s="568"/>
      <c r="GG309" s="568"/>
      <c r="GH309" s="568"/>
      <c r="GI309" s="568"/>
      <c r="GJ309" s="568"/>
      <c r="GK309" s="568"/>
      <c r="GL309" s="568"/>
      <c r="GM309" s="568"/>
      <c r="GN309" s="568"/>
      <c r="GO309" s="568"/>
      <c r="GP309" s="568"/>
      <c r="GQ309" s="568"/>
      <c r="GR309" s="568"/>
      <c r="GS309" s="568"/>
      <c r="GT309" s="568"/>
      <c r="GU309" s="568"/>
      <c r="GV309" s="568"/>
      <c r="GW309" s="568"/>
      <c r="GX309" s="568"/>
      <c r="GY309" s="568"/>
      <c r="GZ309" s="568"/>
      <c r="HA309" s="568"/>
      <c r="HB309" s="568"/>
      <c r="HC309" s="568"/>
      <c r="HD309" s="568"/>
      <c r="HE309" s="568"/>
      <c r="HF309" s="568"/>
      <c r="HG309" s="568"/>
      <c r="HH309" s="568"/>
      <c r="HI309" s="568"/>
      <c r="HJ309" s="568"/>
      <c r="HK309" s="568"/>
      <c r="HL309" s="568"/>
      <c r="HM309" s="568"/>
      <c r="HN309" s="568"/>
      <c r="HO309" s="568"/>
      <c r="HP309" s="568"/>
      <c r="HQ309" s="568"/>
      <c r="HR309" s="568"/>
      <c r="HS309" s="568"/>
      <c r="HT309" s="568"/>
      <c r="HU309" s="568"/>
    </row>
    <row r="310" spans="2:229" s="578" customFormat="1">
      <c r="B310" s="591"/>
      <c r="AL310" s="568"/>
      <c r="AM310" s="568"/>
      <c r="AN310" s="568"/>
      <c r="AO310" s="568"/>
      <c r="AP310" s="568"/>
      <c r="AQ310" s="568"/>
      <c r="AR310" s="568"/>
      <c r="AS310" s="568"/>
      <c r="AT310" s="568"/>
      <c r="AU310" s="568"/>
      <c r="AV310" s="568"/>
      <c r="AW310" s="568"/>
      <c r="AX310" s="568"/>
      <c r="AY310" s="568"/>
      <c r="AZ310" s="568"/>
      <c r="BA310" s="568"/>
      <c r="BB310" s="568"/>
      <c r="BC310" s="568"/>
      <c r="BD310" s="568"/>
      <c r="BE310" s="568"/>
      <c r="BF310" s="568"/>
      <c r="BG310" s="568"/>
      <c r="BH310" s="568"/>
      <c r="BI310" s="568"/>
      <c r="BJ310" s="568"/>
      <c r="BK310" s="568"/>
      <c r="BL310" s="568"/>
      <c r="BM310" s="568"/>
      <c r="BN310" s="568"/>
      <c r="BO310" s="568"/>
      <c r="BP310" s="568"/>
      <c r="BQ310" s="568"/>
      <c r="BR310" s="568"/>
      <c r="BS310" s="568"/>
      <c r="BT310" s="568"/>
      <c r="BU310" s="568"/>
      <c r="BV310" s="568"/>
      <c r="BW310" s="568"/>
      <c r="BX310" s="568"/>
      <c r="BY310" s="568"/>
      <c r="BZ310" s="568"/>
      <c r="CA310" s="568"/>
      <c r="CB310" s="568"/>
      <c r="CC310" s="568"/>
      <c r="CD310" s="568"/>
      <c r="CE310" s="568"/>
      <c r="CF310" s="568"/>
      <c r="CG310" s="568"/>
      <c r="CH310" s="568"/>
      <c r="CI310" s="568"/>
      <c r="CJ310" s="568"/>
      <c r="CK310" s="568"/>
      <c r="CL310" s="568"/>
      <c r="CM310" s="568"/>
      <c r="CN310" s="568"/>
      <c r="CO310" s="568"/>
      <c r="CP310" s="568"/>
      <c r="CQ310" s="568"/>
      <c r="CR310" s="568"/>
      <c r="CS310" s="568"/>
      <c r="CT310" s="568"/>
      <c r="CU310" s="568"/>
      <c r="CV310" s="568"/>
      <c r="CW310" s="568"/>
      <c r="CX310" s="568"/>
      <c r="CY310" s="568"/>
      <c r="CZ310" s="568"/>
      <c r="DA310" s="568"/>
      <c r="DB310" s="568"/>
      <c r="DC310" s="568"/>
      <c r="DD310" s="568"/>
      <c r="DE310" s="568"/>
      <c r="DF310" s="568"/>
      <c r="DG310" s="568"/>
      <c r="DH310" s="568"/>
      <c r="DI310" s="568"/>
      <c r="DJ310" s="568"/>
      <c r="DK310" s="568"/>
      <c r="DL310" s="568"/>
      <c r="DM310" s="568"/>
      <c r="DN310" s="568"/>
      <c r="DO310" s="568"/>
      <c r="DP310" s="568"/>
      <c r="DQ310" s="568"/>
      <c r="DR310" s="568"/>
      <c r="DS310" s="568"/>
      <c r="DT310" s="568"/>
      <c r="DU310" s="568"/>
      <c r="DV310" s="568"/>
      <c r="DW310" s="568"/>
      <c r="DX310" s="568"/>
      <c r="DY310" s="568"/>
      <c r="DZ310" s="568"/>
      <c r="EA310" s="568"/>
      <c r="EB310" s="568"/>
      <c r="EC310" s="568"/>
      <c r="ED310" s="568"/>
      <c r="EE310" s="568"/>
      <c r="EF310" s="568"/>
      <c r="EG310" s="568"/>
      <c r="EH310" s="568"/>
      <c r="EI310" s="568"/>
      <c r="EJ310" s="568"/>
      <c r="EK310" s="568"/>
      <c r="EL310" s="568"/>
      <c r="EM310" s="568"/>
      <c r="EN310" s="568"/>
      <c r="EO310" s="568"/>
      <c r="EP310" s="568"/>
      <c r="EQ310" s="568"/>
      <c r="ER310" s="568"/>
      <c r="ES310" s="568"/>
      <c r="ET310" s="568"/>
      <c r="EU310" s="568"/>
      <c r="EV310" s="568"/>
      <c r="EW310" s="568"/>
      <c r="EX310" s="568"/>
      <c r="EY310" s="568"/>
      <c r="EZ310" s="568"/>
      <c r="FA310" s="568"/>
      <c r="FB310" s="568"/>
      <c r="FC310" s="568"/>
      <c r="FD310" s="568"/>
      <c r="FE310" s="568"/>
      <c r="FF310" s="568"/>
      <c r="FG310" s="568"/>
      <c r="FH310" s="568"/>
      <c r="FI310" s="568"/>
      <c r="FJ310" s="568"/>
      <c r="FK310" s="568"/>
      <c r="FL310" s="568"/>
      <c r="FM310" s="568"/>
      <c r="FN310" s="568"/>
      <c r="FO310" s="568"/>
      <c r="FP310" s="568"/>
      <c r="FQ310" s="568"/>
      <c r="FR310" s="568"/>
      <c r="FS310" s="568"/>
      <c r="FT310" s="568"/>
      <c r="FU310" s="568"/>
      <c r="FV310" s="568"/>
      <c r="FW310" s="568"/>
      <c r="FX310" s="568"/>
      <c r="FY310" s="568"/>
      <c r="FZ310" s="568"/>
      <c r="GA310" s="568"/>
      <c r="GB310" s="568"/>
      <c r="GC310" s="568"/>
      <c r="GD310" s="568"/>
      <c r="GE310" s="568"/>
      <c r="GF310" s="568"/>
      <c r="GG310" s="568"/>
      <c r="GH310" s="568"/>
      <c r="GI310" s="568"/>
      <c r="GJ310" s="568"/>
      <c r="GK310" s="568"/>
      <c r="GL310" s="568"/>
      <c r="GM310" s="568"/>
      <c r="GN310" s="568"/>
      <c r="GO310" s="568"/>
      <c r="GP310" s="568"/>
      <c r="GQ310" s="568"/>
      <c r="GR310" s="568"/>
      <c r="GS310" s="568"/>
      <c r="GT310" s="568"/>
      <c r="GU310" s="568"/>
      <c r="GV310" s="568"/>
      <c r="GW310" s="568"/>
      <c r="GX310" s="568"/>
      <c r="GY310" s="568"/>
      <c r="GZ310" s="568"/>
      <c r="HA310" s="568"/>
      <c r="HB310" s="568"/>
      <c r="HC310" s="568"/>
      <c r="HD310" s="568"/>
      <c r="HE310" s="568"/>
      <c r="HF310" s="568"/>
      <c r="HG310" s="568"/>
      <c r="HH310" s="568"/>
      <c r="HI310" s="568"/>
      <c r="HJ310" s="568"/>
      <c r="HK310" s="568"/>
      <c r="HL310" s="568"/>
      <c r="HM310" s="568"/>
      <c r="HN310" s="568"/>
      <c r="HO310" s="568"/>
      <c r="HP310" s="568"/>
      <c r="HQ310" s="568"/>
      <c r="HR310" s="568"/>
      <c r="HS310" s="568"/>
      <c r="HT310" s="568"/>
      <c r="HU310" s="568"/>
    </row>
    <row r="311" spans="2:229" s="578" customFormat="1">
      <c r="B311" s="591"/>
      <c r="AL311" s="568"/>
      <c r="AM311" s="568"/>
      <c r="AN311" s="568"/>
      <c r="AO311" s="568"/>
      <c r="AP311" s="568"/>
      <c r="AQ311" s="568"/>
      <c r="AR311" s="568"/>
      <c r="AS311" s="568"/>
      <c r="AT311" s="568"/>
      <c r="AU311" s="568"/>
      <c r="AV311" s="568"/>
      <c r="AW311" s="568"/>
      <c r="AX311" s="568"/>
      <c r="AY311" s="568"/>
      <c r="AZ311" s="568"/>
      <c r="BA311" s="568"/>
      <c r="BB311" s="568"/>
      <c r="BC311" s="568"/>
      <c r="BD311" s="568"/>
      <c r="BE311" s="568"/>
      <c r="BF311" s="568"/>
      <c r="BG311" s="568"/>
      <c r="BH311" s="568"/>
      <c r="BI311" s="568"/>
      <c r="BJ311" s="568"/>
      <c r="BK311" s="568"/>
      <c r="BL311" s="568"/>
      <c r="BM311" s="568"/>
      <c r="BN311" s="568"/>
      <c r="BO311" s="568"/>
      <c r="BP311" s="568"/>
      <c r="BQ311" s="568"/>
      <c r="BR311" s="568"/>
      <c r="BS311" s="568"/>
      <c r="BT311" s="568"/>
      <c r="BU311" s="568"/>
      <c r="BV311" s="568"/>
      <c r="BW311" s="568"/>
      <c r="BX311" s="568"/>
      <c r="BY311" s="568"/>
      <c r="BZ311" s="568"/>
      <c r="CA311" s="568"/>
      <c r="CB311" s="568"/>
      <c r="CC311" s="568"/>
      <c r="CD311" s="568"/>
      <c r="CE311" s="568"/>
      <c r="CF311" s="568"/>
      <c r="CG311" s="568"/>
      <c r="CH311" s="568"/>
      <c r="CI311" s="568"/>
      <c r="CJ311" s="568"/>
      <c r="CK311" s="568"/>
      <c r="CL311" s="568"/>
      <c r="CM311" s="568"/>
      <c r="CN311" s="568"/>
      <c r="CO311" s="568"/>
      <c r="CP311" s="568"/>
      <c r="CQ311" s="568"/>
      <c r="CR311" s="568"/>
      <c r="CS311" s="568"/>
      <c r="CT311" s="568"/>
      <c r="CU311" s="568"/>
      <c r="CV311" s="568"/>
      <c r="CW311" s="568"/>
      <c r="CX311" s="568"/>
      <c r="CY311" s="568"/>
      <c r="CZ311" s="568"/>
      <c r="DA311" s="568"/>
      <c r="DB311" s="568"/>
      <c r="DC311" s="568"/>
      <c r="DD311" s="568"/>
      <c r="DE311" s="568"/>
      <c r="DF311" s="568"/>
      <c r="DG311" s="568"/>
      <c r="DH311" s="568"/>
      <c r="DI311" s="568"/>
      <c r="DJ311" s="568"/>
      <c r="DK311" s="568"/>
      <c r="DL311" s="568"/>
      <c r="DM311" s="568"/>
      <c r="DN311" s="568"/>
      <c r="DO311" s="568"/>
      <c r="DP311" s="568"/>
      <c r="DQ311" s="568"/>
      <c r="DR311" s="568"/>
      <c r="DS311" s="568"/>
      <c r="DT311" s="568"/>
      <c r="DU311" s="568"/>
      <c r="DV311" s="568"/>
      <c r="DW311" s="568"/>
      <c r="DX311" s="568"/>
      <c r="DY311" s="568"/>
      <c r="DZ311" s="568"/>
      <c r="EA311" s="568"/>
      <c r="EB311" s="568"/>
      <c r="EC311" s="568"/>
      <c r="ED311" s="568"/>
      <c r="EE311" s="568"/>
      <c r="EF311" s="568"/>
      <c r="EG311" s="568"/>
      <c r="EH311" s="568"/>
      <c r="EI311" s="568"/>
      <c r="EJ311" s="568"/>
      <c r="EK311" s="568"/>
      <c r="EL311" s="568"/>
      <c r="EM311" s="568"/>
      <c r="EN311" s="568"/>
      <c r="EO311" s="568"/>
      <c r="EP311" s="568"/>
      <c r="EQ311" s="568"/>
      <c r="ER311" s="568"/>
      <c r="ES311" s="568"/>
      <c r="ET311" s="568"/>
      <c r="EU311" s="568"/>
      <c r="EV311" s="568"/>
      <c r="EW311" s="568"/>
      <c r="EX311" s="568"/>
      <c r="EY311" s="568"/>
      <c r="EZ311" s="568"/>
      <c r="FA311" s="568"/>
      <c r="FB311" s="568"/>
      <c r="FC311" s="568"/>
      <c r="FD311" s="568"/>
      <c r="FE311" s="568"/>
      <c r="FF311" s="568"/>
      <c r="FG311" s="568"/>
      <c r="FH311" s="568"/>
      <c r="FI311" s="568"/>
      <c r="FJ311" s="568"/>
      <c r="FK311" s="568"/>
      <c r="FL311" s="568"/>
      <c r="FM311" s="568"/>
      <c r="FN311" s="568"/>
      <c r="FO311" s="568"/>
      <c r="FP311" s="568"/>
      <c r="FQ311" s="568"/>
      <c r="FR311" s="568"/>
      <c r="FS311" s="568"/>
      <c r="FT311" s="568"/>
      <c r="FU311" s="568"/>
      <c r="FV311" s="568"/>
      <c r="FW311" s="568"/>
      <c r="FX311" s="568"/>
      <c r="FY311" s="568"/>
      <c r="FZ311" s="568"/>
      <c r="GA311" s="568"/>
      <c r="GB311" s="568"/>
      <c r="GC311" s="568"/>
      <c r="GD311" s="568"/>
      <c r="GE311" s="568"/>
      <c r="GF311" s="568"/>
      <c r="GG311" s="568"/>
      <c r="GH311" s="568"/>
      <c r="GI311" s="568"/>
      <c r="GJ311" s="568"/>
      <c r="GK311" s="568"/>
      <c r="GL311" s="568"/>
      <c r="GM311" s="568"/>
      <c r="GN311" s="568"/>
      <c r="GO311" s="568"/>
      <c r="GP311" s="568"/>
      <c r="GQ311" s="568"/>
      <c r="GR311" s="568"/>
      <c r="GS311" s="568"/>
      <c r="GT311" s="568"/>
      <c r="GU311" s="568"/>
      <c r="GV311" s="568"/>
      <c r="GW311" s="568"/>
      <c r="GX311" s="568"/>
      <c r="GY311" s="568"/>
      <c r="GZ311" s="568"/>
      <c r="HA311" s="568"/>
      <c r="HB311" s="568"/>
      <c r="HC311" s="568"/>
      <c r="HD311" s="568"/>
      <c r="HE311" s="568"/>
      <c r="HF311" s="568"/>
      <c r="HG311" s="568"/>
      <c r="HH311" s="568"/>
      <c r="HI311" s="568"/>
      <c r="HJ311" s="568"/>
      <c r="HK311" s="568"/>
      <c r="HL311" s="568"/>
      <c r="HM311" s="568"/>
      <c r="HN311" s="568"/>
      <c r="HO311" s="568"/>
      <c r="HP311" s="568"/>
      <c r="HQ311" s="568"/>
      <c r="HR311" s="568"/>
      <c r="HS311" s="568"/>
      <c r="HT311" s="568"/>
      <c r="HU311" s="568"/>
    </row>
    <row r="312" spans="2:229" s="578" customFormat="1">
      <c r="B312" s="591"/>
      <c r="AL312" s="568"/>
      <c r="AM312" s="568"/>
      <c r="AN312" s="568"/>
      <c r="AO312" s="568"/>
      <c r="AP312" s="568"/>
      <c r="AQ312" s="568"/>
      <c r="AR312" s="568"/>
      <c r="AS312" s="568"/>
      <c r="AT312" s="568"/>
      <c r="AU312" s="568"/>
      <c r="AV312" s="568"/>
      <c r="AW312" s="568"/>
      <c r="AX312" s="568"/>
      <c r="AY312" s="568"/>
      <c r="AZ312" s="568"/>
      <c r="BA312" s="568"/>
      <c r="BB312" s="568"/>
      <c r="BC312" s="568"/>
      <c r="BD312" s="568"/>
      <c r="BE312" s="568"/>
      <c r="BF312" s="568"/>
      <c r="BG312" s="568"/>
      <c r="BH312" s="568"/>
      <c r="BI312" s="568"/>
      <c r="BJ312" s="568"/>
      <c r="BK312" s="568"/>
      <c r="BL312" s="568"/>
      <c r="BM312" s="568"/>
      <c r="BN312" s="568"/>
      <c r="BO312" s="568"/>
      <c r="BP312" s="568"/>
      <c r="BQ312" s="568"/>
      <c r="BR312" s="568"/>
      <c r="BS312" s="568"/>
      <c r="BT312" s="568"/>
      <c r="BU312" s="568"/>
      <c r="BV312" s="568"/>
      <c r="BW312" s="568"/>
      <c r="BX312" s="568"/>
      <c r="BY312" s="568"/>
      <c r="BZ312" s="568"/>
      <c r="CA312" s="568"/>
      <c r="CB312" s="568"/>
      <c r="CC312" s="568"/>
      <c r="CD312" s="568"/>
      <c r="CE312" s="568"/>
      <c r="CF312" s="568"/>
      <c r="CG312" s="568"/>
      <c r="CH312" s="568"/>
      <c r="CI312" s="568"/>
      <c r="CJ312" s="568"/>
      <c r="CK312" s="568"/>
      <c r="CL312" s="568"/>
      <c r="CM312" s="568"/>
      <c r="CN312" s="568"/>
      <c r="CO312" s="568"/>
      <c r="CP312" s="568"/>
      <c r="CQ312" s="568"/>
      <c r="CR312" s="568"/>
      <c r="CS312" s="568"/>
      <c r="CT312" s="568"/>
      <c r="CU312" s="568"/>
      <c r="CV312" s="568"/>
      <c r="CW312" s="568"/>
      <c r="CX312" s="568"/>
      <c r="CY312" s="568"/>
      <c r="CZ312" s="568"/>
      <c r="DA312" s="568"/>
      <c r="DB312" s="568"/>
      <c r="DC312" s="568"/>
      <c r="DD312" s="568"/>
      <c r="DE312" s="568"/>
      <c r="DF312" s="568"/>
      <c r="DG312" s="568"/>
      <c r="DH312" s="568"/>
      <c r="DI312" s="568"/>
      <c r="DJ312" s="568"/>
      <c r="DK312" s="568"/>
      <c r="DL312" s="568"/>
      <c r="DM312" s="568"/>
      <c r="DN312" s="568"/>
      <c r="DO312" s="568"/>
      <c r="DP312" s="568"/>
      <c r="DQ312" s="568"/>
      <c r="DR312" s="568"/>
      <c r="DS312" s="568"/>
      <c r="DT312" s="568"/>
      <c r="DU312" s="568"/>
      <c r="DV312" s="568"/>
      <c r="DW312" s="568"/>
      <c r="DX312" s="568"/>
      <c r="DY312" s="568"/>
      <c r="DZ312" s="568"/>
      <c r="EA312" s="568"/>
      <c r="EB312" s="568"/>
      <c r="EC312" s="568"/>
      <c r="ED312" s="568"/>
      <c r="EE312" s="568"/>
      <c r="EF312" s="568"/>
      <c r="EG312" s="568"/>
      <c r="EH312" s="568"/>
      <c r="EI312" s="568"/>
      <c r="EJ312" s="568"/>
      <c r="EK312" s="568"/>
      <c r="EL312" s="568"/>
      <c r="EM312" s="568"/>
      <c r="EN312" s="568"/>
      <c r="EO312" s="568"/>
      <c r="EP312" s="568"/>
      <c r="EQ312" s="568"/>
      <c r="ER312" s="568"/>
      <c r="ES312" s="568"/>
      <c r="ET312" s="568"/>
      <c r="EU312" s="568"/>
      <c r="EV312" s="568"/>
      <c r="EW312" s="568"/>
      <c r="EX312" s="568"/>
      <c r="EY312" s="568"/>
      <c r="EZ312" s="568"/>
      <c r="FA312" s="568"/>
      <c r="FB312" s="568"/>
      <c r="FC312" s="568"/>
      <c r="FD312" s="568"/>
      <c r="FE312" s="568"/>
      <c r="FF312" s="568"/>
      <c r="FG312" s="568"/>
      <c r="FH312" s="568"/>
      <c r="FI312" s="568"/>
      <c r="FJ312" s="568"/>
      <c r="FK312" s="568"/>
      <c r="FL312" s="568"/>
      <c r="FM312" s="568"/>
      <c r="FN312" s="568"/>
      <c r="FO312" s="568"/>
      <c r="FP312" s="568"/>
      <c r="FQ312" s="568"/>
      <c r="FR312" s="568"/>
      <c r="FS312" s="568"/>
      <c r="FT312" s="568"/>
      <c r="FU312" s="568"/>
      <c r="FV312" s="568"/>
      <c r="FW312" s="568"/>
      <c r="FX312" s="568"/>
      <c r="FY312" s="568"/>
      <c r="FZ312" s="568"/>
      <c r="GA312" s="568"/>
      <c r="GB312" s="568"/>
      <c r="GC312" s="568"/>
      <c r="GD312" s="568"/>
      <c r="GE312" s="568"/>
      <c r="GF312" s="568"/>
      <c r="GG312" s="568"/>
      <c r="GH312" s="568"/>
      <c r="GI312" s="568"/>
      <c r="GJ312" s="568"/>
      <c r="GK312" s="568"/>
      <c r="GL312" s="568"/>
      <c r="GM312" s="568"/>
      <c r="GN312" s="568"/>
      <c r="GO312" s="568"/>
      <c r="GP312" s="568"/>
      <c r="GQ312" s="568"/>
      <c r="GR312" s="568"/>
      <c r="GS312" s="568"/>
      <c r="GT312" s="568"/>
      <c r="GU312" s="568"/>
      <c r="GV312" s="568"/>
      <c r="GW312" s="568"/>
      <c r="GX312" s="568"/>
      <c r="GY312" s="568"/>
      <c r="GZ312" s="568"/>
      <c r="HA312" s="568"/>
      <c r="HB312" s="568"/>
      <c r="HC312" s="568"/>
      <c r="HD312" s="568"/>
      <c r="HE312" s="568"/>
      <c r="HF312" s="568"/>
      <c r="HG312" s="568"/>
      <c r="HH312" s="568"/>
      <c r="HI312" s="568"/>
      <c r="HJ312" s="568"/>
      <c r="HK312" s="568"/>
      <c r="HL312" s="568"/>
      <c r="HM312" s="568"/>
      <c r="HN312" s="568"/>
      <c r="HO312" s="568"/>
      <c r="HP312" s="568"/>
      <c r="HQ312" s="568"/>
      <c r="HR312" s="568"/>
      <c r="HS312" s="568"/>
      <c r="HT312" s="568"/>
      <c r="HU312" s="568"/>
    </row>
    <row r="313" spans="2:229" s="578" customFormat="1">
      <c r="B313" s="591"/>
      <c r="AL313" s="568"/>
      <c r="AM313" s="568"/>
      <c r="AN313" s="568"/>
      <c r="AO313" s="568"/>
      <c r="AP313" s="568"/>
      <c r="AQ313" s="568"/>
      <c r="AR313" s="568"/>
      <c r="AS313" s="568"/>
      <c r="AT313" s="568"/>
      <c r="AU313" s="568"/>
      <c r="AV313" s="568"/>
      <c r="AW313" s="568"/>
      <c r="AX313" s="568"/>
      <c r="AY313" s="568"/>
      <c r="AZ313" s="568"/>
      <c r="BA313" s="568"/>
      <c r="BB313" s="568"/>
      <c r="BC313" s="568"/>
      <c r="BD313" s="568"/>
      <c r="BE313" s="568"/>
      <c r="BF313" s="568"/>
      <c r="BG313" s="568"/>
      <c r="BH313" s="568"/>
      <c r="BI313" s="568"/>
      <c r="BJ313" s="568"/>
      <c r="BK313" s="568"/>
      <c r="BL313" s="568"/>
      <c r="BM313" s="568"/>
      <c r="BN313" s="568"/>
      <c r="BO313" s="568"/>
      <c r="BP313" s="568"/>
      <c r="BQ313" s="568"/>
      <c r="BR313" s="568"/>
      <c r="BS313" s="568"/>
      <c r="BT313" s="568"/>
      <c r="BU313" s="568"/>
      <c r="BV313" s="568"/>
      <c r="BW313" s="568"/>
      <c r="BX313" s="568"/>
      <c r="BY313" s="568"/>
      <c r="BZ313" s="568"/>
      <c r="CA313" s="568"/>
      <c r="CB313" s="568"/>
      <c r="CC313" s="568"/>
      <c r="CD313" s="568"/>
      <c r="CE313" s="568"/>
      <c r="CF313" s="568"/>
      <c r="CG313" s="568"/>
      <c r="CH313" s="568"/>
      <c r="CI313" s="568"/>
      <c r="CJ313" s="568"/>
      <c r="CK313" s="568"/>
      <c r="CL313" s="568"/>
      <c r="CM313" s="568"/>
      <c r="CN313" s="568"/>
      <c r="CO313" s="568"/>
      <c r="CP313" s="568"/>
      <c r="CQ313" s="568"/>
      <c r="CR313" s="568"/>
      <c r="CS313" s="568"/>
      <c r="CT313" s="568"/>
      <c r="CU313" s="568"/>
      <c r="CV313" s="568"/>
      <c r="CW313" s="568"/>
      <c r="CX313" s="568"/>
      <c r="CY313" s="568"/>
      <c r="CZ313" s="568"/>
      <c r="DA313" s="568"/>
      <c r="DB313" s="568"/>
      <c r="DC313" s="568"/>
      <c r="DD313" s="568"/>
      <c r="DE313" s="568"/>
      <c r="DF313" s="568"/>
      <c r="DG313" s="568"/>
      <c r="DH313" s="568"/>
      <c r="DI313" s="568"/>
      <c r="DJ313" s="568"/>
      <c r="DK313" s="568"/>
      <c r="DL313" s="568"/>
      <c r="DM313" s="568"/>
      <c r="DN313" s="568"/>
      <c r="DO313" s="568"/>
      <c r="DP313" s="568"/>
      <c r="DQ313" s="568"/>
      <c r="DR313" s="568"/>
      <c r="DS313" s="568"/>
      <c r="DT313" s="568"/>
      <c r="DU313" s="568"/>
      <c r="DV313" s="568"/>
      <c r="DW313" s="568"/>
      <c r="DX313" s="568"/>
      <c r="DY313" s="568"/>
      <c r="DZ313" s="568"/>
      <c r="EA313" s="568"/>
      <c r="EB313" s="568"/>
      <c r="EC313" s="568"/>
      <c r="ED313" s="568"/>
      <c r="EE313" s="568"/>
      <c r="EF313" s="568"/>
      <c r="EG313" s="568"/>
      <c r="EH313" s="568"/>
      <c r="EI313" s="568"/>
      <c r="EJ313" s="568"/>
      <c r="EK313" s="568"/>
      <c r="EL313" s="568"/>
      <c r="EM313" s="568"/>
      <c r="EN313" s="568"/>
      <c r="EO313" s="568"/>
      <c r="EP313" s="568"/>
      <c r="EQ313" s="568"/>
      <c r="ER313" s="568"/>
      <c r="ES313" s="568"/>
      <c r="ET313" s="568"/>
      <c r="EU313" s="568"/>
      <c r="EV313" s="568"/>
      <c r="EW313" s="568"/>
      <c r="EX313" s="568"/>
      <c r="EY313" s="568"/>
      <c r="EZ313" s="568"/>
      <c r="FA313" s="568"/>
      <c r="FB313" s="568"/>
      <c r="FC313" s="568"/>
      <c r="FD313" s="568"/>
      <c r="FE313" s="568"/>
      <c r="FF313" s="568"/>
      <c r="FG313" s="568"/>
      <c r="FH313" s="568"/>
      <c r="FI313" s="568"/>
      <c r="FJ313" s="568"/>
      <c r="FK313" s="568"/>
      <c r="FL313" s="568"/>
      <c r="FM313" s="568"/>
      <c r="FN313" s="568"/>
      <c r="FO313" s="568"/>
      <c r="FP313" s="568"/>
      <c r="FQ313" s="568"/>
      <c r="FR313" s="568"/>
      <c r="FS313" s="568"/>
      <c r="FT313" s="568"/>
      <c r="FU313" s="568"/>
      <c r="FV313" s="568"/>
      <c r="FW313" s="568"/>
      <c r="FX313" s="568"/>
      <c r="FY313" s="568"/>
      <c r="FZ313" s="568"/>
      <c r="GA313" s="568"/>
      <c r="GB313" s="568"/>
      <c r="GC313" s="568"/>
      <c r="GD313" s="568"/>
      <c r="GE313" s="568"/>
      <c r="GF313" s="568"/>
      <c r="GG313" s="568"/>
      <c r="GH313" s="568"/>
      <c r="GI313" s="568"/>
      <c r="GJ313" s="568"/>
      <c r="GK313" s="568"/>
      <c r="GL313" s="568"/>
      <c r="GM313" s="568"/>
      <c r="GN313" s="568"/>
      <c r="GO313" s="568"/>
      <c r="GP313" s="568"/>
      <c r="GQ313" s="568"/>
      <c r="GR313" s="568"/>
      <c r="GS313" s="568"/>
      <c r="GT313" s="568"/>
      <c r="GU313" s="568"/>
      <c r="GV313" s="568"/>
      <c r="GW313" s="568"/>
      <c r="GX313" s="568"/>
      <c r="GY313" s="568"/>
      <c r="GZ313" s="568"/>
      <c r="HA313" s="568"/>
      <c r="HB313" s="568"/>
      <c r="HC313" s="568"/>
      <c r="HD313" s="568"/>
      <c r="HE313" s="568"/>
      <c r="HF313" s="568"/>
      <c r="HG313" s="568"/>
      <c r="HH313" s="568"/>
      <c r="HI313" s="568"/>
      <c r="HJ313" s="568"/>
      <c r="HK313" s="568"/>
      <c r="HL313" s="568"/>
      <c r="HM313" s="568"/>
      <c r="HN313" s="568"/>
      <c r="HO313" s="568"/>
      <c r="HP313" s="568"/>
      <c r="HQ313" s="568"/>
      <c r="HR313" s="568"/>
      <c r="HS313" s="568"/>
      <c r="HT313" s="568"/>
      <c r="HU313" s="568"/>
    </row>
    <row r="314" spans="2:229" s="578" customFormat="1">
      <c r="B314" s="591"/>
      <c r="AL314" s="568"/>
      <c r="AM314" s="568"/>
      <c r="AN314" s="568"/>
      <c r="AO314" s="568"/>
      <c r="AP314" s="568"/>
      <c r="AQ314" s="568"/>
      <c r="AR314" s="568"/>
      <c r="AS314" s="568"/>
      <c r="AT314" s="568"/>
      <c r="AU314" s="568"/>
      <c r="AV314" s="568"/>
      <c r="AW314" s="568"/>
      <c r="AX314" s="568"/>
      <c r="AY314" s="568"/>
      <c r="AZ314" s="568"/>
      <c r="BA314" s="568"/>
      <c r="BB314" s="568"/>
      <c r="BC314" s="568"/>
      <c r="BD314" s="568"/>
      <c r="BE314" s="568"/>
      <c r="BF314" s="568"/>
      <c r="BG314" s="568"/>
      <c r="BH314" s="568"/>
      <c r="BI314" s="568"/>
      <c r="BJ314" s="568"/>
      <c r="BK314" s="568"/>
      <c r="BL314" s="568"/>
      <c r="BM314" s="568"/>
      <c r="BN314" s="568"/>
      <c r="BO314" s="568"/>
      <c r="BP314" s="568"/>
      <c r="BQ314" s="568"/>
      <c r="BR314" s="568"/>
      <c r="BS314" s="568"/>
      <c r="BT314" s="568"/>
      <c r="BU314" s="568"/>
      <c r="BV314" s="568"/>
      <c r="BW314" s="568"/>
      <c r="BX314" s="568"/>
      <c r="BY314" s="568"/>
      <c r="BZ314" s="568"/>
      <c r="CA314" s="568"/>
      <c r="CB314" s="568"/>
      <c r="CC314" s="568"/>
      <c r="CD314" s="568"/>
      <c r="CE314" s="568"/>
      <c r="CF314" s="568"/>
      <c r="CG314" s="568"/>
      <c r="CH314" s="568"/>
      <c r="CI314" s="568"/>
      <c r="CJ314" s="568"/>
      <c r="CK314" s="568"/>
      <c r="CL314" s="568"/>
      <c r="CM314" s="568"/>
      <c r="CN314" s="568"/>
      <c r="CO314" s="568"/>
      <c r="CP314" s="568"/>
      <c r="CQ314" s="568"/>
      <c r="CR314" s="568"/>
      <c r="CS314" s="568"/>
      <c r="CT314" s="568"/>
      <c r="CU314" s="568"/>
      <c r="CV314" s="568"/>
      <c r="CW314" s="568"/>
      <c r="CX314" s="568"/>
      <c r="CY314" s="568"/>
      <c r="CZ314" s="568"/>
      <c r="DA314" s="568"/>
      <c r="DB314" s="568"/>
      <c r="DC314" s="568"/>
      <c r="DD314" s="568"/>
      <c r="DE314" s="568"/>
      <c r="DF314" s="568"/>
      <c r="DG314" s="568"/>
      <c r="DH314" s="568"/>
      <c r="DI314" s="568"/>
      <c r="DJ314" s="568"/>
      <c r="DK314" s="568"/>
      <c r="DL314" s="568"/>
      <c r="DM314" s="568"/>
      <c r="DN314" s="568"/>
      <c r="DO314" s="568"/>
      <c r="DP314" s="568"/>
      <c r="DQ314" s="568"/>
      <c r="DR314" s="568"/>
      <c r="DS314" s="568"/>
      <c r="DT314" s="568"/>
      <c r="DU314" s="568"/>
      <c r="DV314" s="568"/>
      <c r="DW314" s="568"/>
      <c r="DX314" s="568"/>
      <c r="DY314" s="568"/>
      <c r="DZ314" s="568"/>
      <c r="EA314" s="568"/>
      <c r="EB314" s="568"/>
      <c r="EC314" s="568"/>
      <c r="ED314" s="568"/>
      <c r="EE314" s="568"/>
      <c r="EF314" s="568"/>
      <c r="EG314" s="568"/>
      <c r="EH314" s="568"/>
      <c r="EI314" s="568"/>
      <c r="EJ314" s="568"/>
      <c r="EK314" s="568"/>
      <c r="EL314" s="568"/>
      <c r="EM314" s="568"/>
      <c r="EN314" s="568"/>
      <c r="EO314" s="568"/>
      <c r="EP314" s="568"/>
      <c r="EQ314" s="568"/>
      <c r="ER314" s="568"/>
      <c r="ES314" s="568"/>
      <c r="ET314" s="568"/>
      <c r="EU314" s="568"/>
      <c r="EV314" s="568"/>
      <c r="EW314" s="568"/>
      <c r="EX314" s="568"/>
      <c r="EY314" s="568"/>
      <c r="EZ314" s="568"/>
      <c r="FA314" s="568"/>
      <c r="FB314" s="568"/>
      <c r="FC314" s="568"/>
      <c r="FD314" s="568"/>
      <c r="FE314" s="568"/>
      <c r="FF314" s="568"/>
      <c r="FG314" s="568"/>
      <c r="FH314" s="568"/>
      <c r="FI314" s="568"/>
      <c r="FJ314" s="568"/>
      <c r="FK314" s="568"/>
      <c r="FL314" s="568"/>
      <c r="FM314" s="568"/>
      <c r="FN314" s="568"/>
      <c r="FO314" s="568"/>
      <c r="FP314" s="568"/>
      <c r="FQ314" s="568"/>
      <c r="FR314" s="568"/>
      <c r="FS314" s="568"/>
      <c r="FT314" s="568"/>
      <c r="FU314" s="568"/>
      <c r="FV314" s="568"/>
      <c r="FW314" s="568"/>
      <c r="FX314" s="568"/>
      <c r="FY314" s="568"/>
      <c r="FZ314" s="568"/>
      <c r="GA314" s="568"/>
      <c r="GB314" s="568"/>
      <c r="GC314" s="568"/>
      <c r="GD314" s="568"/>
      <c r="GE314" s="568"/>
      <c r="GF314" s="568"/>
      <c r="GG314" s="568"/>
      <c r="GH314" s="568"/>
      <c r="GI314" s="568"/>
      <c r="GJ314" s="568"/>
      <c r="GK314" s="568"/>
      <c r="GL314" s="568"/>
      <c r="GM314" s="568"/>
      <c r="GN314" s="568"/>
      <c r="GO314" s="568"/>
      <c r="GP314" s="568"/>
      <c r="GQ314" s="568"/>
      <c r="GR314" s="568"/>
      <c r="GS314" s="568"/>
      <c r="GT314" s="568"/>
      <c r="GU314" s="568"/>
      <c r="GV314" s="568"/>
      <c r="GW314" s="568"/>
      <c r="GX314" s="568"/>
      <c r="GY314" s="568"/>
      <c r="GZ314" s="568"/>
      <c r="HA314" s="568"/>
      <c r="HB314" s="568"/>
      <c r="HC314" s="568"/>
      <c r="HD314" s="568"/>
      <c r="HE314" s="568"/>
      <c r="HF314" s="568"/>
      <c r="HG314" s="568"/>
      <c r="HH314" s="568"/>
      <c r="HI314" s="568"/>
      <c r="HJ314" s="568"/>
      <c r="HK314" s="568"/>
      <c r="HL314" s="568"/>
      <c r="HM314" s="568"/>
      <c r="HN314" s="568"/>
      <c r="HO314" s="568"/>
      <c r="HP314" s="568"/>
      <c r="HQ314" s="568"/>
      <c r="HR314" s="568"/>
      <c r="HS314" s="568"/>
      <c r="HT314" s="568"/>
      <c r="HU314" s="568"/>
    </row>
    <row r="315" spans="2:229" s="578" customFormat="1">
      <c r="B315" s="591"/>
      <c r="AL315" s="568"/>
      <c r="AM315" s="568"/>
      <c r="AN315" s="568"/>
      <c r="AO315" s="568"/>
      <c r="AP315" s="568"/>
      <c r="AQ315" s="568"/>
      <c r="AR315" s="568"/>
      <c r="AS315" s="568"/>
      <c r="AT315" s="568"/>
      <c r="AU315" s="568"/>
      <c r="AV315" s="568"/>
      <c r="AW315" s="568"/>
      <c r="AX315" s="568"/>
      <c r="AY315" s="568"/>
      <c r="AZ315" s="568"/>
      <c r="BA315" s="568"/>
      <c r="BB315" s="568"/>
      <c r="BC315" s="568"/>
      <c r="BD315" s="568"/>
      <c r="BE315" s="568"/>
      <c r="BF315" s="568"/>
      <c r="BG315" s="568"/>
      <c r="BH315" s="568"/>
      <c r="BI315" s="568"/>
      <c r="BJ315" s="568"/>
      <c r="BK315" s="568"/>
      <c r="BL315" s="568"/>
      <c r="BM315" s="568"/>
      <c r="BN315" s="568"/>
      <c r="BO315" s="568"/>
      <c r="BP315" s="568"/>
      <c r="BQ315" s="568"/>
      <c r="BR315" s="568"/>
      <c r="BS315" s="568"/>
      <c r="BT315" s="568"/>
      <c r="BU315" s="568"/>
      <c r="BV315" s="568"/>
      <c r="BW315" s="568"/>
      <c r="BX315" s="568"/>
      <c r="BY315" s="568"/>
      <c r="BZ315" s="568"/>
      <c r="CA315" s="568"/>
      <c r="CB315" s="568"/>
      <c r="CC315" s="568"/>
      <c r="CD315" s="568"/>
      <c r="CE315" s="568"/>
      <c r="CF315" s="568"/>
      <c r="CG315" s="568"/>
      <c r="CH315" s="568"/>
      <c r="CI315" s="568"/>
      <c r="CJ315" s="568"/>
      <c r="CK315" s="568"/>
      <c r="CL315" s="568"/>
      <c r="CM315" s="568"/>
      <c r="CN315" s="568"/>
      <c r="CO315" s="568"/>
      <c r="CP315" s="568"/>
      <c r="CQ315" s="568"/>
      <c r="CR315" s="568"/>
      <c r="CS315" s="568"/>
      <c r="CT315" s="568"/>
      <c r="CU315" s="568"/>
      <c r="CV315" s="568"/>
      <c r="CW315" s="568"/>
      <c r="CX315" s="568"/>
      <c r="CY315" s="568"/>
      <c r="CZ315" s="568"/>
      <c r="DA315" s="568"/>
      <c r="DB315" s="568"/>
      <c r="DC315" s="568"/>
      <c r="DD315" s="568"/>
      <c r="DE315" s="568"/>
      <c r="DF315" s="568"/>
      <c r="DG315" s="568"/>
      <c r="DH315" s="568"/>
      <c r="DI315" s="568"/>
      <c r="DJ315" s="568"/>
      <c r="DK315" s="568"/>
      <c r="DL315" s="568"/>
      <c r="DM315" s="568"/>
      <c r="DN315" s="568"/>
      <c r="DO315" s="568"/>
      <c r="DP315" s="568"/>
      <c r="DQ315" s="568"/>
      <c r="DR315" s="568"/>
      <c r="DS315" s="568"/>
      <c r="DT315" s="568"/>
      <c r="DU315" s="568"/>
      <c r="DV315" s="568"/>
      <c r="DW315" s="568"/>
      <c r="DX315" s="568"/>
      <c r="DY315" s="568"/>
      <c r="DZ315" s="568"/>
      <c r="EA315" s="568"/>
      <c r="EB315" s="568"/>
      <c r="EC315" s="568"/>
      <c r="ED315" s="568"/>
      <c r="EE315" s="568"/>
      <c r="EF315" s="568"/>
      <c r="EG315" s="568"/>
      <c r="EH315" s="568"/>
      <c r="EI315" s="568"/>
      <c r="EJ315" s="568"/>
      <c r="EK315" s="568"/>
      <c r="EL315" s="568"/>
      <c r="EM315" s="568"/>
      <c r="EN315" s="568"/>
      <c r="EO315" s="568"/>
      <c r="EP315" s="568"/>
      <c r="EQ315" s="568"/>
      <c r="ER315" s="568"/>
      <c r="ES315" s="568"/>
      <c r="ET315" s="568"/>
      <c r="EU315" s="568"/>
      <c r="EV315" s="568"/>
      <c r="EW315" s="568"/>
      <c r="EX315" s="568"/>
      <c r="EY315" s="568"/>
      <c r="EZ315" s="568"/>
      <c r="FA315" s="568"/>
      <c r="FB315" s="568"/>
      <c r="FC315" s="568"/>
      <c r="FD315" s="568"/>
      <c r="FE315" s="568"/>
      <c r="FF315" s="568"/>
      <c r="FG315" s="568"/>
      <c r="FH315" s="568"/>
      <c r="FI315" s="568"/>
      <c r="FJ315" s="568"/>
      <c r="FK315" s="568"/>
      <c r="FL315" s="568"/>
      <c r="FM315" s="568"/>
      <c r="FN315" s="568"/>
      <c r="FO315" s="568"/>
      <c r="FP315" s="568"/>
      <c r="FQ315" s="568"/>
      <c r="FR315" s="568"/>
      <c r="FS315" s="568"/>
      <c r="FT315" s="568"/>
      <c r="FU315" s="568"/>
      <c r="FV315" s="568"/>
      <c r="FW315" s="568"/>
      <c r="FX315" s="568"/>
      <c r="FY315" s="568"/>
      <c r="FZ315" s="568"/>
      <c r="GA315" s="568"/>
      <c r="GB315" s="568"/>
      <c r="GC315" s="568"/>
      <c r="GD315" s="568"/>
      <c r="GE315" s="568"/>
      <c r="GF315" s="568"/>
      <c r="GG315" s="568"/>
      <c r="GH315" s="568"/>
      <c r="GI315" s="568"/>
      <c r="GJ315" s="568"/>
      <c r="GK315" s="568"/>
      <c r="GL315" s="568"/>
      <c r="GM315" s="568"/>
      <c r="GN315" s="568"/>
      <c r="GO315" s="568"/>
      <c r="GP315" s="568"/>
      <c r="GQ315" s="568"/>
      <c r="GR315" s="568"/>
      <c r="GS315" s="568"/>
      <c r="GT315" s="568"/>
      <c r="GU315" s="568"/>
      <c r="GV315" s="568"/>
      <c r="GW315" s="568"/>
      <c r="GX315" s="568"/>
      <c r="GY315" s="568"/>
      <c r="GZ315" s="568"/>
      <c r="HA315" s="568"/>
      <c r="HB315" s="568"/>
      <c r="HC315" s="568"/>
      <c r="HD315" s="568"/>
      <c r="HE315" s="568"/>
      <c r="HF315" s="568"/>
      <c r="HG315" s="568"/>
      <c r="HH315" s="568"/>
      <c r="HI315" s="568"/>
      <c r="HJ315" s="568"/>
      <c r="HK315" s="568"/>
      <c r="HL315" s="568"/>
      <c r="HM315" s="568"/>
      <c r="HN315" s="568"/>
      <c r="HO315" s="568"/>
      <c r="HP315" s="568"/>
      <c r="HQ315" s="568"/>
      <c r="HR315" s="568"/>
      <c r="HS315" s="568"/>
      <c r="HT315" s="568"/>
      <c r="HU315" s="568"/>
    </row>
    <row r="316" spans="2:229" s="578" customFormat="1">
      <c r="B316" s="591"/>
      <c r="AL316" s="568"/>
      <c r="AM316" s="568"/>
      <c r="AN316" s="568"/>
      <c r="AO316" s="568"/>
      <c r="AP316" s="568"/>
      <c r="AQ316" s="568"/>
      <c r="AR316" s="568"/>
      <c r="AS316" s="568"/>
      <c r="AT316" s="568"/>
      <c r="AU316" s="568"/>
      <c r="AV316" s="568"/>
      <c r="AW316" s="568"/>
      <c r="AX316" s="568"/>
      <c r="AY316" s="568"/>
      <c r="AZ316" s="568"/>
      <c r="BA316" s="568"/>
      <c r="BB316" s="568"/>
      <c r="BC316" s="568"/>
      <c r="BD316" s="568"/>
      <c r="BE316" s="568"/>
      <c r="BF316" s="568"/>
      <c r="BG316" s="568"/>
      <c r="BH316" s="568"/>
      <c r="BI316" s="568"/>
      <c r="BJ316" s="568"/>
      <c r="BK316" s="568"/>
      <c r="BL316" s="568"/>
      <c r="BM316" s="568"/>
      <c r="BN316" s="568"/>
      <c r="BO316" s="568"/>
      <c r="BP316" s="568"/>
      <c r="BQ316" s="568"/>
      <c r="BR316" s="568"/>
      <c r="BS316" s="568"/>
      <c r="BT316" s="568"/>
      <c r="BU316" s="568"/>
      <c r="BV316" s="568"/>
      <c r="BW316" s="568"/>
      <c r="BX316" s="568"/>
      <c r="BY316" s="568"/>
      <c r="BZ316" s="568"/>
      <c r="CA316" s="568"/>
      <c r="CB316" s="568"/>
      <c r="CC316" s="568"/>
      <c r="CD316" s="568"/>
      <c r="CE316" s="568"/>
      <c r="CF316" s="568"/>
      <c r="CG316" s="568"/>
      <c r="CH316" s="568"/>
      <c r="CI316" s="568"/>
      <c r="CJ316" s="568"/>
      <c r="CK316" s="568"/>
      <c r="CL316" s="568"/>
      <c r="CM316" s="568"/>
      <c r="CN316" s="568"/>
      <c r="CO316" s="568"/>
      <c r="CP316" s="568"/>
      <c r="CQ316" s="568"/>
      <c r="CR316" s="568"/>
      <c r="CS316" s="568"/>
      <c r="CT316" s="568"/>
      <c r="CU316" s="568"/>
      <c r="CV316" s="568"/>
      <c r="CW316" s="568"/>
      <c r="CX316" s="568"/>
      <c r="CY316" s="568"/>
      <c r="CZ316" s="568"/>
      <c r="DA316" s="568"/>
      <c r="DB316" s="568"/>
      <c r="DC316" s="568"/>
      <c r="DD316" s="568"/>
      <c r="DE316" s="568"/>
      <c r="DF316" s="568"/>
      <c r="DG316" s="568"/>
      <c r="DH316" s="568"/>
      <c r="DI316" s="568"/>
      <c r="DJ316" s="568"/>
      <c r="DK316" s="568"/>
      <c r="DL316" s="568"/>
      <c r="DM316" s="568"/>
      <c r="DN316" s="568"/>
      <c r="DO316" s="568"/>
      <c r="DP316" s="568"/>
      <c r="DQ316" s="568"/>
      <c r="DR316" s="568"/>
      <c r="DS316" s="568"/>
      <c r="DT316" s="568"/>
      <c r="DU316" s="568"/>
      <c r="DV316" s="568"/>
      <c r="DW316" s="568"/>
      <c r="DX316" s="568"/>
      <c r="DY316" s="568"/>
      <c r="DZ316" s="568"/>
      <c r="EA316" s="568"/>
      <c r="EB316" s="568"/>
      <c r="EC316" s="568"/>
      <c r="ED316" s="568"/>
      <c r="EE316" s="568"/>
      <c r="EF316" s="568"/>
      <c r="EG316" s="568"/>
      <c r="EH316" s="568"/>
      <c r="EI316" s="568"/>
      <c r="EJ316" s="568"/>
      <c r="EK316" s="568"/>
      <c r="EL316" s="568"/>
      <c r="EM316" s="568"/>
      <c r="EN316" s="568"/>
      <c r="EO316" s="568"/>
      <c r="EP316" s="568"/>
      <c r="EQ316" s="568"/>
      <c r="ER316" s="568"/>
      <c r="ES316" s="568"/>
      <c r="ET316" s="568"/>
      <c r="EU316" s="568"/>
      <c r="EV316" s="568"/>
      <c r="EW316" s="568"/>
      <c r="EX316" s="568"/>
      <c r="EY316" s="568"/>
      <c r="EZ316" s="568"/>
      <c r="FA316" s="568"/>
      <c r="FB316" s="568"/>
      <c r="FC316" s="568"/>
      <c r="FD316" s="568"/>
      <c r="FE316" s="568"/>
      <c r="FF316" s="568"/>
      <c r="FG316" s="568"/>
      <c r="FH316" s="568"/>
      <c r="FI316" s="568"/>
      <c r="FJ316" s="568"/>
      <c r="FK316" s="568"/>
      <c r="FL316" s="568"/>
      <c r="FM316" s="568"/>
      <c r="FN316" s="568"/>
      <c r="FO316" s="568"/>
      <c r="FP316" s="568"/>
      <c r="FQ316" s="568"/>
      <c r="FR316" s="568"/>
      <c r="FS316" s="568"/>
      <c r="FT316" s="568"/>
      <c r="FU316" s="568"/>
      <c r="FV316" s="568"/>
      <c r="FW316" s="568"/>
      <c r="FX316" s="568"/>
      <c r="FY316" s="568"/>
      <c r="FZ316" s="568"/>
      <c r="GA316" s="568"/>
      <c r="GB316" s="568"/>
      <c r="GC316" s="568"/>
      <c r="GD316" s="568"/>
      <c r="GE316" s="568"/>
      <c r="GF316" s="568"/>
      <c r="GG316" s="568"/>
      <c r="GH316" s="568"/>
      <c r="GI316" s="568"/>
      <c r="GJ316" s="568"/>
      <c r="GK316" s="568"/>
      <c r="GL316" s="568"/>
      <c r="GM316" s="568"/>
      <c r="GN316" s="568"/>
      <c r="GO316" s="568"/>
      <c r="GP316" s="568"/>
      <c r="GQ316" s="568"/>
      <c r="GR316" s="568"/>
      <c r="GS316" s="568"/>
      <c r="GT316" s="568"/>
      <c r="GU316" s="568"/>
      <c r="GV316" s="568"/>
      <c r="GW316" s="568"/>
      <c r="GX316" s="568"/>
      <c r="GY316" s="568"/>
      <c r="GZ316" s="568"/>
      <c r="HA316" s="568"/>
      <c r="HB316" s="568"/>
      <c r="HC316" s="568"/>
      <c r="HD316" s="568"/>
      <c r="HE316" s="568"/>
      <c r="HF316" s="568"/>
      <c r="HG316" s="568"/>
      <c r="HH316" s="568"/>
      <c r="HI316" s="568"/>
      <c r="HJ316" s="568"/>
      <c r="HK316" s="568"/>
      <c r="HL316" s="568"/>
      <c r="HM316" s="568"/>
      <c r="HN316" s="568"/>
      <c r="HO316" s="568"/>
      <c r="HP316" s="568"/>
      <c r="HQ316" s="568"/>
      <c r="HR316" s="568"/>
      <c r="HS316" s="568"/>
      <c r="HT316" s="568"/>
      <c r="HU316" s="568"/>
    </row>
    <row r="317" spans="2:229" s="578" customFormat="1">
      <c r="B317" s="591"/>
      <c r="AL317" s="568"/>
      <c r="AM317" s="568"/>
      <c r="AN317" s="568"/>
      <c r="AO317" s="568"/>
      <c r="AP317" s="568"/>
      <c r="AQ317" s="568"/>
      <c r="AR317" s="568"/>
      <c r="AS317" s="568"/>
      <c r="AT317" s="568"/>
      <c r="AU317" s="568"/>
      <c r="AV317" s="568"/>
      <c r="AW317" s="568"/>
      <c r="AX317" s="568"/>
      <c r="AY317" s="568"/>
      <c r="AZ317" s="568"/>
      <c r="BA317" s="568"/>
      <c r="BB317" s="568"/>
      <c r="BC317" s="568"/>
      <c r="BD317" s="568"/>
      <c r="BE317" s="568"/>
      <c r="BF317" s="568"/>
      <c r="BG317" s="568"/>
      <c r="BH317" s="568"/>
      <c r="BI317" s="568"/>
      <c r="BJ317" s="568"/>
      <c r="BK317" s="568"/>
      <c r="BL317" s="568"/>
      <c r="BM317" s="568"/>
      <c r="BN317" s="568"/>
      <c r="BO317" s="568"/>
      <c r="BP317" s="568"/>
      <c r="BQ317" s="568"/>
      <c r="BR317" s="568"/>
      <c r="BS317" s="568"/>
      <c r="BT317" s="568"/>
      <c r="BU317" s="568"/>
      <c r="BV317" s="568"/>
      <c r="BW317" s="568"/>
      <c r="BX317" s="568"/>
      <c r="BY317" s="568"/>
      <c r="BZ317" s="568"/>
      <c r="CA317" s="568"/>
      <c r="CB317" s="568"/>
      <c r="CC317" s="568"/>
      <c r="CD317" s="568"/>
      <c r="CE317" s="568"/>
      <c r="CF317" s="568"/>
      <c r="CG317" s="568"/>
      <c r="CH317" s="568"/>
      <c r="CI317" s="568"/>
      <c r="CJ317" s="568"/>
      <c r="CK317" s="568"/>
      <c r="CL317" s="568"/>
      <c r="CM317" s="568"/>
      <c r="CN317" s="568"/>
      <c r="CO317" s="568"/>
      <c r="CP317" s="568"/>
      <c r="CQ317" s="568"/>
      <c r="CR317" s="568"/>
      <c r="CS317" s="568"/>
      <c r="CT317" s="568"/>
      <c r="CU317" s="568"/>
      <c r="CV317" s="568"/>
      <c r="CW317" s="568"/>
      <c r="CX317" s="568"/>
      <c r="CY317" s="568"/>
      <c r="CZ317" s="568"/>
      <c r="DA317" s="568"/>
      <c r="DB317" s="568"/>
      <c r="DC317" s="568"/>
      <c r="DD317" s="568"/>
      <c r="DE317" s="568"/>
      <c r="DF317" s="568"/>
      <c r="DG317" s="568"/>
      <c r="DH317" s="568"/>
      <c r="DI317" s="568"/>
      <c r="DJ317" s="568"/>
      <c r="DK317" s="568"/>
      <c r="DL317" s="568"/>
      <c r="DM317" s="568"/>
      <c r="DN317" s="568"/>
      <c r="DO317" s="568"/>
      <c r="DP317" s="568"/>
      <c r="DQ317" s="568"/>
      <c r="DR317" s="568"/>
      <c r="DS317" s="568"/>
      <c r="DT317" s="568"/>
      <c r="DU317" s="568"/>
      <c r="DV317" s="568"/>
      <c r="DW317" s="568"/>
      <c r="DX317" s="568"/>
      <c r="DY317" s="568"/>
      <c r="DZ317" s="568"/>
      <c r="EA317" s="568"/>
      <c r="EB317" s="568"/>
      <c r="EC317" s="568"/>
      <c r="ED317" s="568"/>
      <c r="EE317" s="568"/>
      <c r="EF317" s="568"/>
      <c r="EG317" s="568"/>
      <c r="EH317" s="568"/>
      <c r="EI317" s="568"/>
      <c r="EJ317" s="568"/>
      <c r="EK317" s="568"/>
      <c r="EL317" s="568"/>
      <c r="EM317" s="568"/>
      <c r="EN317" s="568"/>
      <c r="EO317" s="568"/>
      <c r="EP317" s="568"/>
      <c r="EQ317" s="568"/>
      <c r="ER317" s="568"/>
      <c r="ES317" s="568"/>
      <c r="ET317" s="568"/>
      <c r="EU317" s="568"/>
      <c r="EV317" s="568"/>
      <c r="EW317" s="568"/>
      <c r="EX317" s="568"/>
      <c r="EY317" s="568"/>
      <c r="EZ317" s="568"/>
      <c r="FA317" s="568"/>
      <c r="FB317" s="568"/>
      <c r="FC317" s="568"/>
      <c r="FD317" s="568"/>
      <c r="FE317" s="568"/>
      <c r="FF317" s="568"/>
      <c r="FG317" s="568"/>
      <c r="FH317" s="568"/>
      <c r="FI317" s="568"/>
      <c r="FJ317" s="568"/>
      <c r="FK317" s="568"/>
      <c r="FL317" s="568"/>
      <c r="FM317" s="568"/>
      <c r="FN317" s="568"/>
      <c r="FO317" s="568"/>
      <c r="FP317" s="568"/>
      <c r="FQ317" s="568"/>
      <c r="FR317" s="568"/>
      <c r="FS317" s="568"/>
      <c r="FT317" s="568"/>
      <c r="FU317" s="568"/>
      <c r="FV317" s="568"/>
      <c r="FW317" s="568"/>
      <c r="FX317" s="568"/>
      <c r="FY317" s="568"/>
      <c r="FZ317" s="568"/>
      <c r="GA317" s="568"/>
      <c r="GB317" s="568"/>
      <c r="GC317" s="568"/>
      <c r="GD317" s="568"/>
      <c r="GE317" s="568"/>
      <c r="GF317" s="568"/>
      <c r="GG317" s="568"/>
      <c r="GH317" s="568"/>
      <c r="GI317" s="568"/>
      <c r="GJ317" s="568"/>
      <c r="GK317" s="568"/>
      <c r="GL317" s="568"/>
      <c r="GM317" s="568"/>
      <c r="GN317" s="568"/>
      <c r="GO317" s="568"/>
      <c r="GP317" s="568"/>
      <c r="GQ317" s="568"/>
      <c r="GR317" s="568"/>
      <c r="GS317" s="568"/>
      <c r="GT317" s="568"/>
      <c r="GU317" s="568"/>
      <c r="GV317" s="568"/>
      <c r="GW317" s="568"/>
      <c r="GX317" s="568"/>
      <c r="GY317" s="568"/>
      <c r="GZ317" s="568"/>
      <c r="HA317" s="568"/>
      <c r="HB317" s="568"/>
      <c r="HC317" s="568"/>
      <c r="HD317" s="568"/>
      <c r="HE317" s="568"/>
      <c r="HF317" s="568"/>
      <c r="HG317" s="568"/>
      <c r="HH317" s="568"/>
      <c r="HI317" s="568"/>
      <c r="HJ317" s="568"/>
      <c r="HK317" s="568"/>
      <c r="HL317" s="568"/>
      <c r="HM317" s="568"/>
      <c r="HN317" s="568"/>
      <c r="HO317" s="568"/>
      <c r="HP317" s="568"/>
      <c r="HQ317" s="568"/>
      <c r="HR317" s="568"/>
      <c r="HS317" s="568"/>
      <c r="HT317" s="568"/>
      <c r="HU317" s="568"/>
    </row>
    <row r="318" spans="2:229" s="578" customFormat="1">
      <c r="B318" s="591"/>
      <c r="AL318" s="568"/>
      <c r="AM318" s="568"/>
      <c r="AN318" s="568"/>
      <c r="AO318" s="568"/>
      <c r="AP318" s="568"/>
      <c r="AQ318" s="568"/>
      <c r="AR318" s="568"/>
      <c r="AS318" s="568"/>
      <c r="AT318" s="568"/>
      <c r="AU318" s="568"/>
      <c r="AV318" s="568"/>
      <c r="AW318" s="568"/>
      <c r="AX318" s="568"/>
      <c r="AY318" s="568"/>
      <c r="AZ318" s="568"/>
      <c r="BA318" s="568"/>
      <c r="BB318" s="568"/>
      <c r="BC318" s="568"/>
      <c r="BD318" s="568"/>
      <c r="BE318" s="568"/>
      <c r="BF318" s="568"/>
      <c r="BG318" s="568"/>
      <c r="BH318" s="568"/>
      <c r="BI318" s="568"/>
      <c r="BJ318" s="568"/>
      <c r="BK318" s="568"/>
      <c r="BL318" s="568"/>
      <c r="BM318" s="568"/>
      <c r="BN318" s="568"/>
      <c r="BO318" s="568"/>
      <c r="BP318" s="568"/>
      <c r="BQ318" s="568"/>
      <c r="BR318" s="568"/>
      <c r="BS318" s="568"/>
      <c r="BT318" s="568"/>
      <c r="BU318" s="568"/>
      <c r="BV318" s="568"/>
      <c r="BW318" s="568"/>
      <c r="BX318" s="568"/>
      <c r="BY318" s="568"/>
      <c r="BZ318" s="568"/>
      <c r="CA318" s="568"/>
      <c r="CB318" s="568"/>
      <c r="CC318" s="568"/>
      <c r="CD318" s="568"/>
      <c r="CE318" s="568"/>
      <c r="CF318" s="568"/>
      <c r="CG318" s="568"/>
      <c r="CH318" s="568"/>
      <c r="CI318" s="568"/>
      <c r="CJ318" s="568"/>
      <c r="CK318" s="568"/>
      <c r="CL318" s="568"/>
      <c r="CM318" s="568"/>
      <c r="CN318" s="568"/>
      <c r="CO318" s="568"/>
      <c r="CP318" s="568"/>
      <c r="CQ318" s="568"/>
      <c r="CR318" s="568"/>
      <c r="CS318" s="568"/>
      <c r="CT318" s="568"/>
      <c r="CU318" s="568"/>
      <c r="CV318" s="568"/>
      <c r="CW318" s="568"/>
      <c r="CX318" s="568"/>
      <c r="CY318" s="568"/>
      <c r="CZ318" s="568"/>
      <c r="DA318" s="568"/>
      <c r="DB318" s="568"/>
      <c r="DC318" s="568"/>
      <c r="DD318" s="568"/>
      <c r="DE318" s="568"/>
      <c r="DF318" s="568"/>
      <c r="DG318" s="568"/>
      <c r="DH318" s="568"/>
      <c r="DI318" s="568"/>
      <c r="DJ318" s="568"/>
      <c r="DK318" s="568"/>
      <c r="DL318" s="568"/>
      <c r="DM318" s="568"/>
      <c r="DN318" s="568"/>
      <c r="DO318" s="568"/>
      <c r="DP318" s="568"/>
      <c r="DQ318" s="568"/>
      <c r="DR318" s="568"/>
      <c r="DS318" s="568"/>
      <c r="DT318" s="568"/>
      <c r="DU318" s="568"/>
      <c r="DV318" s="568"/>
      <c r="DW318" s="568"/>
      <c r="DX318" s="568"/>
      <c r="DY318" s="568"/>
      <c r="DZ318" s="568"/>
      <c r="EA318" s="568"/>
      <c r="EB318" s="568"/>
      <c r="EC318" s="568"/>
      <c r="ED318" s="568"/>
      <c r="EE318" s="568"/>
      <c r="EF318" s="568"/>
      <c r="EG318" s="568"/>
      <c r="EH318" s="568"/>
      <c r="EI318" s="568"/>
      <c r="EJ318" s="568"/>
      <c r="EK318" s="568"/>
      <c r="EL318" s="568"/>
      <c r="EM318" s="568"/>
      <c r="EN318" s="568"/>
      <c r="EO318" s="568"/>
      <c r="EP318" s="568"/>
      <c r="EQ318" s="568"/>
      <c r="ER318" s="568"/>
      <c r="ES318" s="568"/>
      <c r="ET318" s="568"/>
      <c r="EU318" s="568"/>
      <c r="EV318" s="568"/>
      <c r="EW318" s="568"/>
      <c r="EX318" s="568"/>
      <c r="EY318" s="568"/>
      <c r="EZ318" s="568"/>
      <c r="FA318" s="568"/>
      <c r="FB318" s="568"/>
      <c r="FC318" s="568"/>
      <c r="FD318" s="568"/>
      <c r="FE318" s="568"/>
      <c r="FF318" s="568"/>
      <c r="FG318" s="568"/>
      <c r="FH318" s="568"/>
      <c r="FI318" s="568"/>
      <c r="FJ318" s="568"/>
      <c r="FK318" s="568"/>
      <c r="FL318" s="568"/>
      <c r="FM318" s="568"/>
      <c r="FN318" s="568"/>
      <c r="FO318" s="568"/>
      <c r="FP318" s="568"/>
      <c r="FQ318" s="568"/>
      <c r="FR318" s="568"/>
      <c r="FS318" s="568"/>
      <c r="FT318" s="568"/>
      <c r="FU318" s="568"/>
      <c r="FV318" s="568"/>
      <c r="FW318" s="568"/>
      <c r="FX318" s="568"/>
      <c r="FY318" s="568"/>
      <c r="FZ318" s="568"/>
      <c r="GA318" s="568"/>
      <c r="GB318" s="568"/>
      <c r="GC318" s="568"/>
      <c r="GD318" s="568"/>
      <c r="GE318" s="568"/>
      <c r="GF318" s="568"/>
      <c r="GG318" s="568"/>
      <c r="GH318" s="568"/>
      <c r="GI318" s="568"/>
      <c r="GJ318" s="568"/>
      <c r="GK318" s="568"/>
      <c r="GL318" s="568"/>
      <c r="GM318" s="568"/>
      <c r="GN318" s="568"/>
      <c r="GO318" s="568"/>
      <c r="GP318" s="568"/>
      <c r="GQ318" s="568"/>
      <c r="GR318" s="568"/>
      <c r="GS318" s="568"/>
      <c r="GT318" s="568"/>
      <c r="GU318" s="568"/>
      <c r="GV318" s="568"/>
      <c r="GW318" s="568"/>
      <c r="GX318" s="568"/>
      <c r="GY318" s="568"/>
      <c r="GZ318" s="568"/>
      <c r="HA318" s="568"/>
      <c r="HB318" s="568"/>
      <c r="HC318" s="568"/>
      <c r="HD318" s="568"/>
      <c r="HE318" s="568"/>
      <c r="HF318" s="568"/>
      <c r="HG318" s="568"/>
      <c r="HH318" s="568"/>
      <c r="HI318" s="568"/>
      <c r="HJ318" s="568"/>
      <c r="HK318" s="568"/>
      <c r="HL318" s="568"/>
      <c r="HM318" s="568"/>
      <c r="HN318" s="568"/>
      <c r="HO318" s="568"/>
      <c r="HP318" s="568"/>
      <c r="HQ318" s="568"/>
      <c r="HR318" s="568"/>
      <c r="HS318" s="568"/>
      <c r="HT318" s="568"/>
      <c r="HU318" s="568"/>
    </row>
    <row r="319" spans="2:229" s="578" customFormat="1">
      <c r="B319" s="591"/>
      <c r="AL319" s="568"/>
      <c r="AM319" s="568"/>
      <c r="AN319" s="568"/>
      <c r="AO319" s="568"/>
      <c r="AP319" s="568"/>
      <c r="AQ319" s="568"/>
      <c r="AR319" s="568"/>
      <c r="AS319" s="568"/>
      <c r="AT319" s="568"/>
      <c r="AU319" s="568"/>
      <c r="AV319" s="568"/>
      <c r="AW319" s="568"/>
      <c r="AX319" s="568"/>
      <c r="AY319" s="568"/>
      <c r="AZ319" s="568"/>
      <c r="BA319" s="568"/>
      <c r="BB319" s="568"/>
      <c r="BC319" s="568"/>
      <c r="BD319" s="568"/>
      <c r="BE319" s="568"/>
      <c r="BF319" s="568"/>
      <c r="BG319" s="568"/>
      <c r="BH319" s="568"/>
      <c r="BI319" s="568"/>
      <c r="BJ319" s="568"/>
      <c r="BK319" s="568"/>
      <c r="BL319" s="568"/>
      <c r="BM319" s="568"/>
      <c r="BN319" s="568"/>
      <c r="BO319" s="568"/>
      <c r="BP319" s="568"/>
      <c r="BQ319" s="568"/>
      <c r="BR319" s="568"/>
      <c r="BS319" s="568"/>
      <c r="BT319" s="568"/>
      <c r="BU319" s="568"/>
      <c r="BV319" s="568"/>
      <c r="BW319" s="568"/>
      <c r="BX319" s="568"/>
      <c r="BY319" s="568"/>
      <c r="BZ319" s="568"/>
      <c r="CA319" s="568"/>
      <c r="CB319" s="568"/>
      <c r="CC319" s="568"/>
      <c r="CD319" s="568"/>
      <c r="CE319" s="568"/>
      <c r="CF319" s="568"/>
      <c r="CG319" s="568"/>
      <c r="CH319" s="568"/>
      <c r="CI319" s="568"/>
      <c r="CJ319" s="568"/>
      <c r="CK319" s="568"/>
      <c r="CL319" s="568"/>
      <c r="CM319" s="568"/>
      <c r="CN319" s="568"/>
      <c r="CO319" s="568"/>
      <c r="CP319" s="568"/>
      <c r="CQ319" s="568"/>
      <c r="CR319" s="568"/>
      <c r="CS319" s="568"/>
      <c r="CT319" s="568"/>
      <c r="CU319" s="568"/>
      <c r="CV319" s="568"/>
      <c r="CW319" s="568"/>
      <c r="CX319" s="568"/>
      <c r="CY319" s="568"/>
      <c r="CZ319" s="568"/>
      <c r="DA319" s="568"/>
      <c r="DB319" s="568"/>
      <c r="DC319" s="568"/>
      <c r="DD319" s="568"/>
      <c r="DE319" s="568"/>
      <c r="DF319" s="568"/>
      <c r="DG319" s="568"/>
      <c r="DH319" s="568"/>
      <c r="DI319" s="568"/>
      <c r="DJ319" s="568"/>
      <c r="DK319" s="568"/>
      <c r="DL319" s="568"/>
      <c r="DM319" s="568"/>
      <c r="DN319" s="568"/>
      <c r="DO319" s="568"/>
      <c r="DP319" s="568"/>
      <c r="DQ319" s="568"/>
      <c r="DR319" s="568"/>
      <c r="DS319" s="568"/>
      <c r="DT319" s="568"/>
      <c r="DU319" s="568"/>
      <c r="DV319" s="568"/>
      <c r="DW319" s="568"/>
      <c r="DX319" s="568"/>
      <c r="DY319" s="568"/>
      <c r="DZ319" s="568"/>
      <c r="EA319" s="568"/>
      <c r="EB319" s="568"/>
      <c r="EC319" s="568"/>
      <c r="ED319" s="568"/>
      <c r="EE319" s="568"/>
      <c r="EF319" s="568"/>
      <c r="EG319" s="568"/>
      <c r="EH319" s="568"/>
      <c r="EI319" s="568"/>
      <c r="EJ319" s="568"/>
      <c r="EK319" s="568"/>
      <c r="EL319" s="568"/>
      <c r="EM319" s="568"/>
      <c r="EN319" s="568"/>
      <c r="EO319" s="568"/>
      <c r="EP319" s="568"/>
      <c r="EQ319" s="568"/>
      <c r="ER319" s="568"/>
      <c r="ES319" s="568"/>
      <c r="ET319" s="568"/>
      <c r="EU319" s="568"/>
      <c r="EV319" s="568"/>
      <c r="EW319" s="568"/>
      <c r="EX319" s="568"/>
      <c r="EY319" s="568"/>
      <c r="EZ319" s="568"/>
      <c r="FA319" s="568"/>
      <c r="FB319" s="568"/>
      <c r="FC319" s="568"/>
      <c r="FD319" s="568"/>
      <c r="FE319" s="568"/>
      <c r="FF319" s="568"/>
      <c r="FG319" s="568"/>
      <c r="FH319" s="568"/>
      <c r="FI319" s="568"/>
      <c r="FJ319" s="568"/>
      <c r="FK319" s="568"/>
      <c r="FL319" s="568"/>
      <c r="FM319" s="568"/>
      <c r="FN319" s="568"/>
      <c r="FO319" s="568"/>
      <c r="FP319" s="568"/>
      <c r="FQ319" s="568"/>
      <c r="FR319" s="568"/>
      <c r="FS319" s="568"/>
      <c r="FT319" s="568"/>
      <c r="FU319" s="568"/>
      <c r="FV319" s="568"/>
      <c r="FW319" s="568"/>
      <c r="FX319" s="568"/>
      <c r="FY319" s="568"/>
      <c r="FZ319" s="568"/>
      <c r="GA319" s="568"/>
      <c r="GB319" s="568"/>
      <c r="GC319" s="568"/>
      <c r="GD319" s="568"/>
      <c r="GE319" s="568"/>
      <c r="GF319" s="568"/>
      <c r="GG319" s="568"/>
      <c r="GH319" s="568"/>
      <c r="GI319" s="568"/>
      <c r="GJ319" s="568"/>
      <c r="GK319" s="568"/>
      <c r="GL319" s="568"/>
      <c r="GM319" s="568"/>
      <c r="GN319" s="568"/>
      <c r="GO319" s="568"/>
      <c r="GP319" s="568"/>
      <c r="GQ319" s="568"/>
      <c r="GR319" s="568"/>
      <c r="GS319" s="568"/>
      <c r="GT319" s="568"/>
      <c r="GU319" s="568"/>
      <c r="GV319" s="568"/>
      <c r="GW319" s="568"/>
      <c r="GX319" s="568"/>
      <c r="GY319" s="568"/>
      <c r="GZ319" s="568"/>
      <c r="HA319" s="568"/>
      <c r="HB319" s="568"/>
      <c r="HC319" s="568"/>
      <c r="HD319" s="568"/>
      <c r="HE319" s="568"/>
      <c r="HF319" s="568"/>
      <c r="HG319" s="568"/>
      <c r="HH319" s="568"/>
      <c r="HI319" s="568"/>
      <c r="HJ319" s="568"/>
      <c r="HK319" s="568"/>
      <c r="HL319" s="568"/>
      <c r="HM319" s="568"/>
      <c r="HN319" s="568"/>
      <c r="HO319" s="568"/>
      <c r="HP319" s="568"/>
      <c r="HQ319" s="568"/>
      <c r="HR319" s="568"/>
      <c r="HS319" s="568"/>
      <c r="HT319" s="568"/>
      <c r="HU319" s="568"/>
    </row>
    <row r="320" spans="2:229" s="578" customFormat="1">
      <c r="B320" s="591"/>
      <c r="AL320" s="568"/>
      <c r="AM320" s="568"/>
      <c r="AN320" s="568"/>
      <c r="AO320" s="568"/>
      <c r="AP320" s="568"/>
      <c r="AQ320" s="568"/>
      <c r="AR320" s="568"/>
      <c r="AS320" s="568"/>
      <c r="AT320" s="568"/>
      <c r="AU320" s="568"/>
      <c r="AV320" s="568"/>
      <c r="AW320" s="568"/>
      <c r="AX320" s="568"/>
      <c r="AY320" s="568"/>
      <c r="AZ320" s="568"/>
      <c r="BA320" s="568"/>
      <c r="BB320" s="568"/>
      <c r="BC320" s="568"/>
      <c r="BD320" s="568"/>
      <c r="BE320" s="568"/>
      <c r="BF320" s="568"/>
      <c r="BG320" s="568"/>
      <c r="BH320" s="568"/>
      <c r="BI320" s="568"/>
      <c r="BJ320" s="568"/>
      <c r="BK320" s="568"/>
      <c r="BL320" s="568"/>
      <c r="BM320" s="568"/>
      <c r="BN320" s="568"/>
      <c r="BO320" s="568"/>
      <c r="BP320" s="568"/>
      <c r="BQ320" s="568"/>
      <c r="BR320" s="568"/>
      <c r="BS320" s="568"/>
      <c r="BT320" s="568"/>
      <c r="BU320" s="568"/>
      <c r="BV320" s="568"/>
      <c r="BW320" s="568"/>
      <c r="BX320" s="568"/>
      <c r="BY320" s="568"/>
      <c r="BZ320" s="568"/>
      <c r="CA320" s="568"/>
      <c r="CB320" s="568"/>
      <c r="CC320" s="568"/>
      <c r="CD320" s="568"/>
      <c r="CE320" s="568"/>
      <c r="CF320" s="568"/>
      <c r="CG320" s="568"/>
      <c r="CH320" s="568"/>
      <c r="CI320" s="568"/>
      <c r="CJ320" s="568"/>
      <c r="CK320" s="568"/>
      <c r="CL320" s="568"/>
      <c r="CM320" s="568"/>
      <c r="CN320" s="568"/>
      <c r="CO320" s="568"/>
      <c r="CP320" s="568"/>
      <c r="CQ320" s="568"/>
      <c r="CR320" s="568"/>
      <c r="CS320" s="568"/>
      <c r="CT320" s="568"/>
      <c r="CU320" s="568"/>
      <c r="CV320" s="568"/>
      <c r="CW320" s="568"/>
      <c r="CX320" s="568"/>
      <c r="CY320" s="568"/>
      <c r="CZ320" s="568"/>
      <c r="DA320" s="568"/>
      <c r="DB320" s="568"/>
      <c r="DC320" s="568"/>
      <c r="DD320" s="568"/>
      <c r="DE320" s="568"/>
      <c r="DF320" s="568"/>
      <c r="DG320" s="568"/>
      <c r="DH320" s="568"/>
      <c r="DI320" s="568"/>
      <c r="DJ320" s="568"/>
      <c r="DK320" s="568"/>
      <c r="DL320" s="568"/>
      <c r="DM320" s="568"/>
      <c r="DN320" s="568"/>
      <c r="DO320" s="568"/>
      <c r="DP320" s="568"/>
      <c r="DQ320" s="568"/>
      <c r="DR320" s="568"/>
      <c r="DS320" s="568"/>
      <c r="DT320" s="568"/>
      <c r="DU320" s="568"/>
      <c r="DV320" s="568"/>
      <c r="DW320" s="568"/>
      <c r="DX320" s="568"/>
      <c r="DY320" s="568"/>
      <c r="DZ320" s="568"/>
      <c r="EA320" s="568"/>
      <c r="EB320" s="568"/>
      <c r="EC320" s="568"/>
      <c r="ED320" s="568"/>
      <c r="EE320" s="568"/>
      <c r="EF320" s="568"/>
      <c r="EG320" s="568"/>
      <c r="EH320" s="568"/>
      <c r="EI320" s="568"/>
      <c r="EJ320" s="568"/>
      <c r="EK320" s="568"/>
      <c r="EL320" s="568"/>
      <c r="EM320" s="568"/>
      <c r="EN320" s="568"/>
      <c r="EO320" s="568"/>
      <c r="EP320" s="568"/>
      <c r="EQ320" s="568"/>
      <c r="ER320" s="568"/>
      <c r="ES320" s="568"/>
      <c r="ET320" s="568"/>
      <c r="EU320" s="568"/>
      <c r="EV320" s="568"/>
      <c r="EW320" s="568"/>
      <c r="EX320" s="568"/>
      <c r="EY320" s="568"/>
      <c r="EZ320" s="568"/>
      <c r="FA320" s="568"/>
      <c r="FB320" s="568"/>
      <c r="FC320" s="568"/>
      <c r="FD320" s="568"/>
      <c r="FE320" s="568"/>
      <c r="FF320" s="568"/>
      <c r="FG320" s="568"/>
      <c r="FH320" s="568"/>
      <c r="FI320" s="568"/>
      <c r="FJ320" s="568"/>
      <c r="FK320" s="568"/>
      <c r="FL320" s="568"/>
      <c r="FM320" s="568"/>
      <c r="FN320" s="568"/>
      <c r="FO320" s="568"/>
      <c r="FP320" s="568"/>
      <c r="FQ320" s="568"/>
      <c r="FR320" s="568"/>
      <c r="FS320" s="568"/>
      <c r="FT320" s="568"/>
      <c r="FU320" s="568"/>
      <c r="FV320" s="568"/>
      <c r="FW320" s="568"/>
      <c r="FX320" s="568"/>
      <c r="FY320" s="568"/>
      <c r="FZ320" s="568"/>
      <c r="GA320" s="568"/>
      <c r="GB320" s="568"/>
      <c r="GC320" s="568"/>
      <c r="GD320" s="568"/>
      <c r="GE320" s="568"/>
      <c r="GF320" s="568"/>
      <c r="GG320" s="568"/>
      <c r="GH320" s="568"/>
      <c r="GI320" s="568"/>
      <c r="GJ320" s="568"/>
      <c r="GK320" s="568"/>
      <c r="GL320" s="568"/>
      <c r="GM320" s="568"/>
      <c r="GN320" s="568"/>
      <c r="GO320" s="568"/>
      <c r="GP320" s="568"/>
      <c r="GQ320" s="568"/>
      <c r="GR320" s="568"/>
      <c r="GS320" s="568"/>
      <c r="GT320" s="568"/>
      <c r="GU320" s="568"/>
      <c r="GV320" s="568"/>
      <c r="GW320" s="568"/>
      <c r="GX320" s="568"/>
      <c r="GY320" s="568"/>
      <c r="GZ320" s="568"/>
      <c r="HA320" s="568"/>
      <c r="HB320" s="568"/>
      <c r="HC320" s="568"/>
      <c r="HD320" s="568"/>
      <c r="HE320" s="568"/>
      <c r="HF320" s="568"/>
      <c r="HG320" s="568"/>
      <c r="HH320" s="568"/>
      <c r="HI320" s="568"/>
      <c r="HJ320" s="568"/>
      <c r="HK320" s="568"/>
      <c r="HL320" s="568"/>
      <c r="HM320" s="568"/>
      <c r="HN320" s="568"/>
      <c r="HO320" s="568"/>
      <c r="HP320" s="568"/>
      <c r="HQ320" s="568"/>
      <c r="HR320" s="568"/>
      <c r="HS320" s="568"/>
      <c r="HT320" s="568"/>
      <c r="HU320" s="568"/>
    </row>
    <row r="321" spans="2:229" s="578" customFormat="1">
      <c r="B321" s="591"/>
      <c r="AL321" s="568"/>
      <c r="AM321" s="568"/>
      <c r="AN321" s="568"/>
      <c r="AO321" s="568"/>
      <c r="AP321" s="568"/>
      <c r="AQ321" s="568"/>
      <c r="AR321" s="568"/>
      <c r="AS321" s="568"/>
      <c r="AT321" s="568"/>
      <c r="AU321" s="568"/>
      <c r="AV321" s="568"/>
      <c r="AW321" s="568"/>
      <c r="AX321" s="568"/>
      <c r="AY321" s="568"/>
      <c r="AZ321" s="568"/>
      <c r="BA321" s="568"/>
      <c r="BB321" s="568"/>
      <c r="BC321" s="568"/>
      <c r="BD321" s="568"/>
      <c r="BE321" s="568"/>
      <c r="BF321" s="568"/>
      <c r="BG321" s="568"/>
      <c r="BH321" s="568"/>
      <c r="BI321" s="568"/>
      <c r="BJ321" s="568"/>
      <c r="BK321" s="568"/>
      <c r="BL321" s="568"/>
      <c r="BM321" s="568"/>
      <c r="BN321" s="568"/>
      <c r="BO321" s="568"/>
      <c r="BP321" s="568"/>
      <c r="BQ321" s="568"/>
      <c r="BR321" s="568"/>
      <c r="BS321" s="568"/>
      <c r="BT321" s="568"/>
      <c r="BU321" s="568"/>
      <c r="BV321" s="568"/>
      <c r="BW321" s="568"/>
      <c r="BX321" s="568"/>
      <c r="BY321" s="568"/>
      <c r="BZ321" s="568"/>
      <c r="CA321" s="568"/>
      <c r="CB321" s="568"/>
      <c r="CC321" s="568"/>
      <c r="CD321" s="568"/>
      <c r="CE321" s="568"/>
      <c r="CF321" s="568"/>
      <c r="CG321" s="568"/>
      <c r="CH321" s="568"/>
      <c r="CI321" s="568"/>
      <c r="CJ321" s="568"/>
      <c r="CK321" s="568"/>
      <c r="CL321" s="568"/>
      <c r="CM321" s="568"/>
      <c r="CN321" s="568"/>
      <c r="CO321" s="568"/>
      <c r="CP321" s="568"/>
      <c r="CQ321" s="568"/>
      <c r="CR321" s="568"/>
      <c r="CS321" s="568"/>
      <c r="CT321" s="568"/>
      <c r="CU321" s="568"/>
      <c r="CV321" s="568"/>
      <c r="CW321" s="568"/>
      <c r="CX321" s="568"/>
      <c r="CY321" s="568"/>
      <c r="CZ321" s="568"/>
      <c r="DA321" s="568"/>
      <c r="DB321" s="568"/>
      <c r="DC321" s="568"/>
      <c r="DD321" s="568"/>
      <c r="DE321" s="568"/>
      <c r="DF321" s="568"/>
      <c r="DG321" s="568"/>
      <c r="DH321" s="568"/>
      <c r="DI321" s="568"/>
      <c r="DJ321" s="568"/>
      <c r="DK321" s="568"/>
      <c r="DL321" s="568"/>
      <c r="DM321" s="568"/>
      <c r="DN321" s="568"/>
      <c r="DO321" s="568"/>
      <c r="DP321" s="568"/>
      <c r="DQ321" s="568"/>
      <c r="DR321" s="568"/>
      <c r="DS321" s="568"/>
      <c r="DT321" s="568"/>
      <c r="DU321" s="568"/>
      <c r="DV321" s="568"/>
      <c r="DW321" s="568"/>
      <c r="DX321" s="568"/>
      <c r="DY321" s="568"/>
      <c r="DZ321" s="568"/>
      <c r="EA321" s="568"/>
      <c r="EB321" s="568"/>
      <c r="EC321" s="568"/>
      <c r="ED321" s="568"/>
      <c r="EE321" s="568"/>
      <c r="EF321" s="568"/>
      <c r="EG321" s="568"/>
      <c r="EH321" s="568"/>
      <c r="EI321" s="568"/>
      <c r="EJ321" s="568"/>
      <c r="EK321" s="568"/>
      <c r="EL321" s="568"/>
      <c r="EM321" s="568"/>
      <c r="EN321" s="568"/>
      <c r="EO321" s="568"/>
      <c r="EP321" s="568"/>
      <c r="EQ321" s="568"/>
      <c r="ER321" s="568"/>
      <c r="ES321" s="568"/>
      <c r="ET321" s="568"/>
      <c r="EU321" s="568"/>
      <c r="EV321" s="568"/>
      <c r="EW321" s="568"/>
      <c r="EX321" s="568"/>
      <c r="EY321" s="568"/>
      <c r="EZ321" s="568"/>
      <c r="FA321" s="568"/>
      <c r="FB321" s="568"/>
      <c r="FC321" s="568"/>
      <c r="FD321" s="568"/>
      <c r="FE321" s="568"/>
      <c r="FF321" s="568"/>
      <c r="FG321" s="568"/>
      <c r="FH321" s="568"/>
      <c r="FI321" s="568"/>
      <c r="FJ321" s="568"/>
      <c r="FK321" s="568"/>
      <c r="FL321" s="568"/>
      <c r="FM321" s="568"/>
      <c r="FN321" s="568"/>
      <c r="FO321" s="568"/>
      <c r="FP321" s="568"/>
      <c r="FQ321" s="568"/>
      <c r="FR321" s="568"/>
      <c r="FS321" s="568"/>
      <c r="FT321" s="568"/>
      <c r="FU321" s="568"/>
      <c r="FV321" s="568"/>
      <c r="FW321" s="568"/>
      <c r="FX321" s="568"/>
      <c r="FY321" s="568"/>
      <c r="FZ321" s="568"/>
      <c r="GA321" s="568"/>
      <c r="GB321" s="568"/>
      <c r="GC321" s="568"/>
      <c r="GD321" s="568"/>
      <c r="GE321" s="568"/>
      <c r="GF321" s="568"/>
      <c r="GG321" s="568"/>
      <c r="GH321" s="568"/>
      <c r="GI321" s="568"/>
      <c r="GJ321" s="568"/>
      <c r="GK321" s="568"/>
      <c r="GL321" s="568"/>
      <c r="GM321" s="568"/>
      <c r="GN321" s="568"/>
      <c r="GO321" s="568"/>
      <c r="GP321" s="568"/>
      <c r="GQ321" s="568"/>
      <c r="GR321" s="568"/>
      <c r="GS321" s="568"/>
      <c r="GT321" s="568"/>
      <c r="GU321" s="568"/>
      <c r="GV321" s="568"/>
      <c r="GW321" s="568"/>
      <c r="GX321" s="568"/>
      <c r="GY321" s="568"/>
      <c r="GZ321" s="568"/>
      <c r="HA321" s="568"/>
      <c r="HB321" s="568"/>
      <c r="HC321" s="568"/>
      <c r="HD321" s="568"/>
      <c r="HE321" s="568"/>
      <c r="HF321" s="568"/>
      <c r="HG321" s="568"/>
      <c r="HH321" s="568"/>
      <c r="HI321" s="568"/>
      <c r="HJ321" s="568"/>
      <c r="HK321" s="568"/>
      <c r="HL321" s="568"/>
      <c r="HM321" s="568"/>
      <c r="HN321" s="568"/>
      <c r="HO321" s="568"/>
      <c r="HP321" s="568"/>
      <c r="HQ321" s="568"/>
      <c r="HR321" s="568"/>
      <c r="HS321" s="568"/>
      <c r="HT321" s="568"/>
      <c r="HU321" s="568"/>
    </row>
    <row r="322" spans="2:229" s="578" customFormat="1">
      <c r="B322" s="591"/>
      <c r="AL322" s="568"/>
      <c r="AM322" s="568"/>
      <c r="AN322" s="568"/>
      <c r="AO322" s="568"/>
      <c r="AP322" s="568"/>
      <c r="AQ322" s="568"/>
      <c r="AR322" s="568"/>
      <c r="AS322" s="568"/>
      <c r="AT322" s="568"/>
      <c r="AU322" s="568"/>
      <c r="AV322" s="568"/>
      <c r="AW322" s="568"/>
      <c r="AX322" s="568"/>
      <c r="AY322" s="568"/>
      <c r="AZ322" s="568"/>
      <c r="BA322" s="568"/>
      <c r="BB322" s="568"/>
      <c r="BC322" s="568"/>
      <c r="BD322" s="568"/>
      <c r="BE322" s="568"/>
      <c r="BF322" s="568"/>
      <c r="BG322" s="568"/>
      <c r="BH322" s="568"/>
      <c r="BI322" s="568"/>
      <c r="BJ322" s="568"/>
      <c r="BK322" s="568"/>
      <c r="BL322" s="568"/>
      <c r="BM322" s="568"/>
      <c r="BN322" s="568"/>
      <c r="BO322" s="568"/>
      <c r="BP322" s="568"/>
      <c r="BQ322" s="568"/>
      <c r="BR322" s="568"/>
      <c r="BS322" s="568"/>
      <c r="BT322" s="568"/>
      <c r="BU322" s="568"/>
      <c r="BV322" s="568"/>
      <c r="BW322" s="568"/>
      <c r="BX322" s="568"/>
      <c r="BY322" s="568"/>
      <c r="BZ322" s="568"/>
      <c r="CA322" s="568"/>
      <c r="CB322" s="568"/>
      <c r="CC322" s="568"/>
      <c r="CD322" s="568"/>
      <c r="CE322" s="568"/>
      <c r="CF322" s="568"/>
      <c r="CG322" s="568"/>
      <c r="CH322" s="568"/>
      <c r="CI322" s="568"/>
      <c r="CJ322" s="568"/>
      <c r="CK322" s="568"/>
      <c r="CL322" s="568"/>
      <c r="CM322" s="568"/>
      <c r="CN322" s="568"/>
      <c r="CO322" s="568"/>
      <c r="CP322" s="568"/>
      <c r="CQ322" s="568"/>
      <c r="CR322" s="568"/>
      <c r="CS322" s="568"/>
      <c r="CT322" s="568"/>
      <c r="CU322" s="568"/>
      <c r="CV322" s="568"/>
      <c r="CW322" s="568"/>
      <c r="CX322" s="568"/>
      <c r="CY322" s="568"/>
      <c r="CZ322" s="568"/>
      <c r="DA322" s="568"/>
      <c r="DB322" s="568"/>
      <c r="DC322" s="568"/>
      <c r="DD322" s="568"/>
      <c r="DE322" s="568"/>
      <c r="DF322" s="568"/>
      <c r="DG322" s="568"/>
      <c r="DH322" s="568"/>
      <c r="DI322" s="568"/>
      <c r="DJ322" s="568"/>
      <c r="DK322" s="568"/>
      <c r="DL322" s="568"/>
      <c r="DM322" s="568"/>
      <c r="DN322" s="568"/>
      <c r="DO322" s="568"/>
      <c r="DP322" s="568"/>
      <c r="DQ322" s="568"/>
      <c r="DR322" s="568"/>
      <c r="DS322" s="568"/>
      <c r="DT322" s="568"/>
      <c r="DU322" s="568"/>
      <c r="DV322" s="568"/>
      <c r="DW322" s="568"/>
      <c r="DX322" s="568"/>
      <c r="DY322" s="568"/>
      <c r="DZ322" s="568"/>
      <c r="EA322" s="568"/>
      <c r="EB322" s="568"/>
      <c r="EC322" s="568"/>
      <c r="ED322" s="568"/>
      <c r="EE322" s="568"/>
      <c r="EF322" s="568"/>
      <c r="EG322" s="568"/>
      <c r="EH322" s="568"/>
      <c r="EI322" s="568"/>
      <c r="EJ322" s="568"/>
      <c r="EK322" s="568"/>
      <c r="EL322" s="568"/>
      <c r="EM322" s="568"/>
      <c r="EN322" s="568"/>
      <c r="EO322" s="568"/>
      <c r="EP322" s="568"/>
      <c r="EQ322" s="568"/>
      <c r="ER322" s="568"/>
      <c r="ES322" s="568"/>
      <c r="ET322" s="568"/>
      <c r="EU322" s="568"/>
      <c r="EV322" s="568"/>
      <c r="EW322" s="568"/>
      <c r="EX322" s="568"/>
      <c r="EY322" s="568"/>
      <c r="EZ322" s="568"/>
      <c r="FA322" s="568"/>
      <c r="FB322" s="568"/>
      <c r="FC322" s="568"/>
      <c r="FD322" s="568"/>
      <c r="FE322" s="568"/>
      <c r="FF322" s="568"/>
      <c r="FG322" s="568"/>
      <c r="FH322" s="568"/>
      <c r="FI322" s="568"/>
      <c r="FJ322" s="568"/>
      <c r="FK322" s="568"/>
      <c r="FL322" s="568"/>
      <c r="FM322" s="568"/>
      <c r="FN322" s="568"/>
      <c r="FO322" s="568"/>
      <c r="FP322" s="568"/>
      <c r="FQ322" s="568"/>
      <c r="FR322" s="568"/>
      <c r="FS322" s="568"/>
      <c r="FT322" s="568"/>
      <c r="FU322" s="568"/>
      <c r="FV322" s="568"/>
      <c r="FW322" s="568"/>
      <c r="FX322" s="568"/>
      <c r="FY322" s="568"/>
      <c r="FZ322" s="568"/>
      <c r="GA322" s="568"/>
      <c r="GB322" s="568"/>
      <c r="GC322" s="568"/>
      <c r="GD322" s="568"/>
      <c r="GE322" s="568"/>
      <c r="GF322" s="568"/>
      <c r="GG322" s="568"/>
      <c r="GH322" s="568"/>
      <c r="GI322" s="568"/>
      <c r="GJ322" s="568"/>
      <c r="GK322" s="568"/>
      <c r="GL322" s="568"/>
      <c r="GM322" s="568"/>
      <c r="GN322" s="568"/>
      <c r="GO322" s="568"/>
      <c r="GP322" s="568"/>
      <c r="GQ322" s="568"/>
      <c r="GR322" s="568"/>
      <c r="GS322" s="568"/>
      <c r="GT322" s="568"/>
      <c r="GU322" s="568"/>
      <c r="GV322" s="568"/>
      <c r="GW322" s="568"/>
      <c r="GX322" s="568"/>
      <c r="GY322" s="568"/>
      <c r="GZ322" s="568"/>
      <c r="HA322" s="568"/>
      <c r="HB322" s="568"/>
      <c r="HC322" s="568"/>
      <c r="HD322" s="568"/>
      <c r="HE322" s="568"/>
      <c r="HF322" s="568"/>
      <c r="HG322" s="568"/>
      <c r="HH322" s="568"/>
      <c r="HI322" s="568"/>
      <c r="HJ322" s="568"/>
      <c r="HK322" s="568"/>
      <c r="HL322" s="568"/>
      <c r="HM322" s="568"/>
      <c r="HN322" s="568"/>
      <c r="HO322" s="568"/>
      <c r="HP322" s="568"/>
      <c r="HQ322" s="568"/>
      <c r="HR322" s="568"/>
      <c r="HS322" s="568"/>
      <c r="HT322" s="568"/>
      <c r="HU322" s="568"/>
    </row>
    <row r="323" spans="2:229" s="578" customFormat="1">
      <c r="B323" s="591"/>
      <c r="AL323" s="568"/>
      <c r="AM323" s="568"/>
      <c r="AN323" s="568"/>
      <c r="AO323" s="568"/>
      <c r="AP323" s="568"/>
      <c r="AQ323" s="568"/>
      <c r="AR323" s="568"/>
      <c r="AS323" s="568"/>
      <c r="AT323" s="568"/>
      <c r="AU323" s="568"/>
      <c r="AV323" s="568"/>
      <c r="AW323" s="568"/>
      <c r="AX323" s="568"/>
      <c r="AY323" s="568"/>
      <c r="AZ323" s="568"/>
      <c r="BA323" s="568"/>
      <c r="BB323" s="568"/>
      <c r="BC323" s="568"/>
      <c r="BD323" s="568"/>
      <c r="BE323" s="568"/>
      <c r="BF323" s="568"/>
      <c r="BG323" s="568"/>
      <c r="BH323" s="568"/>
      <c r="BI323" s="568"/>
      <c r="BJ323" s="568"/>
      <c r="BK323" s="568"/>
      <c r="BL323" s="568"/>
      <c r="BM323" s="568"/>
      <c r="BN323" s="568"/>
      <c r="BO323" s="568"/>
      <c r="BP323" s="568"/>
      <c r="BQ323" s="568"/>
      <c r="BR323" s="568"/>
      <c r="BS323" s="568"/>
      <c r="BT323" s="568"/>
      <c r="BU323" s="568"/>
      <c r="BV323" s="568"/>
      <c r="BW323" s="568"/>
      <c r="BX323" s="568"/>
      <c r="BY323" s="568"/>
      <c r="BZ323" s="568"/>
      <c r="CA323" s="568"/>
      <c r="CB323" s="568"/>
      <c r="CC323" s="568"/>
      <c r="CD323" s="568"/>
      <c r="CE323" s="568"/>
      <c r="CF323" s="568"/>
      <c r="CG323" s="568"/>
      <c r="CH323" s="568"/>
      <c r="CI323" s="568"/>
      <c r="CJ323" s="568"/>
      <c r="CK323" s="568"/>
      <c r="CL323" s="568"/>
      <c r="CM323" s="568"/>
      <c r="CN323" s="568"/>
      <c r="CO323" s="568"/>
      <c r="CP323" s="568"/>
      <c r="CQ323" s="568"/>
      <c r="CR323" s="568"/>
      <c r="CS323" s="568"/>
      <c r="CT323" s="568"/>
      <c r="CU323" s="568"/>
      <c r="CV323" s="568"/>
      <c r="CW323" s="568"/>
      <c r="CX323" s="568"/>
      <c r="CY323" s="568"/>
      <c r="CZ323" s="568"/>
      <c r="DA323" s="568"/>
      <c r="DB323" s="568"/>
      <c r="DC323" s="568"/>
      <c r="DD323" s="568"/>
      <c r="DE323" s="568"/>
      <c r="DF323" s="568"/>
      <c r="DG323" s="568"/>
      <c r="DH323" s="568"/>
      <c r="DI323" s="568"/>
      <c r="DJ323" s="568"/>
      <c r="DK323" s="568"/>
      <c r="DL323" s="568"/>
      <c r="DM323" s="568"/>
      <c r="DN323" s="568"/>
      <c r="DO323" s="568"/>
      <c r="DP323" s="568"/>
      <c r="DQ323" s="568"/>
      <c r="DR323" s="568"/>
      <c r="DS323" s="568"/>
      <c r="DT323" s="568"/>
      <c r="DU323" s="568"/>
      <c r="DV323" s="568"/>
      <c r="DW323" s="568"/>
      <c r="DX323" s="568"/>
      <c r="DY323" s="568"/>
      <c r="DZ323" s="568"/>
      <c r="EA323" s="568"/>
      <c r="EB323" s="568"/>
      <c r="EC323" s="568"/>
      <c r="ED323" s="568"/>
      <c r="EE323" s="568"/>
      <c r="EF323" s="568"/>
      <c r="EG323" s="568"/>
      <c r="EH323" s="568"/>
      <c r="EI323" s="568"/>
      <c r="EJ323" s="568"/>
      <c r="EK323" s="568"/>
      <c r="EL323" s="568"/>
      <c r="EM323" s="568"/>
      <c r="EN323" s="568"/>
      <c r="EO323" s="568"/>
      <c r="EP323" s="568"/>
      <c r="EQ323" s="568"/>
      <c r="ER323" s="568"/>
      <c r="ES323" s="568"/>
      <c r="ET323" s="568"/>
      <c r="EU323" s="568"/>
      <c r="EV323" s="568"/>
      <c r="EW323" s="568"/>
      <c r="EX323" s="568"/>
      <c r="EY323" s="568"/>
      <c r="EZ323" s="568"/>
      <c r="FA323" s="568"/>
      <c r="FB323" s="568"/>
      <c r="FC323" s="568"/>
      <c r="FD323" s="568"/>
      <c r="FE323" s="568"/>
      <c r="FF323" s="568"/>
      <c r="FG323" s="568"/>
      <c r="FH323" s="568"/>
      <c r="FI323" s="568"/>
      <c r="FJ323" s="568"/>
      <c r="FK323" s="568"/>
      <c r="FL323" s="568"/>
      <c r="FM323" s="568"/>
      <c r="FN323" s="568"/>
      <c r="FO323" s="568"/>
      <c r="FP323" s="568"/>
      <c r="FQ323" s="568"/>
      <c r="FR323" s="568"/>
      <c r="FS323" s="568"/>
      <c r="FT323" s="568"/>
      <c r="FU323" s="568"/>
      <c r="FV323" s="568"/>
      <c r="FW323" s="568"/>
      <c r="FX323" s="568"/>
      <c r="FY323" s="568"/>
      <c r="FZ323" s="568"/>
      <c r="GA323" s="568"/>
      <c r="GB323" s="568"/>
      <c r="GC323" s="568"/>
      <c r="GD323" s="568"/>
      <c r="GE323" s="568"/>
      <c r="GF323" s="568"/>
      <c r="GG323" s="568"/>
      <c r="GH323" s="568"/>
      <c r="GI323" s="568"/>
      <c r="GJ323" s="568"/>
      <c r="GK323" s="568"/>
      <c r="GL323" s="568"/>
      <c r="GM323" s="568"/>
      <c r="GN323" s="568"/>
      <c r="GO323" s="568"/>
      <c r="GP323" s="568"/>
      <c r="GQ323" s="568"/>
      <c r="GR323" s="568"/>
      <c r="GS323" s="568"/>
      <c r="GT323" s="568"/>
      <c r="GU323" s="568"/>
      <c r="GV323" s="568"/>
      <c r="GW323" s="568"/>
      <c r="GX323" s="568"/>
      <c r="GY323" s="568"/>
      <c r="GZ323" s="568"/>
      <c r="HA323" s="568"/>
      <c r="HB323" s="568"/>
      <c r="HC323" s="568"/>
      <c r="HD323" s="568"/>
      <c r="HE323" s="568"/>
      <c r="HF323" s="568"/>
      <c r="HG323" s="568"/>
      <c r="HH323" s="568"/>
      <c r="HI323" s="568"/>
      <c r="HJ323" s="568"/>
      <c r="HK323" s="568"/>
      <c r="HL323" s="568"/>
      <c r="HM323" s="568"/>
      <c r="HN323" s="568"/>
      <c r="HO323" s="568"/>
      <c r="HP323" s="568"/>
      <c r="HQ323" s="568"/>
      <c r="HR323" s="568"/>
      <c r="HS323" s="568"/>
      <c r="HT323" s="568"/>
      <c r="HU323" s="568"/>
    </row>
    <row r="324" spans="2:229" s="578" customFormat="1">
      <c r="B324" s="591"/>
      <c r="AL324" s="568"/>
      <c r="AM324" s="568"/>
      <c r="AN324" s="568"/>
      <c r="AO324" s="568"/>
      <c r="AP324" s="568"/>
      <c r="AQ324" s="568"/>
      <c r="AR324" s="568"/>
      <c r="AS324" s="568"/>
      <c r="AT324" s="568"/>
      <c r="AU324" s="568"/>
      <c r="AV324" s="568"/>
      <c r="AW324" s="568"/>
      <c r="AX324" s="568"/>
      <c r="AY324" s="568"/>
      <c r="AZ324" s="568"/>
      <c r="BA324" s="568"/>
      <c r="BB324" s="568"/>
      <c r="BC324" s="568"/>
      <c r="BD324" s="568"/>
      <c r="BE324" s="568"/>
      <c r="BF324" s="568"/>
      <c r="BG324" s="568"/>
      <c r="BH324" s="568"/>
      <c r="BI324" s="568"/>
      <c r="BJ324" s="568"/>
      <c r="BK324" s="568"/>
      <c r="BL324" s="568"/>
      <c r="BM324" s="568"/>
      <c r="BN324" s="568"/>
      <c r="BO324" s="568"/>
      <c r="BP324" s="568"/>
      <c r="BQ324" s="568"/>
      <c r="BR324" s="568"/>
      <c r="BS324" s="568"/>
      <c r="BT324" s="568"/>
      <c r="BU324" s="568"/>
      <c r="BV324" s="568"/>
      <c r="BW324" s="568"/>
      <c r="BX324" s="568"/>
      <c r="BY324" s="568"/>
      <c r="BZ324" s="568"/>
      <c r="CA324" s="568"/>
      <c r="CB324" s="568"/>
      <c r="CC324" s="568"/>
      <c r="CD324" s="568"/>
      <c r="CE324" s="568"/>
      <c r="CF324" s="568"/>
      <c r="CG324" s="568"/>
      <c r="CH324" s="568"/>
      <c r="CI324" s="568"/>
      <c r="CJ324" s="568"/>
      <c r="CK324" s="568"/>
      <c r="CL324" s="568"/>
      <c r="CM324" s="568"/>
      <c r="CN324" s="568"/>
      <c r="CO324" s="568"/>
      <c r="CP324" s="568"/>
      <c r="CQ324" s="568"/>
      <c r="CR324" s="568"/>
      <c r="CS324" s="568"/>
      <c r="CT324" s="568"/>
      <c r="CU324" s="568"/>
      <c r="CV324" s="568"/>
      <c r="CW324" s="568"/>
      <c r="CX324" s="568"/>
      <c r="CY324" s="568"/>
      <c r="CZ324" s="568"/>
      <c r="DA324" s="568"/>
      <c r="DB324" s="568"/>
      <c r="DC324" s="568"/>
      <c r="DD324" s="568"/>
      <c r="DE324" s="568"/>
      <c r="DF324" s="568"/>
      <c r="DG324" s="568"/>
      <c r="DH324" s="568"/>
      <c r="DI324" s="568"/>
      <c r="DJ324" s="568"/>
      <c r="DK324" s="568"/>
      <c r="DL324" s="568"/>
      <c r="DM324" s="568"/>
      <c r="DN324" s="568"/>
      <c r="DO324" s="568"/>
      <c r="DP324" s="568"/>
      <c r="DQ324" s="568"/>
      <c r="DR324" s="568"/>
      <c r="DS324" s="568"/>
      <c r="DT324" s="568"/>
      <c r="DU324" s="568"/>
      <c r="DV324" s="568"/>
      <c r="DW324" s="568"/>
      <c r="DX324" s="568"/>
      <c r="DY324" s="568"/>
      <c r="DZ324" s="568"/>
      <c r="EA324" s="568"/>
      <c r="EB324" s="568"/>
      <c r="EC324" s="568"/>
      <c r="ED324" s="568"/>
      <c r="EE324" s="568"/>
      <c r="EF324" s="568"/>
      <c r="EG324" s="568"/>
      <c r="EH324" s="568"/>
      <c r="EI324" s="568"/>
      <c r="EJ324" s="568"/>
      <c r="EK324" s="568"/>
      <c r="EL324" s="568"/>
      <c r="EM324" s="568"/>
      <c r="EN324" s="568"/>
      <c r="EO324" s="568"/>
      <c r="EP324" s="568"/>
      <c r="EQ324" s="568"/>
      <c r="ER324" s="568"/>
      <c r="ES324" s="568"/>
      <c r="ET324" s="568"/>
      <c r="EU324" s="568"/>
      <c r="EV324" s="568"/>
      <c r="EW324" s="568"/>
      <c r="EX324" s="568"/>
      <c r="EY324" s="568"/>
      <c r="EZ324" s="568"/>
      <c r="FA324" s="568"/>
      <c r="FB324" s="568"/>
      <c r="FC324" s="568"/>
      <c r="FD324" s="568"/>
      <c r="FE324" s="568"/>
      <c r="FF324" s="568"/>
      <c r="FG324" s="568"/>
      <c r="FH324" s="568"/>
      <c r="FI324" s="568"/>
      <c r="FJ324" s="568"/>
      <c r="FK324" s="568"/>
      <c r="FL324" s="568"/>
      <c r="FM324" s="568"/>
      <c r="FN324" s="568"/>
      <c r="FO324" s="568"/>
      <c r="FP324" s="568"/>
      <c r="FQ324" s="568"/>
      <c r="FR324" s="568"/>
      <c r="FS324" s="568"/>
      <c r="FT324" s="568"/>
      <c r="FU324" s="568"/>
      <c r="FV324" s="568"/>
      <c r="FW324" s="568"/>
      <c r="FX324" s="568"/>
      <c r="FY324" s="568"/>
      <c r="FZ324" s="568"/>
      <c r="GA324" s="568"/>
      <c r="GB324" s="568"/>
      <c r="GC324" s="568"/>
      <c r="GD324" s="568"/>
      <c r="GE324" s="568"/>
      <c r="GF324" s="568"/>
      <c r="GG324" s="568"/>
      <c r="GH324" s="568"/>
      <c r="GI324" s="568"/>
      <c r="GJ324" s="568"/>
      <c r="GK324" s="568"/>
      <c r="GL324" s="568"/>
      <c r="GM324" s="568"/>
      <c r="GN324" s="568"/>
      <c r="GO324" s="568"/>
      <c r="GP324" s="568"/>
      <c r="GQ324" s="568"/>
      <c r="GR324" s="568"/>
      <c r="GS324" s="568"/>
      <c r="GT324" s="568"/>
      <c r="GU324" s="568"/>
      <c r="GV324" s="568"/>
      <c r="GW324" s="568"/>
      <c r="GX324" s="568"/>
      <c r="GY324" s="568"/>
      <c r="GZ324" s="568"/>
      <c r="HA324" s="568"/>
      <c r="HB324" s="568"/>
      <c r="HC324" s="568"/>
      <c r="HD324" s="568"/>
      <c r="HE324" s="568"/>
      <c r="HF324" s="568"/>
      <c r="HG324" s="568"/>
      <c r="HH324" s="568"/>
      <c r="HI324" s="568"/>
      <c r="HJ324" s="568"/>
      <c r="HK324" s="568"/>
      <c r="HL324" s="568"/>
      <c r="HM324" s="568"/>
      <c r="HN324" s="568"/>
      <c r="HO324" s="568"/>
      <c r="HP324" s="568"/>
      <c r="HQ324" s="568"/>
      <c r="HR324" s="568"/>
      <c r="HS324" s="568"/>
      <c r="HT324" s="568"/>
      <c r="HU324" s="568"/>
    </row>
    <row r="325" spans="2:229" s="578" customFormat="1">
      <c r="B325" s="591"/>
      <c r="AL325" s="568"/>
      <c r="AM325" s="568"/>
      <c r="AN325" s="568"/>
      <c r="AO325" s="568"/>
      <c r="AP325" s="568"/>
      <c r="AQ325" s="568"/>
      <c r="AR325" s="568"/>
      <c r="AS325" s="568"/>
      <c r="AT325" s="568"/>
      <c r="AU325" s="568"/>
      <c r="AV325" s="568"/>
      <c r="AW325" s="568"/>
      <c r="AX325" s="568"/>
      <c r="AY325" s="568"/>
      <c r="AZ325" s="568"/>
      <c r="BA325" s="568"/>
      <c r="BB325" s="568"/>
      <c r="BC325" s="568"/>
      <c r="BD325" s="568"/>
      <c r="BE325" s="568"/>
      <c r="BF325" s="568"/>
      <c r="BG325" s="568"/>
      <c r="BH325" s="568"/>
      <c r="BI325" s="568"/>
      <c r="BJ325" s="568"/>
      <c r="BK325" s="568"/>
      <c r="BL325" s="568"/>
      <c r="BM325" s="568"/>
      <c r="BN325" s="568"/>
      <c r="BO325" s="568"/>
      <c r="BP325" s="568"/>
      <c r="BQ325" s="568"/>
      <c r="BR325" s="568"/>
      <c r="BS325" s="568"/>
      <c r="BT325" s="568"/>
      <c r="BU325" s="568"/>
      <c r="BV325" s="568"/>
      <c r="BW325" s="568"/>
      <c r="BX325" s="568"/>
      <c r="BY325" s="568"/>
      <c r="BZ325" s="568"/>
      <c r="CA325" s="568"/>
      <c r="CB325" s="568"/>
      <c r="CC325" s="568"/>
      <c r="CD325" s="568"/>
      <c r="CE325" s="568"/>
      <c r="CF325" s="568"/>
      <c r="CG325" s="568"/>
      <c r="CH325" s="568"/>
      <c r="CI325" s="568"/>
      <c r="CJ325" s="568"/>
      <c r="CK325" s="568"/>
      <c r="CL325" s="568"/>
      <c r="CM325" s="568"/>
      <c r="CN325" s="568"/>
      <c r="CO325" s="568"/>
      <c r="CP325" s="568"/>
      <c r="CQ325" s="568"/>
      <c r="CR325" s="568"/>
      <c r="CS325" s="568"/>
      <c r="CT325" s="568"/>
      <c r="CU325" s="568"/>
      <c r="CV325" s="568"/>
      <c r="CW325" s="568"/>
      <c r="CX325" s="568"/>
      <c r="CY325" s="568"/>
      <c r="CZ325" s="568"/>
      <c r="DA325" s="568"/>
      <c r="DB325" s="568"/>
      <c r="DC325" s="568"/>
      <c r="DD325" s="568"/>
      <c r="DE325" s="568"/>
      <c r="DF325" s="568"/>
      <c r="DG325" s="568"/>
      <c r="DH325" s="568"/>
      <c r="DI325" s="568"/>
      <c r="DJ325" s="568"/>
      <c r="DK325" s="568"/>
      <c r="DL325" s="568"/>
      <c r="DM325" s="568"/>
      <c r="DN325" s="568"/>
      <c r="DO325" s="568"/>
      <c r="DP325" s="568"/>
      <c r="DQ325" s="568"/>
      <c r="DR325" s="568"/>
      <c r="DS325" s="568"/>
      <c r="DT325" s="568"/>
      <c r="DU325" s="568"/>
      <c r="DV325" s="568"/>
      <c r="DW325" s="568"/>
      <c r="DX325" s="568"/>
      <c r="DY325" s="568"/>
      <c r="DZ325" s="568"/>
      <c r="EA325" s="568"/>
      <c r="EB325" s="568"/>
      <c r="EC325" s="568"/>
      <c r="ED325" s="568"/>
      <c r="EE325" s="568"/>
      <c r="EF325" s="568"/>
      <c r="EG325" s="568"/>
      <c r="EH325" s="568"/>
      <c r="EI325" s="568"/>
      <c r="EJ325" s="568"/>
      <c r="EK325" s="568"/>
      <c r="EL325" s="568"/>
      <c r="EM325" s="568"/>
      <c r="EN325" s="568"/>
      <c r="EO325" s="568"/>
      <c r="EP325" s="568"/>
      <c r="EQ325" s="568"/>
      <c r="ER325" s="568"/>
      <c r="ES325" s="568"/>
      <c r="ET325" s="568"/>
      <c r="EU325" s="568"/>
      <c r="EV325" s="568"/>
      <c r="EW325" s="568"/>
      <c r="EX325" s="568"/>
      <c r="EY325" s="568"/>
      <c r="EZ325" s="568"/>
      <c r="FA325" s="568"/>
      <c r="FB325" s="568"/>
      <c r="FC325" s="568"/>
      <c r="FD325" s="568"/>
      <c r="FE325" s="568"/>
      <c r="FF325" s="568"/>
      <c r="FG325" s="568"/>
      <c r="FH325" s="568"/>
      <c r="FI325" s="568"/>
      <c r="FJ325" s="568"/>
      <c r="FK325" s="568"/>
      <c r="FL325" s="568"/>
      <c r="FM325" s="568"/>
      <c r="FN325" s="568"/>
      <c r="FO325" s="568"/>
      <c r="FP325" s="568"/>
      <c r="FQ325" s="568"/>
      <c r="FR325" s="568"/>
      <c r="FS325" s="568"/>
      <c r="FT325" s="568"/>
      <c r="FU325" s="568"/>
      <c r="FV325" s="568"/>
      <c r="FW325" s="568"/>
      <c r="FX325" s="568"/>
      <c r="FY325" s="568"/>
      <c r="FZ325" s="568"/>
      <c r="GA325" s="568"/>
      <c r="GB325" s="568"/>
      <c r="GC325" s="568"/>
      <c r="GD325" s="568"/>
      <c r="GE325" s="568"/>
      <c r="GF325" s="568"/>
      <c r="GG325" s="568"/>
      <c r="GH325" s="568"/>
      <c r="GI325" s="568"/>
      <c r="GJ325" s="568"/>
      <c r="GK325" s="568"/>
      <c r="GL325" s="568"/>
      <c r="GM325" s="568"/>
      <c r="GN325" s="568"/>
      <c r="GO325" s="568"/>
      <c r="GP325" s="568"/>
      <c r="GQ325" s="568"/>
      <c r="GR325" s="568"/>
      <c r="GS325" s="568"/>
      <c r="GT325" s="568"/>
      <c r="GU325" s="568"/>
      <c r="GV325" s="568"/>
      <c r="GW325" s="568"/>
      <c r="GX325" s="568"/>
      <c r="GY325" s="568"/>
      <c r="GZ325" s="568"/>
      <c r="HA325" s="568"/>
      <c r="HB325" s="568"/>
      <c r="HC325" s="568"/>
      <c r="HD325" s="568"/>
      <c r="HE325" s="568"/>
      <c r="HF325" s="568"/>
      <c r="HG325" s="568"/>
      <c r="HH325" s="568"/>
      <c r="HI325" s="568"/>
      <c r="HJ325" s="568"/>
      <c r="HK325" s="568"/>
      <c r="HL325" s="568"/>
      <c r="HM325" s="568"/>
      <c r="HN325" s="568"/>
      <c r="HO325" s="568"/>
      <c r="HP325" s="568"/>
      <c r="HQ325" s="568"/>
      <c r="HR325" s="568"/>
      <c r="HS325" s="568"/>
      <c r="HT325" s="568"/>
      <c r="HU325" s="568"/>
    </row>
    <row r="326" spans="2:229" s="578" customFormat="1">
      <c r="B326" s="591"/>
      <c r="AL326" s="568"/>
      <c r="AM326" s="568"/>
      <c r="AN326" s="568"/>
      <c r="AO326" s="568"/>
      <c r="AP326" s="568"/>
      <c r="AQ326" s="568"/>
      <c r="AR326" s="568"/>
      <c r="AS326" s="568"/>
      <c r="AT326" s="568"/>
      <c r="AU326" s="568"/>
      <c r="AV326" s="568"/>
      <c r="AW326" s="568"/>
      <c r="AX326" s="568"/>
      <c r="AY326" s="568"/>
      <c r="AZ326" s="568"/>
      <c r="BA326" s="568"/>
      <c r="BB326" s="568"/>
      <c r="BC326" s="568"/>
      <c r="BD326" s="568"/>
      <c r="BE326" s="568"/>
      <c r="BF326" s="568"/>
      <c r="BG326" s="568"/>
      <c r="BH326" s="568"/>
      <c r="BI326" s="568"/>
      <c r="BJ326" s="568"/>
      <c r="BK326" s="568"/>
      <c r="BL326" s="568"/>
      <c r="BM326" s="568"/>
      <c r="BN326" s="568"/>
      <c r="BO326" s="568"/>
      <c r="BP326" s="568"/>
      <c r="BQ326" s="568"/>
      <c r="BR326" s="568"/>
      <c r="BS326" s="568"/>
      <c r="BT326" s="568"/>
      <c r="BU326" s="568"/>
      <c r="BV326" s="568"/>
      <c r="BW326" s="568"/>
      <c r="BX326" s="568"/>
      <c r="BY326" s="568"/>
      <c r="BZ326" s="568"/>
      <c r="CA326" s="568"/>
      <c r="CB326" s="568"/>
      <c r="CC326" s="568"/>
      <c r="CD326" s="568"/>
      <c r="CE326" s="568"/>
      <c r="CF326" s="568"/>
      <c r="CG326" s="568"/>
      <c r="CH326" s="568"/>
      <c r="CI326" s="568"/>
      <c r="CJ326" s="568"/>
      <c r="CK326" s="568"/>
      <c r="CL326" s="568"/>
      <c r="CM326" s="568"/>
      <c r="CN326" s="568"/>
      <c r="CO326" s="568"/>
      <c r="CP326" s="568"/>
      <c r="CQ326" s="568"/>
      <c r="CR326" s="568"/>
      <c r="CS326" s="568"/>
      <c r="CT326" s="568"/>
      <c r="CU326" s="568"/>
      <c r="CV326" s="568"/>
      <c r="CW326" s="568"/>
      <c r="CX326" s="568"/>
      <c r="CY326" s="568"/>
      <c r="CZ326" s="568"/>
      <c r="DA326" s="568"/>
      <c r="DB326" s="568"/>
      <c r="DC326" s="568"/>
      <c r="DD326" s="568"/>
      <c r="DE326" s="568"/>
      <c r="DF326" s="568"/>
      <c r="DG326" s="568"/>
      <c r="DH326" s="568"/>
      <c r="DI326" s="568"/>
      <c r="DJ326" s="568"/>
      <c r="DK326" s="568"/>
      <c r="DL326" s="568"/>
      <c r="DM326" s="568"/>
      <c r="DN326" s="568"/>
      <c r="DO326" s="568"/>
      <c r="DP326" s="568"/>
      <c r="DQ326" s="568"/>
      <c r="DR326" s="568"/>
      <c r="DS326" s="568"/>
      <c r="DT326" s="568"/>
      <c r="DU326" s="568"/>
      <c r="DV326" s="568"/>
      <c r="DW326" s="568"/>
      <c r="DX326" s="568"/>
      <c r="DY326" s="568"/>
      <c r="DZ326" s="568"/>
      <c r="EA326" s="568"/>
      <c r="EB326" s="568"/>
      <c r="EC326" s="568"/>
      <c r="ED326" s="568"/>
      <c r="EE326" s="568"/>
      <c r="EF326" s="568"/>
      <c r="EG326" s="568"/>
      <c r="EH326" s="568"/>
      <c r="EI326" s="568"/>
      <c r="EJ326" s="568"/>
      <c r="EK326" s="568"/>
      <c r="EL326" s="568"/>
      <c r="EM326" s="568"/>
      <c r="EN326" s="568"/>
      <c r="EO326" s="568"/>
      <c r="EP326" s="568"/>
      <c r="EQ326" s="568"/>
      <c r="ER326" s="568"/>
      <c r="ES326" s="568"/>
      <c r="ET326" s="568"/>
      <c r="EU326" s="568"/>
      <c r="EV326" s="568"/>
      <c r="EW326" s="568"/>
      <c r="EX326" s="568"/>
      <c r="EY326" s="568"/>
      <c r="EZ326" s="568"/>
      <c r="FA326" s="568"/>
      <c r="FB326" s="568"/>
      <c r="FC326" s="568"/>
      <c r="FD326" s="568"/>
      <c r="FE326" s="568"/>
      <c r="FF326" s="568"/>
      <c r="FG326" s="568"/>
      <c r="FH326" s="568"/>
      <c r="FI326" s="568"/>
      <c r="FJ326" s="568"/>
      <c r="FK326" s="568"/>
      <c r="FL326" s="568"/>
      <c r="FM326" s="568"/>
      <c r="FN326" s="568"/>
      <c r="FO326" s="568"/>
      <c r="FP326" s="568"/>
      <c r="FQ326" s="568"/>
      <c r="FR326" s="568"/>
      <c r="FS326" s="568"/>
      <c r="FT326" s="568"/>
      <c r="FU326" s="568"/>
      <c r="FV326" s="568"/>
      <c r="FW326" s="568"/>
      <c r="FX326" s="568"/>
      <c r="FY326" s="568"/>
      <c r="FZ326" s="568"/>
      <c r="GA326" s="568"/>
      <c r="GB326" s="568"/>
      <c r="GC326" s="568"/>
      <c r="GD326" s="568"/>
      <c r="GE326" s="568"/>
      <c r="GF326" s="568"/>
      <c r="GG326" s="568"/>
      <c r="GH326" s="568"/>
      <c r="GI326" s="568"/>
      <c r="GJ326" s="568"/>
      <c r="GK326" s="568"/>
      <c r="GL326" s="568"/>
      <c r="GM326" s="568"/>
      <c r="GN326" s="568"/>
      <c r="GO326" s="568"/>
      <c r="GP326" s="568"/>
      <c r="GQ326" s="568"/>
      <c r="GR326" s="568"/>
      <c r="GS326" s="568"/>
      <c r="GT326" s="568"/>
      <c r="GU326" s="568"/>
      <c r="GV326" s="568"/>
      <c r="GW326" s="568"/>
      <c r="GX326" s="568"/>
      <c r="GY326" s="568"/>
      <c r="GZ326" s="568"/>
      <c r="HA326" s="568"/>
      <c r="HB326" s="568"/>
      <c r="HC326" s="568"/>
      <c r="HD326" s="568"/>
      <c r="HE326" s="568"/>
      <c r="HF326" s="568"/>
      <c r="HG326" s="568"/>
      <c r="HH326" s="568"/>
      <c r="HI326" s="568"/>
      <c r="HJ326" s="568"/>
      <c r="HK326" s="568"/>
      <c r="HL326" s="568"/>
      <c r="HM326" s="568"/>
      <c r="HN326" s="568"/>
      <c r="HO326" s="568"/>
      <c r="HP326" s="568"/>
      <c r="HQ326" s="568"/>
      <c r="HR326" s="568"/>
      <c r="HS326" s="568"/>
      <c r="HT326" s="568"/>
      <c r="HU326" s="568"/>
    </row>
    <row r="327" spans="2:229" s="578" customFormat="1">
      <c r="B327" s="591"/>
      <c r="AL327" s="568"/>
      <c r="AM327" s="568"/>
      <c r="AN327" s="568"/>
      <c r="AO327" s="568"/>
      <c r="AP327" s="568"/>
      <c r="AQ327" s="568"/>
      <c r="AR327" s="568"/>
      <c r="AS327" s="568"/>
      <c r="AT327" s="568"/>
      <c r="AU327" s="568"/>
      <c r="AV327" s="568"/>
      <c r="AW327" s="568"/>
      <c r="AX327" s="568"/>
      <c r="AY327" s="568"/>
      <c r="AZ327" s="568"/>
      <c r="BA327" s="568"/>
      <c r="BB327" s="568"/>
      <c r="BC327" s="568"/>
      <c r="BD327" s="568"/>
      <c r="BE327" s="568"/>
      <c r="BF327" s="568"/>
      <c r="BG327" s="568"/>
      <c r="BH327" s="568"/>
      <c r="BI327" s="568"/>
      <c r="BJ327" s="568"/>
      <c r="BK327" s="568"/>
      <c r="BL327" s="568"/>
      <c r="BM327" s="568"/>
      <c r="BN327" s="568"/>
      <c r="BO327" s="568"/>
      <c r="BP327" s="568"/>
      <c r="BQ327" s="568"/>
      <c r="BR327" s="568"/>
      <c r="BS327" s="568"/>
      <c r="BT327" s="568"/>
      <c r="BU327" s="568"/>
      <c r="BV327" s="568"/>
      <c r="BW327" s="568"/>
      <c r="BX327" s="568"/>
      <c r="BY327" s="568"/>
      <c r="BZ327" s="568"/>
      <c r="CA327" s="568"/>
      <c r="CB327" s="568"/>
      <c r="CC327" s="568"/>
      <c r="CD327" s="568"/>
      <c r="CE327" s="568"/>
      <c r="CF327" s="568"/>
      <c r="CG327" s="568"/>
      <c r="CH327" s="568"/>
      <c r="CI327" s="568"/>
      <c r="CJ327" s="568"/>
      <c r="CK327" s="568"/>
      <c r="CL327" s="568"/>
      <c r="CM327" s="568"/>
      <c r="CN327" s="568"/>
      <c r="CO327" s="568"/>
      <c r="CP327" s="568"/>
      <c r="CQ327" s="568"/>
      <c r="CR327" s="568"/>
      <c r="CS327" s="568"/>
      <c r="CT327" s="568"/>
      <c r="CU327" s="568"/>
      <c r="CV327" s="568"/>
      <c r="CW327" s="568"/>
      <c r="CX327" s="568"/>
      <c r="CY327" s="568"/>
      <c r="CZ327" s="568"/>
      <c r="DA327" s="568"/>
      <c r="DB327" s="568"/>
      <c r="DC327" s="568"/>
      <c r="DD327" s="568"/>
      <c r="DE327" s="568"/>
      <c r="DF327" s="568"/>
      <c r="DG327" s="568"/>
      <c r="DH327" s="568"/>
      <c r="DI327" s="568"/>
      <c r="DJ327" s="568"/>
      <c r="DK327" s="568"/>
      <c r="DL327" s="568"/>
      <c r="DM327" s="568"/>
      <c r="DN327" s="568"/>
      <c r="DO327" s="568"/>
      <c r="DP327" s="568"/>
      <c r="DQ327" s="568"/>
      <c r="DR327" s="568"/>
      <c r="DS327" s="568"/>
      <c r="DT327" s="568"/>
      <c r="DU327" s="568"/>
      <c r="DV327" s="568"/>
      <c r="DW327" s="568"/>
      <c r="DX327" s="568"/>
      <c r="DY327" s="568"/>
      <c r="DZ327" s="568"/>
      <c r="EA327" s="568"/>
      <c r="EB327" s="568"/>
      <c r="EC327" s="568"/>
      <c r="ED327" s="568"/>
      <c r="EE327" s="568"/>
      <c r="EF327" s="568"/>
      <c r="EG327" s="568"/>
      <c r="EH327" s="568"/>
      <c r="EI327" s="568"/>
      <c r="EJ327" s="568"/>
      <c r="EK327" s="568"/>
      <c r="EL327" s="568"/>
      <c r="EM327" s="568"/>
      <c r="EN327" s="568"/>
      <c r="EO327" s="568"/>
      <c r="EP327" s="568"/>
      <c r="EQ327" s="568"/>
      <c r="ER327" s="568"/>
      <c r="ES327" s="568"/>
      <c r="ET327" s="568"/>
      <c r="EU327" s="568"/>
      <c r="EV327" s="568"/>
      <c r="EW327" s="568"/>
      <c r="EX327" s="568"/>
      <c r="EY327" s="568"/>
      <c r="EZ327" s="568"/>
      <c r="FA327" s="568"/>
      <c r="FB327" s="568"/>
      <c r="FC327" s="568"/>
      <c r="FD327" s="568"/>
      <c r="FE327" s="568"/>
      <c r="FF327" s="568"/>
      <c r="FG327" s="568"/>
      <c r="FH327" s="568"/>
      <c r="FI327" s="568"/>
      <c r="FJ327" s="568"/>
      <c r="FK327" s="568"/>
      <c r="FL327" s="568"/>
      <c r="FM327" s="568"/>
      <c r="FN327" s="568"/>
      <c r="FO327" s="568"/>
      <c r="FP327" s="568"/>
      <c r="FQ327" s="568"/>
      <c r="FR327" s="568"/>
      <c r="FS327" s="568"/>
      <c r="FT327" s="568"/>
      <c r="FU327" s="568"/>
      <c r="FV327" s="568"/>
      <c r="FW327" s="568"/>
      <c r="FX327" s="568"/>
      <c r="FY327" s="568"/>
      <c r="FZ327" s="568"/>
      <c r="GA327" s="568"/>
      <c r="GB327" s="568"/>
      <c r="GC327" s="568"/>
      <c r="GD327" s="568"/>
      <c r="GE327" s="568"/>
      <c r="GF327" s="568"/>
      <c r="GG327" s="568"/>
      <c r="GH327" s="568"/>
      <c r="GI327" s="568"/>
      <c r="GJ327" s="568"/>
      <c r="GK327" s="568"/>
      <c r="GL327" s="568"/>
      <c r="GM327" s="568"/>
      <c r="GN327" s="568"/>
      <c r="GO327" s="568"/>
      <c r="GP327" s="568"/>
      <c r="GQ327" s="568"/>
      <c r="GR327" s="568"/>
      <c r="GS327" s="568"/>
      <c r="GT327" s="568"/>
      <c r="GU327" s="568"/>
      <c r="GV327" s="568"/>
      <c r="GW327" s="568"/>
      <c r="GX327" s="568"/>
      <c r="GY327" s="568"/>
      <c r="GZ327" s="568"/>
      <c r="HA327" s="568"/>
      <c r="HB327" s="568"/>
      <c r="HC327" s="568"/>
      <c r="HD327" s="568"/>
      <c r="HE327" s="568"/>
      <c r="HF327" s="568"/>
      <c r="HG327" s="568"/>
      <c r="HH327" s="568"/>
      <c r="HI327" s="568"/>
      <c r="HJ327" s="568"/>
      <c r="HK327" s="568"/>
      <c r="HL327" s="568"/>
      <c r="HM327" s="568"/>
      <c r="HN327" s="568"/>
      <c r="HO327" s="568"/>
      <c r="HP327" s="568"/>
      <c r="HQ327" s="568"/>
      <c r="HR327" s="568"/>
      <c r="HS327" s="568"/>
      <c r="HT327" s="568"/>
      <c r="HU327" s="568"/>
    </row>
    <row r="328" spans="2:229" s="578" customFormat="1">
      <c r="B328" s="591"/>
      <c r="AL328" s="568"/>
      <c r="AM328" s="568"/>
      <c r="AN328" s="568"/>
      <c r="AO328" s="568"/>
      <c r="AP328" s="568"/>
      <c r="AQ328" s="568"/>
      <c r="AR328" s="568"/>
      <c r="AS328" s="568"/>
      <c r="AT328" s="568"/>
      <c r="AU328" s="568"/>
      <c r="AV328" s="568"/>
      <c r="AW328" s="568"/>
      <c r="AX328" s="568"/>
      <c r="AY328" s="568"/>
      <c r="AZ328" s="568"/>
      <c r="BA328" s="568"/>
      <c r="BB328" s="568"/>
      <c r="BC328" s="568"/>
      <c r="BD328" s="568"/>
      <c r="BE328" s="568"/>
      <c r="BF328" s="568"/>
      <c r="BG328" s="568"/>
      <c r="BH328" s="568"/>
      <c r="BI328" s="568"/>
      <c r="BJ328" s="568"/>
      <c r="BK328" s="568"/>
      <c r="BL328" s="568"/>
      <c r="BM328" s="568"/>
      <c r="BN328" s="568"/>
      <c r="BO328" s="568"/>
      <c r="BP328" s="568"/>
      <c r="BQ328" s="568"/>
      <c r="BR328" s="568"/>
      <c r="BS328" s="568"/>
      <c r="BT328" s="568"/>
      <c r="BU328" s="568"/>
      <c r="BV328" s="568"/>
      <c r="BW328" s="568"/>
      <c r="BX328" s="568"/>
      <c r="BY328" s="568"/>
      <c r="BZ328" s="568"/>
      <c r="CA328" s="568"/>
      <c r="CB328" s="568"/>
      <c r="CC328" s="568"/>
      <c r="CD328" s="568"/>
      <c r="CE328" s="568"/>
      <c r="CF328" s="568"/>
      <c r="CG328" s="568"/>
      <c r="CH328" s="568"/>
      <c r="CI328" s="568"/>
      <c r="CJ328" s="568"/>
      <c r="CK328" s="568"/>
      <c r="CL328" s="568"/>
      <c r="CM328" s="568"/>
      <c r="CN328" s="568"/>
      <c r="CO328" s="568"/>
      <c r="CP328" s="568"/>
      <c r="CQ328" s="568"/>
      <c r="CR328" s="568"/>
      <c r="CS328" s="568"/>
      <c r="CT328" s="568"/>
      <c r="CU328" s="568"/>
      <c r="CV328" s="568"/>
      <c r="CW328" s="568"/>
      <c r="CX328" s="568"/>
      <c r="CY328" s="568"/>
      <c r="CZ328" s="568"/>
      <c r="DA328" s="568"/>
      <c r="DB328" s="568"/>
      <c r="DC328" s="568"/>
      <c r="DD328" s="568"/>
      <c r="DE328" s="568"/>
      <c r="DF328" s="568"/>
      <c r="DG328" s="568"/>
      <c r="DH328" s="568"/>
      <c r="DI328" s="568"/>
      <c r="DJ328" s="568"/>
      <c r="DK328" s="568"/>
      <c r="DL328" s="568"/>
      <c r="DM328" s="568"/>
      <c r="DN328" s="568"/>
      <c r="DO328" s="568"/>
      <c r="DP328" s="568"/>
      <c r="DQ328" s="568"/>
      <c r="DR328" s="568"/>
      <c r="DS328" s="568"/>
      <c r="DT328" s="568"/>
      <c r="DU328" s="568"/>
      <c r="DV328" s="568"/>
      <c r="DW328" s="568"/>
      <c r="DX328" s="568"/>
      <c r="DY328" s="568"/>
      <c r="DZ328" s="568"/>
      <c r="EA328" s="568"/>
      <c r="EB328" s="568"/>
      <c r="EC328" s="568"/>
      <c r="ED328" s="568"/>
      <c r="EE328" s="568"/>
      <c r="EF328" s="568"/>
      <c r="EG328" s="568"/>
      <c r="EH328" s="568"/>
      <c r="EI328" s="568"/>
      <c r="EJ328" s="568"/>
      <c r="EK328" s="568"/>
      <c r="EL328" s="568"/>
      <c r="EM328" s="568"/>
      <c r="EN328" s="568"/>
      <c r="EO328" s="568"/>
      <c r="EP328" s="568"/>
      <c r="EQ328" s="568"/>
      <c r="ER328" s="568"/>
      <c r="ES328" s="568"/>
      <c r="ET328" s="568"/>
      <c r="EU328" s="568"/>
      <c r="EV328" s="568"/>
      <c r="EW328" s="568"/>
      <c r="EX328" s="568"/>
      <c r="EY328" s="568"/>
      <c r="EZ328" s="568"/>
      <c r="FA328" s="568"/>
      <c r="FB328" s="568"/>
      <c r="FC328" s="568"/>
      <c r="FD328" s="568"/>
      <c r="FE328" s="568"/>
      <c r="FF328" s="568"/>
      <c r="FG328" s="568"/>
      <c r="FH328" s="568"/>
      <c r="FI328" s="568"/>
      <c r="FJ328" s="568"/>
      <c r="FK328" s="568"/>
      <c r="FL328" s="568"/>
      <c r="FM328" s="568"/>
      <c r="FN328" s="568"/>
      <c r="FO328" s="568"/>
      <c r="FP328" s="568"/>
      <c r="FQ328" s="568"/>
      <c r="FR328" s="568"/>
      <c r="FS328" s="568"/>
      <c r="FT328" s="568"/>
      <c r="FU328" s="568"/>
      <c r="FV328" s="568"/>
      <c r="FW328" s="568"/>
      <c r="FX328" s="568"/>
      <c r="FY328" s="568"/>
      <c r="FZ328" s="568"/>
      <c r="GA328" s="568"/>
      <c r="GB328" s="568"/>
      <c r="GC328" s="568"/>
      <c r="GD328" s="568"/>
      <c r="GE328" s="568"/>
      <c r="GF328" s="568"/>
      <c r="GG328" s="568"/>
      <c r="GH328" s="568"/>
      <c r="GI328" s="568"/>
      <c r="GJ328" s="568"/>
      <c r="GK328" s="568"/>
      <c r="GL328" s="568"/>
      <c r="GM328" s="568"/>
      <c r="GN328" s="568"/>
      <c r="GO328" s="568"/>
      <c r="GP328" s="568"/>
      <c r="GQ328" s="568"/>
      <c r="GR328" s="568"/>
      <c r="GS328" s="568"/>
      <c r="GT328" s="568"/>
      <c r="GU328" s="568"/>
      <c r="GV328" s="568"/>
      <c r="GW328" s="568"/>
      <c r="GX328" s="568"/>
      <c r="GY328" s="568"/>
      <c r="GZ328" s="568"/>
      <c r="HA328" s="568"/>
      <c r="HB328" s="568"/>
      <c r="HC328" s="568"/>
      <c r="HD328" s="568"/>
      <c r="HE328" s="568"/>
      <c r="HF328" s="568"/>
      <c r="HG328" s="568"/>
      <c r="HH328" s="568"/>
      <c r="HI328" s="568"/>
      <c r="HJ328" s="568"/>
      <c r="HK328" s="568"/>
      <c r="HL328" s="568"/>
      <c r="HM328" s="568"/>
      <c r="HN328" s="568"/>
      <c r="HO328" s="568"/>
      <c r="HP328" s="568"/>
      <c r="HQ328" s="568"/>
      <c r="HR328" s="568"/>
      <c r="HS328" s="568"/>
      <c r="HT328" s="568"/>
      <c r="HU328" s="568"/>
    </row>
    <row r="329" spans="2:229" s="578" customFormat="1">
      <c r="B329" s="591"/>
      <c r="AL329" s="568"/>
      <c r="AM329" s="568"/>
      <c r="AN329" s="568"/>
      <c r="AO329" s="568"/>
      <c r="AP329" s="568"/>
      <c r="AQ329" s="568"/>
      <c r="AR329" s="568"/>
      <c r="AS329" s="568"/>
      <c r="AT329" s="568"/>
      <c r="AU329" s="568"/>
      <c r="AV329" s="568"/>
      <c r="AW329" s="568"/>
      <c r="AX329" s="568"/>
      <c r="AY329" s="568"/>
      <c r="AZ329" s="568"/>
      <c r="BA329" s="568"/>
      <c r="BB329" s="568"/>
      <c r="BC329" s="568"/>
      <c r="BD329" s="568"/>
      <c r="BE329" s="568"/>
      <c r="BF329" s="568"/>
      <c r="BG329" s="568"/>
      <c r="BH329" s="568"/>
      <c r="BI329" s="568"/>
      <c r="BJ329" s="568"/>
      <c r="BK329" s="568"/>
      <c r="BL329" s="568"/>
      <c r="BM329" s="568"/>
      <c r="BN329" s="568"/>
      <c r="BO329" s="568"/>
      <c r="BP329" s="568"/>
      <c r="BQ329" s="568"/>
      <c r="BR329" s="568"/>
      <c r="BS329" s="568"/>
      <c r="BT329" s="568"/>
      <c r="BU329" s="568"/>
      <c r="BV329" s="568"/>
      <c r="BW329" s="568"/>
      <c r="BX329" s="568"/>
      <c r="BY329" s="568"/>
      <c r="BZ329" s="568"/>
      <c r="CA329" s="568"/>
      <c r="CB329" s="568"/>
      <c r="CC329" s="568"/>
      <c r="CD329" s="568"/>
      <c r="CE329" s="568"/>
      <c r="CF329" s="568"/>
      <c r="CG329" s="568"/>
      <c r="CH329" s="568"/>
      <c r="CI329" s="568"/>
      <c r="CJ329" s="568"/>
      <c r="CK329" s="568"/>
      <c r="CL329" s="568"/>
      <c r="CM329" s="568"/>
      <c r="CN329" s="568"/>
      <c r="CO329" s="568"/>
      <c r="CP329" s="568"/>
      <c r="CQ329" s="568"/>
      <c r="CR329" s="568"/>
      <c r="CS329" s="568"/>
      <c r="CT329" s="568"/>
      <c r="CU329" s="568"/>
      <c r="CV329" s="568"/>
      <c r="CW329" s="568"/>
      <c r="CX329" s="568"/>
      <c r="CY329" s="568"/>
      <c r="CZ329" s="568"/>
      <c r="DA329" s="568"/>
      <c r="DB329" s="568"/>
      <c r="DC329" s="568"/>
      <c r="DD329" s="568"/>
      <c r="DE329" s="568"/>
      <c r="DF329" s="568"/>
      <c r="DG329" s="568"/>
      <c r="DH329" s="568"/>
      <c r="DI329" s="568"/>
      <c r="DJ329" s="568"/>
      <c r="DK329" s="568"/>
      <c r="DL329" s="568"/>
      <c r="DM329" s="568"/>
      <c r="DN329" s="568"/>
      <c r="DO329" s="568"/>
      <c r="DP329" s="568"/>
      <c r="DQ329" s="568"/>
      <c r="DR329" s="568"/>
      <c r="DS329" s="568"/>
      <c r="DT329" s="568"/>
      <c r="DU329" s="568"/>
      <c r="DV329" s="568"/>
      <c r="DW329" s="568"/>
      <c r="DX329" s="568"/>
      <c r="DY329" s="568"/>
      <c r="DZ329" s="568"/>
      <c r="EA329" s="568"/>
      <c r="EB329" s="568"/>
      <c r="EC329" s="568"/>
      <c r="ED329" s="568"/>
      <c r="EE329" s="568"/>
      <c r="EF329" s="568"/>
      <c r="EG329" s="568"/>
      <c r="EH329" s="568"/>
      <c r="EI329" s="568"/>
      <c r="EJ329" s="568"/>
      <c r="EK329" s="568"/>
      <c r="EL329" s="568"/>
      <c r="EM329" s="568"/>
      <c r="EN329" s="568"/>
      <c r="EO329" s="568"/>
      <c r="EP329" s="568"/>
      <c r="EQ329" s="568"/>
      <c r="ER329" s="568"/>
      <c r="ES329" s="568"/>
      <c r="ET329" s="568"/>
      <c r="EU329" s="568"/>
      <c r="EV329" s="568"/>
      <c r="EW329" s="568"/>
      <c r="EX329" s="568"/>
      <c r="EY329" s="568"/>
      <c r="EZ329" s="568"/>
      <c r="FA329" s="568"/>
      <c r="FB329" s="568"/>
      <c r="FC329" s="568"/>
      <c r="FD329" s="568"/>
      <c r="FE329" s="568"/>
      <c r="FF329" s="568"/>
      <c r="FG329" s="568"/>
      <c r="FH329" s="568"/>
      <c r="FI329" s="568"/>
      <c r="FJ329" s="568"/>
      <c r="FK329" s="568"/>
      <c r="FL329" s="568"/>
      <c r="FM329" s="568"/>
      <c r="FN329" s="568"/>
      <c r="FO329" s="568"/>
      <c r="FP329" s="568"/>
      <c r="FQ329" s="568"/>
      <c r="FR329" s="568"/>
      <c r="FS329" s="568"/>
      <c r="FT329" s="568"/>
      <c r="FU329" s="568"/>
      <c r="FV329" s="568"/>
      <c r="FW329" s="568"/>
      <c r="FX329" s="568"/>
      <c r="FY329" s="568"/>
      <c r="FZ329" s="568"/>
      <c r="GA329" s="568"/>
      <c r="GB329" s="568"/>
      <c r="GC329" s="568"/>
      <c r="GD329" s="568"/>
      <c r="GE329" s="568"/>
      <c r="GF329" s="568"/>
      <c r="GG329" s="568"/>
      <c r="GH329" s="568"/>
      <c r="GI329" s="568"/>
      <c r="GJ329" s="568"/>
      <c r="GK329" s="568"/>
      <c r="GL329" s="568"/>
      <c r="GM329" s="568"/>
      <c r="GN329" s="568"/>
      <c r="GO329" s="568"/>
      <c r="GP329" s="568"/>
      <c r="GQ329" s="568"/>
      <c r="GR329" s="568"/>
      <c r="GS329" s="568"/>
      <c r="GT329" s="568"/>
      <c r="GU329" s="568"/>
      <c r="GV329" s="568"/>
      <c r="GW329" s="568"/>
      <c r="GX329" s="568"/>
      <c r="GY329" s="568"/>
      <c r="GZ329" s="568"/>
      <c r="HA329" s="568"/>
      <c r="HB329" s="568"/>
      <c r="HC329" s="568"/>
      <c r="HD329" s="568"/>
      <c r="HE329" s="568"/>
      <c r="HF329" s="568"/>
      <c r="HG329" s="568"/>
      <c r="HH329" s="568"/>
      <c r="HI329" s="568"/>
      <c r="HJ329" s="568"/>
      <c r="HK329" s="568"/>
      <c r="HL329" s="568"/>
      <c r="HM329" s="568"/>
      <c r="HN329" s="568"/>
      <c r="HO329" s="568"/>
      <c r="HP329" s="568"/>
      <c r="HQ329" s="568"/>
      <c r="HR329" s="568"/>
      <c r="HS329" s="568"/>
      <c r="HT329" s="568"/>
      <c r="HU329" s="568"/>
    </row>
    <row r="330" spans="2:229" s="578" customFormat="1">
      <c r="B330" s="591"/>
      <c r="AL330" s="568"/>
      <c r="AM330" s="568"/>
      <c r="AN330" s="568"/>
      <c r="AO330" s="568"/>
      <c r="AP330" s="568"/>
      <c r="AQ330" s="568"/>
      <c r="AR330" s="568"/>
      <c r="AS330" s="568"/>
      <c r="AT330" s="568"/>
      <c r="AU330" s="568"/>
      <c r="AV330" s="568"/>
      <c r="AW330" s="568"/>
      <c r="AX330" s="568"/>
      <c r="AY330" s="568"/>
      <c r="AZ330" s="568"/>
      <c r="BA330" s="568"/>
      <c r="BB330" s="568"/>
      <c r="BC330" s="568"/>
      <c r="BD330" s="568"/>
      <c r="BE330" s="568"/>
      <c r="BF330" s="568"/>
      <c r="BG330" s="568"/>
      <c r="BH330" s="568"/>
      <c r="BI330" s="568"/>
      <c r="BJ330" s="568"/>
      <c r="BK330" s="568"/>
      <c r="BL330" s="568"/>
      <c r="BM330" s="568"/>
      <c r="BN330" s="568"/>
      <c r="BO330" s="568"/>
      <c r="BP330" s="568"/>
      <c r="BQ330" s="568"/>
      <c r="BR330" s="568"/>
      <c r="BS330" s="568"/>
      <c r="BT330" s="568"/>
      <c r="BU330" s="568"/>
      <c r="BV330" s="568"/>
      <c r="BW330" s="568"/>
      <c r="BX330" s="568"/>
      <c r="BY330" s="568"/>
      <c r="BZ330" s="568"/>
      <c r="CA330" s="568"/>
      <c r="CB330" s="568"/>
      <c r="CC330" s="568"/>
      <c r="CD330" s="568"/>
      <c r="CE330" s="568"/>
      <c r="CF330" s="568"/>
      <c r="CG330" s="568"/>
      <c r="CH330" s="568"/>
      <c r="CI330" s="568"/>
      <c r="CJ330" s="568"/>
      <c r="CK330" s="568"/>
      <c r="CL330" s="568"/>
      <c r="CM330" s="568"/>
      <c r="CN330" s="568"/>
      <c r="CO330" s="568"/>
      <c r="CP330" s="568"/>
      <c r="CQ330" s="568"/>
      <c r="CR330" s="568"/>
      <c r="CS330" s="568"/>
      <c r="CT330" s="568"/>
      <c r="CU330" s="568"/>
      <c r="CV330" s="568"/>
      <c r="CW330" s="568"/>
      <c r="CX330" s="568"/>
      <c r="CY330" s="568"/>
      <c r="CZ330" s="568"/>
      <c r="DA330" s="568"/>
      <c r="DB330" s="568"/>
      <c r="DC330" s="568"/>
      <c r="DD330" s="568"/>
      <c r="DE330" s="568"/>
      <c r="DF330" s="568"/>
      <c r="DG330" s="568"/>
      <c r="DH330" s="568"/>
      <c r="DI330" s="568"/>
      <c r="DJ330" s="568"/>
      <c r="DK330" s="568"/>
      <c r="DL330" s="568"/>
      <c r="DM330" s="568"/>
      <c r="DN330" s="568"/>
      <c r="DO330" s="568"/>
      <c r="DP330" s="568"/>
      <c r="DQ330" s="568"/>
      <c r="DR330" s="568"/>
      <c r="DS330" s="568"/>
      <c r="DT330" s="568"/>
      <c r="DU330" s="568"/>
      <c r="DV330" s="568"/>
      <c r="DW330" s="568"/>
      <c r="DX330" s="568"/>
      <c r="DY330" s="568"/>
      <c r="DZ330" s="568"/>
      <c r="EA330" s="568"/>
      <c r="EB330" s="568"/>
      <c r="EC330" s="568"/>
      <c r="ED330" s="568"/>
      <c r="EE330" s="568"/>
      <c r="EF330" s="568"/>
      <c r="EG330" s="568"/>
      <c r="EH330" s="568"/>
      <c r="EI330" s="568"/>
      <c r="EJ330" s="568"/>
      <c r="EK330" s="568"/>
      <c r="EL330" s="568"/>
      <c r="EM330" s="568"/>
      <c r="EN330" s="568"/>
      <c r="EO330" s="568"/>
      <c r="EP330" s="568"/>
      <c r="EQ330" s="568"/>
      <c r="ER330" s="568"/>
      <c r="ES330" s="568"/>
      <c r="ET330" s="568"/>
      <c r="EU330" s="568"/>
      <c r="EV330" s="568"/>
      <c r="EW330" s="568"/>
      <c r="EX330" s="568"/>
      <c r="EY330" s="568"/>
      <c r="EZ330" s="568"/>
      <c r="FA330" s="568"/>
      <c r="FB330" s="568"/>
      <c r="FC330" s="568"/>
      <c r="FD330" s="568"/>
      <c r="FE330" s="568"/>
      <c r="FF330" s="568"/>
      <c r="FG330" s="568"/>
      <c r="FH330" s="568"/>
      <c r="FI330" s="568"/>
      <c r="FJ330" s="568"/>
      <c r="FK330" s="568"/>
      <c r="FL330" s="568"/>
      <c r="FM330" s="568"/>
      <c r="FN330" s="568"/>
      <c r="FO330" s="568"/>
      <c r="FP330" s="568"/>
      <c r="FQ330" s="568"/>
      <c r="FR330" s="568"/>
      <c r="FS330" s="568"/>
      <c r="FT330" s="568"/>
      <c r="FU330" s="568"/>
      <c r="FV330" s="568"/>
      <c r="FW330" s="568"/>
      <c r="FX330" s="568"/>
      <c r="FY330" s="568"/>
      <c r="FZ330" s="568"/>
      <c r="GA330" s="568"/>
      <c r="GB330" s="568"/>
      <c r="GC330" s="568"/>
      <c r="GD330" s="568"/>
      <c r="GE330" s="568"/>
      <c r="GF330" s="568"/>
      <c r="GG330" s="568"/>
      <c r="GH330" s="568"/>
      <c r="GI330" s="568"/>
      <c r="GJ330" s="568"/>
      <c r="GK330" s="568"/>
      <c r="GL330" s="568"/>
      <c r="GM330" s="568"/>
      <c r="GN330" s="568"/>
      <c r="GO330" s="568"/>
      <c r="GP330" s="568"/>
      <c r="GQ330" s="568"/>
      <c r="GR330" s="568"/>
      <c r="GS330" s="568"/>
      <c r="GT330" s="568"/>
      <c r="GU330" s="568"/>
      <c r="GV330" s="568"/>
      <c r="GW330" s="568"/>
      <c r="GX330" s="568"/>
      <c r="GY330" s="568"/>
      <c r="GZ330" s="568"/>
      <c r="HA330" s="568"/>
      <c r="HB330" s="568"/>
      <c r="HC330" s="568"/>
      <c r="HD330" s="568"/>
      <c r="HE330" s="568"/>
      <c r="HF330" s="568"/>
      <c r="HG330" s="568"/>
      <c r="HH330" s="568"/>
      <c r="HI330" s="568"/>
      <c r="HJ330" s="568"/>
      <c r="HK330" s="568"/>
      <c r="HL330" s="568"/>
      <c r="HM330" s="568"/>
      <c r="HN330" s="568"/>
      <c r="HO330" s="568"/>
      <c r="HP330" s="568"/>
      <c r="HQ330" s="568"/>
      <c r="HR330" s="568"/>
      <c r="HS330" s="568"/>
      <c r="HT330" s="568"/>
      <c r="HU330" s="568"/>
    </row>
    <row r="331" spans="2:229" s="578" customFormat="1">
      <c r="B331" s="591"/>
      <c r="AL331" s="568"/>
      <c r="AM331" s="568"/>
      <c r="AN331" s="568"/>
      <c r="AO331" s="568"/>
      <c r="AP331" s="568"/>
      <c r="AQ331" s="568"/>
      <c r="AR331" s="568"/>
      <c r="AS331" s="568"/>
      <c r="AT331" s="568"/>
      <c r="AU331" s="568"/>
      <c r="AV331" s="568"/>
      <c r="AW331" s="568"/>
      <c r="AX331" s="568"/>
      <c r="AY331" s="568"/>
      <c r="AZ331" s="568"/>
      <c r="BA331" s="568"/>
      <c r="BB331" s="568"/>
      <c r="BC331" s="568"/>
      <c r="BD331" s="568"/>
      <c r="BE331" s="568"/>
      <c r="BF331" s="568"/>
      <c r="BG331" s="568"/>
      <c r="BH331" s="568"/>
      <c r="BI331" s="568"/>
      <c r="BJ331" s="568"/>
      <c r="BK331" s="568"/>
      <c r="BL331" s="568"/>
      <c r="BM331" s="568"/>
      <c r="BN331" s="568"/>
      <c r="BO331" s="568"/>
      <c r="BP331" s="568"/>
      <c r="BQ331" s="568"/>
      <c r="BR331" s="568"/>
      <c r="BS331" s="568"/>
      <c r="BT331" s="568"/>
      <c r="BU331" s="568"/>
      <c r="BV331" s="568"/>
      <c r="BW331" s="568"/>
      <c r="BX331" s="568"/>
      <c r="BY331" s="568"/>
      <c r="BZ331" s="568"/>
      <c r="CA331" s="568"/>
      <c r="CB331" s="568"/>
      <c r="CC331" s="568"/>
      <c r="CD331" s="568"/>
      <c r="CE331" s="568"/>
      <c r="CF331" s="568"/>
      <c r="CG331" s="568"/>
      <c r="CH331" s="568"/>
      <c r="CI331" s="568"/>
      <c r="CJ331" s="568"/>
      <c r="CK331" s="568"/>
      <c r="CL331" s="568"/>
      <c r="CM331" s="568"/>
      <c r="CN331" s="568"/>
      <c r="CO331" s="568"/>
      <c r="CP331" s="568"/>
      <c r="CQ331" s="568"/>
      <c r="CR331" s="568"/>
      <c r="CS331" s="568"/>
      <c r="CT331" s="568"/>
      <c r="CU331" s="568"/>
      <c r="CV331" s="568"/>
      <c r="CW331" s="568"/>
      <c r="CX331" s="568"/>
      <c r="CY331" s="568"/>
      <c r="CZ331" s="568"/>
      <c r="DA331" s="568"/>
      <c r="DB331" s="568"/>
      <c r="DC331" s="568"/>
      <c r="DD331" s="568"/>
      <c r="DE331" s="568"/>
      <c r="DF331" s="568"/>
      <c r="DG331" s="568"/>
      <c r="DH331" s="568"/>
      <c r="DI331" s="568"/>
      <c r="DJ331" s="568"/>
      <c r="DK331" s="568"/>
      <c r="DL331" s="568"/>
      <c r="DM331" s="568"/>
      <c r="DN331" s="568"/>
      <c r="DO331" s="568"/>
      <c r="DP331" s="568"/>
      <c r="DQ331" s="568"/>
      <c r="DR331" s="568"/>
      <c r="DS331" s="568"/>
      <c r="DT331" s="568"/>
      <c r="DU331" s="568"/>
      <c r="DV331" s="568"/>
      <c r="DW331" s="568"/>
      <c r="DX331" s="568"/>
      <c r="DY331" s="568"/>
      <c r="DZ331" s="568"/>
      <c r="EA331" s="568"/>
      <c r="EB331" s="568"/>
      <c r="EC331" s="568"/>
      <c r="ED331" s="568"/>
      <c r="EE331" s="568"/>
      <c r="EF331" s="568"/>
      <c r="EG331" s="568"/>
      <c r="EH331" s="568"/>
      <c r="EI331" s="568"/>
      <c r="EJ331" s="568"/>
      <c r="EK331" s="568"/>
      <c r="EL331" s="568"/>
      <c r="EM331" s="568"/>
      <c r="EN331" s="568"/>
      <c r="EO331" s="568"/>
      <c r="EP331" s="568"/>
      <c r="EQ331" s="568"/>
      <c r="ER331" s="568"/>
      <c r="ES331" s="568"/>
      <c r="ET331" s="568"/>
      <c r="EU331" s="568"/>
      <c r="EV331" s="568"/>
      <c r="EW331" s="568"/>
      <c r="EX331" s="568"/>
      <c r="EY331" s="568"/>
      <c r="EZ331" s="568"/>
      <c r="FA331" s="568"/>
      <c r="FB331" s="568"/>
      <c r="FC331" s="568"/>
      <c r="FD331" s="568"/>
      <c r="FE331" s="568"/>
      <c r="FF331" s="568"/>
      <c r="FG331" s="568"/>
      <c r="FH331" s="568"/>
      <c r="FI331" s="568"/>
      <c r="FJ331" s="568"/>
      <c r="FK331" s="568"/>
      <c r="FL331" s="568"/>
      <c r="FM331" s="568"/>
      <c r="FN331" s="568"/>
      <c r="FO331" s="568"/>
      <c r="FP331" s="568"/>
      <c r="FQ331" s="568"/>
      <c r="FR331" s="568"/>
      <c r="FS331" s="568"/>
      <c r="FT331" s="568"/>
      <c r="FU331" s="568"/>
      <c r="FV331" s="568"/>
      <c r="FW331" s="568"/>
      <c r="FX331" s="568"/>
      <c r="FY331" s="568"/>
      <c r="FZ331" s="568"/>
      <c r="GA331" s="568"/>
      <c r="GB331" s="568"/>
      <c r="GC331" s="568"/>
      <c r="GD331" s="568"/>
      <c r="GE331" s="568"/>
      <c r="GF331" s="568"/>
      <c r="GG331" s="568"/>
      <c r="GH331" s="568"/>
      <c r="GI331" s="568"/>
      <c r="GJ331" s="568"/>
      <c r="GK331" s="568"/>
      <c r="GL331" s="568"/>
      <c r="GM331" s="568"/>
      <c r="GN331" s="568"/>
      <c r="GO331" s="568"/>
      <c r="GP331" s="568"/>
      <c r="GQ331" s="568"/>
      <c r="GR331" s="568"/>
      <c r="GS331" s="568"/>
      <c r="GT331" s="568"/>
      <c r="GU331" s="568"/>
      <c r="GV331" s="568"/>
      <c r="GW331" s="568"/>
      <c r="GX331" s="568"/>
      <c r="GY331" s="568"/>
      <c r="GZ331" s="568"/>
      <c r="HA331" s="568"/>
      <c r="HB331" s="568"/>
      <c r="HC331" s="568"/>
      <c r="HD331" s="568"/>
      <c r="HE331" s="568"/>
      <c r="HF331" s="568"/>
      <c r="HG331" s="568"/>
      <c r="HH331" s="568"/>
      <c r="HI331" s="568"/>
      <c r="HJ331" s="568"/>
      <c r="HK331" s="568"/>
      <c r="HL331" s="568"/>
      <c r="HM331" s="568"/>
      <c r="HN331" s="568"/>
      <c r="HO331" s="568"/>
      <c r="HP331" s="568"/>
      <c r="HQ331" s="568"/>
      <c r="HR331" s="568"/>
      <c r="HS331" s="568"/>
      <c r="HT331" s="568"/>
      <c r="HU331" s="568"/>
    </row>
    <row r="332" spans="2:229" s="578" customFormat="1">
      <c r="B332" s="591"/>
      <c r="AL332" s="568"/>
      <c r="AM332" s="568"/>
      <c r="AN332" s="568"/>
      <c r="AO332" s="568"/>
      <c r="AP332" s="568"/>
      <c r="AQ332" s="568"/>
      <c r="AR332" s="568"/>
      <c r="AS332" s="568"/>
      <c r="AT332" s="568"/>
      <c r="AU332" s="568"/>
      <c r="AV332" s="568"/>
      <c r="AW332" s="568"/>
      <c r="AX332" s="568"/>
      <c r="AY332" s="568"/>
      <c r="AZ332" s="568"/>
      <c r="BA332" s="568"/>
      <c r="BB332" s="568"/>
      <c r="BC332" s="568"/>
      <c r="BD332" s="568"/>
      <c r="BE332" s="568"/>
      <c r="BF332" s="568"/>
      <c r="BG332" s="568"/>
      <c r="BH332" s="568"/>
      <c r="BI332" s="568"/>
      <c r="BJ332" s="568"/>
      <c r="BK332" s="568"/>
      <c r="BL332" s="568"/>
      <c r="BM332" s="568"/>
      <c r="BN332" s="568"/>
      <c r="BO332" s="568"/>
      <c r="BP332" s="568"/>
      <c r="BQ332" s="568"/>
      <c r="BR332" s="568"/>
      <c r="BS332" s="568"/>
      <c r="BT332" s="568"/>
      <c r="BU332" s="568"/>
      <c r="BV332" s="568"/>
      <c r="BW332" s="568"/>
      <c r="BX332" s="568"/>
      <c r="BY332" s="568"/>
      <c r="BZ332" s="568"/>
      <c r="CA332" s="568"/>
      <c r="CB332" s="568"/>
      <c r="CC332" s="568"/>
      <c r="CD332" s="568"/>
      <c r="CE332" s="568"/>
      <c r="CF332" s="568"/>
      <c r="CG332" s="568"/>
      <c r="CH332" s="568"/>
      <c r="CI332" s="568"/>
      <c r="CJ332" s="568"/>
      <c r="CK332" s="568"/>
      <c r="CL332" s="568"/>
      <c r="CM332" s="568"/>
      <c r="CN332" s="568"/>
      <c r="CO332" s="568"/>
      <c r="CP332" s="568"/>
      <c r="CQ332" s="568"/>
      <c r="CR332" s="568"/>
      <c r="CS332" s="568"/>
      <c r="CT332" s="568"/>
      <c r="CU332" s="568"/>
      <c r="CV332" s="568"/>
      <c r="CW332" s="568"/>
      <c r="CX332" s="568"/>
      <c r="CY332" s="568"/>
      <c r="CZ332" s="568"/>
      <c r="DA332" s="568"/>
      <c r="DB332" s="568"/>
      <c r="DC332" s="568"/>
      <c r="DD332" s="568"/>
      <c r="DE332" s="568"/>
      <c r="DF332" s="568"/>
      <c r="DG332" s="568"/>
      <c r="DH332" s="568"/>
      <c r="DI332" s="568"/>
      <c r="DJ332" s="568"/>
      <c r="DK332" s="568"/>
      <c r="DL332" s="568"/>
      <c r="DM332" s="568"/>
      <c r="DN332" s="568"/>
      <c r="DO332" s="568"/>
      <c r="DP332" s="568"/>
      <c r="DQ332" s="568"/>
      <c r="DR332" s="568"/>
      <c r="DS332" s="568"/>
      <c r="DT332" s="568"/>
      <c r="DU332" s="568"/>
      <c r="DV332" s="568"/>
      <c r="DW332" s="568"/>
      <c r="DX332" s="568"/>
      <c r="DY332" s="568"/>
      <c r="DZ332" s="568"/>
      <c r="EA332" s="568"/>
      <c r="EB332" s="568"/>
      <c r="EC332" s="568"/>
      <c r="ED332" s="568"/>
      <c r="EE332" s="568"/>
      <c r="EF332" s="568"/>
      <c r="EG332" s="568"/>
      <c r="EH332" s="568"/>
      <c r="EI332" s="568"/>
      <c r="EJ332" s="568"/>
      <c r="EK332" s="568"/>
      <c r="EL332" s="568"/>
      <c r="EM332" s="568"/>
      <c r="EN332" s="568"/>
      <c r="EO332" s="568"/>
      <c r="EP332" s="568"/>
      <c r="EQ332" s="568"/>
      <c r="ER332" s="568"/>
      <c r="ES332" s="568"/>
      <c r="ET332" s="568"/>
      <c r="EU332" s="568"/>
      <c r="EV332" s="568"/>
      <c r="EW332" s="568"/>
      <c r="EX332" s="568"/>
      <c r="EY332" s="568"/>
      <c r="EZ332" s="568"/>
      <c r="FA332" s="568"/>
      <c r="FB332" s="568"/>
      <c r="FC332" s="568"/>
      <c r="FD332" s="568"/>
      <c r="FE332" s="568"/>
      <c r="FF332" s="568"/>
      <c r="FG332" s="568"/>
      <c r="FH332" s="568"/>
      <c r="FI332" s="568"/>
      <c r="FJ332" s="568"/>
      <c r="FK332" s="568"/>
      <c r="FL332" s="568"/>
      <c r="FM332" s="568"/>
      <c r="FN332" s="568"/>
      <c r="FO332" s="568"/>
      <c r="FP332" s="568"/>
      <c r="FQ332" s="568"/>
      <c r="FR332" s="568"/>
      <c r="FS332" s="568"/>
      <c r="FT332" s="568"/>
      <c r="FU332" s="568"/>
      <c r="FV332" s="568"/>
      <c r="FW332" s="568"/>
      <c r="FX332" s="568"/>
      <c r="FY332" s="568"/>
      <c r="FZ332" s="568"/>
      <c r="GA332" s="568"/>
      <c r="GB332" s="568"/>
      <c r="GC332" s="568"/>
      <c r="GD332" s="568"/>
      <c r="GE332" s="568"/>
      <c r="GF332" s="568"/>
      <c r="GG332" s="568"/>
      <c r="GH332" s="568"/>
      <c r="GI332" s="568"/>
      <c r="GJ332" s="568"/>
      <c r="GK332" s="568"/>
      <c r="GL332" s="568"/>
      <c r="GM332" s="568"/>
      <c r="GN332" s="568"/>
      <c r="GO332" s="568"/>
      <c r="GP332" s="568"/>
      <c r="GQ332" s="568"/>
      <c r="GR332" s="568"/>
      <c r="GS332" s="568"/>
      <c r="GT332" s="568"/>
      <c r="GU332" s="568"/>
      <c r="GV332" s="568"/>
      <c r="GW332" s="568"/>
      <c r="GX332" s="568"/>
      <c r="GY332" s="568"/>
      <c r="GZ332" s="568"/>
      <c r="HA332" s="568"/>
      <c r="HB332" s="568"/>
      <c r="HC332" s="568"/>
      <c r="HD332" s="568"/>
      <c r="HE332" s="568"/>
      <c r="HF332" s="568"/>
      <c r="HG332" s="568"/>
      <c r="HH332" s="568"/>
      <c r="HI332" s="568"/>
      <c r="HJ332" s="568"/>
      <c r="HK332" s="568"/>
      <c r="HL332" s="568"/>
      <c r="HM332" s="568"/>
      <c r="HN332" s="568"/>
      <c r="HO332" s="568"/>
      <c r="HP332" s="568"/>
      <c r="HQ332" s="568"/>
      <c r="HR332" s="568"/>
      <c r="HS332" s="568"/>
      <c r="HT332" s="568"/>
      <c r="HU332" s="568"/>
    </row>
    <row r="333" spans="2:229" s="578" customFormat="1">
      <c r="B333" s="591"/>
      <c r="AL333" s="568"/>
      <c r="AM333" s="568"/>
      <c r="AN333" s="568"/>
      <c r="AO333" s="568"/>
      <c r="AP333" s="568"/>
      <c r="AQ333" s="568"/>
      <c r="AR333" s="568"/>
      <c r="AS333" s="568"/>
      <c r="AT333" s="568"/>
      <c r="AU333" s="568"/>
      <c r="AV333" s="568"/>
      <c r="AW333" s="568"/>
      <c r="AX333" s="568"/>
      <c r="AY333" s="568"/>
      <c r="AZ333" s="568"/>
      <c r="BA333" s="568"/>
      <c r="BB333" s="568"/>
      <c r="BC333" s="568"/>
      <c r="BD333" s="568"/>
      <c r="BE333" s="568"/>
      <c r="BF333" s="568"/>
      <c r="BG333" s="568"/>
      <c r="BH333" s="568"/>
      <c r="BI333" s="568"/>
      <c r="BJ333" s="568"/>
      <c r="BK333" s="568"/>
      <c r="BL333" s="568"/>
      <c r="BM333" s="568"/>
      <c r="BN333" s="568"/>
      <c r="BO333" s="568"/>
      <c r="BP333" s="568"/>
      <c r="BQ333" s="568"/>
      <c r="BR333" s="568"/>
      <c r="BS333" s="568"/>
      <c r="BT333" s="568"/>
      <c r="BU333" s="568"/>
      <c r="BV333" s="568"/>
      <c r="BW333" s="568"/>
      <c r="BX333" s="568"/>
      <c r="BY333" s="568"/>
      <c r="BZ333" s="568"/>
      <c r="CA333" s="568"/>
      <c r="CB333" s="568"/>
      <c r="CC333" s="568"/>
      <c r="CD333" s="568"/>
      <c r="CE333" s="568"/>
      <c r="CF333" s="568"/>
      <c r="CG333" s="568"/>
      <c r="CH333" s="568"/>
      <c r="CI333" s="568"/>
      <c r="CJ333" s="568"/>
      <c r="CK333" s="568"/>
      <c r="CL333" s="568"/>
      <c r="CM333" s="568"/>
      <c r="CN333" s="568"/>
      <c r="CO333" s="568"/>
      <c r="CP333" s="568"/>
      <c r="CQ333" s="568"/>
      <c r="CR333" s="568"/>
      <c r="CS333" s="568"/>
      <c r="CT333" s="568"/>
      <c r="CU333" s="568"/>
      <c r="CV333" s="568"/>
      <c r="CW333" s="568"/>
      <c r="CX333" s="568"/>
      <c r="CY333" s="568"/>
      <c r="CZ333" s="568"/>
      <c r="DA333" s="568"/>
      <c r="DB333" s="568"/>
      <c r="DC333" s="568"/>
      <c r="DD333" s="568"/>
      <c r="DE333" s="568"/>
      <c r="DF333" s="568"/>
      <c r="DG333" s="568"/>
      <c r="DH333" s="568"/>
      <c r="DI333" s="568"/>
      <c r="DJ333" s="568"/>
      <c r="DK333" s="568"/>
      <c r="DL333" s="568"/>
      <c r="DM333" s="568"/>
      <c r="DN333" s="568"/>
      <c r="DO333" s="568"/>
      <c r="DP333" s="568"/>
      <c r="DQ333" s="568"/>
      <c r="DR333" s="568"/>
      <c r="DS333" s="568"/>
      <c r="DT333" s="568"/>
      <c r="DU333" s="568"/>
      <c r="DV333" s="568"/>
      <c r="DW333" s="568"/>
      <c r="DX333" s="568"/>
      <c r="DY333" s="568"/>
      <c r="DZ333" s="568"/>
      <c r="EA333" s="568"/>
      <c r="EB333" s="568"/>
      <c r="EC333" s="568"/>
      <c r="ED333" s="568"/>
      <c r="EE333" s="568"/>
      <c r="EF333" s="568"/>
      <c r="EG333" s="568"/>
      <c r="EH333" s="568"/>
      <c r="EI333" s="568"/>
      <c r="EJ333" s="568"/>
      <c r="EK333" s="568"/>
      <c r="EL333" s="568"/>
      <c r="EM333" s="568"/>
      <c r="EN333" s="568"/>
      <c r="EO333" s="568"/>
      <c r="EP333" s="568"/>
      <c r="EQ333" s="568"/>
      <c r="ER333" s="568"/>
      <c r="ES333" s="568"/>
      <c r="ET333" s="568"/>
      <c r="EU333" s="568"/>
      <c r="EV333" s="568"/>
      <c r="EW333" s="568"/>
      <c r="EX333" s="568"/>
      <c r="EY333" s="568"/>
      <c r="EZ333" s="568"/>
      <c r="FA333" s="568"/>
      <c r="FB333" s="568"/>
      <c r="FC333" s="568"/>
      <c r="FD333" s="568"/>
      <c r="FE333" s="568"/>
      <c r="FF333" s="568"/>
      <c r="FG333" s="568"/>
      <c r="FH333" s="568"/>
      <c r="FI333" s="568"/>
      <c r="FJ333" s="568"/>
      <c r="FK333" s="568"/>
      <c r="FL333" s="568"/>
      <c r="FM333" s="568"/>
      <c r="FN333" s="568"/>
      <c r="FO333" s="568"/>
      <c r="FP333" s="568"/>
      <c r="FQ333" s="568"/>
      <c r="FR333" s="568"/>
      <c r="FS333" s="568"/>
      <c r="FT333" s="568"/>
      <c r="FU333" s="568"/>
      <c r="FV333" s="568"/>
      <c r="FW333" s="568"/>
      <c r="FX333" s="568"/>
      <c r="FY333" s="568"/>
      <c r="FZ333" s="568"/>
      <c r="GA333" s="568"/>
      <c r="GB333" s="568"/>
      <c r="GC333" s="568"/>
      <c r="GD333" s="568"/>
      <c r="GE333" s="568"/>
      <c r="GF333" s="568"/>
      <c r="GG333" s="568"/>
      <c r="GH333" s="568"/>
      <c r="GI333" s="568"/>
      <c r="GJ333" s="568"/>
      <c r="GK333" s="568"/>
      <c r="GL333" s="568"/>
      <c r="GM333" s="568"/>
      <c r="GN333" s="568"/>
      <c r="GO333" s="568"/>
      <c r="GP333" s="568"/>
      <c r="GQ333" s="568"/>
      <c r="GR333" s="568"/>
      <c r="GS333" s="568"/>
      <c r="GT333" s="568"/>
      <c r="GU333" s="568"/>
      <c r="GV333" s="568"/>
      <c r="GW333" s="568"/>
      <c r="GX333" s="568"/>
      <c r="GY333" s="568"/>
      <c r="GZ333" s="568"/>
      <c r="HA333" s="568"/>
      <c r="HB333" s="568"/>
      <c r="HC333" s="568"/>
      <c r="HD333" s="568"/>
      <c r="HE333" s="568"/>
      <c r="HF333" s="568"/>
      <c r="HG333" s="568"/>
      <c r="HH333" s="568"/>
      <c r="HI333" s="568"/>
      <c r="HJ333" s="568"/>
      <c r="HK333" s="568"/>
      <c r="HL333" s="568"/>
      <c r="HM333" s="568"/>
      <c r="HN333" s="568"/>
      <c r="HO333" s="568"/>
      <c r="HP333" s="568"/>
      <c r="HQ333" s="568"/>
      <c r="HR333" s="568"/>
      <c r="HS333" s="568"/>
      <c r="HT333" s="568"/>
      <c r="HU333" s="568"/>
    </row>
    <row r="334" spans="2:229" s="578" customFormat="1">
      <c r="B334" s="591"/>
      <c r="AL334" s="568"/>
      <c r="AM334" s="568"/>
      <c r="AN334" s="568"/>
      <c r="AO334" s="568"/>
      <c r="AP334" s="568"/>
      <c r="AQ334" s="568"/>
      <c r="AR334" s="568"/>
      <c r="AS334" s="568"/>
      <c r="AT334" s="568"/>
      <c r="AU334" s="568"/>
      <c r="AV334" s="568"/>
      <c r="AW334" s="568"/>
      <c r="AX334" s="568"/>
      <c r="AY334" s="568"/>
      <c r="AZ334" s="568"/>
      <c r="BA334" s="568"/>
      <c r="BB334" s="568"/>
      <c r="BC334" s="568"/>
      <c r="BD334" s="568"/>
      <c r="BE334" s="568"/>
      <c r="BF334" s="568"/>
      <c r="BG334" s="568"/>
      <c r="BH334" s="568"/>
      <c r="BI334" s="568"/>
      <c r="BJ334" s="568"/>
      <c r="BK334" s="568"/>
      <c r="BL334" s="568"/>
      <c r="BM334" s="568"/>
      <c r="BN334" s="568"/>
      <c r="BO334" s="568"/>
      <c r="BP334" s="568"/>
      <c r="BQ334" s="568"/>
      <c r="BR334" s="568"/>
      <c r="BS334" s="568"/>
      <c r="BT334" s="568"/>
      <c r="BU334" s="568"/>
      <c r="BV334" s="568"/>
      <c r="BW334" s="568"/>
      <c r="BX334" s="568"/>
      <c r="BY334" s="568"/>
      <c r="BZ334" s="568"/>
      <c r="CA334" s="568"/>
      <c r="CB334" s="568"/>
      <c r="CC334" s="568"/>
      <c r="CD334" s="568"/>
      <c r="CE334" s="568"/>
      <c r="CF334" s="568"/>
      <c r="CG334" s="568"/>
      <c r="CH334" s="568"/>
      <c r="CI334" s="568"/>
      <c r="CJ334" s="568"/>
      <c r="CK334" s="568"/>
      <c r="CL334" s="568"/>
      <c r="CM334" s="568"/>
      <c r="CN334" s="568"/>
      <c r="CO334" s="568"/>
      <c r="CP334" s="568"/>
      <c r="CQ334" s="568"/>
      <c r="CR334" s="568"/>
      <c r="CS334" s="568"/>
      <c r="CT334" s="568"/>
      <c r="CU334" s="568"/>
      <c r="CV334" s="568"/>
      <c r="CW334" s="568"/>
      <c r="CX334" s="568"/>
      <c r="CY334" s="568"/>
      <c r="CZ334" s="568"/>
      <c r="DA334" s="568"/>
      <c r="DB334" s="568"/>
      <c r="DC334" s="568"/>
      <c r="DD334" s="568"/>
      <c r="DE334" s="568"/>
      <c r="DF334" s="568"/>
      <c r="DG334" s="568"/>
      <c r="DH334" s="568"/>
      <c r="DI334" s="568"/>
      <c r="DJ334" s="568"/>
      <c r="DK334" s="568"/>
      <c r="DL334" s="568"/>
      <c r="DM334" s="568"/>
      <c r="DN334" s="568"/>
      <c r="DO334" s="568"/>
      <c r="DP334" s="568"/>
      <c r="DQ334" s="568"/>
      <c r="DR334" s="568"/>
      <c r="DS334" s="568"/>
      <c r="DT334" s="568"/>
      <c r="DU334" s="568"/>
      <c r="DV334" s="568"/>
      <c r="DW334" s="568"/>
      <c r="DX334" s="568"/>
      <c r="DY334" s="568"/>
      <c r="DZ334" s="568"/>
      <c r="EA334" s="568"/>
      <c r="EB334" s="568"/>
      <c r="EC334" s="568"/>
      <c r="ED334" s="568"/>
      <c r="EE334" s="568"/>
      <c r="EF334" s="568"/>
      <c r="EG334" s="568"/>
      <c r="EH334" s="568"/>
      <c r="EI334" s="568"/>
      <c r="EJ334" s="568"/>
      <c r="EK334" s="568"/>
      <c r="EL334" s="568"/>
      <c r="EM334" s="568"/>
      <c r="EN334" s="568"/>
      <c r="EO334" s="568"/>
      <c r="EP334" s="568"/>
      <c r="EQ334" s="568"/>
      <c r="ER334" s="568"/>
      <c r="ES334" s="568"/>
      <c r="ET334" s="568"/>
      <c r="EU334" s="568"/>
      <c r="EV334" s="568"/>
      <c r="EW334" s="568"/>
      <c r="EX334" s="568"/>
      <c r="EY334" s="568"/>
      <c r="EZ334" s="568"/>
      <c r="FA334" s="568"/>
      <c r="FB334" s="568"/>
      <c r="FC334" s="568"/>
      <c r="FD334" s="568"/>
      <c r="FE334" s="568"/>
      <c r="FF334" s="568"/>
      <c r="FG334" s="568"/>
      <c r="FH334" s="568"/>
      <c r="FI334" s="568"/>
      <c r="FJ334" s="568"/>
      <c r="FK334" s="568"/>
      <c r="FL334" s="568"/>
      <c r="FM334" s="568"/>
      <c r="FN334" s="568"/>
      <c r="FO334" s="568"/>
      <c r="FP334" s="568"/>
      <c r="FQ334" s="568"/>
      <c r="FR334" s="568"/>
      <c r="FS334" s="568"/>
      <c r="FT334" s="568"/>
      <c r="FU334" s="568"/>
      <c r="FV334" s="568"/>
      <c r="FW334" s="568"/>
      <c r="FX334" s="568"/>
      <c r="FY334" s="568"/>
      <c r="FZ334" s="568"/>
      <c r="GA334" s="568"/>
      <c r="GB334" s="568"/>
      <c r="GC334" s="568"/>
      <c r="GD334" s="568"/>
      <c r="GE334" s="568"/>
      <c r="GF334" s="568"/>
      <c r="GG334" s="568"/>
      <c r="GH334" s="568"/>
      <c r="GI334" s="568"/>
      <c r="GJ334" s="568"/>
      <c r="GK334" s="568"/>
      <c r="GL334" s="568"/>
      <c r="GM334" s="568"/>
      <c r="GN334" s="568"/>
      <c r="GO334" s="568"/>
      <c r="GP334" s="568"/>
      <c r="GQ334" s="568"/>
      <c r="GR334" s="568"/>
      <c r="GS334" s="568"/>
      <c r="GT334" s="568"/>
      <c r="GU334" s="568"/>
      <c r="GV334" s="568"/>
      <c r="GW334" s="568"/>
      <c r="GX334" s="568"/>
      <c r="GY334" s="568"/>
      <c r="GZ334" s="568"/>
      <c r="HA334" s="568"/>
      <c r="HB334" s="568"/>
      <c r="HC334" s="568"/>
      <c r="HD334" s="568"/>
      <c r="HE334" s="568"/>
      <c r="HF334" s="568"/>
      <c r="HG334" s="568"/>
      <c r="HH334" s="568"/>
      <c r="HI334" s="568"/>
      <c r="HJ334" s="568"/>
      <c r="HK334" s="568"/>
      <c r="HL334" s="568"/>
      <c r="HM334" s="568"/>
      <c r="HN334" s="568"/>
      <c r="HO334" s="568"/>
      <c r="HP334" s="568"/>
      <c r="HQ334" s="568"/>
      <c r="HR334" s="568"/>
      <c r="HS334" s="568"/>
      <c r="HT334" s="568"/>
      <c r="HU334" s="568"/>
    </row>
    <row r="335" spans="2:229" s="578" customFormat="1">
      <c r="B335" s="591"/>
      <c r="AL335" s="568"/>
      <c r="AM335" s="568"/>
      <c r="AN335" s="568"/>
      <c r="AO335" s="568"/>
      <c r="AP335" s="568"/>
      <c r="AQ335" s="568"/>
      <c r="AR335" s="568"/>
      <c r="AS335" s="568"/>
      <c r="AT335" s="568"/>
      <c r="AU335" s="568"/>
      <c r="AV335" s="568"/>
      <c r="AW335" s="568"/>
      <c r="AX335" s="568"/>
      <c r="AY335" s="568"/>
      <c r="AZ335" s="568"/>
      <c r="BA335" s="568"/>
      <c r="BB335" s="568"/>
      <c r="BC335" s="568"/>
      <c r="BD335" s="568"/>
      <c r="BE335" s="568"/>
      <c r="BF335" s="568"/>
      <c r="BG335" s="568"/>
      <c r="BH335" s="568"/>
      <c r="BI335" s="568"/>
      <c r="BJ335" s="568"/>
      <c r="BK335" s="568"/>
      <c r="BL335" s="568"/>
      <c r="BM335" s="568"/>
      <c r="BN335" s="568"/>
      <c r="BO335" s="568"/>
      <c r="BP335" s="568"/>
      <c r="BQ335" s="568"/>
      <c r="BR335" s="568"/>
      <c r="BS335" s="568"/>
      <c r="BT335" s="568"/>
      <c r="BU335" s="568"/>
      <c r="BV335" s="568"/>
      <c r="BW335" s="568"/>
      <c r="BX335" s="568"/>
      <c r="BY335" s="568"/>
      <c r="BZ335" s="568"/>
      <c r="CA335" s="568"/>
      <c r="CB335" s="568"/>
      <c r="CC335" s="568"/>
      <c r="CD335" s="568"/>
      <c r="CE335" s="568"/>
      <c r="CF335" s="568"/>
      <c r="CG335" s="568"/>
      <c r="CH335" s="568"/>
      <c r="CI335" s="568"/>
      <c r="CJ335" s="568"/>
      <c r="CK335" s="568"/>
      <c r="CL335" s="568"/>
      <c r="CM335" s="568"/>
      <c r="CN335" s="568"/>
      <c r="CO335" s="568"/>
      <c r="CP335" s="568"/>
      <c r="CQ335" s="568"/>
      <c r="CR335" s="568"/>
      <c r="CS335" s="568"/>
      <c r="CT335" s="568"/>
      <c r="CU335" s="568"/>
      <c r="CV335" s="568"/>
      <c r="CW335" s="568"/>
      <c r="CX335" s="568"/>
      <c r="CY335" s="568"/>
      <c r="CZ335" s="568"/>
      <c r="DA335" s="568"/>
      <c r="DB335" s="568"/>
      <c r="DC335" s="568"/>
      <c r="DD335" s="568"/>
      <c r="DE335" s="568"/>
      <c r="DF335" s="568"/>
      <c r="DG335" s="568"/>
      <c r="DH335" s="568"/>
      <c r="DI335" s="568"/>
      <c r="DJ335" s="568"/>
      <c r="DK335" s="568"/>
      <c r="DL335" s="568"/>
      <c r="DM335" s="568"/>
      <c r="DN335" s="568"/>
      <c r="DO335" s="568"/>
      <c r="DP335" s="568"/>
      <c r="DQ335" s="568"/>
      <c r="DR335" s="568"/>
      <c r="DS335" s="568"/>
      <c r="DT335" s="568"/>
      <c r="DU335" s="568"/>
      <c r="DV335" s="568"/>
      <c r="DW335" s="568"/>
      <c r="DX335" s="568"/>
      <c r="DY335" s="568"/>
      <c r="DZ335" s="568"/>
      <c r="EA335" s="568"/>
      <c r="EB335" s="568"/>
      <c r="EC335" s="568"/>
      <c r="ED335" s="568"/>
      <c r="EE335" s="568"/>
      <c r="EF335" s="568"/>
      <c r="EG335" s="568"/>
      <c r="EH335" s="568"/>
      <c r="EI335" s="568"/>
      <c r="EJ335" s="568"/>
      <c r="EK335" s="568"/>
      <c r="EL335" s="568"/>
      <c r="EM335" s="568"/>
      <c r="EN335" s="568"/>
      <c r="EO335" s="568"/>
      <c r="EP335" s="568"/>
      <c r="EQ335" s="568"/>
      <c r="ER335" s="568"/>
      <c r="ES335" s="568"/>
      <c r="ET335" s="568"/>
      <c r="EU335" s="568"/>
      <c r="EV335" s="568"/>
      <c r="EW335" s="568"/>
      <c r="EX335" s="568"/>
      <c r="EY335" s="568"/>
      <c r="EZ335" s="568"/>
      <c r="FA335" s="568"/>
      <c r="FB335" s="568"/>
      <c r="FC335" s="568"/>
      <c r="FD335" s="568"/>
      <c r="FE335" s="568"/>
      <c r="FF335" s="568"/>
      <c r="FG335" s="568"/>
      <c r="FH335" s="568"/>
      <c r="FI335" s="568"/>
      <c r="FJ335" s="568"/>
      <c r="FK335" s="568"/>
      <c r="FL335" s="568"/>
      <c r="FM335" s="568"/>
      <c r="FN335" s="568"/>
      <c r="FO335" s="568"/>
      <c r="FP335" s="568"/>
      <c r="FQ335" s="568"/>
      <c r="FR335" s="568"/>
      <c r="FS335" s="568"/>
      <c r="FT335" s="568"/>
      <c r="FU335" s="568"/>
      <c r="FV335" s="568"/>
      <c r="FW335" s="568"/>
      <c r="FX335" s="568"/>
      <c r="FY335" s="568"/>
      <c r="FZ335" s="568"/>
      <c r="GA335" s="568"/>
      <c r="GB335" s="568"/>
      <c r="GC335" s="568"/>
      <c r="GD335" s="568"/>
      <c r="GE335" s="568"/>
      <c r="GF335" s="568"/>
      <c r="GG335" s="568"/>
      <c r="GH335" s="568"/>
      <c r="GI335" s="568"/>
      <c r="GJ335" s="568"/>
      <c r="GK335" s="568"/>
      <c r="GL335" s="568"/>
      <c r="GM335" s="568"/>
      <c r="GN335" s="568"/>
      <c r="GO335" s="568"/>
      <c r="GP335" s="568"/>
      <c r="GQ335" s="568"/>
      <c r="GR335" s="568"/>
      <c r="GS335" s="568"/>
      <c r="GT335" s="568"/>
      <c r="GU335" s="568"/>
      <c r="GV335" s="568"/>
      <c r="GW335" s="568"/>
      <c r="GX335" s="568"/>
      <c r="GY335" s="568"/>
      <c r="GZ335" s="568"/>
      <c r="HA335" s="568"/>
      <c r="HB335" s="568"/>
      <c r="HC335" s="568"/>
      <c r="HD335" s="568"/>
      <c r="HE335" s="568"/>
      <c r="HF335" s="568"/>
      <c r="HG335" s="568"/>
      <c r="HH335" s="568"/>
      <c r="HI335" s="568"/>
      <c r="HJ335" s="568"/>
      <c r="HK335" s="568"/>
      <c r="HL335" s="568"/>
      <c r="HM335" s="568"/>
      <c r="HN335" s="568"/>
      <c r="HO335" s="568"/>
      <c r="HP335" s="568"/>
      <c r="HQ335" s="568"/>
      <c r="HR335" s="568"/>
      <c r="HS335" s="568"/>
      <c r="HT335" s="568"/>
      <c r="HU335" s="568"/>
    </row>
    <row r="336" spans="2:229" s="578" customFormat="1">
      <c r="B336" s="591"/>
      <c r="AL336" s="568"/>
      <c r="AM336" s="568"/>
      <c r="AN336" s="568"/>
      <c r="AO336" s="568"/>
      <c r="AP336" s="568"/>
      <c r="AQ336" s="568"/>
      <c r="AR336" s="568"/>
      <c r="AS336" s="568"/>
      <c r="AT336" s="568"/>
      <c r="AU336" s="568"/>
      <c r="AV336" s="568"/>
      <c r="AW336" s="568"/>
      <c r="AX336" s="568"/>
      <c r="AY336" s="568"/>
      <c r="AZ336" s="568"/>
      <c r="BA336" s="568"/>
      <c r="BB336" s="568"/>
      <c r="BC336" s="568"/>
      <c r="BD336" s="568"/>
      <c r="BE336" s="568"/>
      <c r="BF336" s="568"/>
      <c r="BG336" s="568"/>
      <c r="BH336" s="568"/>
      <c r="BI336" s="568"/>
      <c r="BJ336" s="568"/>
      <c r="BK336" s="568"/>
      <c r="BL336" s="568"/>
      <c r="BM336" s="568"/>
      <c r="BN336" s="568"/>
      <c r="BO336" s="568"/>
      <c r="BP336" s="568"/>
      <c r="BQ336" s="568"/>
      <c r="BR336" s="568"/>
      <c r="BS336" s="568"/>
      <c r="BT336" s="568"/>
      <c r="BU336" s="568"/>
      <c r="BV336" s="568"/>
      <c r="BW336" s="568"/>
      <c r="BX336" s="568"/>
      <c r="BY336" s="568"/>
      <c r="BZ336" s="568"/>
      <c r="CA336" s="568"/>
      <c r="CB336" s="568"/>
      <c r="CC336" s="568"/>
      <c r="CD336" s="568"/>
      <c r="CE336" s="568"/>
      <c r="CF336" s="568"/>
      <c r="CG336" s="568"/>
      <c r="CH336" s="568"/>
      <c r="CI336" s="568"/>
      <c r="CJ336" s="568"/>
      <c r="CK336" s="568"/>
      <c r="CL336" s="568"/>
      <c r="CM336" s="568"/>
      <c r="CN336" s="568"/>
      <c r="CO336" s="568"/>
      <c r="CP336" s="568"/>
      <c r="CQ336" s="568"/>
      <c r="CR336" s="568"/>
      <c r="CS336" s="568"/>
      <c r="CT336" s="568"/>
      <c r="CU336" s="568"/>
      <c r="CV336" s="568"/>
      <c r="CW336" s="568"/>
      <c r="CX336" s="568"/>
      <c r="CY336" s="568"/>
      <c r="CZ336" s="568"/>
      <c r="DA336" s="568"/>
      <c r="DB336" s="568"/>
      <c r="DC336" s="568"/>
      <c r="DD336" s="568"/>
      <c r="DE336" s="568"/>
      <c r="DF336" s="568"/>
      <c r="DG336" s="568"/>
      <c r="DH336" s="568"/>
      <c r="DI336" s="568"/>
      <c r="DJ336" s="568"/>
      <c r="DK336" s="568"/>
      <c r="DL336" s="568"/>
      <c r="DM336" s="568"/>
      <c r="DN336" s="568"/>
      <c r="DO336" s="568"/>
      <c r="DP336" s="568"/>
      <c r="DQ336" s="568"/>
      <c r="DR336" s="568"/>
      <c r="DS336" s="568"/>
      <c r="DT336" s="568"/>
      <c r="DU336" s="568"/>
      <c r="DV336" s="568"/>
      <c r="DW336" s="568"/>
      <c r="DX336" s="568"/>
      <c r="DY336" s="568"/>
      <c r="DZ336" s="568"/>
      <c r="EA336" s="568"/>
      <c r="EB336" s="568"/>
      <c r="EC336" s="568"/>
      <c r="ED336" s="568"/>
      <c r="EE336" s="568"/>
      <c r="EF336" s="568"/>
      <c r="EG336" s="568"/>
      <c r="EH336" s="568"/>
      <c r="EI336" s="568"/>
      <c r="EJ336" s="568"/>
      <c r="EK336" s="568"/>
      <c r="EL336" s="568"/>
      <c r="EM336" s="568"/>
      <c r="EN336" s="568"/>
      <c r="EO336" s="568"/>
      <c r="EP336" s="568"/>
      <c r="EQ336" s="568"/>
      <c r="ER336" s="568"/>
      <c r="ES336" s="568"/>
      <c r="ET336" s="568"/>
      <c r="EU336" s="568"/>
      <c r="EV336" s="568"/>
      <c r="EW336" s="568"/>
      <c r="EX336" s="568"/>
      <c r="EY336" s="568"/>
      <c r="EZ336" s="568"/>
      <c r="FA336" s="568"/>
      <c r="FB336" s="568"/>
      <c r="FC336" s="568"/>
      <c r="FD336" s="568"/>
      <c r="FE336" s="568"/>
      <c r="FF336" s="568"/>
      <c r="FG336" s="568"/>
      <c r="FH336" s="568"/>
      <c r="FI336" s="568"/>
      <c r="FJ336" s="568"/>
      <c r="FK336" s="568"/>
      <c r="FL336" s="568"/>
      <c r="FM336" s="568"/>
      <c r="FN336" s="568"/>
      <c r="FO336" s="568"/>
      <c r="FP336" s="568"/>
      <c r="FQ336" s="568"/>
      <c r="FR336" s="568"/>
      <c r="FS336" s="568"/>
      <c r="FT336" s="568"/>
      <c r="FU336" s="568"/>
      <c r="FV336" s="568"/>
      <c r="FW336" s="568"/>
      <c r="FX336" s="568"/>
      <c r="FY336" s="568"/>
      <c r="FZ336" s="568"/>
      <c r="GA336" s="568"/>
      <c r="GB336" s="568"/>
      <c r="GC336" s="568"/>
      <c r="GD336" s="568"/>
      <c r="GE336" s="568"/>
      <c r="GF336" s="568"/>
      <c r="GG336" s="568"/>
      <c r="GH336" s="568"/>
      <c r="GI336" s="568"/>
      <c r="GJ336" s="568"/>
      <c r="GK336" s="568"/>
      <c r="GL336" s="568"/>
      <c r="GM336" s="568"/>
      <c r="GN336" s="568"/>
      <c r="GO336" s="568"/>
      <c r="GP336" s="568"/>
      <c r="GQ336" s="568"/>
      <c r="GR336" s="568"/>
      <c r="GS336" s="568"/>
      <c r="GT336" s="568"/>
      <c r="GU336" s="568"/>
      <c r="GV336" s="568"/>
      <c r="GW336" s="568"/>
      <c r="GX336" s="568"/>
      <c r="GY336" s="568"/>
      <c r="GZ336" s="568"/>
      <c r="HA336" s="568"/>
      <c r="HB336" s="568"/>
      <c r="HC336" s="568"/>
      <c r="HD336" s="568"/>
      <c r="HE336" s="568"/>
      <c r="HF336" s="568"/>
      <c r="HG336" s="568"/>
      <c r="HH336" s="568"/>
      <c r="HI336" s="568"/>
      <c r="HJ336" s="568"/>
      <c r="HK336" s="568"/>
      <c r="HL336" s="568"/>
      <c r="HM336" s="568"/>
      <c r="HN336" s="568"/>
      <c r="HO336" s="568"/>
      <c r="HP336" s="568"/>
      <c r="HQ336" s="568"/>
      <c r="HR336" s="568"/>
      <c r="HS336" s="568"/>
      <c r="HT336" s="568"/>
      <c r="HU336" s="568"/>
    </row>
    <row r="337" spans="2:229" s="578" customFormat="1">
      <c r="B337" s="591"/>
      <c r="AL337" s="568"/>
      <c r="AM337" s="568"/>
      <c r="AN337" s="568"/>
      <c r="AO337" s="568"/>
      <c r="AP337" s="568"/>
      <c r="AQ337" s="568"/>
      <c r="AR337" s="568"/>
      <c r="AS337" s="568"/>
      <c r="AT337" s="568"/>
      <c r="AU337" s="568"/>
      <c r="AV337" s="568"/>
      <c r="AW337" s="568"/>
      <c r="AX337" s="568"/>
      <c r="AY337" s="568"/>
      <c r="AZ337" s="568"/>
      <c r="BA337" s="568"/>
      <c r="BB337" s="568"/>
      <c r="BC337" s="568"/>
      <c r="BD337" s="568"/>
      <c r="BE337" s="568"/>
      <c r="BF337" s="568"/>
      <c r="BG337" s="568"/>
      <c r="BH337" s="568"/>
      <c r="BI337" s="568"/>
      <c r="BJ337" s="568"/>
      <c r="BK337" s="568"/>
      <c r="BL337" s="568"/>
      <c r="BM337" s="568"/>
      <c r="BN337" s="568"/>
      <c r="BO337" s="568"/>
      <c r="BP337" s="568"/>
      <c r="BQ337" s="568"/>
      <c r="BR337" s="568"/>
      <c r="BS337" s="568"/>
      <c r="BT337" s="568"/>
      <c r="BU337" s="568"/>
      <c r="BV337" s="568"/>
      <c r="BW337" s="568"/>
      <c r="BX337" s="568"/>
      <c r="BY337" s="568"/>
      <c r="BZ337" s="568"/>
      <c r="CA337" s="568"/>
      <c r="CB337" s="568"/>
      <c r="CC337" s="568"/>
      <c r="CD337" s="568"/>
      <c r="CE337" s="568"/>
      <c r="CF337" s="568"/>
      <c r="CG337" s="568"/>
      <c r="CH337" s="568"/>
      <c r="CI337" s="568"/>
      <c r="CJ337" s="568"/>
      <c r="CK337" s="568"/>
      <c r="CL337" s="568"/>
      <c r="CM337" s="568"/>
      <c r="CN337" s="568"/>
      <c r="CO337" s="568"/>
      <c r="CP337" s="568"/>
      <c r="CQ337" s="568"/>
      <c r="CR337" s="568"/>
      <c r="CS337" s="568"/>
      <c r="CT337" s="568"/>
      <c r="CU337" s="568"/>
      <c r="CV337" s="568"/>
      <c r="CW337" s="568"/>
      <c r="CX337" s="568"/>
      <c r="CY337" s="568"/>
      <c r="CZ337" s="568"/>
      <c r="DA337" s="568"/>
      <c r="DB337" s="568"/>
      <c r="DC337" s="568"/>
      <c r="DD337" s="568"/>
      <c r="DE337" s="568"/>
      <c r="DF337" s="568"/>
      <c r="DG337" s="568"/>
      <c r="DH337" s="568"/>
      <c r="DI337" s="568"/>
      <c r="DJ337" s="568"/>
      <c r="DK337" s="568"/>
      <c r="DL337" s="568"/>
      <c r="DM337" s="568"/>
      <c r="DN337" s="568"/>
      <c r="DO337" s="568"/>
      <c r="DP337" s="568"/>
      <c r="DQ337" s="568"/>
      <c r="DR337" s="568"/>
      <c r="DS337" s="568"/>
      <c r="DT337" s="568"/>
      <c r="DU337" s="568"/>
      <c r="DV337" s="568"/>
      <c r="DW337" s="568"/>
      <c r="DX337" s="568"/>
      <c r="DY337" s="568"/>
      <c r="DZ337" s="568"/>
      <c r="EA337" s="568"/>
      <c r="EB337" s="568"/>
      <c r="EC337" s="568"/>
      <c r="ED337" s="568"/>
      <c r="EE337" s="568"/>
      <c r="EF337" s="568"/>
      <c r="EG337" s="568"/>
      <c r="EH337" s="568"/>
      <c r="EI337" s="568"/>
      <c r="EJ337" s="568"/>
      <c r="EK337" s="568"/>
      <c r="EL337" s="568"/>
      <c r="EM337" s="568"/>
      <c r="EN337" s="568"/>
      <c r="EO337" s="568"/>
      <c r="EP337" s="568"/>
      <c r="EQ337" s="568"/>
      <c r="ER337" s="568"/>
      <c r="ES337" s="568"/>
      <c r="ET337" s="568"/>
      <c r="EU337" s="568"/>
      <c r="EV337" s="568"/>
      <c r="EW337" s="568"/>
      <c r="EX337" s="568"/>
      <c r="EY337" s="568"/>
      <c r="EZ337" s="568"/>
      <c r="FA337" s="568"/>
      <c r="FB337" s="568"/>
      <c r="FC337" s="568"/>
      <c r="FD337" s="568"/>
      <c r="FE337" s="568"/>
      <c r="FF337" s="568"/>
      <c r="FG337" s="568"/>
      <c r="FH337" s="568"/>
      <c r="FI337" s="568"/>
      <c r="FJ337" s="568"/>
      <c r="FK337" s="568"/>
      <c r="FL337" s="568"/>
      <c r="FM337" s="568"/>
      <c r="FN337" s="568"/>
      <c r="FO337" s="568"/>
      <c r="FP337" s="568"/>
      <c r="FQ337" s="568"/>
      <c r="FR337" s="568"/>
      <c r="FS337" s="568"/>
      <c r="FT337" s="568"/>
      <c r="FU337" s="568"/>
      <c r="FV337" s="568"/>
      <c r="FW337" s="568"/>
      <c r="FX337" s="568"/>
      <c r="FY337" s="568"/>
      <c r="FZ337" s="568"/>
      <c r="GA337" s="568"/>
      <c r="GB337" s="568"/>
      <c r="GC337" s="568"/>
      <c r="GD337" s="568"/>
      <c r="GE337" s="568"/>
      <c r="GF337" s="568"/>
      <c r="GG337" s="568"/>
      <c r="GH337" s="568"/>
      <c r="GI337" s="568"/>
      <c r="GJ337" s="568"/>
      <c r="GK337" s="568"/>
      <c r="GL337" s="568"/>
      <c r="GM337" s="568"/>
      <c r="GN337" s="568"/>
      <c r="GO337" s="568"/>
      <c r="GP337" s="568"/>
      <c r="GQ337" s="568"/>
      <c r="GR337" s="568"/>
      <c r="GS337" s="568"/>
      <c r="GT337" s="568"/>
      <c r="GU337" s="568"/>
      <c r="GV337" s="568"/>
      <c r="GW337" s="568"/>
      <c r="GX337" s="568"/>
      <c r="GY337" s="568"/>
      <c r="GZ337" s="568"/>
      <c r="HA337" s="568"/>
      <c r="HB337" s="568"/>
      <c r="HC337" s="568"/>
      <c r="HD337" s="568"/>
      <c r="HE337" s="568"/>
      <c r="HF337" s="568"/>
      <c r="HG337" s="568"/>
      <c r="HH337" s="568"/>
      <c r="HI337" s="568"/>
      <c r="HJ337" s="568"/>
      <c r="HK337" s="568"/>
      <c r="HL337" s="568"/>
      <c r="HM337" s="568"/>
      <c r="HN337" s="568"/>
      <c r="HO337" s="568"/>
      <c r="HP337" s="568"/>
      <c r="HQ337" s="568"/>
      <c r="HR337" s="568"/>
      <c r="HS337" s="568"/>
      <c r="HT337" s="568"/>
      <c r="HU337" s="568"/>
    </row>
    <row r="338" spans="2:229" s="578" customFormat="1">
      <c r="B338" s="591"/>
      <c r="AL338" s="568"/>
      <c r="AM338" s="568"/>
      <c r="AN338" s="568"/>
      <c r="AO338" s="568"/>
      <c r="AP338" s="568"/>
      <c r="AQ338" s="568"/>
      <c r="AR338" s="568"/>
      <c r="AS338" s="568"/>
      <c r="AT338" s="568"/>
      <c r="AU338" s="568"/>
      <c r="AV338" s="568"/>
      <c r="AW338" s="568"/>
      <c r="AX338" s="568"/>
      <c r="AY338" s="568"/>
      <c r="AZ338" s="568"/>
      <c r="BA338" s="568"/>
      <c r="BB338" s="568"/>
      <c r="BC338" s="568"/>
      <c r="BD338" s="568"/>
      <c r="BE338" s="568"/>
      <c r="BF338" s="568"/>
      <c r="BG338" s="568"/>
      <c r="BH338" s="568"/>
      <c r="BI338" s="568"/>
      <c r="BJ338" s="568"/>
      <c r="BK338" s="568"/>
      <c r="BL338" s="568"/>
      <c r="BM338" s="568"/>
      <c r="BN338" s="568"/>
      <c r="BO338" s="568"/>
      <c r="BP338" s="568"/>
      <c r="BQ338" s="568"/>
      <c r="BR338" s="568"/>
      <c r="BS338" s="568"/>
      <c r="BT338" s="568"/>
      <c r="BU338" s="568"/>
      <c r="BV338" s="568"/>
      <c r="BW338" s="568"/>
      <c r="BX338" s="568"/>
      <c r="BY338" s="568"/>
      <c r="BZ338" s="568"/>
      <c r="CA338" s="568"/>
      <c r="CB338" s="568"/>
      <c r="CC338" s="568"/>
      <c r="CD338" s="568"/>
      <c r="CE338" s="568"/>
      <c r="CF338" s="568"/>
      <c r="CG338" s="568"/>
      <c r="CH338" s="568"/>
      <c r="CI338" s="568"/>
      <c r="CJ338" s="568"/>
      <c r="CK338" s="568"/>
      <c r="CL338" s="568"/>
      <c r="CM338" s="568"/>
      <c r="CN338" s="568"/>
      <c r="CO338" s="568"/>
      <c r="CP338" s="568"/>
      <c r="CQ338" s="568"/>
      <c r="CR338" s="568"/>
      <c r="CS338" s="568"/>
      <c r="CT338" s="568"/>
      <c r="CU338" s="568"/>
      <c r="CV338" s="568"/>
      <c r="CW338" s="568"/>
      <c r="CX338" s="568"/>
      <c r="CY338" s="568"/>
      <c r="CZ338" s="568"/>
      <c r="DA338" s="568"/>
      <c r="DB338" s="568"/>
      <c r="DC338" s="568"/>
      <c r="DD338" s="568"/>
      <c r="DE338" s="568"/>
      <c r="DF338" s="568"/>
      <c r="DG338" s="568"/>
      <c r="DH338" s="568"/>
      <c r="DI338" s="568"/>
      <c r="DJ338" s="568"/>
      <c r="DK338" s="568"/>
      <c r="DL338" s="568"/>
      <c r="DM338" s="568"/>
      <c r="DN338" s="568"/>
      <c r="DO338" s="568"/>
      <c r="DP338" s="568"/>
      <c r="DQ338" s="568"/>
      <c r="DR338" s="568"/>
      <c r="DS338" s="568"/>
      <c r="DT338" s="568"/>
      <c r="DU338" s="568"/>
      <c r="DV338" s="568"/>
      <c r="DW338" s="568"/>
      <c r="DX338" s="568"/>
      <c r="DY338" s="568"/>
      <c r="DZ338" s="568"/>
      <c r="EA338" s="568"/>
      <c r="EB338" s="568"/>
      <c r="EC338" s="568"/>
      <c r="ED338" s="568"/>
      <c r="EE338" s="568"/>
      <c r="EF338" s="568"/>
      <c r="EG338" s="568"/>
      <c r="EH338" s="568"/>
      <c r="EI338" s="568"/>
      <c r="EJ338" s="568"/>
      <c r="EK338" s="568"/>
      <c r="EL338" s="568"/>
      <c r="EM338" s="568"/>
      <c r="EN338" s="568"/>
      <c r="EO338" s="568"/>
      <c r="EP338" s="568"/>
      <c r="EQ338" s="568"/>
      <c r="ER338" s="568"/>
      <c r="ES338" s="568"/>
      <c r="ET338" s="568"/>
      <c r="EU338" s="568"/>
      <c r="EV338" s="568"/>
      <c r="EW338" s="568"/>
      <c r="EX338" s="568"/>
      <c r="EY338" s="568"/>
      <c r="EZ338" s="568"/>
      <c r="FA338" s="568"/>
      <c r="FB338" s="568"/>
      <c r="FC338" s="568"/>
      <c r="FD338" s="568"/>
      <c r="FE338" s="568"/>
      <c r="FF338" s="568"/>
      <c r="FG338" s="568"/>
      <c r="FH338" s="568"/>
      <c r="FI338" s="568"/>
      <c r="FJ338" s="568"/>
      <c r="FK338" s="568"/>
      <c r="FL338" s="568"/>
      <c r="FM338" s="568"/>
      <c r="FN338" s="568"/>
      <c r="FO338" s="568"/>
      <c r="FP338" s="568"/>
      <c r="FQ338" s="568"/>
      <c r="FR338" s="568"/>
      <c r="FS338" s="568"/>
      <c r="FT338" s="568"/>
      <c r="FU338" s="568"/>
      <c r="FV338" s="568"/>
      <c r="FW338" s="568"/>
      <c r="FX338" s="568"/>
      <c r="FY338" s="568"/>
      <c r="FZ338" s="568"/>
      <c r="GA338" s="568"/>
      <c r="GB338" s="568"/>
      <c r="GC338" s="568"/>
      <c r="GD338" s="568"/>
      <c r="GE338" s="568"/>
      <c r="GF338" s="568"/>
      <c r="GG338" s="568"/>
      <c r="GH338" s="568"/>
      <c r="GI338" s="568"/>
      <c r="GJ338" s="568"/>
      <c r="GK338" s="568"/>
      <c r="GL338" s="568"/>
      <c r="GM338" s="568"/>
      <c r="GN338" s="568"/>
      <c r="GO338" s="568"/>
      <c r="GP338" s="568"/>
      <c r="GQ338" s="568"/>
      <c r="GR338" s="568"/>
      <c r="GS338" s="568"/>
      <c r="GT338" s="568"/>
      <c r="GU338" s="568"/>
      <c r="GV338" s="568"/>
      <c r="GW338" s="568"/>
      <c r="GX338" s="568"/>
      <c r="GY338" s="568"/>
      <c r="GZ338" s="568"/>
      <c r="HA338" s="568"/>
      <c r="HB338" s="568"/>
      <c r="HC338" s="568"/>
      <c r="HD338" s="568"/>
      <c r="HE338" s="568"/>
      <c r="HF338" s="568"/>
      <c r="HG338" s="568"/>
      <c r="HH338" s="568"/>
      <c r="HI338" s="568"/>
      <c r="HJ338" s="568"/>
      <c r="HK338" s="568"/>
      <c r="HL338" s="568"/>
      <c r="HM338" s="568"/>
      <c r="HN338" s="568"/>
      <c r="HO338" s="568"/>
      <c r="HP338" s="568"/>
      <c r="HQ338" s="568"/>
      <c r="HR338" s="568"/>
      <c r="HS338" s="568"/>
      <c r="HT338" s="568"/>
      <c r="HU338" s="568"/>
    </row>
    <row r="339" spans="2:229" s="578" customFormat="1">
      <c r="B339" s="591"/>
      <c r="AL339" s="568"/>
      <c r="AM339" s="568"/>
      <c r="AN339" s="568"/>
      <c r="AO339" s="568"/>
      <c r="AP339" s="568"/>
      <c r="AQ339" s="568"/>
      <c r="AR339" s="568"/>
      <c r="AS339" s="568"/>
      <c r="AT339" s="568"/>
      <c r="AU339" s="568"/>
      <c r="AV339" s="568"/>
      <c r="AW339" s="568"/>
      <c r="AX339" s="568"/>
      <c r="AY339" s="568"/>
      <c r="AZ339" s="568"/>
      <c r="BA339" s="568"/>
      <c r="BB339" s="568"/>
      <c r="BC339" s="568"/>
      <c r="BD339" s="568"/>
      <c r="BE339" s="568"/>
      <c r="BF339" s="568"/>
      <c r="BG339" s="568"/>
      <c r="BH339" s="568"/>
      <c r="BI339" s="568"/>
      <c r="BJ339" s="568"/>
      <c r="BK339" s="568"/>
      <c r="BL339" s="568"/>
      <c r="BM339" s="568"/>
      <c r="BN339" s="568"/>
      <c r="BO339" s="568"/>
      <c r="BP339" s="568"/>
      <c r="BQ339" s="568"/>
      <c r="BR339" s="568"/>
      <c r="BS339" s="568"/>
      <c r="BT339" s="568"/>
      <c r="BU339" s="568"/>
      <c r="BV339" s="568"/>
      <c r="BW339" s="568"/>
      <c r="BX339" s="568"/>
      <c r="BY339" s="568"/>
      <c r="BZ339" s="568"/>
      <c r="CA339" s="568"/>
      <c r="CB339" s="568"/>
      <c r="CC339" s="568"/>
      <c r="CD339" s="568"/>
      <c r="CE339" s="568"/>
      <c r="CF339" s="568"/>
      <c r="CG339" s="568"/>
      <c r="CH339" s="568"/>
      <c r="CI339" s="568"/>
      <c r="CJ339" s="568"/>
      <c r="CK339" s="568"/>
      <c r="CL339" s="568"/>
      <c r="CM339" s="568"/>
      <c r="CN339" s="568"/>
      <c r="CO339" s="568"/>
      <c r="CP339" s="568"/>
      <c r="CQ339" s="568"/>
      <c r="CR339" s="568"/>
      <c r="CS339" s="568"/>
      <c r="CT339" s="568"/>
      <c r="CU339" s="568"/>
      <c r="CV339" s="568"/>
      <c r="CW339" s="568"/>
      <c r="CX339" s="568"/>
      <c r="CY339" s="568"/>
      <c r="CZ339" s="568"/>
      <c r="DA339" s="568"/>
      <c r="DB339" s="568"/>
      <c r="DC339" s="568"/>
      <c r="DD339" s="568"/>
      <c r="DE339" s="568"/>
      <c r="DF339" s="568"/>
      <c r="DG339" s="568"/>
      <c r="DH339" s="568"/>
      <c r="DI339" s="568"/>
      <c r="DJ339" s="568"/>
      <c r="DK339" s="568"/>
      <c r="DL339" s="568"/>
      <c r="DM339" s="568"/>
      <c r="DN339" s="568"/>
      <c r="DO339" s="568"/>
      <c r="DP339" s="568"/>
      <c r="DQ339" s="568"/>
      <c r="DR339" s="568"/>
      <c r="DS339" s="568"/>
      <c r="DT339" s="568"/>
      <c r="DU339" s="568"/>
      <c r="DV339" s="568"/>
      <c r="DW339" s="568"/>
      <c r="DX339" s="568"/>
      <c r="DY339" s="568"/>
      <c r="DZ339" s="568"/>
      <c r="EA339" s="568"/>
      <c r="EB339" s="568"/>
      <c r="EC339" s="568"/>
      <c r="ED339" s="568"/>
      <c r="EE339" s="568"/>
      <c r="EF339" s="568"/>
      <c r="EG339" s="568"/>
      <c r="EH339" s="568"/>
      <c r="EI339" s="568"/>
      <c r="EJ339" s="568"/>
      <c r="EK339" s="568"/>
      <c r="EL339" s="568"/>
      <c r="EM339" s="568"/>
      <c r="EN339" s="568"/>
      <c r="EO339" s="568"/>
      <c r="EP339" s="568"/>
      <c r="EQ339" s="568"/>
      <c r="ER339" s="568"/>
      <c r="ES339" s="568"/>
      <c r="ET339" s="568"/>
      <c r="EU339" s="568"/>
      <c r="EV339" s="568"/>
      <c r="EW339" s="568"/>
      <c r="EX339" s="568"/>
      <c r="EY339" s="568"/>
      <c r="EZ339" s="568"/>
      <c r="FA339" s="568"/>
      <c r="FB339" s="568"/>
      <c r="FC339" s="568"/>
      <c r="FD339" s="568"/>
      <c r="FE339" s="568"/>
      <c r="FF339" s="568"/>
      <c r="FG339" s="568"/>
      <c r="FH339" s="568"/>
      <c r="FI339" s="568"/>
      <c r="FJ339" s="568"/>
      <c r="FK339" s="568"/>
      <c r="FL339" s="568"/>
      <c r="FM339" s="568"/>
      <c r="FN339" s="568"/>
      <c r="FO339" s="568"/>
      <c r="FP339" s="568"/>
      <c r="FQ339" s="568"/>
      <c r="FR339" s="568"/>
      <c r="FS339" s="568"/>
      <c r="FT339" s="568"/>
      <c r="FU339" s="568"/>
      <c r="FV339" s="568"/>
      <c r="FW339" s="568"/>
      <c r="FX339" s="568"/>
      <c r="FY339" s="568"/>
      <c r="FZ339" s="568"/>
      <c r="GA339" s="568"/>
      <c r="GB339" s="568"/>
      <c r="GC339" s="568"/>
      <c r="GD339" s="568"/>
      <c r="GE339" s="568"/>
      <c r="GF339" s="568"/>
      <c r="GG339" s="568"/>
      <c r="GH339" s="568"/>
      <c r="GI339" s="568"/>
      <c r="GJ339" s="568"/>
      <c r="GK339" s="568"/>
      <c r="GL339" s="568"/>
      <c r="GM339" s="568"/>
      <c r="GN339" s="568"/>
      <c r="GO339" s="568"/>
      <c r="GP339" s="568"/>
      <c r="GQ339" s="568"/>
      <c r="GR339" s="568"/>
      <c r="GS339" s="568"/>
      <c r="GT339" s="568"/>
      <c r="GU339" s="568"/>
      <c r="GV339" s="568"/>
      <c r="GW339" s="568"/>
      <c r="GX339" s="568"/>
      <c r="GY339" s="568"/>
      <c r="GZ339" s="568"/>
      <c r="HA339" s="568"/>
      <c r="HB339" s="568"/>
      <c r="HC339" s="568"/>
      <c r="HD339" s="568"/>
      <c r="HE339" s="568"/>
      <c r="HF339" s="568"/>
      <c r="HG339" s="568"/>
      <c r="HH339" s="568"/>
      <c r="HI339" s="568"/>
      <c r="HJ339" s="568"/>
      <c r="HK339" s="568"/>
      <c r="HL339" s="568"/>
      <c r="HM339" s="568"/>
      <c r="HN339" s="568"/>
      <c r="HO339" s="568"/>
      <c r="HP339" s="568"/>
      <c r="HQ339" s="568"/>
      <c r="HR339" s="568"/>
      <c r="HS339" s="568"/>
      <c r="HT339" s="568"/>
      <c r="HU339" s="568"/>
    </row>
    <row r="340" spans="2:229" s="578" customFormat="1">
      <c r="B340" s="591"/>
      <c r="AL340" s="568"/>
      <c r="AM340" s="568"/>
      <c r="AN340" s="568"/>
      <c r="AO340" s="568"/>
      <c r="AP340" s="568"/>
      <c r="AQ340" s="568"/>
      <c r="AR340" s="568"/>
      <c r="AS340" s="568"/>
      <c r="AT340" s="568"/>
      <c r="AU340" s="568"/>
      <c r="AV340" s="568"/>
      <c r="AW340" s="568"/>
      <c r="AX340" s="568"/>
      <c r="AY340" s="568"/>
      <c r="AZ340" s="568"/>
      <c r="BA340" s="568"/>
      <c r="BB340" s="568"/>
      <c r="BC340" s="568"/>
      <c r="BD340" s="568"/>
      <c r="BE340" s="568"/>
      <c r="BF340" s="568"/>
      <c r="BG340" s="568"/>
      <c r="BH340" s="568"/>
      <c r="BI340" s="568"/>
      <c r="BJ340" s="568"/>
      <c r="BK340" s="568"/>
      <c r="BL340" s="568"/>
      <c r="BM340" s="568"/>
      <c r="BN340" s="568"/>
      <c r="BO340" s="568"/>
      <c r="BP340" s="568"/>
      <c r="BQ340" s="568"/>
      <c r="BR340" s="568"/>
      <c r="BS340" s="568"/>
      <c r="BT340" s="568"/>
      <c r="BU340" s="568"/>
      <c r="BV340" s="568"/>
      <c r="BW340" s="568"/>
      <c r="BX340" s="568"/>
      <c r="BY340" s="568"/>
      <c r="BZ340" s="568"/>
      <c r="CA340" s="568"/>
      <c r="CB340" s="568"/>
      <c r="CC340" s="568"/>
      <c r="CD340" s="568"/>
      <c r="CE340" s="568"/>
      <c r="CF340" s="568"/>
      <c r="CG340" s="568"/>
      <c r="CH340" s="568"/>
      <c r="CI340" s="568"/>
      <c r="CJ340" s="568"/>
      <c r="CK340" s="568"/>
      <c r="CL340" s="568"/>
      <c r="CM340" s="568"/>
      <c r="CN340" s="568"/>
      <c r="CO340" s="568"/>
      <c r="CP340" s="568"/>
      <c r="CQ340" s="568"/>
      <c r="CR340" s="568"/>
      <c r="CS340" s="568"/>
      <c r="CT340" s="568"/>
      <c r="CU340" s="568"/>
      <c r="CV340" s="568"/>
      <c r="CW340" s="568"/>
      <c r="CX340" s="568"/>
      <c r="CY340" s="568"/>
      <c r="CZ340" s="568"/>
      <c r="DA340" s="568"/>
      <c r="DB340" s="568"/>
      <c r="DC340" s="568"/>
      <c r="DD340" s="568"/>
      <c r="DE340" s="568"/>
      <c r="DF340" s="568"/>
      <c r="DG340" s="568"/>
      <c r="DH340" s="568"/>
      <c r="DI340" s="568"/>
      <c r="DJ340" s="568"/>
      <c r="DK340" s="568"/>
      <c r="DL340" s="568"/>
      <c r="DM340" s="568"/>
      <c r="DN340" s="568"/>
      <c r="DO340" s="568"/>
      <c r="DP340" s="568"/>
      <c r="DQ340" s="568"/>
      <c r="DR340" s="568"/>
      <c r="DS340" s="568"/>
      <c r="DT340" s="568"/>
      <c r="DU340" s="568"/>
      <c r="DV340" s="568"/>
      <c r="DW340" s="568"/>
      <c r="DX340" s="568"/>
      <c r="DY340" s="568"/>
      <c r="DZ340" s="568"/>
      <c r="EA340" s="568"/>
      <c r="EB340" s="568"/>
      <c r="EC340" s="568"/>
      <c r="ED340" s="568"/>
      <c r="EE340" s="568"/>
      <c r="EF340" s="568"/>
      <c r="EG340" s="568"/>
      <c r="EH340" s="568"/>
      <c r="EI340" s="568"/>
      <c r="EJ340" s="568"/>
      <c r="EK340" s="568"/>
      <c r="EL340" s="568"/>
      <c r="EM340" s="568"/>
      <c r="EN340" s="568"/>
      <c r="EO340" s="568"/>
      <c r="EP340" s="568"/>
      <c r="EQ340" s="568"/>
      <c r="ER340" s="568"/>
      <c r="ES340" s="568"/>
      <c r="ET340" s="568"/>
      <c r="EU340" s="568"/>
      <c r="EV340" s="568"/>
      <c r="EW340" s="568"/>
      <c r="EX340" s="568"/>
      <c r="EY340" s="568"/>
      <c r="EZ340" s="568"/>
      <c r="FA340" s="568"/>
      <c r="FB340" s="568"/>
      <c r="FC340" s="568"/>
      <c r="FD340" s="568"/>
      <c r="FE340" s="568"/>
      <c r="FF340" s="568"/>
      <c r="FG340" s="568"/>
      <c r="FH340" s="568"/>
      <c r="FI340" s="568"/>
      <c r="FJ340" s="568"/>
      <c r="FK340" s="568"/>
      <c r="FL340" s="568"/>
      <c r="FM340" s="568"/>
      <c r="FN340" s="568"/>
      <c r="FO340" s="568"/>
      <c r="FP340" s="568"/>
      <c r="FQ340" s="568"/>
      <c r="FR340" s="568"/>
      <c r="FS340" s="568"/>
      <c r="FT340" s="568"/>
      <c r="FU340" s="568"/>
      <c r="FV340" s="568"/>
      <c r="FW340" s="568"/>
      <c r="FX340" s="568"/>
      <c r="FY340" s="568"/>
      <c r="FZ340" s="568"/>
      <c r="GA340" s="568"/>
      <c r="GB340" s="568"/>
      <c r="GC340" s="568"/>
      <c r="GD340" s="568"/>
      <c r="GE340" s="568"/>
      <c r="GF340" s="568"/>
      <c r="GG340" s="568"/>
      <c r="GH340" s="568"/>
      <c r="GI340" s="568"/>
      <c r="GJ340" s="568"/>
      <c r="GK340" s="568"/>
      <c r="GL340" s="568"/>
      <c r="GM340" s="568"/>
      <c r="GN340" s="568"/>
      <c r="GO340" s="568"/>
      <c r="GP340" s="568"/>
      <c r="GQ340" s="568"/>
      <c r="GR340" s="568"/>
      <c r="GS340" s="568"/>
      <c r="GT340" s="568"/>
      <c r="GU340" s="568"/>
      <c r="GV340" s="568"/>
      <c r="GW340" s="568"/>
      <c r="GX340" s="568"/>
      <c r="GY340" s="568"/>
      <c r="GZ340" s="568"/>
      <c r="HA340" s="568"/>
      <c r="HB340" s="568"/>
      <c r="HC340" s="568"/>
      <c r="HD340" s="568"/>
      <c r="HE340" s="568"/>
      <c r="HF340" s="568"/>
      <c r="HG340" s="568"/>
      <c r="HH340" s="568"/>
      <c r="HI340" s="568"/>
      <c r="HJ340" s="568"/>
      <c r="HK340" s="568"/>
      <c r="HL340" s="568"/>
      <c r="HM340" s="568"/>
      <c r="HN340" s="568"/>
      <c r="HO340" s="568"/>
      <c r="HP340" s="568"/>
      <c r="HQ340" s="568"/>
      <c r="HR340" s="568"/>
      <c r="HS340" s="568"/>
      <c r="HT340" s="568"/>
      <c r="HU340" s="568"/>
    </row>
    <row r="341" spans="2:229" s="578" customFormat="1">
      <c r="B341" s="591"/>
      <c r="AL341" s="568"/>
      <c r="AM341" s="568"/>
      <c r="AN341" s="568"/>
      <c r="AO341" s="568"/>
      <c r="AP341" s="568"/>
      <c r="AQ341" s="568"/>
      <c r="AR341" s="568"/>
      <c r="AS341" s="568"/>
      <c r="AT341" s="568"/>
      <c r="AU341" s="568"/>
      <c r="AV341" s="568"/>
      <c r="AW341" s="568"/>
      <c r="AX341" s="568"/>
      <c r="AY341" s="568"/>
      <c r="AZ341" s="568"/>
      <c r="BA341" s="568"/>
      <c r="BB341" s="568"/>
      <c r="BC341" s="568"/>
      <c r="BD341" s="568"/>
      <c r="BE341" s="568"/>
      <c r="BF341" s="568"/>
      <c r="BG341" s="568"/>
      <c r="BH341" s="568"/>
      <c r="BI341" s="568"/>
      <c r="BJ341" s="568"/>
      <c r="BK341" s="568"/>
      <c r="BL341" s="568"/>
      <c r="BM341" s="568"/>
      <c r="BN341" s="568"/>
      <c r="BO341" s="568"/>
      <c r="BP341" s="568"/>
      <c r="BQ341" s="568"/>
      <c r="BR341" s="568"/>
      <c r="BS341" s="568"/>
      <c r="BT341" s="568"/>
      <c r="BU341" s="568"/>
      <c r="BV341" s="568"/>
      <c r="BW341" s="568"/>
      <c r="BX341" s="568"/>
      <c r="BY341" s="568"/>
      <c r="BZ341" s="568"/>
      <c r="CA341" s="568"/>
      <c r="CB341" s="568"/>
      <c r="CC341" s="568"/>
      <c r="CD341" s="568"/>
      <c r="CE341" s="568"/>
      <c r="CF341" s="568"/>
      <c r="CG341" s="568"/>
      <c r="CH341" s="568"/>
      <c r="CI341" s="568"/>
      <c r="CJ341" s="568"/>
      <c r="CK341" s="568"/>
      <c r="CL341" s="568"/>
      <c r="CM341" s="568"/>
      <c r="CN341" s="568"/>
      <c r="CO341" s="568"/>
      <c r="CP341" s="568"/>
      <c r="CQ341" s="568"/>
      <c r="CR341" s="568"/>
      <c r="CS341" s="568"/>
      <c r="CT341" s="568"/>
      <c r="CU341" s="568"/>
      <c r="CV341" s="568"/>
      <c r="CW341" s="568"/>
      <c r="CX341" s="568"/>
      <c r="CY341" s="568"/>
      <c r="CZ341" s="568"/>
      <c r="DA341" s="568"/>
      <c r="DB341" s="568"/>
      <c r="DC341" s="568"/>
      <c r="DD341" s="568"/>
      <c r="DE341" s="568"/>
      <c r="DF341" s="568"/>
      <c r="DG341" s="568"/>
      <c r="DH341" s="568"/>
      <c r="DI341" s="568"/>
      <c r="DJ341" s="568"/>
      <c r="DK341" s="568"/>
      <c r="DL341" s="568"/>
      <c r="DM341" s="568"/>
      <c r="DN341" s="568"/>
      <c r="DO341" s="568"/>
      <c r="DP341" s="568"/>
      <c r="DQ341" s="568"/>
      <c r="DR341" s="568"/>
      <c r="DS341" s="568"/>
      <c r="DT341" s="568"/>
      <c r="DU341" s="568"/>
      <c r="DV341" s="568"/>
      <c r="DW341" s="568"/>
      <c r="DX341" s="568"/>
      <c r="DY341" s="568"/>
      <c r="DZ341" s="568"/>
      <c r="EA341" s="568"/>
      <c r="EB341" s="568"/>
      <c r="EC341" s="568"/>
      <c r="ED341" s="568"/>
      <c r="EE341" s="568"/>
      <c r="EF341" s="568"/>
      <c r="EG341" s="568"/>
      <c r="EH341" s="568"/>
      <c r="EI341" s="568"/>
      <c r="EJ341" s="568"/>
      <c r="EK341" s="568"/>
      <c r="EL341" s="568"/>
      <c r="EM341" s="568"/>
      <c r="EN341" s="568"/>
      <c r="EO341" s="568"/>
      <c r="EP341" s="568"/>
      <c r="EQ341" s="568"/>
      <c r="ER341" s="568"/>
      <c r="ES341" s="568"/>
      <c r="ET341" s="568"/>
      <c r="EU341" s="568"/>
      <c r="EV341" s="568"/>
      <c r="EW341" s="568"/>
      <c r="EX341" s="568"/>
      <c r="EY341" s="568"/>
      <c r="EZ341" s="568"/>
      <c r="FA341" s="568"/>
      <c r="FB341" s="568"/>
      <c r="FC341" s="568"/>
      <c r="FD341" s="568"/>
      <c r="FE341" s="568"/>
      <c r="FF341" s="568"/>
      <c r="FG341" s="568"/>
      <c r="FH341" s="568"/>
      <c r="FI341" s="568"/>
      <c r="FJ341" s="568"/>
      <c r="FK341" s="568"/>
      <c r="FL341" s="568"/>
      <c r="FM341" s="568"/>
      <c r="FN341" s="568"/>
      <c r="FO341" s="568"/>
      <c r="FP341" s="568"/>
      <c r="FQ341" s="568"/>
      <c r="FR341" s="568"/>
      <c r="FS341" s="568"/>
      <c r="FT341" s="568"/>
      <c r="FU341" s="568"/>
      <c r="FV341" s="568"/>
      <c r="FW341" s="568"/>
      <c r="FX341" s="568"/>
      <c r="FY341" s="568"/>
      <c r="FZ341" s="568"/>
      <c r="GA341" s="568"/>
      <c r="GB341" s="568"/>
      <c r="GC341" s="568"/>
      <c r="GD341" s="568"/>
      <c r="GE341" s="568"/>
      <c r="GF341" s="568"/>
      <c r="GG341" s="568"/>
      <c r="GH341" s="568"/>
      <c r="GI341" s="568"/>
      <c r="GJ341" s="568"/>
      <c r="GK341" s="568"/>
      <c r="GL341" s="568"/>
      <c r="GM341" s="568"/>
      <c r="GN341" s="568"/>
      <c r="GO341" s="568"/>
      <c r="GP341" s="568"/>
      <c r="GQ341" s="568"/>
      <c r="GR341" s="568"/>
      <c r="GS341" s="568"/>
      <c r="GT341" s="568"/>
      <c r="GU341" s="568"/>
      <c r="GV341" s="568"/>
      <c r="GW341" s="568"/>
      <c r="GX341" s="568"/>
      <c r="GY341" s="568"/>
      <c r="GZ341" s="568"/>
      <c r="HA341" s="568"/>
      <c r="HB341" s="568"/>
      <c r="HC341" s="568"/>
      <c r="HD341" s="568"/>
      <c r="HE341" s="568"/>
      <c r="HF341" s="568"/>
      <c r="HG341" s="568"/>
      <c r="HH341" s="568"/>
      <c r="HI341" s="568"/>
      <c r="HJ341" s="568"/>
      <c r="HK341" s="568"/>
      <c r="HL341" s="568"/>
      <c r="HM341" s="568"/>
      <c r="HN341" s="568"/>
      <c r="HO341" s="568"/>
      <c r="HP341" s="568"/>
      <c r="HQ341" s="568"/>
      <c r="HR341" s="568"/>
      <c r="HS341" s="568"/>
      <c r="HT341" s="568"/>
      <c r="HU341" s="568"/>
    </row>
    <row r="342" spans="2:229" s="578" customFormat="1">
      <c r="B342" s="591"/>
      <c r="AL342" s="568"/>
      <c r="AM342" s="568"/>
      <c r="AN342" s="568"/>
      <c r="AO342" s="568"/>
      <c r="AP342" s="568"/>
      <c r="AQ342" s="568"/>
      <c r="AR342" s="568"/>
      <c r="AS342" s="568"/>
      <c r="AT342" s="568"/>
      <c r="AU342" s="568"/>
      <c r="AV342" s="568"/>
      <c r="AW342" s="568"/>
      <c r="AX342" s="568"/>
      <c r="AY342" s="568"/>
      <c r="AZ342" s="568"/>
      <c r="BA342" s="568"/>
      <c r="BB342" s="568"/>
      <c r="BC342" s="568"/>
      <c r="BD342" s="568"/>
      <c r="BE342" s="568"/>
      <c r="BF342" s="568"/>
      <c r="BG342" s="568"/>
      <c r="BH342" s="568"/>
      <c r="BI342" s="568"/>
      <c r="BJ342" s="568"/>
      <c r="BK342" s="568"/>
      <c r="BL342" s="568"/>
      <c r="BM342" s="568"/>
      <c r="BN342" s="568"/>
      <c r="BO342" s="568"/>
      <c r="BP342" s="568"/>
      <c r="BQ342" s="568"/>
      <c r="BR342" s="568"/>
      <c r="BS342" s="568"/>
      <c r="BT342" s="568"/>
      <c r="BU342" s="568"/>
      <c r="BV342" s="568"/>
      <c r="BW342" s="568"/>
      <c r="BX342" s="568"/>
      <c r="BY342" s="568"/>
      <c r="BZ342" s="568"/>
      <c r="CA342" s="568"/>
      <c r="CB342" s="568"/>
      <c r="CC342" s="568"/>
      <c r="CD342" s="568"/>
      <c r="CE342" s="568"/>
      <c r="CF342" s="568"/>
      <c r="CG342" s="568"/>
      <c r="CH342" s="568"/>
      <c r="CI342" s="568"/>
      <c r="CJ342" s="568"/>
      <c r="CK342" s="568"/>
      <c r="CL342" s="568"/>
      <c r="CM342" s="568"/>
      <c r="CN342" s="568"/>
      <c r="CO342" s="568"/>
      <c r="CP342" s="568"/>
      <c r="CQ342" s="568"/>
      <c r="CR342" s="568"/>
      <c r="CS342" s="568"/>
      <c r="CT342" s="568"/>
      <c r="CU342" s="568"/>
      <c r="CV342" s="568"/>
      <c r="CW342" s="568"/>
      <c r="CX342" s="568"/>
      <c r="CY342" s="568"/>
      <c r="CZ342" s="568"/>
      <c r="DA342" s="568"/>
      <c r="DB342" s="568"/>
      <c r="DC342" s="568"/>
      <c r="DD342" s="568"/>
      <c r="DE342" s="568"/>
      <c r="DF342" s="568"/>
      <c r="DG342" s="568"/>
      <c r="DH342" s="568"/>
      <c r="DI342" s="568"/>
      <c r="DJ342" s="568"/>
      <c r="DK342" s="568"/>
      <c r="DL342" s="568"/>
      <c r="DM342" s="568"/>
      <c r="DN342" s="568"/>
      <c r="DO342" s="568"/>
      <c r="DP342" s="568"/>
      <c r="DQ342" s="568"/>
      <c r="DR342" s="568"/>
      <c r="DS342" s="568"/>
      <c r="DT342" s="568"/>
      <c r="DU342" s="568"/>
      <c r="DV342" s="568"/>
      <c r="DW342" s="568"/>
      <c r="DX342" s="568"/>
      <c r="DY342" s="568"/>
      <c r="DZ342" s="568"/>
      <c r="EA342" s="568"/>
      <c r="EB342" s="568"/>
      <c r="EC342" s="568"/>
      <c r="ED342" s="568"/>
      <c r="EE342" s="568"/>
      <c r="EF342" s="568"/>
      <c r="EG342" s="568"/>
      <c r="EH342" s="568"/>
      <c r="EI342" s="568"/>
      <c r="EJ342" s="568"/>
      <c r="EK342" s="568"/>
      <c r="EL342" s="568"/>
      <c r="EM342" s="568"/>
      <c r="EN342" s="568"/>
      <c r="EO342" s="568"/>
      <c r="EP342" s="568"/>
      <c r="EQ342" s="568"/>
      <c r="ER342" s="568"/>
      <c r="ES342" s="568"/>
      <c r="ET342" s="568"/>
      <c r="EU342" s="568"/>
      <c r="EV342" s="568"/>
      <c r="EW342" s="568"/>
      <c r="EX342" s="568"/>
      <c r="EY342" s="568"/>
      <c r="EZ342" s="568"/>
      <c r="FA342" s="568"/>
      <c r="FB342" s="568"/>
      <c r="FC342" s="568"/>
      <c r="FD342" s="568"/>
      <c r="FE342" s="568"/>
      <c r="FF342" s="568"/>
      <c r="FG342" s="568"/>
      <c r="FH342" s="568"/>
      <c r="FI342" s="568"/>
      <c r="FJ342" s="568"/>
      <c r="FK342" s="568"/>
      <c r="FL342" s="568"/>
      <c r="FM342" s="568"/>
      <c r="FN342" s="568"/>
      <c r="FO342" s="568"/>
      <c r="FP342" s="568"/>
      <c r="FQ342" s="568"/>
      <c r="FR342" s="568"/>
      <c r="FS342" s="568"/>
      <c r="FT342" s="568"/>
      <c r="FU342" s="568"/>
      <c r="FV342" s="568"/>
      <c r="FW342" s="568"/>
      <c r="FX342" s="568"/>
      <c r="FY342" s="568"/>
      <c r="FZ342" s="568"/>
      <c r="GA342" s="568"/>
      <c r="GB342" s="568"/>
      <c r="GC342" s="568"/>
      <c r="GD342" s="568"/>
      <c r="GE342" s="568"/>
      <c r="GF342" s="568"/>
      <c r="GG342" s="568"/>
      <c r="GH342" s="568"/>
      <c r="GI342" s="568"/>
      <c r="GJ342" s="568"/>
      <c r="GK342" s="568"/>
      <c r="GL342" s="568"/>
      <c r="GM342" s="568"/>
      <c r="GN342" s="568"/>
      <c r="GO342" s="568"/>
      <c r="GP342" s="568"/>
      <c r="GQ342" s="568"/>
      <c r="GR342" s="568"/>
      <c r="GS342" s="568"/>
      <c r="GT342" s="568"/>
      <c r="GU342" s="568"/>
      <c r="GV342" s="568"/>
      <c r="GW342" s="568"/>
      <c r="GX342" s="568"/>
      <c r="GY342" s="568"/>
      <c r="GZ342" s="568"/>
      <c r="HA342" s="568"/>
      <c r="HB342" s="568"/>
      <c r="HC342" s="568"/>
      <c r="HD342" s="568"/>
      <c r="HE342" s="568"/>
      <c r="HF342" s="568"/>
      <c r="HG342" s="568"/>
      <c r="HH342" s="568"/>
      <c r="HI342" s="568"/>
      <c r="HJ342" s="568"/>
      <c r="HK342" s="568"/>
      <c r="HL342" s="568"/>
      <c r="HM342" s="568"/>
      <c r="HN342" s="568"/>
      <c r="HO342" s="568"/>
      <c r="HP342" s="568"/>
      <c r="HQ342" s="568"/>
      <c r="HR342" s="568"/>
      <c r="HS342" s="568"/>
      <c r="HT342" s="568"/>
      <c r="HU342" s="568"/>
    </row>
    <row r="343" spans="2:229" s="578" customFormat="1">
      <c r="B343" s="591"/>
      <c r="AL343" s="568"/>
      <c r="AM343" s="568"/>
      <c r="AN343" s="568"/>
      <c r="AO343" s="568"/>
      <c r="AP343" s="568"/>
      <c r="AQ343" s="568"/>
      <c r="AR343" s="568"/>
      <c r="AS343" s="568"/>
      <c r="AT343" s="568"/>
      <c r="AU343" s="568"/>
      <c r="AV343" s="568"/>
      <c r="AW343" s="568"/>
      <c r="AX343" s="568"/>
      <c r="AY343" s="568"/>
      <c r="AZ343" s="568"/>
      <c r="BA343" s="568"/>
      <c r="BB343" s="568"/>
      <c r="BC343" s="568"/>
      <c r="BD343" s="568"/>
      <c r="BE343" s="568"/>
      <c r="BF343" s="568"/>
      <c r="BG343" s="568"/>
      <c r="BH343" s="568"/>
      <c r="BI343" s="568"/>
      <c r="BJ343" s="568"/>
      <c r="BK343" s="568"/>
      <c r="BL343" s="568"/>
      <c r="BM343" s="568"/>
      <c r="BN343" s="568"/>
      <c r="BO343" s="568"/>
      <c r="BP343" s="568"/>
      <c r="BQ343" s="568"/>
      <c r="BR343" s="568"/>
      <c r="BS343" s="568"/>
      <c r="BT343" s="568"/>
      <c r="BU343" s="568"/>
      <c r="BV343" s="568"/>
      <c r="BW343" s="568"/>
      <c r="BX343" s="568"/>
      <c r="BY343" s="568"/>
      <c r="BZ343" s="568"/>
      <c r="CA343" s="568"/>
      <c r="CB343" s="568"/>
      <c r="CC343" s="568"/>
      <c r="CD343" s="568"/>
      <c r="CE343" s="568"/>
      <c r="CF343" s="568"/>
      <c r="CG343" s="568"/>
      <c r="CH343" s="568"/>
      <c r="CI343" s="568"/>
      <c r="CJ343" s="568"/>
      <c r="CK343" s="568"/>
      <c r="CL343" s="568"/>
      <c r="CM343" s="568"/>
      <c r="CN343" s="568"/>
      <c r="CO343" s="568"/>
      <c r="CP343" s="568"/>
      <c r="CQ343" s="568"/>
      <c r="CR343" s="568"/>
      <c r="CS343" s="568"/>
      <c r="CT343" s="568"/>
      <c r="CU343" s="568"/>
      <c r="CV343" s="568"/>
      <c r="CW343" s="568"/>
      <c r="CX343" s="568"/>
      <c r="CY343" s="568"/>
      <c r="CZ343" s="568"/>
      <c r="DA343" s="568"/>
      <c r="DB343" s="568"/>
      <c r="DC343" s="568"/>
      <c r="DD343" s="568"/>
      <c r="DE343" s="568"/>
      <c r="DF343" s="568"/>
      <c r="DG343" s="568"/>
      <c r="DH343" s="568"/>
      <c r="DI343" s="568"/>
      <c r="DJ343" s="568"/>
      <c r="DK343" s="568"/>
      <c r="DL343" s="568"/>
      <c r="DM343" s="568"/>
      <c r="DN343" s="568"/>
      <c r="DO343" s="568"/>
      <c r="DP343" s="568"/>
      <c r="DQ343" s="568"/>
      <c r="DR343" s="568"/>
      <c r="DS343" s="568"/>
      <c r="DT343" s="568"/>
      <c r="DU343" s="568"/>
      <c r="DV343" s="568"/>
      <c r="DW343" s="568"/>
      <c r="DX343" s="568"/>
      <c r="DY343" s="568"/>
      <c r="DZ343" s="568"/>
      <c r="EA343" s="568"/>
      <c r="EB343" s="568"/>
      <c r="EC343" s="568"/>
      <c r="ED343" s="568"/>
      <c r="EE343" s="568"/>
      <c r="EF343" s="568"/>
      <c r="EG343" s="568"/>
      <c r="EH343" s="568"/>
      <c r="EI343" s="568"/>
      <c r="EJ343" s="568"/>
      <c r="EK343" s="568"/>
      <c r="EL343" s="568"/>
      <c r="EM343" s="568"/>
      <c r="EN343" s="568"/>
      <c r="EO343" s="568"/>
      <c r="EP343" s="568"/>
      <c r="EQ343" s="568"/>
      <c r="ER343" s="568"/>
      <c r="ES343" s="568"/>
      <c r="ET343" s="568"/>
      <c r="EU343" s="568"/>
      <c r="EV343" s="568"/>
      <c r="EW343" s="568"/>
      <c r="EX343" s="568"/>
      <c r="EY343" s="568"/>
      <c r="EZ343" s="568"/>
      <c r="FA343" s="568"/>
      <c r="FB343" s="568"/>
      <c r="FC343" s="568"/>
      <c r="FD343" s="568"/>
      <c r="FE343" s="568"/>
      <c r="FF343" s="568"/>
      <c r="FG343" s="568"/>
      <c r="FH343" s="568"/>
      <c r="FI343" s="568"/>
      <c r="FJ343" s="568"/>
      <c r="FK343" s="568"/>
      <c r="FL343" s="568"/>
      <c r="FM343" s="568"/>
      <c r="FN343" s="568"/>
      <c r="FO343" s="568"/>
      <c r="FP343" s="568"/>
      <c r="FQ343" s="568"/>
      <c r="FR343" s="568"/>
      <c r="FS343" s="568"/>
      <c r="FT343" s="568"/>
      <c r="FU343" s="568"/>
      <c r="FV343" s="568"/>
      <c r="FW343" s="568"/>
      <c r="FX343" s="568"/>
      <c r="FY343" s="568"/>
      <c r="FZ343" s="568"/>
      <c r="GA343" s="568"/>
      <c r="GB343" s="568"/>
      <c r="GC343" s="568"/>
      <c r="GD343" s="568"/>
      <c r="GE343" s="568"/>
      <c r="GF343" s="568"/>
      <c r="GG343" s="568"/>
      <c r="GH343" s="568"/>
      <c r="GI343" s="568"/>
      <c r="GJ343" s="568"/>
      <c r="GK343" s="568"/>
      <c r="GL343" s="568"/>
      <c r="GM343" s="568"/>
      <c r="GN343" s="568"/>
      <c r="GO343" s="568"/>
      <c r="GP343" s="568"/>
      <c r="GQ343" s="568"/>
      <c r="GR343" s="568"/>
      <c r="GS343" s="568"/>
      <c r="GT343" s="568"/>
      <c r="GU343" s="568"/>
      <c r="GV343" s="568"/>
      <c r="GW343" s="568"/>
      <c r="GX343" s="568"/>
      <c r="GY343" s="568"/>
      <c r="GZ343" s="568"/>
      <c r="HA343" s="568"/>
      <c r="HB343" s="568"/>
      <c r="HC343" s="568"/>
      <c r="HD343" s="568"/>
      <c r="HE343" s="568"/>
      <c r="HF343" s="568"/>
      <c r="HG343" s="568"/>
      <c r="HH343" s="568"/>
      <c r="HI343" s="568"/>
      <c r="HJ343" s="568"/>
      <c r="HK343" s="568"/>
      <c r="HL343" s="568"/>
      <c r="HM343" s="568"/>
      <c r="HN343" s="568"/>
      <c r="HO343" s="568"/>
      <c r="HP343" s="568"/>
      <c r="HQ343" s="568"/>
      <c r="HR343" s="568"/>
      <c r="HS343" s="568"/>
      <c r="HT343" s="568"/>
      <c r="HU343" s="568"/>
    </row>
    <row r="344" spans="2:229" s="578" customFormat="1">
      <c r="B344" s="591"/>
      <c r="AL344" s="568"/>
      <c r="AM344" s="568"/>
      <c r="AN344" s="568"/>
      <c r="AO344" s="568"/>
      <c r="AP344" s="568"/>
      <c r="AQ344" s="568"/>
      <c r="AR344" s="568"/>
      <c r="AS344" s="568"/>
      <c r="AT344" s="568"/>
      <c r="AU344" s="568"/>
      <c r="AV344" s="568"/>
      <c r="AW344" s="568"/>
      <c r="AX344" s="568"/>
      <c r="AY344" s="568"/>
      <c r="AZ344" s="568"/>
      <c r="BA344" s="568"/>
      <c r="BB344" s="568"/>
      <c r="BC344" s="568"/>
      <c r="BD344" s="568"/>
      <c r="BE344" s="568"/>
      <c r="BF344" s="568"/>
      <c r="BG344" s="568"/>
      <c r="BH344" s="568"/>
      <c r="BI344" s="568"/>
      <c r="BJ344" s="568"/>
      <c r="BK344" s="568"/>
      <c r="BL344" s="568"/>
      <c r="BM344" s="568"/>
      <c r="BN344" s="568"/>
      <c r="BO344" s="568"/>
      <c r="BP344" s="568"/>
      <c r="BQ344" s="568"/>
      <c r="BR344" s="568"/>
      <c r="BS344" s="568"/>
      <c r="BT344" s="568"/>
      <c r="BU344" s="568"/>
      <c r="BV344" s="568"/>
      <c r="BW344" s="568"/>
      <c r="BX344" s="568"/>
      <c r="BY344" s="568"/>
      <c r="BZ344" s="568"/>
      <c r="CA344" s="568"/>
      <c r="CB344" s="568"/>
      <c r="CC344" s="568"/>
      <c r="CD344" s="568"/>
      <c r="CE344" s="568"/>
      <c r="CF344" s="568"/>
      <c r="CG344" s="568"/>
      <c r="CH344" s="568"/>
      <c r="CI344" s="568"/>
      <c r="CJ344" s="568"/>
      <c r="CK344" s="568"/>
      <c r="CL344" s="568"/>
      <c r="CM344" s="568"/>
      <c r="CN344" s="568"/>
      <c r="CO344" s="568"/>
      <c r="CP344" s="568"/>
      <c r="CQ344" s="568"/>
      <c r="CR344" s="568"/>
      <c r="CS344" s="568"/>
      <c r="CT344" s="568"/>
      <c r="CU344" s="568"/>
      <c r="CV344" s="568"/>
      <c r="CW344" s="568"/>
      <c r="CX344" s="568"/>
      <c r="CY344" s="568"/>
      <c r="CZ344" s="568"/>
      <c r="DA344" s="568"/>
      <c r="DB344" s="568"/>
      <c r="DC344" s="568"/>
      <c r="DD344" s="568"/>
      <c r="DE344" s="568"/>
      <c r="DF344" s="568"/>
      <c r="DG344" s="568"/>
      <c r="DH344" s="568"/>
      <c r="DI344" s="568"/>
      <c r="DJ344" s="568"/>
      <c r="DK344" s="568"/>
      <c r="DL344" s="568"/>
      <c r="DM344" s="568"/>
      <c r="DN344" s="568"/>
      <c r="DO344" s="568"/>
      <c r="DP344" s="568"/>
      <c r="DQ344" s="568"/>
      <c r="DR344" s="568"/>
      <c r="DS344" s="568"/>
      <c r="DT344" s="568"/>
      <c r="DU344" s="568"/>
      <c r="DV344" s="568"/>
      <c r="DW344" s="568"/>
      <c r="DX344" s="568"/>
      <c r="DY344" s="568"/>
      <c r="DZ344" s="568"/>
      <c r="EA344" s="568"/>
      <c r="EB344" s="568"/>
      <c r="EC344" s="568"/>
      <c r="ED344" s="568"/>
      <c r="EE344" s="568"/>
      <c r="EF344" s="568"/>
      <c r="EG344" s="568"/>
      <c r="EH344" s="568"/>
      <c r="EI344" s="568"/>
      <c r="EJ344" s="568"/>
      <c r="EK344" s="568"/>
      <c r="EL344" s="568"/>
      <c r="EM344" s="568"/>
      <c r="EN344" s="568"/>
      <c r="EO344" s="568"/>
      <c r="EP344" s="568"/>
      <c r="EQ344" s="568"/>
      <c r="ER344" s="568"/>
      <c r="ES344" s="568"/>
      <c r="ET344" s="568"/>
      <c r="EU344" s="568"/>
      <c r="EV344" s="568"/>
      <c r="EW344" s="568"/>
      <c r="EX344" s="568"/>
      <c r="EY344" s="568"/>
      <c r="EZ344" s="568"/>
      <c r="FA344" s="568"/>
      <c r="FB344" s="568"/>
      <c r="FC344" s="568"/>
      <c r="FD344" s="568"/>
      <c r="FE344" s="568"/>
      <c r="FF344" s="568"/>
      <c r="FG344" s="568"/>
      <c r="FH344" s="568"/>
      <c r="FI344" s="568"/>
      <c r="FJ344" s="568"/>
      <c r="FK344" s="568"/>
      <c r="FL344" s="568"/>
      <c r="FM344" s="568"/>
      <c r="FN344" s="568"/>
      <c r="FO344" s="568"/>
      <c r="FP344" s="568"/>
      <c r="FQ344" s="568"/>
      <c r="FR344" s="568"/>
      <c r="FS344" s="568"/>
      <c r="FT344" s="568"/>
      <c r="FU344" s="568"/>
      <c r="FV344" s="568"/>
      <c r="FW344" s="568"/>
      <c r="FX344" s="568"/>
      <c r="FY344" s="568"/>
      <c r="FZ344" s="568"/>
      <c r="GA344" s="568"/>
      <c r="GB344" s="568"/>
      <c r="GC344" s="568"/>
      <c r="GD344" s="568"/>
      <c r="GE344" s="568"/>
      <c r="GF344" s="568"/>
      <c r="GG344" s="568"/>
      <c r="GH344" s="568"/>
      <c r="GI344" s="568"/>
      <c r="GJ344" s="568"/>
      <c r="GK344" s="568"/>
      <c r="GL344" s="568"/>
      <c r="GM344" s="568"/>
      <c r="GN344" s="568"/>
      <c r="GO344" s="568"/>
      <c r="GP344" s="568"/>
      <c r="GQ344" s="568"/>
      <c r="GR344" s="568"/>
      <c r="GS344" s="568"/>
      <c r="GT344" s="568"/>
      <c r="GU344" s="568"/>
      <c r="GV344" s="568"/>
      <c r="GW344" s="568"/>
      <c r="GX344" s="568"/>
      <c r="GY344" s="568"/>
      <c r="GZ344" s="568"/>
      <c r="HA344" s="568"/>
      <c r="HB344" s="568"/>
      <c r="HC344" s="568"/>
      <c r="HD344" s="568"/>
      <c r="HE344" s="568"/>
      <c r="HF344" s="568"/>
      <c r="HG344" s="568"/>
      <c r="HH344" s="568"/>
      <c r="HI344" s="568"/>
      <c r="HJ344" s="568"/>
      <c r="HK344" s="568"/>
      <c r="HL344" s="568"/>
      <c r="HM344" s="568"/>
      <c r="HN344" s="568"/>
      <c r="HO344" s="568"/>
      <c r="HP344" s="568"/>
      <c r="HQ344" s="568"/>
      <c r="HR344" s="568"/>
      <c r="HS344" s="568"/>
      <c r="HT344" s="568"/>
      <c r="HU344" s="568"/>
    </row>
    <row r="345" spans="2:229" s="578" customFormat="1">
      <c r="B345" s="591"/>
      <c r="AL345" s="568"/>
      <c r="AM345" s="568"/>
      <c r="AN345" s="568"/>
      <c r="AO345" s="568"/>
      <c r="AP345" s="568"/>
      <c r="AQ345" s="568"/>
      <c r="AR345" s="568"/>
      <c r="AS345" s="568"/>
      <c r="AT345" s="568"/>
      <c r="AU345" s="568"/>
      <c r="AV345" s="568"/>
      <c r="AW345" s="568"/>
      <c r="AX345" s="568"/>
      <c r="AY345" s="568"/>
      <c r="AZ345" s="568"/>
      <c r="BA345" s="568"/>
      <c r="BB345" s="568"/>
      <c r="BC345" s="568"/>
      <c r="BD345" s="568"/>
      <c r="BE345" s="568"/>
      <c r="BF345" s="568"/>
      <c r="BG345" s="568"/>
      <c r="BH345" s="568"/>
      <c r="BI345" s="568"/>
      <c r="BJ345" s="568"/>
      <c r="BK345" s="568"/>
      <c r="BL345" s="568"/>
      <c r="BM345" s="568"/>
      <c r="BN345" s="568"/>
      <c r="BO345" s="568"/>
      <c r="BP345" s="568"/>
      <c r="BQ345" s="568"/>
      <c r="BR345" s="568"/>
      <c r="BS345" s="568"/>
      <c r="BT345" s="568"/>
      <c r="BU345" s="568"/>
      <c r="BV345" s="568"/>
      <c r="BW345" s="568"/>
      <c r="BX345" s="568"/>
      <c r="BY345" s="568"/>
      <c r="BZ345" s="568"/>
      <c r="CA345" s="568"/>
      <c r="CB345" s="568"/>
      <c r="CC345" s="568"/>
      <c r="CD345" s="568"/>
      <c r="CE345" s="568"/>
      <c r="CF345" s="568"/>
      <c r="CG345" s="568"/>
      <c r="CH345" s="568"/>
      <c r="CI345" s="568"/>
      <c r="CJ345" s="568"/>
      <c r="CK345" s="568"/>
      <c r="CL345" s="568"/>
      <c r="CM345" s="568"/>
      <c r="CN345" s="568"/>
      <c r="CO345" s="568"/>
      <c r="CP345" s="568"/>
      <c r="CQ345" s="568"/>
      <c r="CR345" s="568"/>
      <c r="CS345" s="568"/>
      <c r="CT345" s="568"/>
      <c r="CU345" s="568"/>
      <c r="CV345" s="568"/>
      <c r="CW345" s="568"/>
      <c r="CX345" s="568"/>
      <c r="CY345" s="568"/>
      <c r="CZ345" s="568"/>
      <c r="DA345" s="568"/>
      <c r="DB345" s="568"/>
      <c r="DC345" s="568"/>
      <c r="DD345" s="568"/>
      <c r="DE345" s="568"/>
      <c r="DF345" s="568"/>
      <c r="DG345" s="568"/>
      <c r="DH345" s="568"/>
      <c r="DI345" s="568"/>
      <c r="DJ345" s="568"/>
      <c r="DK345" s="568"/>
      <c r="DL345" s="568"/>
      <c r="DM345" s="568"/>
      <c r="DN345" s="568"/>
      <c r="DO345" s="568"/>
      <c r="DP345" s="568"/>
      <c r="DQ345" s="568"/>
      <c r="DR345" s="568"/>
      <c r="DS345" s="568"/>
      <c r="DT345" s="568"/>
      <c r="DU345" s="568"/>
      <c r="DV345" s="568"/>
      <c r="DW345" s="568"/>
      <c r="DX345" s="568"/>
      <c r="DY345" s="568"/>
      <c r="DZ345" s="568"/>
      <c r="EA345" s="568"/>
      <c r="EB345" s="568"/>
      <c r="EC345" s="568"/>
      <c r="ED345" s="568"/>
      <c r="EE345" s="568"/>
      <c r="EF345" s="568"/>
      <c r="EG345" s="568"/>
      <c r="EH345" s="568"/>
      <c r="EI345" s="568"/>
      <c r="EJ345" s="568"/>
      <c r="EK345" s="568"/>
      <c r="EL345" s="568"/>
      <c r="EM345" s="568"/>
      <c r="EN345" s="568"/>
      <c r="EO345" s="568"/>
      <c r="EP345" s="568"/>
      <c r="EQ345" s="568"/>
      <c r="ER345" s="568"/>
      <c r="ES345" s="568"/>
      <c r="ET345" s="568"/>
      <c r="EU345" s="568"/>
      <c r="EV345" s="568"/>
      <c r="EW345" s="568"/>
      <c r="EX345" s="568"/>
      <c r="EY345" s="568"/>
      <c r="EZ345" s="568"/>
      <c r="FA345" s="568"/>
      <c r="FB345" s="568"/>
      <c r="FC345" s="568"/>
      <c r="FD345" s="568"/>
      <c r="FE345" s="568"/>
      <c r="FF345" s="568"/>
      <c r="FG345" s="568"/>
      <c r="FH345" s="568"/>
      <c r="FI345" s="568"/>
      <c r="FJ345" s="568"/>
      <c r="FK345" s="568"/>
      <c r="FL345" s="568"/>
      <c r="FM345" s="568"/>
      <c r="FN345" s="568"/>
      <c r="FO345" s="568"/>
      <c r="FP345" s="568"/>
      <c r="FQ345" s="568"/>
      <c r="FR345" s="568"/>
      <c r="FS345" s="568"/>
      <c r="FT345" s="568"/>
      <c r="FU345" s="568"/>
      <c r="FV345" s="568"/>
      <c r="FW345" s="568"/>
      <c r="FX345" s="568"/>
      <c r="FY345" s="568"/>
      <c r="FZ345" s="568"/>
      <c r="GA345" s="568"/>
      <c r="GB345" s="568"/>
      <c r="GC345" s="568"/>
      <c r="GD345" s="568"/>
      <c r="GE345" s="568"/>
      <c r="GF345" s="568"/>
      <c r="GG345" s="568"/>
      <c r="GH345" s="568"/>
      <c r="GI345" s="568"/>
      <c r="GJ345" s="568"/>
      <c r="GK345" s="568"/>
      <c r="GL345" s="568"/>
      <c r="GM345" s="568"/>
      <c r="GN345" s="568"/>
      <c r="GO345" s="568"/>
      <c r="GP345" s="568"/>
      <c r="GQ345" s="568"/>
      <c r="GR345" s="568"/>
      <c r="GS345" s="568"/>
      <c r="GT345" s="568"/>
      <c r="GU345" s="568"/>
      <c r="GV345" s="568"/>
      <c r="GW345" s="568"/>
      <c r="GX345" s="568"/>
      <c r="GY345" s="568"/>
      <c r="GZ345" s="568"/>
      <c r="HA345" s="568"/>
      <c r="HB345" s="568"/>
      <c r="HC345" s="568"/>
      <c r="HD345" s="568"/>
      <c r="HE345" s="568"/>
      <c r="HF345" s="568"/>
      <c r="HG345" s="568"/>
      <c r="HH345" s="568"/>
      <c r="HI345" s="568"/>
      <c r="HJ345" s="568"/>
      <c r="HK345" s="568"/>
      <c r="HL345" s="568"/>
      <c r="HM345" s="568"/>
      <c r="HN345" s="568"/>
      <c r="HO345" s="568"/>
      <c r="HP345" s="568"/>
      <c r="HQ345" s="568"/>
      <c r="HR345" s="568"/>
      <c r="HS345" s="568"/>
      <c r="HT345" s="568"/>
      <c r="HU345" s="568"/>
    </row>
    <row r="346" spans="2:229" s="578" customFormat="1">
      <c r="B346" s="591"/>
      <c r="AL346" s="568"/>
      <c r="AM346" s="568"/>
      <c r="AN346" s="568"/>
      <c r="AO346" s="568"/>
      <c r="AP346" s="568"/>
      <c r="AQ346" s="568"/>
      <c r="AR346" s="568"/>
      <c r="AS346" s="568"/>
      <c r="AT346" s="568"/>
      <c r="AU346" s="568"/>
      <c r="AV346" s="568"/>
      <c r="AW346" s="568"/>
      <c r="AX346" s="568"/>
      <c r="AY346" s="568"/>
      <c r="AZ346" s="568"/>
      <c r="BA346" s="568"/>
      <c r="BB346" s="568"/>
      <c r="BC346" s="568"/>
      <c r="BD346" s="568"/>
      <c r="BE346" s="568"/>
      <c r="BF346" s="568"/>
      <c r="BG346" s="568"/>
      <c r="BH346" s="568"/>
      <c r="BI346" s="568"/>
      <c r="BJ346" s="568"/>
      <c r="BK346" s="568"/>
      <c r="BL346" s="568"/>
      <c r="BM346" s="568"/>
      <c r="BN346" s="568"/>
      <c r="BO346" s="568"/>
      <c r="BP346" s="568"/>
      <c r="BQ346" s="568"/>
      <c r="BR346" s="568"/>
      <c r="BS346" s="568"/>
      <c r="BT346" s="568"/>
      <c r="BU346" s="568"/>
      <c r="BV346" s="568"/>
      <c r="BW346" s="568"/>
      <c r="BX346" s="568"/>
      <c r="BY346" s="568"/>
      <c r="BZ346" s="568"/>
      <c r="CA346" s="568"/>
      <c r="CB346" s="568"/>
      <c r="CC346" s="568"/>
      <c r="CD346" s="568"/>
      <c r="CE346" s="568"/>
      <c r="CF346" s="568"/>
      <c r="CG346" s="568"/>
      <c r="CH346" s="568"/>
      <c r="CI346" s="568"/>
      <c r="CJ346" s="568"/>
      <c r="CK346" s="568"/>
      <c r="CL346" s="568"/>
      <c r="CM346" s="568"/>
      <c r="CN346" s="568"/>
      <c r="CO346" s="568"/>
      <c r="CP346" s="568"/>
      <c r="CQ346" s="568"/>
      <c r="CR346" s="568"/>
      <c r="CS346" s="568"/>
      <c r="CT346" s="568"/>
      <c r="CU346" s="568"/>
      <c r="CV346" s="568"/>
      <c r="CW346" s="568"/>
      <c r="CX346" s="568"/>
      <c r="CY346" s="568"/>
      <c r="CZ346" s="568"/>
      <c r="DA346" s="568"/>
      <c r="DB346" s="568"/>
      <c r="DC346" s="568"/>
      <c r="DD346" s="568"/>
      <c r="DE346" s="568"/>
      <c r="DF346" s="568"/>
      <c r="DG346" s="568"/>
      <c r="DH346" s="568"/>
      <c r="DI346" s="568"/>
      <c r="DJ346" s="568"/>
      <c r="DK346" s="568"/>
      <c r="DL346" s="568"/>
      <c r="DM346" s="568"/>
      <c r="DN346" s="568"/>
      <c r="DO346" s="568"/>
      <c r="DP346" s="568"/>
      <c r="DQ346" s="568"/>
      <c r="DR346" s="568"/>
      <c r="DS346" s="568"/>
      <c r="DT346" s="568"/>
      <c r="DU346" s="568"/>
      <c r="DV346" s="568"/>
      <c r="DW346" s="568"/>
      <c r="DX346" s="568"/>
      <c r="DY346" s="568"/>
      <c r="DZ346" s="568"/>
      <c r="EA346" s="568"/>
      <c r="EB346" s="568"/>
      <c r="EC346" s="568"/>
      <c r="ED346" s="568"/>
      <c r="EE346" s="568"/>
      <c r="EF346" s="568"/>
      <c r="EG346" s="568"/>
      <c r="EH346" s="568"/>
      <c r="EI346" s="568"/>
      <c r="EJ346" s="568"/>
      <c r="EK346" s="568"/>
      <c r="EL346" s="568"/>
      <c r="EM346" s="568"/>
      <c r="EN346" s="568"/>
      <c r="EO346" s="568"/>
      <c r="EP346" s="568"/>
      <c r="EQ346" s="568"/>
      <c r="ER346" s="568"/>
      <c r="ES346" s="568"/>
      <c r="ET346" s="568"/>
      <c r="EU346" s="568"/>
      <c r="EV346" s="568"/>
      <c r="EW346" s="568"/>
      <c r="EX346" s="568"/>
      <c r="EY346" s="568"/>
      <c r="EZ346" s="568"/>
      <c r="FA346" s="568"/>
      <c r="FB346" s="568"/>
      <c r="FC346" s="568"/>
      <c r="FD346" s="568"/>
      <c r="FE346" s="568"/>
      <c r="FF346" s="568"/>
      <c r="FG346" s="568"/>
      <c r="FH346" s="568"/>
      <c r="FI346" s="568"/>
      <c r="FJ346" s="568"/>
      <c r="FK346" s="568"/>
      <c r="FL346" s="568"/>
      <c r="FM346" s="568"/>
      <c r="FN346" s="568"/>
      <c r="FO346" s="568"/>
      <c r="FP346" s="568"/>
      <c r="FQ346" s="568"/>
      <c r="FR346" s="568"/>
      <c r="FS346" s="568"/>
      <c r="FT346" s="568"/>
      <c r="FU346" s="568"/>
      <c r="FV346" s="568"/>
      <c r="FW346" s="568"/>
      <c r="FX346" s="568"/>
      <c r="FY346" s="568"/>
      <c r="FZ346" s="568"/>
      <c r="GA346" s="568"/>
      <c r="GB346" s="568"/>
      <c r="GC346" s="568"/>
      <c r="GD346" s="568"/>
      <c r="GE346" s="568"/>
      <c r="GF346" s="568"/>
      <c r="GG346" s="568"/>
      <c r="GH346" s="568"/>
      <c r="GI346" s="568"/>
      <c r="GJ346" s="568"/>
      <c r="GK346" s="568"/>
      <c r="GL346" s="568"/>
      <c r="GM346" s="568"/>
      <c r="GN346" s="568"/>
      <c r="GO346" s="568"/>
      <c r="GP346" s="568"/>
      <c r="GQ346" s="568"/>
      <c r="GR346" s="568"/>
      <c r="GS346" s="568"/>
      <c r="GT346" s="568"/>
      <c r="GU346" s="568"/>
      <c r="GV346" s="568"/>
      <c r="GW346" s="568"/>
      <c r="GX346" s="568"/>
      <c r="GY346" s="568"/>
      <c r="GZ346" s="568"/>
      <c r="HA346" s="568"/>
      <c r="HB346" s="568"/>
      <c r="HC346" s="568"/>
      <c r="HD346" s="568"/>
      <c r="HE346" s="568"/>
      <c r="HF346" s="568"/>
      <c r="HG346" s="568"/>
      <c r="HH346" s="568"/>
      <c r="HI346" s="568"/>
      <c r="HJ346" s="568"/>
      <c r="HK346" s="568"/>
      <c r="HL346" s="568"/>
      <c r="HM346" s="568"/>
      <c r="HN346" s="568"/>
      <c r="HO346" s="568"/>
      <c r="HP346" s="568"/>
      <c r="HQ346" s="568"/>
      <c r="HR346" s="568"/>
      <c r="HS346" s="568"/>
      <c r="HT346" s="568"/>
      <c r="HU346" s="568"/>
    </row>
    <row r="347" spans="2:229" s="578" customFormat="1">
      <c r="B347" s="591"/>
      <c r="AL347" s="568"/>
      <c r="AM347" s="568"/>
      <c r="AN347" s="568"/>
      <c r="AO347" s="568"/>
      <c r="AP347" s="568"/>
      <c r="AQ347" s="568"/>
      <c r="AR347" s="568"/>
      <c r="AS347" s="568"/>
      <c r="AT347" s="568"/>
      <c r="AU347" s="568"/>
      <c r="AV347" s="568"/>
      <c r="AW347" s="568"/>
      <c r="AX347" s="568"/>
      <c r="AY347" s="568"/>
      <c r="AZ347" s="568"/>
      <c r="BA347" s="568"/>
      <c r="BB347" s="568"/>
      <c r="BC347" s="568"/>
      <c r="BD347" s="568"/>
      <c r="BE347" s="568"/>
      <c r="BF347" s="568"/>
      <c r="BG347" s="568"/>
      <c r="BH347" s="568"/>
      <c r="BI347" s="568"/>
      <c r="BJ347" s="568"/>
      <c r="BK347" s="568"/>
      <c r="BL347" s="568"/>
      <c r="BM347" s="568"/>
      <c r="BN347" s="568"/>
      <c r="BO347" s="568"/>
      <c r="BP347" s="568"/>
      <c r="BQ347" s="568"/>
      <c r="BR347" s="568"/>
      <c r="BS347" s="568"/>
      <c r="BT347" s="568"/>
      <c r="BU347" s="568"/>
      <c r="BV347" s="568"/>
      <c r="BW347" s="568"/>
      <c r="BX347" s="568"/>
      <c r="BY347" s="568"/>
      <c r="BZ347" s="568"/>
      <c r="CA347" s="568"/>
      <c r="CB347" s="568"/>
      <c r="CC347" s="568"/>
      <c r="CD347" s="568"/>
      <c r="CE347" s="568"/>
      <c r="CF347" s="568"/>
      <c r="CG347" s="568"/>
      <c r="CH347" s="568"/>
      <c r="CI347" s="568"/>
      <c r="CJ347" s="568"/>
      <c r="CK347" s="568"/>
      <c r="CL347" s="568"/>
      <c r="CM347" s="568"/>
      <c r="CN347" s="568"/>
      <c r="CO347" s="568"/>
      <c r="CP347" s="568"/>
      <c r="CQ347" s="568"/>
      <c r="CR347" s="568"/>
      <c r="CS347" s="568"/>
      <c r="CT347" s="568"/>
      <c r="CU347" s="568"/>
      <c r="CV347" s="568"/>
      <c r="CW347" s="568"/>
      <c r="CX347" s="568"/>
      <c r="CY347" s="568"/>
      <c r="CZ347" s="568"/>
      <c r="DA347" s="568"/>
      <c r="DB347" s="568"/>
      <c r="DC347" s="568"/>
      <c r="DD347" s="568"/>
      <c r="DE347" s="568"/>
      <c r="DF347" s="568"/>
      <c r="DG347" s="568"/>
      <c r="DH347" s="568"/>
      <c r="DI347" s="568"/>
      <c r="DJ347" s="568"/>
      <c r="DK347" s="568"/>
      <c r="DL347" s="568"/>
      <c r="DM347" s="568"/>
      <c r="DN347" s="568"/>
      <c r="DO347" s="568"/>
      <c r="DP347" s="568"/>
      <c r="DQ347" s="568"/>
      <c r="DR347" s="568"/>
      <c r="DS347" s="568"/>
      <c r="DT347" s="568"/>
      <c r="DU347" s="568"/>
      <c r="DV347" s="568"/>
      <c r="DW347" s="568"/>
      <c r="DX347" s="568"/>
      <c r="DY347" s="568"/>
      <c r="DZ347" s="568"/>
      <c r="EA347" s="568"/>
      <c r="EB347" s="568"/>
      <c r="EC347" s="568"/>
      <c r="ED347" s="568"/>
      <c r="EE347" s="568"/>
      <c r="EF347" s="568"/>
      <c r="EG347" s="568"/>
      <c r="EH347" s="568"/>
      <c r="EI347" s="568"/>
      <c r="EJ347" s="568"/>
      <c r="EK347" s="568"/>
      <c r="EL347" s="568"/>
      <c r="EM347" s="568"/>
      <c r="EN347" s="568"/>
      <c r="EO347" s="568"/>
      <c r="EP347" s="568"/>
      <c r="EQ347" s="568"/>
      <c r="ER347" s="568"/>
      <c r="ES347" s="568"/>
      <c r="ET347" s="568"/>
      <c r="EU347" s="568"/>
      <c r="EV347" s="568"/>
      <c r="EW347" s="568"/>
      <c r="EX347" s="568"/>
      <c r="EY347" s="568"/>
      <c r="EZ347" s="568"/>
      <c r="FA347" s="568"/>
      <c r="FB347" s="568"/>
      <c r="FC347" s="568"/>
      <c r="FD347" s="568"/>
      <c r="FE347" s="568"/>
      <c r="FF347" s="568"/>
      <c r="FG347" s="568"/>
      <c r="FH347" s="568"/>
      <c r="FI347" s="568"/>
      <c r="FJ347" s="568"/>
      <c r="FK347" s="568"/>
      <c r="FL347" s="568"/>
      <c r="FM347" s="568"/>
      <c r="FN347" s="568"/>
      <c r="FO347" s="568"/>
      <c r="FP347" s="568"/>
      <c r="FQ347" s="568"/>
      <c r="FR347" s="568"/>
      <c r="FS347" s="568"/>
      <c r="FT347" s="568"/>
      <c r="FU347" s="568"/>
      <c r="FV347" s="568"/>
      <c r="FW347" s="568"/>
      <c r="FX347" s="568"/>
      <c r="FY347" s="568"/>
      <c r="FZ347" s="568"/>
      <c r="GA347" s="568"/>
      <c r="GB347" s="568"/>
      <c r="GC347" s="568"/>
      <c r="GD347" s="568"/>
      <c r="GE347" s="568"/>
      <c r="GF347" s="568"/>
      <c r="GG347" s="568"/>
      <c r="GH347" s="568"/>
      <c r="GI347" s="568"/>
      <c r="GJ347" s="568"/>
      <c r="GK347" s="568"/>
      <c r="GL347" s="568"/>
      <c r="GM347" s="568"/>
      <c r="GN347" s="568"/>
      <c r="GO347" s="568"/>
      <c r="GP347" s="568"/>
      <c r="GQ347" s="568"/>
      <c r="GR347" s="568"/>
      <c r="GS347" s="568"/>
      <c r="GT347" s="568"/>
      <c r="GU347" s="568"/>
      <c r="GV347" s="568"/>
      <c r="GW347" s="568"/>
      <c r="GX347" s="568"/>
      <c r="GY347" s="568"/>
      <c r="GZ347" s="568"/>
      <c r="HA347" s="568"/>
      <c r="HB347" s="568"/>
      <c r="HC347" s="568"/>
      <c r="HD347" s="568"/>
      <c r="HE347" s="568"/>
      <c r="HF347" s="568"/>
      <c r="HG347" s="568"/>
      <c r="HH347" s="568"/>
      <c r="HI347" s="568"/>
      <c r="HJ347" s="568"/>
      <c r="HK347" s="568"/>
      <c r="HL347" s="568"/>
      <c r="HM347" s="568"/>
      <c r="HN347" s="568"/>
      <c r="HO347" s="568"/>
      <c r="HP347" s="568"/>
      <c r="HQ347" s="568"/>
      <c r="HR347" s="568"/>
      <c r="HS347" s="568"/>
      <c r="HT347" s="568"/>
      <c r="HU347" s="568"/>
    </row>
    <row r="348" spans="2:229" s="578" customFormat="1">
      <c r="B348" s="591"/>
      <c r="AL348" s="568"/>
      <c r="AM348" s="568"/>
      <c r="AN348" s="568"/>
      <c r="AO348" s="568"/>
      <c r="AP348" s="568"/>
      <c r="AQ348" s="568"/>
      <c r="AR348" s="568"/>
      <c r="AS348" s="568"/>
      <c r="AT348" s="568"/>
      <c r="AU348" s="568"/>
      <c r="AV348" s="568"/>
      <c r="AW348" s="568"/>
      <c r="AX348" s="568"/>
      <c r="AY348" s="568"/>
      <c r="AZ348" s="568"/>
      <c r="BA348" s="568"/>
      <c r="BB348" s="568"/>
      <c r="BC348" s="568"/>
      <c r="BD348" s="568"/>
      <c r="BE348" s="568"/>
      <c r="BF348" s="568"/>
      <c r="BG348" s="568"/>
      <c r="BH348" s="568"/>
      <c r="BI348" s="568"/>
      <c r="BJ348" s="568"/>
      <c r="BK348" s="568"/>
      <c r="BL348" s="568"/>
      <c r="BM348" s="568"/>
      <c r="BN348" s="568"/>
      <c r="BO348" s="568"/>
      <c r="BP348" s="568"/>
      <c r="BQ348" s="568"/>
      <c r="BR348" s="568"/>
      <c r="BS348" s="568"/>
      <c r="BT348" s="568"/>
      <c r="BU348" s="568"/>
      <c r="BV348" s="568"/>
      <c r="BW348" s="568"/>
      <c r="BX348" s="568"/>
      <c r="BY348" s="568"/>
      <c r="BZ348" s="568"/>
      <c r="CA348" s="568"/>
      <c r="CB348" s="568"/>
      <c r="CC348" s="568"/>
      <c r="CD348" s="568"/>
      <c r="CE348" s="568"/>
      <c r="CF348" s="568"/>
      <c r="CG348" s="568"/>
      <c r="CH348" s="568"/>
      <c r="CI348" s="568"/>
      <c r="CJ348" s="568"/>
      <c r="CK348" s="568"/>
      <c r="CL348" s="568"/>
      <c r="CM348" s="568"/>
      <c r="CN348" s="568"/>
      <c r="CO348" s="568"/>
      <c r="CP348" s="568"/>
      <c r="CQ348" s="568"/>
      <c r="CR348" s="568"/>
      <c r="CS348" s="568"/>
      <c r="CT348" s="568"/>
      <c r="CU348" s="568"/>
      <c r="CV348" s="568"/>
      <c r="CW348" s="568"/>
      <c r="CX348" s="568"/>
      <c r="CY348" s="568"/>
      <c r="CZ348" s="568"/>
      <c r="DA348" s="568"/>
      <c r="DB348" s="568"/>
      <c r="DC348" s="568"/>
      <c r="DD348" s="568"/>
      <c r="DE348" s="568"/>
      <c r="DF348" s="568"/>
      <c r="DG348" s="568"/>
      <c r="DH348" s="568"/>
      <c r="DI348" s="568"/>
      <c r="DJ348" s="568"/>
      <c r="DK348" s="568"/>
      <c r="DL348" s="568"/>
      <c r="DM348" s="568"/>
      <c r="DN348" s="568"/>
      <c r="DO348" s="568"/>
      <c r="DP348" s="568"/>
      <c r="DQ348" s="568"/>
      <c r="DR348" s="568"/>
      <c r="DS348" s="568"/>
      <c r="DT348" s="568"/>
      <c r="DU348" s="568"/>
      <c r="DV348" s="568"/>
      <c r="DW348" s="568"/>
      <c r="DX348" s="568"/>
      <c r="DY348" s="568"/>
      <c r="DZ348" s="568"/>
      <c r="EA348" s="568"/>
      <c r="EB348" s="568"/>
      <c r="EC348" s="568"/>
      <c r="ED348" s="568"/>
      <c r="EE348" s="568"/>
      <c r="EF348" s="568"/>
      <c r="EG348" s="568"/>
      <c r="EH348" s="568"/>
      <c r="EI348" s="568"/>
      <c r="EJ348" s="568"/>
      <c r="EK348" s="568"/>
      <c r="EL348" s="568"/>
      <c r="EM348" s="568"/>
      <c r="EN348" s="568"/>
      <c r="EO348" s="568"/>
      <c r="EP348" s="568"/>
      <c r="EQ348" s="568"/>
      <c r="ER348" s="568"/>
      <c r="ES348" s="568"/>
      <c r="ET348" s="568"/>
      <c r="EU348" s="568"/>
      <c r="EV348" s="568"/>
      <c r="EW348" s="568"/>
      <c r="EX348" s="568"/>
      <c r="EY348" s="568"/>
      <c r="EZ348" s="568"/>
      <c r="FA348" s="568"/>
      <c r="FB348" s="568"/>
      <c r="FC348" s="568"/>
      <c r="FD348" s="568"/>
      <c r="FE348" s="568"/>
      <c r="FF348" s="568"/>
      <c r="FG348" s="568"/>
      <c r="FH348" s="568"/>
      <c r="FI348" s="568"/>
      <c r="FJ348" s="568"/>
      <c r="FK348" s="568"/>
      <c r="FL348" s="568"/>
      <c r="FM348" s="568"/>
      <c r="FN348" s="568"/>
      <c r="FO348" s="568"/>
      <c r="FP348" s="568"/>
      <c r="FQ348" s="568"/>
      <c r="FR348" s="568"/>
      <c r="FS348" s="568"/>
      <c r="FT348" s="568"/>
      <c r="FU348" s="568"/>
      <c r="FV348" s="568"/>
      <c r="FW348" s="568"/>
      <c r="FX348" s="568"/>
      <c r="FY348" s="568"/>
      <c r="FZ348" s="568"/>
      <c r="GA348" s="568"/>
      <c r="GB348" s="568"/>
      <c r="GC348" s="568"/>
      <c r="GD348" s="568"/>
      <c r="GE348" s="568"/>
      <c r="GF348" s="568"/>
      <c r="GG348" s="568"/>
      <c r="GH348" s="568"/>
      <c r="GI348" s="568"/>
      <c r="GJ348" s="568"/>
      <c r="GK348" s="568"/>
      <c r="GL348" s="568"/>
      <c r="GM348" s="568"/>
      <c r="GN348" s="568"/>
      <c r="GO348" s="568"/>
      <c r="GP348" s="568"/>
      <c r="GQ348" s="568"/>
      <c r="GR348" s="568"/>
      <c r="GS348" s="568"/>
      <c r="GT348" s="568"/>
      <c r="GU348" s="568"/>
      <c r="GV348" s="568"/>
      <c r="GW348" s="568"/>
      <c r="GX348" s="568"/>
      <c r="GY348" s="568"/>
      <c r="GZ348" s="568"/>
      <c r="HA348" s="568"/>
      <c r="HB348" s="568"/>
      <c r="HC348" s="568"/>
      <c r="HD348" s="568"/>
      <c r="HE348" s="568"/>
      <c r="HF348" s="568"/>
      <c r="HG348" s="568"/>
      <c r="HH348" s="568"/>
      <c r="HI348" s="568"/>
      <c r="HJ348" s="568"/>
      <c r="HK348" s="568"/>
      <c r="HL348" s="568"/>
      <c r="HM348" s="568"/>
      <c r="HN348" s="568"/>
      <c r="HO348" s="568"/>
      <c r="HP348" s="568"/>
      <c r="HQ348" s="568"/>
      <c r="HR348" s="568"/>
      <c r="HS348" s="568"/>
      <c r="HT348" s="568"/>
      <c r="HU348" s="568"/>
    </row>
    <row r="349" spans="2:229" s="578" customFormat="1">
      <c r="B349" s="591"/>
      <c r="AL349" s="568"/>
      <c r="AM349" s="568"/>
      <c r="AN349" s="568"/>
      <c r="AO349" s="568"/>
      <c r="AP349" s="568"/>
      <c r="AQ349" s="568"/>
      <c r="AR349" s="568"/>
      <c r="AS349" s="568"/>
      <c r="AT349" s="568"/>
      <c r="AU349" s="568"/>
      <c r="AV349" s="568"/>
      <c r="AW349" s="568"/>
      <c r="AX349" s="568"/>
      <c r="AY349" s="568"/>
      <c r="AZ349" s="568"/>
      <c r="BA349" s="568"/>
      <c r="BB349" s="568"/>
      <c r="BC349" s="568"/>
      <c r="BD349" s="568"/>
      <c r="BE349" s="568"/>
      <c r="BF349" s="568"/>
      <c r="BG349" s="568"/>
      <c r="BH349" s="568"/>
      <c r="BI349" s="568"/>
      <c r="BJ349" s="568"/>
      <c r="BK349" s="568"/>
      <c r="BL349" s="568"/>
      <c r="BM349" s="568"/>
      <c r="BN349" s="568"/>
      <c r="BO349" s="568"/>
      <c r="BP349" s="568"/>
      <c r="BQ349" s="568"/>
      <c r="BR349" s="568"/>
      <c r="BS349" s="568"/>
      <c r="BT349" s="568"/>
      <c r="BU349" s="568"/>
      <c r="BV349" s="568"/>
      <c r="BW349" s="568"/>
      <c r="BX349" s="568"/>
      <c r="BY349" s="568"/>
      <c r="BZ349" s="568"/>
      <c r="CA349" s="568"/>
      <c r="CB349" s="568"/>
      <c r="CC349" s="568"/>
      <c r="CD349" s="568"/>
      <c r="CE349" s="568"/>
      <c r="CF349" s="568"/>
      <c r="CG349" s="568"/>
      <c r="CH349" s="568"/>
      <c r="CI349" s="568"/>
      <c r="CJ349" s="568"/>
      <c r="CK349" s="568"/>
      <c r="CL349" s="568"/>
      <c r="CM349" s="568"/>
      <c r="CN349" s="568"/>
      <c r="CO349" s="568"/>
      <c r="CP349" s="568"/>
      <c r="CQ349" s="568"/>
      <c r="CR349" s="568"/>
      <c r="CS349" s="568"/>
      <c r="CT349" s="568"/>
      <c r="CU349" s="568"/>
      <c r="CV349" s="568"/>
      <c r="CW349" s="568"/>
      <c r="CX349" s="568"/>
      <c r="CY349" s="568"/>
      <c r="CZ349" s="568"/>
      <c r="DA349" s="568"/>
      <c r="DB349" s="568"/>
      <c r="DC349" s="568"/>
      <c r="DD349" s="568"/>
      <c r="DE349" s="568"/>
      <c r="DF349" s="568"/>
      <c r="DG349" s="568"/>
      <c r="DH349" s="568"/>
      <c r="DI349" s="568"/>
      <c r="DJ349" s="568"/>
      <c r="DK349" s="568"/>
      <c r="DL349" s="568"/>
      <c r="DM349" s="568"/>
      <c r="DN349" s="568"/>
      <c r="DO349" s="568"/>
      <c r="DP349" s="568"/>
      <c r="DQ349" s="568"/>
      <c r="DR349" s="568"/>
      <c r="DS349" s="568"/>
      <c r="DT349" s="568"/>
      <c r="DU349" s="568"/>
      <c r="DV349" s="568"/>
      <c r="DW349" s="568"/>
      <c r="DX349" s="568"/>
      <c r="DY349" s="568"/>
      <c r="DZ349" s="568"/>
      <c r="EA349" s="568"/>
      <c r="EB349" s="568"/>
      <c r="EC349" s="568"/>
      <c r="ED349" s="568"/>
      <c r="EE349" s="568"/>
      <c r="EF349" s="568"/>
      <c r="EG349" s="568"/>
      <c r="EH349" s="568"/>
      <c r="EI349" s="568"/>
      <c r="EJ349" s="568"/>
      <c r="EK349" s="568"/>
      <c r="EL349" s="568"/>
      <c r="EM349" s="568"/>
      <c r="EN349" s="568"/>
      <c r="EO349" s="568"/>
      <c r="EP349" s="568"/>
      <c r="EQ349" s="568"/>
      <c r="ER349" s="568"/>
      <c r="ES349" s="568"/>
      <c r="ET349" s="568"/>
      <c r="EU349" s="568"/>
      <c r="EV349" s="568"/>
      <c r="EW349" s="568"/>
      <c r="EX349" s="568"/>
      <c r="EY349" s="568"/>
      <c r="EZ349" s="568"/>
      <c r="FA349" s="568"/>
      <c r="FB349" s="568"/>
      <c r="FC349" s="568"/>
      <c r="FD349" s="568"/>
      <c r="FE349" s="568"/>
      <c r="FF349" s="568"/>
      <c r="FG349" s="568"/>
      <c r="FH349" s="568"/>
      <c r="FI349" s="568"/>
      <c r="FJ349" s="568"/>
      <c r="FK349" s="568"/>
      <c r="FL349" s="568"/>
      <c r="FM349" s="568"/>
      <c r="FN349" s="568"/>
      <c r="FO349" s="568"/>
      <c r="FP349" s="568"/>
      <c r="FQ349" s="568"/>
      <c r="FR349" s="568"/>
      <c r="FS349" s="568"/>
      <c r="FT349" s="568"/>
      <c r="FU349" s="568"/>
      <c r="FV349" s="568"/>
      <c r="FW349" s="568"/>
      <c r="FX349" s="568"/>
      <c r="FY349" s="568"/>
      <c r="FZ349" s="568"/>
      <c r="GA349" s="568"/>
      <c r="GB349" s="568"/>
      <c r="GC349" s="568"/>
      <c r="GD349" s="568"/>
      <c r="GE349" s="568"/>
      <c r="GF349" s="568"/>
      <c r="GG349" s="568"/>
      <c r="GH349" s="568"/>
      <c r="GI349" s="568"/>
      <c r="GJ349" s="568"/>
      <c r="GK349" s="568"/>
      <c r="GL349" s="568"/>
      <c r="GM349" s="568"/>
      <c r="GN349" s="568"/>
      <c r="GO349" s="568"/>
      <c r="GP349" s="568"/>
      <c r="GQ349" s="568"/>
      <c r="GR349" s="568"/>
      <c r="GS349" s="568"/>
      <c r="GT349" s="568"/>
      <c r="GU349" s="568"/>
      <c r="GV349" s="568"/>
      <c r="GW349" s="568"/>
      <c r="GX349" s="568"/>
      <c r="GY349" s="568"/>
      <c r="GZ349" s="568"/>
      <c r="HA349" s="568"/>
      <c r="HB349" s="568"/>
      <c r="HC349" s="568"/>
      <c r="HD349" s="568"/>
      <c r="HE349" s="568"/>
      <c r="HF349" s="568"/>
      <c r="HG349" s="568"/>
      <c r="HH349" s="568"/>
      <c r="HI349" s="568"/>
      <c r="HJ349" s="568"/>
      <c r="HK349" s="568"/>
      <c r="HL349" s="568"/>
      <c r="HM349" s="568"/>
      <c r="HN349" s="568"/>
      <c r="HO349" s="568"/>
      <c r="HP349" s="568"/>
      <c r="HQ349" s="568"/>
      <c r="HR349" s="568"/>
      <c r="HS349" s="568"/>
      <c r="HT349" s="568"/>
      <c r="HU349" s="568"/>
    </row>
    <row r="350" spans="2:229" s="578" customFormat="1">
      <c r="B350" s="591"/>
      <c r="AL350" s="568"/>
      <c r="AM350" s="568"/>
      <c r="AN350" s="568"/>
      <c r="AO350" s="568"/>
      <c r="AP350" s="568"/>
      <c r="AQ350" s="568"/>
      <c r="AR350" s="568"/>
      <c r="AS350" s="568"/>
      <c r="AT350" s="568"/>
      <c r="AU350" s="568"/>
      <c r="AV350" s="568"/>
      <c r="AW350" s="568"/>
      <c r="AX350" s="568"/>
      <c r="AY350" s="568"/>
      <c r="AZ350" s="568"/>
      <c r="BA350" s="568"/>
      <c r="BB350" s="568"/>
      <c r="BC350" s="568"/>
      <c r="BD350" s="568"/>
      <c r="BE350" s="568"/>
      <c r="BF350" s="568"/>
      <c r="BG350" s="568"/>
      <c r="BH350" s="568"/>
      <c r="BI350" s="568"/>
      <c r="BJ350" s="568"/>
      <c r="BK350" s="568"/>
      <c r="BL350" s="568"/>
      <c r="BM350" s="568"/>
      <c r="BN350" s="568"/>
      <c r="BO350" s="568"/>
      <c r="BP350" s="568"/>
      <c r="BQ350" s="568"/>
      <c r="BR350" s="568"/>
      <c r="BS350" s="568"/>
      <c r="BT350" s="568"/>
      <c r="BU350" s="568"/>
      <c r="BV350" s="568"/>
      <c r="BW350" s="568"/>
      <c r="BX350" s="568"/>
      <c r="BY350" s="568"/>
      <c r="BZ350" s="568"/>
      <c r="CA350" s="568"/>
      <c r="CB350" s="568"/>
      <c r="CC350" s="568"/>
      <c r="CD350" s="568"/>
      <c r="CE350" s="568"/>
      <c r="CF350" s="568"/>
      <c r="CG350" s="568"/>
      <c r="CH350" s="568"/>
      <c r="CI350" s="568"/>
      <c r="CJ350" s="568"/>
      <c r="CK350" s="568"/>
      <c r="CL350" s="568"/>
      <c r="CM350" s="568"/>
      <c r="CN350" s="568"/>
      <c r="CO350" s="568"/>
      <c r="CP350" s="568"/>
      <c r="CQ350" s="568"/>
      <c r="CR350" s="568"/>
      <c r="CS350" s="568"/>
      <c r="CT350" s="568"/>
      <c r="CU350" s="568"/>
      <c r="CV350" s="568"/>
      <c r="CW350" s="568"/>
      <c r="CX350" s="568"/>
      <c r="CY350" s="568"/>
      <c r="CZ350" s="568"/>
      <c r="DA350" s="568"/>
      <c r="DB350" s="568"/>
      <c r="DC350" s="568"/>
      <c r="DD350" s="568"/>
      <c r="DE350" s="568"/>
      <c r="DF350" s="568"/>
      <c r="DG350" s="568"/>
      <c r="DH350" s="568"/>
      <c r="DI350" s="568"/>
      <c r="DJ350" s="568"/>
      <c r="DK350" s="568"/>
      <c r="DL350" s="568"/>
      <c r="DM350" s="568"/>
      <c r="DN350" s="568"/>
      <c r="DO350" s="568"/>
      <c r="DP350" s="568"/>
      <c r="DQ350" s="568"/>
      <c r="DR350" s="568"/>
      <c r="DS350" s="568"/>
      <c r="DT350" s="568"/>
      <c r="DU350" s="568"/>
      <c r="DV350" s="568"/>
      <c r="DW350" s="568"/>
      <c r="DX350" s="568"/>
      <c r="DY350" s="568"/>
      <c r="DZ350" s="568"/>
      <c r="EA350" s="568"/>
      <c r="EB350" s="568"/>
      <c r="EC350" s="568"/>
      <c r="ED350" s="568"/>
      <c r="EE350" s="568"/>
      <c r="EF350" s="568"/>
      <c r="EG350" s="568"/>
      <c r="EH350" s="568"/>
      <c r="EI350" s="568"/>
      <c r="EJ350" s="568"/>
      <c r="EK350" s="568"/>
      <c r="EL350" s="568"/>
      <c r="EM350" s="568"/>
      <c r="EN350" s="568"/>
      <c r="EO350" s="568"/>
      <c r="EP350" s="568"/>
      <c r="EQ350" s="568"/>
      <c r="ER350" s="568"/>
      <c r="ES350" s="568"/>
      <c r="ET350" s="568"/>
      <c r="EU350" s="568"/>
      <c r="EV350" s="568"/>
      <c r="EW350" s="568"/>
      <c r="EX350" s="568"/>
      <c r="EY350" s="568"/>
      <c r="EZ350" s="568"/>
      <c r="FA350" s="568"/>
      <c r="FB350" s="568"/>
      <c r="FC350" s="568"/>
      <c r="FD350" s="568"/>
      <c r="FE350" s="568"/>
      <c r="FF350" s="568"/>
      <c r="FG350" s="568"/>
      <c r="FH350" s="568"/>
      <c r="FI350" s="568"/>
      <c r="FJ350" s="568"/>
      <c r="FK350" s="568"/>
      <c r="FL350" s="568"/>
      <c r="FM350" s="568"/>
      <c r="FN350" s="568"/>
      <c r="FO350" s="568"/>
      <c r="FP350" s="568"/>
      <c r="FQ350" s="568"/>
      <c r="FR350" s="568"/>
      <c r="FS350" s="568"/>
      <c r="FT350" s="568"/>
      <c r="FU350" s="568"/>
      <c r="FV350" s="568"/>
      <c r="FW350" s="568"/>
      <c r="FX350" s="568"/>
      <c r="FY350" s="568"/>
      <c r="FZ350" s="568"/>
      <c r="GA350" s="568"/>
      <c r="GB350" s="568"/>
      <c r="GC350" s="568"/>
      <c r="GD350" s="568"/>
      <c r="GE350" s="568"/>
      <c r="GF350" s="568"/>
      <c r="GG350" s="568"/>
      <c r="GH350" s="568"/>
      <c r="GI350" s="568"/>
      <c r="GJ350" s="568"/>
      <c r="GK350" s="568"/>
      <c r="GL350" s="568"/>
      <c r="GM350" s="568"/>
      <c r="GN350" s="568"/>
      <c r="GO350" s="568"/>
      <c r="GP350" s="568"/>
      <c r="GQ350" s="568"/>
      <c r="GR350" s="568"/>
      <c r="GS350" s="568"/>
      <c r="GT350" s="568"/>
      <c r="GU350" s="568"/>
      <c r="GV350" s="568"/>
      <c r="GW350" s="568"/>
      <c r="GX350" s="568"/>
      <c r="GY350" s="568"/>
      <c r="GZ350" s="568"/>
      <c r="HA350" s="568"/>
      <c r="HB350" s="568"/>
      <c r="HC350" s="568"/>
      <c r="HD350" s="568"/>
      <c r="HE350" s="568"/>
      <c r="HF350" s="568"/>
      <c r="HG350" s="568"/>
      <c r="HH350" s="568"/>
      <c r="HI350" s="568"/>
      <c r="HJ350" s="568"/>
      <c r="HK350" s="568"/>
      <c r="HL350" s="568"/>
      <c r="HM350" s="568"/>
      <c r="HN350" s="568"/>
      <c r="HO350" s="568"/>
      <c r="HP350" s="568"/>
      <c r="HQ350" s="568"/>
      <c r="HR350" s="568"/>
      <c r="HS350" s="568"/>
      <c r="HT350" s="568"/>
      <c r="HU350" s="568"/>
    </row>
    <row r="351" spans="2:229" s="578" customFormat="1">
      <c r="B351" s="591"/>
      <c r="AL351" s="568"/>
      <c r="AM351" s="568"/>
      <c r="AN351" s="568"/>
      <c r="AO351" s="568"/>
      <c r="AP351" s="568"/>
      <c r="AQ351" s="568"/>
      <c r="AR351" s="568"/>
      <c r="AS351" s="568"/>
      <c r="AT351" s="568"/>
      <c r="AU351" s="568"/>
      <c r="AV351" s="568"/>
      <c r="AW351" s="568"/>
      <c r="AX351" s="568"/>
      <c r="AY351" s="568"/>
      <c r="AZ351" s="568"/>
      <c r="BA351" s="568"/>
      <c r="BB351" s="568"/>
      <c r="BC351" s="568"/>
      <c r="BD351" s="568"/>
      <c r="BE351" s="568"/>
      <c r="BF351" s="568"/>
      <c r="BG351" s="568"/>
      <c r="BH351" s="568"/>
      <c r="BI351" s="568"/>
      <c r="BJ351" s="568"/>
      <c r="BK351" s="568"/>
      <c r="BL351" s="568"/>
      <c r="BM351" s="568"/>
      <c r="BN351" s="568"/>
      <c r="BO351" s="568"/>
      <c r="BP351" s="568"/>
      <c r="BQ351" s="568"/>
      <c r="BR351" s="568"/>
      <c r="BS351" s="568"/>
      <c r="BT351" s="568"/>
      <c r="BU351" s="568"/>
      <c r="BV351" s="568"/>
      <c r="BW351" s="568"/>
      <c r="BX351" s="568"/>
      <c r="BY351" s="568"/>
      <c r="BZ351" s="568"/>
      <c r="CA351" s="568"/>
      <c r="CB351" s="568"/>
      <c r="CC351" s="568"/>
      <c r="CD351" s="568"/>
      <c r="CE351" s="568"/>
      <c r="CF351" s="568"/>
      <c r="CG351" s="568"/>
      <c r="CH351" s="568"/>
      <c r="CI351" s="568"/>
      <c r="CJ351" s="568"/>
      <c r="CK351" s="568"/>
      <c r="CL351" s="568"/>
      <c r="CM351" s="568"/>
      <c r="CN351" s="568"/>
      <c r="CO351" s="568"/>
      <c r="CP351" s="568"/>
      <c r="CQ351" s="568"/>
      <c r="CR351" s="568"/>
      <c r="CS351" s="568"/>
      <c r="CT351" s="568"/>
      <c r="CU351" s="568"/>
      <c r="CV351" s="568"/>
      <c r="CW351" s="568"/>
      <c r="CX351" s="568"/>
      <c r="CY351" s="568"/>
      <c r="CZ351" s="568"/>
      <c r="DA351" s="568"/>
      <c r="DB351" s="568"/>
      <c r="DC351" s="568"/>
      <c r="DD351" s="568"/>
      <c r="DE351" s="568"/>
      <c r="DF351" s="568"/>
      <c r="DG351" s="568"/>
      <c r="DH351" s="568"/>
      <c r="DI351" s="568"/>
      <c r="DJ351" s="568"/>
      <c r="DK351" s="568"/>
      <c r="DL351" s="568"/>
      <c r="DM351" s="568"/>
      <c r="DN351" s="568"/>
      <c r="DO351" s="568"/>
      <c r="DP351" s="568"/>
      <c r="DQ351" s="568"/>
      <c r="DR351" s="568"/>
      <c r="DS351" s="568"/>
      <c r="DT351" s="568"/>
      <c r="DU351" s="568"/>
      <c r="DV351" s="568"/>
      <c r="DW351" s="568"/>
      <c r="DX351" s="568"/>
      <c r="DY351" s="568"/>
      <c r="DZ351" s="568"/>
      <c r="EA351" s="568"/>
      <c r="EB351" s="568"/>
      <c r="EC351" s="568"/>
      <c r="ED351" s="568"/>
      <c r="EE351" s="568"/>
      <c r="EF351" s="568"/>
      <c r="EG351" s="568"/>
      <c r="EH351" s="568"/>
      <c r="EI351" s="568"/>
      <c r="EJ351" s="568"/>
      <c r="EK351" s="568"/>
      <c r="EL351" s="568"/>
      <c r="EM351" s="568"/>
      <c r="EN351" s="568"/>
      <c r="EO351" s="568"/>
      <c r="EP351" s="568"/>
      <c r="EQ351" s="568"/>
      <c r="ER351" s="568"/>
      <c r="ES351" s="568"/>
      <c r="ET351" s="568"/>
      <c r="EU351" s="568"/>
      <c r="EV351" s="568"/>
      <c r="EW351" s="568"/>
      <c r="EX351" s="568"/>
      <c r="EY351" s="568"/>
      <c r="EZ351" s="568"/>
      <c r="FA351" s="568"/>
      <c r="FB351" s="568"/>
      <c r="FC351" s="568"/>
      <c r="FD351" s="568"/>
      <c r="FE351" s="568"/>
      <c r="FF351" s="568"/>
      <c r="FG351" s="568"/>
      <c r="FH351" s="568"/>
      <c r="FI351" s="568"/>
      <c r="FJ351" s="568"/>
      <c r="FK351" s="568"/>
      <c r="FL351" s="568"/>
      <c r="FM351" s="568"/>
      <c r="FN351" s="568"/>
      <c r="FO351" s="568"/>
      <c r="FP351" s="568"/>
      <c r="FQ351" s="568"/>
      <c r="FR351" s="568"/>
      <c r="FS351" s="568"/>
      <c r="FT351" s="568"/>
      <c r="FU351" s="568"/>
      <c r="FV351" s="568"/>
      <c r="FW351" s="568"/>
      <c r="FX351" s="568"/>
      <c r="FY351" s="568"/>
      <c r="FZ351" s="568"/>
      <c r="GA351" s="568"/>
      <c r="GB351" s="568"/>
      <c r="GC351" s="568"/>
      <c r="GD351" s="568"/>
      <c r="GE351" s="568"/>
      <c r="GF351" s="568"/>
      <c r="GG351" s="568"/>
      <c r="GH351" s="568"/>
      <c r="GI351" s="568"/>
      <c r="GJ351" s="568"/>
      <c r="GK351" s="568"/>
      <c r="GL351" s="568"/>
      <c r="GM351" s="568"/>
      <c r="GN351" s="568"/>
      <c r="GO351" s="568"/>
      <c r="GP351" s="568"/>
      <c r="GQ351" s="568"/>
      <c r="GR351" s="568"/>
      <c r="GS351" s="568"/>
      <c r="GT351" s="568"/>
      <c r="GU351" s="568"/>
      <c r="GV351" s="568"/>
      <c r="GW351" s="568"/>
      <c r="GX351" s="568"/>
      <c r="GY351" s="568"/>
      <c r="GZ351" s="568"/>
      <c r="HA351" s="568"/>
      <c r="HB351" s="568"/>
      <c r="HC351" s="568"/>
      <c r="HD351" s="568"/>
      <c r="HE351" s="568"/>
      <c r="HF351" s="568"/>
      <c r="HG351" s="568"/>
      <c r="HH351" s="568"/>
      <c r="HI351" s="568"/>
      <c r="HJ351" s="568"/>
      <c r="HK351" s="568"/>
      <c r="HL351" s="568"/>
      <c r="HM351" s="568"/>
      <c r="HN351" s="568"/>
      <c r="HO351" s="568"/>
      <c r="HP351" s="568"/>
      <c r="HQ351" s="568"/>
      <c r="HR351" s="568"/>
      <c r="HS351" s="568"/>
      <c r="HT351" s="568"/>
      <c r="HU351" s="568"/>
    </row>
    <row r="352" spans="2:229" s="578" customFormat="1">
      <c r="B352" s="591"/>
      <c r="AL352" s="568"/>
      <c r="AM352" s="568"/>
      <c r="AN352" s="568"/>
      <c r="AO352" s="568"/>
      <c r="AP352" s="568"/>
      <c r="AQ352" s="568"/>
      <c r="AR352" s="568"/>
      <c r="AS352" s="568"/>
      <c r="AT352" s="568"/>
      <c r="AU352" s="568"/>
      <c r="AV352" s="568"/>
      <c r="AW352" s="568"/>
      <c r="AX352" s="568"/>
      <c r="AY352" s="568"/>
      <c r="AZ352" s="568"/>
      <c r="BA352" s="568"/>
      <c r="BB352" s="568"/>
      <c r="BC352" s="568"/>
      <c r="BD352" s="568"/>
      <c r="BE352" s="568"/>
      <c r="BF352" s="568"/>
      <c r="BG352" s="568"/>
      <c r="BH352" s="568"/>
      <c r="BI352" s="568"/>
      <c r="BJ352" s="568"/>
      <c r="BK352" s="568"/>
      <c r="BL352" s="568"/>
      <c r="BM352" s="568"/>
      <c r="BN352" s="568"/>
      <c r="BO352" s="568"/>
      <c r="BP352" s="568"/>
      <c r="BQ352" s="568"/>
      <c r="BR352" s="568"/>
      <c r="BS352" s="568"/>
      <c r="BT352" s="568"/>
      <c r="BU352" s="568"/>
      <c r="BV352" s="568"/>
      <c r="BW352" s="568"/>
      <c r="BX352" s="568"/>
      <c r="BY352" s="568"/>
      <c r="BZ352" s="568"/>
      <c r="CA352" s="568"/>
      <c r="CB352" s="568"/>
      <c r="CC352" s="568"/>
      <c r="CD352" s="568"/>
      <c r="CE352" s="568"/>
      <c r="CF352" s="568"/>
      <c r="CG352" s="568"/>
      <c r="CH352" s="568"/>
      <c r="CI352" s="568"/>
      <c r="CJ352" s="568"/>
      <c r="CK352" s="568"/>
      <c r="CL352" s="568"/>
      <c r="CM352" s="568"/>
      <c r="CN352" s="568"/>
      <c r="CO352" s="568"/>
      <c r="CP352" s="568"/>
      <c r="CQ352" s="568"/>
      <c r="CR352" s="568"/>
      <c r="CS352" s="568"/>
      <c r="CT352" s="568"/>
      <c r="CU352" s="568"/>
      <c r="CV352" s="568"/>
      <c r="CW352" s="568"/>
      <c r="CX352" s="568"/>
      <c r="CY352" s="568"/>
      <c r="CZ352" s="568"/>
      <c r="DA352" s="568"/>
      <c r="DB352" s="568"/>
      <c r="DC352" s="568"/>
      <c r="DD352" s="568"/>
      <c r="DE352" s="568"/>
      <c r="DF352" s="568"/>
      <c r="DG352" s="568"/>
      <c r="DH352" s="568"/>
      <c r="DI352" s="568"/>
      <c r="DJ352" s="568"/>
      <c r="DK352" s="568"/>
      <c r="DL352" s="568"/>
      <c r="DM352" s="568"/>
      <c r="DN352" s="568"/>
      <c r="DO352" s="568"/>
      <c r="DP352" s="568"/>
      <c r="DQ352" s="568"/>
      <c r="DR352" s="568"/>
      <c r="DS352" s="568"/>
      <c r="DT352" s="568"/>
      <c r="DU352" s="568"/>
      <c r="DV352" s="568"/>
      <c r="DW352" s="568"/>
      <c r="DX352" s="568"/>
      <c r="DY352" s="568"/>
      <c r="DZ352" s="568"/>
      <c r="EA352" s="568"/>
      <c r="EB352" s="568"/>
      <c r="EC352" s="568"/>
      <c r="ED352" s="568"/>
      <c r="EE352" s="568"/>
      <c r="EF352" s="568"/>
      <c r="EG352" s="568"/>
      <c r="EH352" s="568"/>
      <c r="EI352" s="568"/>
      <c r="EJ352" s="568"/>
      <c r="EK352" s="568"/>
      <c r="EL352" s="568"/>
      <c r="EM352" s="568"/>
      <c r="EN352" s="568"/>
      <c r="EO352" s="568"/>
      <c r="EP352" s="568"/>
      <c r="EQ352" s="568"/>
      <c r="ER352" s="568"/>
      <c r="ES352" s="568"/>
      <c r="ET352" s="568"/>
      <c r="EU352" s="568"/>
      <c r="EV352" s="568"/>
      <c r="EW352" s="568"/>
      <c r="EX352" s="568"/>
      <c r="EY352" s="568"/>
      <c r="EZ352" s="568"/>
      <c r="FA352" s="568"/>
      <c r="FB352" s="568"/>
      <c r="FC352" s="568"/>
      <c r="FD352" s="568"/>
      <c r="FE352" s="568"/>
      <c r="FF352" s="568"/>
      <c r="FG352" s="568"/>
      <c r="FH352" s="568"/>
      <c r="FI352" s="568"/>
      <c r="FJ352" s="568"/>
      <c r="FK352" s="568"/>
      <c r="FL352" s="568"/>
      <c r="FM352" s="568"/>
      <c r="FN352" s="568"/>
      <c r="FO352" s="568"/>
      <c r="FP352" s="568"/>
      <c r="FQ352" s="568"/>
      <c r="FR352" s="568"/>
      <c r="FS352" s="568"/>
      <c r="FT352" s="568"/>
      <c r="FU352" s="568"/>
      <c r="FV352" s="568"/>
      <c r="FW352" s="568"/>
      <c r="FX352" s="568"/>
      <c r="FY352" s="568"/>
      <c r="FZ352" s="568"/>
      <c r="GA352" s="568"/>
      <c r="GB352" s="568"/>
      <c r="GC352" s="568"/>
      <c r="GD352" s="568"/>
      <c r="GE352" s="568"/>
      <c r="GF352" s="568"/>
      <c r="GG352" s="568"/>
      <c r="GH352" s="568"/>
      <c r="GI352" s="568"/>
      <c r="GJ352" s="568"/>
      <c r="GK352" s="568"/>
      <c r="GL352" s="568"/>
      <c r="GM352" s="568"/>
      <c r="GN352" s="568"/>
      <c r="GO352" s="568"/>
      <c r="GP352" s="568"/>
      <c r="GQ352" s="568"/>
      <c r="GR352" s="568"/>
      <c r="GS352" s="568"/>
      <c r="GT352" s="568"/>
      <c r="GU352" s="568"/>
      <c r="GV352" s="568"/>
      <c r="GW352" s="568"/>
      <c r="GX352" s="568"/>
      <c r="GY352" s="568"/>
      <c r="GZ352" s="568"/>
      <c r="HA352" s="568"/>
      <c r="HB352" s="568"/>
      <c r="HC352" s="568"/>
      <c r="HD352" s="568"/>
      <c r="HE352" s="568"/>
      <c r="HF352" s="568"/>
      <c r="HG352" s="568"/>
      <c r="HH352" s="568"/>
      <c r="HI352" s="568"/>
      <c r="HJ352" s="568"/>
      <c r="HK352" s="568"/>
      <c r="HL352" s="568"/>
      <c r="HM352" s="568"/>
      <c r="HN352" s="568"/>
      <c r="HO352" s="568"/>
      <c r="HP352" s="568"/>
      <c r="HQ352" s="568"/>
      <c r="HR352" s="568"/>
      <c r="HS352" s="568"/>
      <c r="HT352" s="568"/>
      <c r="HU352" s="568"/>
    </row>
    <row r="353" spans="2:229" s="578" customFormat="1">
      <c r="B353" s="591"/>
      <c r="AL353" s="568"/>
      <c r="AM353" s="568"/>
      <c r="AN353" s="568"/>
      <c r="AO353" s="568"/>
      <c r="AP353" s="568"/>
      <c r="AQ353" s="568"/>
      <c r="AR353" s="568"/>
      <c r="AS353" s="568"/>
      <c r="AT353" s="568"/>
      <c r="AU353" s="568"/>
      <c r="AV353" s="568"/>
      <c r="AW353" s="568"/>
      <c r="AX353" s="568"/>
      <c r="AY353" s="568"/>
      <c r="AZ353" s="568"/>
      <c r="BA353" s="568"/>
      <c r="BB353" s="568"/>
      <c r="BC353" s="568"/>
      <c r="BD353" s="568"/>
      <c r="BE353" s="568"/>
      <c r="BF353" s="568"/>
      <c r="BG353" s="568"/>
      <c r="BH353" s="568"/>
      <c r="BI353" s="568"/>
      <c r="BJ353" s="568"/>
      <c r="BK353" s="568"/>
      <c r="BL353" s="568"/>
      <c r="BM353" s="568"/>
      <c r="BN353" s="568"/>
      <c r="BO353" s="568"/>
      <c r="BP353" s="568"/>
      <c r="BQ353" s="568"/>
      <c r="BR353" s="568"/>
      <c r="BS353" s="568"/>
      <c r="BT353" s="568"/>
      <c r="BU353" s="568"/>
      <c r="BV353" s="568"/>
      <c r="BW353" s="568"/>
      <c r="BX353" s="568"/>
      <c r="BY353" s="568"/>
      <c r="BZ353" s="568"/>
      <c r="CA353" s="568"/>
      <c r="CB353" s="568"/>
      <c r="CC353" s="568"/>
      <c r="CD353" s="568"/>
      <c r="CE353" s="568"/>
      <c r="CF353" s="568"/>
      <c r="CG353" s="568"/>
      <c r="CH353" s="568"/>
      <c r="CI353" s="568"/>
      <c r="CJ353" s="568"/>
      <c r="CK353" s="568"/>
      <c r="CL353" s="568"/>
      <c r="CM353" s="568"/>
      <c r="CN353" s="568"/>
      <c r="CO353" s="568"/>
      <c r="CP353" s="568"/>
      <c r="CQ353" s="568"/>
      <c r="CR353" s="568"/>
      <c r="CS353" s="568"/>
      <c r="CT353" s="568"/>
      <c r="CU353" s="568"/>
      <c r="CV353" s="568"/>
      <c r="CW353" s="568"/>
      <c r="CX353" s="568"/>
      <c r="CY353" s="568"/>
      <c r="CZ353" s="568"/>
      <c r="DA353" s="568"/>
      <c r="DB353" s="568"/>
      <c r="DC353" s="568"/>
      <c r="DD353" s="568"/>
      <c r="DE353" s="568"/>
      <c r="DF353" s="568"/>
      <c r="DG353" s="568"/>
      <c r="DH353" s="568"/>
      <c r="DI353" s="568"/>
      <c r="DJ353" s="568"/>
      <c r="DK353" s="568"/>
      <c r="DL353" s="568"/>
      <c r="DM353" s="568"/>
      <c r="DN353" s="568"/>
      <c r="DO353" s="568"/>
      <c r="DP353" s="568"/>
      <c r="DQ353" s="568"/>
      <c r="DR353" s="568"/>
      <c r="DS353" s="568"/>
      <c r="DT353" s="568"/>
      <c r="DU353" s="568"/>
      <c r="DV353" s="568"/>
      <c r="DW353" s="568"/>
      <c r="DX353" s="568"/>
      <c r="DY353" s="568"/>
      <c r="DZ353" s="568"/>
      <c r="EA353" s="568"/>
      <c r="EB353" s="568"/>
      <c r="EC353" s="568"/>
      <c r="ED353" s="568"/>
      <c r="EE353" s="568"/>
      <c r="EF353" s="568"/>
      <c r="EG353" s="568"/>
      <c r="EH353" s="568"/>
      <c r="EI353" s="568"/>
      <c r="EJ353" s="568"/>
      <c r="EK353" s="568"/>
      <c r="EL353" s="568"/>
      <c r="EM353" s="568"/>
      <c r="EN353" s="568"/>
      <c r="EO353" s="568"/>
      <c r="EP353" s="568"/>
      <c r="EQ353" s="568"/>
      <c r="ER353" s="568"/>
      <c r="ES353" s="568"/>
      <c r="ET353" s="568"/>
      <c r="EU353" s="568"/>
      <c r="EV353" s="568"/>
      <c r="EW353" s="568"/>
      <c r="EX353" s="568"/>
      <c r="EY353" s="568"/>
      <c r="EZ353" s="568"/>
      <c r="FA353" s="568"/>
      <c r="FB353" s="568"/>
      <c r="FC353" s="568"/>
      <c r="FD353" s="568"/>
      <c r="FE353" s="568"/>
      <c r="FF353" s="568"/>
      <c r="FG353" s="568"/>
      <c r="FH353" s="568"/>
      <c r="FI353" s="568"/>
      <c r="FJ353" s="568"/>
      <c r="FK353" s="568"/>
      <c r="FL353" s="568"/>
      <c r="FM353" s="568"/>
      <c r="FN353" s="568"/>
      <c r="FO353" s="568"/>
      <c r="FP353" s="568"/>
      <c r="FQ353" s="568"/>
      <c r="FR353" s="568"/>
      <c r="FS353" s="568"/>
      <c r="FT353" s="568"/>
      <c r="FU353" s="568"/>
      <c r="FV353" s="568"/>
      <c r="FW353" s="568"/>
      <c r="FX353" s="568"/>
      <c r="FY353" s="568"/>
      <c r="FZ353" s="568"/>
      <c r="GA353" s="568"/>
      <c r="GB353" s="568"/>
      <c r="GC353" s="568"/>
      <c r="GD353" s="568"/>
      <c r="GE353" s="568"/>
      <c r="GF353" s="568"/>
      <c r="GG353" s="568"/>
      <c r="GH353" s="568"/>
      <c r="GI353" s="568"/>
      <c r="GJ353" s="568"/>
      <c r="GK353" s="568"/>
      <c r="GL353" s="568"/>
      <c r="GM353" s="568"/>
      <c r="GN353" s="568"/>
      <c r="GO353" s="568"/>
      <c r="GP353" s="568"/>
      <c r="GQ353" s="568"/>
      <c r="GR353" s="568"/>
      <c r="GS353" s="568"/>
      <c r="GT353" s="568"/>
      <c r="GU353" s="568"/>
      <c r="GV353" s="568"/>
      <c r="GW353" s="568"/>
      <c r="GX353" s="568"/>
      <c r="GY353" s="568"/>
      <c r="GZ353" s="568"/>
      <c r="HA353" s="568"/>
      <c r="HB353" s="568"/>
      <c r="HC353" s="568"/>
      <c r="HD353" s="568"/>
      <c r="HE353" s="568"/>
      <c r="HF353" s="568"/>
      <c r="HG353" s="568"/>
      <c r="HH353" s="568"/>
      <c r="HI353" s="568"/>
      <c r="HJ353" s="568"/>
      <c r="HK353" s="568"/>
      <c r="HL353" s="568"/>
      <c r="HM353" s="568"/>
      <c r="HN353" s="568"/>
      <c r="HO353" s="568"/>
      <c r="HP353" s="568"/>
      <c r="HQ353" s="568"/>
      <c r="HR353" s="568"/>
      <c r="HS353" s="568"/>
      <c r="HT353" s="568"/>
      <c r="HU353" s="568"/>
    </row>
    <row r="354" spans="2:229" s="578" customFormat="1">
      <c r="B354" s="591"/>
      <c r="AL354" s="568"/>
      <c r="AM354" s="568"/>
      <c r="AN354" s="568"/>
      <c r="AO354" s="568"/>
      <c r="AP354" s="568"/>
      <c r="AQ354" s="568"/>
      <c r="AR354" s="568"/>
      <c r="AS354" s="568"/>
      <c r="AT354" s="568"/>
      <c r="AU354" s="568"/>
      <c r="AV354" s="568"/>
      <c r="AW354" s="568"/>
      <c r="AX354" s="568"/>
      <c r="AY354" s="568"/>
      <c r="AZ354" s="568"/>
      <c r="BA354" s="568"/>
      <c r="BB354" s="568"/>
      <c r="BC354" s="568"/>
      <c r="BD354" s="568"/>
      <c r="BE354" s="568"/>
      <c r="BF354" s="568"/>
      <c r="BG354" s="568"/>
      <c r="BH354" s="568"/>
      <c r="BI354" s="568"/>
      <c r="BJ354" s="568"/>
      <c r="BK354" s="568"/>
      <c r="BL354" s="568"/>
      <c r="BM354" s="568"/>
      <c r="BN354" s="568"/>
      <c r="BO354" s="568"/>
      <c r="BP354" s="568"/>
      <c r="BQ354" s="568"/>
      <c r="BR354" s="568"/>
      <c r="BS354" s="568"/>
      <c r="BT354" s="568"/>
      <c r="BU354" s="568"/>
      <c r="BV354" s="568"/>
      <c r="BW354" s="568"/>
      <c r="BX354" s="568"/>
      <c r="BY354" s="568"/>
      <c r="BZ354" s="568"/>
      <c r="CA354" s="568"/>
      <c r="CB354" s="568"/>
      <c r="CC354" s="568"/>
      <c r="CD354" s="568"/>
      <c r="CE354" s="568"/>
      <c r="CF354" s="568"/>
      <c r="CG354" s="568"/>
      <c r="CH354" s="568"/>
      <c r="CI354" s="568"/>
      <c r="CJ354" s="568"/>
      <c r="CK354" s="568"/>
      <c r="CL354" s="568"/>
      <c r="CM354" s="568"/>
      <c r="CN354" s="568"/>
      <c r="CO354" s="568"/>
      <c r="CP354" s="568"/>
      <c r="CQ354" s="568"/>
      <c r="CR354" s="568"/>
      <c r="CS354" s="568"/>
      <c r="CT354" s="568"/>
      <c r="CU354" s="568"/>
      <c r="CV354" s="568"/>
      <c r="CW354" s="568"/>
      <c r="CX354" s="568"/>
      <c r="CY354" s="568"/>
      <c r="CZ354" s="568"/>
      <c r="DA354" s="568"/>
      <c r="DB354" s="568"/>
      <c r="DC354" s="568"/>
      <c r="DD354" s="568"/>
      <c r="DE354" s="568"/>
      <c r="DF354" s="568"/>
      <c r="DG354" s="568"/>
      <c r="DH354" s="568"/>
      <c r="DI354" s="568"/>
      <c r="DJ354" s="568"/>
      <c r="DK354" s="568"/>
      <c r="DL354" s="568"/>
      <c r="DM354" s="568"/>
      <c r="DN354" s="568"/>
      <c r="DO354" s="568"/>
      <c r="DP354" s="568"/>
      <c r="DQ354" s="568"/>
      <c r="DR354" s="568"/>
      <c r="DS354" s="568"/>
      <c r="DT354" s="568"/>
      <c r="DU354" s="568"/>
      <c r="DV354" s="568"/>
      <c r="DW354" s="568"/>
      <c r="DX354" s="568"/>
      <c r="DY354" s="568"/>
      <c r="DZ354" s="568"/>
      <c r="EA354" s="568"/>
      <c r="EB354" s="568"/>
      <c r="EC354" s="568"/>
      <c r="ED354" s="568"/>
      <c r="EE354" s="568"/>
      <c r="EF354" s="568"/>
      <c r="EG354" s="568"/>
      <c r="EH354" s="568"/>
      <c r="EI354" s="568"/>
      <c r="EJ354" s="568"/>
      <c r="EK354" s="568"/>
      <c r="EL354" s="568"/>
      <c r="EM354" s="568"/>
      <c r="EN354" s="568"/>
      <c r="EO354" s="568"/>
      <c r="EP354" s="568"/>
      <c r="EQ354" s="568"/>
      <c r="ER354" s="568"/>
      <c r="ES354" s="568"/>
      <c r="ET354" s="568"/>
      <c r="EU354" s="568"/>
      <c r="EV354" s="568"/>
      <c r="EW354" s="568"/>
      <c r="EX354" s="568"/>
      <c r="EY354" s="568"/>
      <c r="EZ354" s="568"/>
      <c r="FA354" s="568"/>
      <c r="FB354" s="568"/>
      <c r="FC354" s="568"/>
      <c r="FD354" s="568"/>
      <c r="FE354" s="568"/>
      <c r="FF354" s="568"/>
      <c r="FG354" s="568"/>
      <c r="FH354" s="568"/>
      <c r="FI354" s="568"/>
      <c r="FJ354" s="568"/>
      <c r="FK354" s="568"/>
      <c r="FL354" s="568"/>
      <c r="FM354" s="568"/>
      <c r="FN354" s="568"/>
      <c r="FO354" s="568"/>
      <c r="FP354" s="568"/>
      <c r="FQ354" s="568"/>
      <c r="FR354" s="568"/>
      <c r="FS354" s="568"/>
      <c r="FT354" s="568"/>
      <c r="FU354" s="568"/>
      <c r="FV354" s="568"/>
      <c r="FW354" s="568"/>
      <c r="FX354" s="568"/>
      <c r="FY354" s="568"/>
      <c r="FZ354" s="568"/>
      <c r="GA354" s="568"/>
      <c r="GB354" s="568"/>
      <c r="GC354" s="568"/>
      <c r="GD354" s="568"/>
      <c r="GE354" s="568"/>
      <c r="GF354" s="568"/>
      <c r="GG354" s="568"/>
      <c r="GH354" s="568"/>
      <c r="GI354" s="568"/>
      <c r="GJ354" s="568"/>
      <c r="GK354" s="568"/>
      <c r="GL354" s="568"/>
      <c r="GM354" s="568"/>
      <c r="GN354" s="568"/>
      <c r="GO354" s="568"/>
      <c r="GP354" s="568"/>
      <c r="GQ354" s="568"/>
      <c r="GR354" s="568"/>
      <c r="GS354" s="568"/>
      <c r="GT354" s="568"/>
      <c r="GU354" s="568"/>
      <c r="GV354" s="568"/>
      <c r="GW354" s="568"/>
      <c r="GX354" s="568"/>
      <c r="GY354" s="568"/>
      <c r="GZ354" s="568"/>
      <c r="HA354" s="568"/>
      <c r="HB354" s="568"/>
      <c r="HC354" s="568"/>
      <c r="HD354" s="568"/>
      <c r="HE354" s="568"/>
      <c r="HF354" s="568"/>
      <c r="HG354" s="568"/>
      <c r="HH354" s="568"/>
      <c r="HI354" s="568"/>
      <c r="HJ354" s="568"/>
      <c r="HK354" s="568"/>
      <c r="HL354" s="568"/>
      <c r="HM354" s="568"/>
      <c r="HN354" s="568"/>
      <c r="HO354" s="568"/>
      <c r="HP354" s="568"/>
      <c r="HQ354" s="568"/>
      <c r="HR354" s="568"/>
      <c r="HS354" s="568"/>
      <c r="HT354" s="568"/>
      <c r="HU354" s="568"/>
    </row>
    <row r="355" spans="2:229" s="578" customFormat="1">
      <c r="B355" s="591"/>
      <c r="AL355" s="568"/>
      <c r="AM355" s="568"/>
      <c r="AN355" s="568"/>
      <c r="AO355" s="568"/>
      <c r="AP355" s="568"/>
      <c r="AQ355" s="568"/>
      <c r="AR355" s="568"/>
      <c r="AS355" s="568"/>
      <c r="AT355" s="568"/>
      <c r="AU355" s="568"/>
      <c r="AV355" s="568"/>
      <c r="AW355" s="568"/>
      <c r="AX355" s="568"/>
      <c r="AY355" s="568"/>
      <c r="AZ355" s="568"/>
      <c r="BA355" s="568"/>
      <c r="BB355" s="568"/>
      <c r="BC355" s="568"/>
      <c r="BD355" s="568"/>
      <c r="BE355" s="568"/>
      <c r="BF355" s="568"/>
      <c r="BG355" s="568"/>
      <c r="BH355" s="568"/>
      <c r="BI355" s="568"/>
      <c r="BJ355" s="568"/>
      <c r="BK355" s="568"/>
      <c r="BL355" s="568"/>
      <c r="BM355" s="568"/>
      <c r="BN355" s="568"/>
      <c r="BO355" s="568"/>
      <c r="BP355" s="568"/>
      <c r="BQ355" s="568"/>
      <c r="BR355" s="568"/>
      <c r="BS355" s="568"/>
      <c r="BT355" s="568"/>
      <c r="BU355" s="568"/>
      <c r="BV355" s="568"/>
      <c r="BW355" s="568"/>
      <c r="BX355" s="568"/>
      <c r="BY355" s="568"/>
      <c r="BZ355" s="568"/>
      <c r="CA355" s="568"/>
      <c r="CB355" s="568"/>
      <c r="CC355" s="568"/>
      <c r="CD355" s="568"/>
      <c r="CE355" s="568"/>
      <c r="CF355" s="568"/>
      <c r="CG355" s="568"/>
      <c r="CH355" s="568"/>
      <c r="CI355" s="568"/>
      <c r="CJ355" s="568"/>
      <c r="CK355" s="568"/>
      <c r="CL355" s="568"/>
      <c r="CM355" s="568"/>
      <c r="CN355" s="568"/>
      <c r="CO355" s="568"/>
      <c r="CP355" s="568"/>
      <c r="CQ355" s="568"/>
      <c r="CR355" s="568"/>
      <c r="CS355" s="568"/>
      <c r="CT355" s="568"/>
      <c r="CU355" s="568"/>
      <c r="CV355" s="568"/>
      <c r="CW355" s="568"/>
      <c r="CX355" s="568"/>
      <c r="CY355" s="568"/>
      <c r="CZ355" s="568"/>
      <c r="DA355" s="568"/>
      <c r="DB355" s="568"/>
      <c r="DC355" s="568"/>
      <c r="DD355" s="568"/>
      <c r="DE355" s="568"/>
      <c r="DF355" s="568"/>
      <c r="DG355" s="568"/>
      <c r="DH355" s="568"/>
      <c r="DI355" s="568"/>
      <c r="DJ355" s="568"/>
      <c r="DK355" s="568"/>
      <c r="DL355" s="568"/>
      <c r="DM355" s="568"/>
      <c r="DN355" s="568"/>
      <c r="DO355" s="568"/>
      <c r="DP355" s="568"/>
      <c r="DQ355" s="568"/>
      <c r="DR355" s="568"/>
      <c r="DS355" s="568"/>
      <c r="DT355" s="568"/>
      <c r="DU355" s="568"/>
      <c r="DV355" s="568"/>
      <c r="DW355" s="568"/>
      <c r="DX355" s="568"/>
      <c r="DY355" s="568"/>
      <c r="DZ355" s="568"/>
      <c r="EA355" s="568"/>
      <c r="EB355" s="568"/>
      <c r="EC355" s="568"/>
      <c r="ED355" s="568"/>
      <c r="EE355" s="568"/>
      <c r="EF355" s="568"/>
      <c r="EG355" s="568"/>
      <c r="EH355" s="568"/>
      <c r="EI355" s="568"/>
      <c r="EJ355" s="568"/>
      <c r="EK355" s="568"/>
      <c r="EL355" s="568"/>
      <c r="EM355" s="568"/>
      <c r="EN355" s="568"/>
      <c r="EO355" s="568"/>
      <c r="EP355" s="568"/>
      <c r="EQ355" s="568"/>
      <c r="ER355" s="568"/>
      <c r="ES355" s="568"/>
      <c r="ET355" s="568"/>
      <c r="EU355" s="568"/>
      <c r="EV355" s="568"/>
      <c r="EW355" s="568"/>
      <c r="EX355" s="568"/>
      <c r="EY355" s="568"/>
      <c r="EZ355" s="568"/>
      <c r="FA355" s="568"/>
      <c r="FB355" s="568"/>
      <c r="FC355" s="568"/>
      <c r="FD355" s="568"/>
      <c r="FE355" s="568"/>
      <c r="FF355" s="568"/>
      <c r="FG355" s="568"/>
      <c r="FH355" s="568"/>
      <c r="FI355" s="568"/>
      <c r="FJ355" s="568"/>
      <c r="FK355" s="568"/>
      <c r="FL355" s="568"/>
      <c r="FM355" s="568"/>
      <c r="FN355" s="568"/>
      <c r="FO355" s="568"/>
      <c r="FP355" s="568"/>
      <c r="FQ355" s="568"/>
      <c r="FR355" s="568"/>
      <c r="FS355" s="568"/>
      <c r="FT355" s="568"/>
      <c r="FU355" s="568"/>
      <c r="FV355" s="568"/>
      <c r="FW355" s="568"/>
      <c r="FX355" s="568"/>
      <c r="FY355" s="568"/>
      <c r="FZ355" s="568"/>
      <c r="GA355" s="568"/>
      <c r="GB355" s="568"/>
      <c r="GC355" s="568"/>
      <c r="GD355" s="568"/>
      <c r="GE355" s="568"/>
      <c r="GF355" s="568"/>
      <c r="GG355" s="568"/>
      <c r="GH355" s="568"/>
      <c r="GI355" s="568"/>
      <c r="GJ355" s="568"/>
      <c r="GK355" s="568"/>
      <c r="GL355" s="568"/>
      <c r="GM355" s="568"/>
      <c r="GN355" s="568"/>
      <c r="GO355" s="568"/>
      <c r="GP355" s="568"/>
      <c r="GQ355" s="568"/>
      <c r="GR355" s="568"/>
      <c r="GS355" s="568"/>
      <c r="GT355" s="568"/>
      <c r="GU355" s="568"/>
      <c r="GV355" s="568"/>
      <c r="GW355" s="568"/>
      <c r="GX355" s="568"/>
      <c r="GY355" s="568"/>
      <c r="GZ355" s="568"/>
      <c r="HA355" s="568"/>
      <c r="HB355" s="568"/>
      <c r="HC355" s="568"/>
      <c r="HD355" s="568"/>
      <c r="HE355" s="568"/>
      <c r="HF355" s="568"/>
      <c r="HG355" s="568"/>
      <c r="HH355" s="568"/>
      <c r="HI355" s="568"/>
      <c r="HJ355" s="568"/>
      <c r="HK355" s="568"/>
      <c r="HL355" s="568"/>
      <c r="HM355" s="568"/>
      <c r="HN355" s="568"/>
      <c r="HO355" s="568"/>
      <c r="HP355" s="568"/>
      <c r="HQ355" s="568"/>
      <c r="HR355" s="568"/>
      <c r="HS355" s="568"/>
      <c r="HT355" s="568"/>
      <c r="HU355" s="568"/>
    </row>
    <row r="356" spans="2:229" s="578" customFormat="1">
      <c r="B356" s="591"/>
      <c r="AL356" s="568"/>
      <c r="AM356" s="568"/>
      <c r="AN356" s="568"/>
      <c r="AO356" s="568"/>
      <c r="AP356" s="568"/>
      <c r="AQ356" s="568"/>
      <c r="AR356" s="568"/>
      <c r="AS356" s="568"/>
      <c r="AT356" s="568"/>
      <c r="AU356" s="568"/>
      <c r="AV356" s="568"/>
      <c r="AW356" s="568"/>
      <c r="AX356" s="568"/>
      <c r="AY356" s="568"/>
      <c r="AZ356" s="568"/>
      <c r="BA356" s="568"/>
      <c r="BB356" s="568"/>
      <c r="BC356" s="568"/>
      <c r="BD356" s="568"/>
      <c r="BE356" s="568"/>
      <c r="BF356" s="568"/>
      <c r="BG356" s="568"/>
      <c r="BH356" s="568"/>
      <c r="BI356" s="568"/>
      <c r="BJ356" s="568"/>
      <c r="BK356" s="568"/>
      <c r="BL356" s="568"/>
      <c r="BM356" s="568"/>
      <c r="BN356" s="568"/>
      <c r="BO356" s="568"/>
      <c r="BP356" s="568"/>
      <c r="BQ356" s="568"/>
      <c r="BR356" s="568"/>
      <c r="BS356" s="568"/>
      <c r="BT356" s="568"/>
      <c r="BU356" s="568"/>
      <c r="BV356" s="568"/>
      <c r="BW356" s="568"/>
      <c r="BX356" s="568"/>
      <c r="BY356" s="568"/>
      <c r="BZ356" s="568"/>
      <c r="CA356" s="568"/>
      <c r="CB356" s="568"/>
      <c r="CC356" s="568"/>
      <c r="CD356" s="568"/>
      <c r="CE356" s="568"/>
      <c r="CF356" s="568"/>
      <c r="CG356" s="568"/>
      <c r="CH356" s="568"/>
      <c r="CI356" s="568"/>
      <c r="CJ356" s="568"/>
      <c r="CK356" s="568"/>
      <c r="CL356" s="568"/>
      <c r="CM356" s="568"/>
      <c r="CN356" s="568"/>
      <c r="CO356" s="568"/>
      <c r="CP356" s="568"/>
      <c r="CQ356" s="568"/>
      <c r="CR356" s="568"/>
      <c r="CS356" s="568"/>
      <c r="CT356" s="568"/>
      <c r="CU356" s="568"/>
      <c r="CV356" s="568"/>
      <c r="CW356" s="568"/>
      <c r="CX356" s="568"/>
      <c r="CY356" s="568"/>
      <c r="CZ356" s="568"/>
      <c r="DA356" s="568"/>
      <c r="DB356" s="568"/>
      <c r="DC356" s="568"/>
      <c r="DD356" s="568"/>
      <c r="DE356" s="568"/>
      <c r="DF356" s="568"/>
      <c r="DG356" s="568"/>
      <c r="DH356" s="568"/>
      <c r="DI356" s="568"/>
      <c r="DJ356" s="568"/>
      <c r="DK356" s="568"/>
      <c r="DL356" s="568"/>
      <c r="DM356" s="568"/>
      <c r="DN356" s="568"/>
      <c r="DO356" s="568"/>
      <c r="DP356" s="568"/>
      <c r="DQ356" s="568"/>
      <c r="DR356" s="568"/>
      <c r="DS356" s="568"/>
      <c r="DT356" s="568"/>
      <c r="DU356" s="568"/>
      <c r="DV356" s="568"/>
      <c r="DW356" s="568"/>
      <c r="DX356" s="568"/>
      <c r="DY356" s="568"/>
      <c r="DZ356" s="568"/>
      <c r="EA356" s="568"/>
      <c r="EB356" s="568"/>
      <c r="EC356" s="568"/>
      <c r="ED356" s="568"/>
      <c r="EE356" s="568"/>
      <c r="EF356" s="568"/>
      <c r="EG356" s="568"/>
      <c r="EH356" s="568"/>
      <c r="EI356" s="568"/>
      <c r="EJ356" s="568"/>
      <c r="EK356" s="568"/>
      <c r="EL356" s="568"/>
      <c r="EM356" s="568"/>
      <c r="EN356" s="568"/>
      <c r="EO356" s="568"/>
      <c r="EP356" s="568"/>
      <c r="EQ356" s="568"/>
      <c r="ER356" s="568"/>
      <c r="ES356" s="568"/>
      <c r="ET356" s="568"/>
      <c r="EU356" s="568"/>
      <c r="EV356" s="568"/>
      <c r="EW356" s="568"/>
      <c r="EX356" s="568"/>
      <c r="EY356" s="568"/>
      <c r="EZ356" s="568"/>
      <c r="FA356" s="568"/>
      <c r="FB356" s="568"/>
      <c r="FC356" s="568"/>
      <c r="FD356" s="568"/>
      <c r="FE356" s="568"/>
      <c r="FF356" s="568"/>
      <c r="FG356" s="568"/>
      <c r="FH356" s="568"/>
      <c r="FI356" s="568"/>
      <c r="FJ356" s="568"/>
      <c r="FK356" s="568"/>
      <c r="FL356" s="568"/>
      <c r="FM356" s="568"/>
      <c r="FN356" s="568"/>
      <c r="FO356" s="568"/>
      <c r="FP356" s="568"/>
      <c r="FQ356" s="568"/>
      <c r="FR356" s="568"/>
      <c r="FS356" s="568"/>
      <c r="FT356" s="568"/>
      <c r="FU356" s="568"/>
      <c r="FV356" s="568"/>
      <c r="FW356" s="568"/>
      <c r="FX356" s="568"/>
      <c r="FY356" s="568"/>
      <c r="FZ356" s="568"/>
      <c r="GA356" s="568"/>
      <c r="GB356" s="568"/>
      <c r="GC356" s="568"/>
      <c r="GD356" s="568"/>
      <c r="GE356" s="568"/>
      <c r="GF356" s="568"/>
      <c r="GG356" s="568"/>
      <c r="GH356" s="568"/>
      <c r="GI356" s="568"/>
      <c r="GJ356" s="568"/>
      <c r="GK356" s="568"/>
      <c r="GL356" s="568"/>
      <c r="GM356" s="568"/>
      <c r="GN356" s="568"/>
      <c r="GO356" s="568"/>
      <c r="GP356" s="568"/>
      <c r="GQ356" s="568"/>
      <c r="GR356" s="568"/>
      <c r="GS356" s="568"/>
      <c r="GT356" s="568"/>
      <c r="GU356" s="568"/>
      <c r="GV356" s="568"/>
      <c r="GW356" s="568"/>
      <c r="GX356" s="568"/>
      <c r="GY356" s="568"/>
      <c r="GZ356" s="568"/>
      <c r="HA356" s="568"/>
      <c r="HB356" s="568"/>
      <c r="HC356" s="568"/>
      <c r="HD356" s="568"/>
      <c r="HE356" s="568"/>
      <c r="HF356" s="568"/>
      <c r="HG356" s="568"/>
      <c r="HH356" s="568"/>
      <c r="HI356" s="568"/>
      <c r="HJ356" s="568"/>
      <c r="HK356" s="568"/>
      <c r="HL356" s="568"/>
      <c r="HM356" s="568"/>
      <c r="HN356" s="568"/>
      <c r="HO356" s="568"/>
      <c r="HP356" s="568"/>
      <c r="HQ356" s="568"/>
      <c r="HR356" s="568"/>
      <c r="HS356" s="568"/>
      <c r="HT356" s="568"/>
      <c r="HU356" s="568"/>
    </row>
    <row r="357" spans="2:229" s="578" customFormat="1">
      <c r="B357" s="591"/>
      <c r="AL357" s="568"/>
      <c r="AM357" s="568"/>
      <c r="AN357" s="568"/>
      <c r="AO357" s="568"/>
      <c r="AP357" s="568"/>
      <c r="AQ357" s="568"/>
      <c r="AR357" s="568"/>
      <c r="AS357" s="568"/>
      <c r="AT357" s="568"/>
      <c r="AU357" s="568"/>
      <c r="AV357" s="568"/>
      <c r="AW357" s="568"/>
      <c r="AX357" s="568"/>
      <c r="AY357" s="568"/>
      <c r="AZ357" s="568"/>
      <c r="BA357" s="568"/>
      <c r="BB357" s="568"/>
      <c r="BC357" s="568"/>
      <c r="BD357" s="568"/>
      <c r="BE357" s="568"/>
      <c r="BF357" s="568"/>
      <c r="BG357" s="568"/>
      <c r="BH357" s="568"/>
      <c r="BI357" s="568"/>
      <c r="BJ357" s="568"/>
      <c r="BK357" s="568"/>
      <c r="BL357" s="568"/>
      <c r="BM357" s="568"/>
      <c r="BN357" s="568"/>
      <c r="BO357" s="568"/>
      <c r="BP357" s="568"/>
      <c r="BQ357" s="568"/>
      <c r="BR357" s="568"/>
      <c r="BS357" s="568"/>
      <c r="BT357" s="568"/>
      <c r="BU357" s="568"/>
      <c r="BV357" s="568"/>
      <c r="BW357" s="568"/>
      <c r="BX357" s="568"/>
      <c r="BY357" s="568"/>
      <c r="BZ357" s="568"/>
      <c r="CA357" s="568"/>
      <c r="CB357" s="568"/>
      <c r="CC357" s="568"/>
      <c r="CD357" s="568"/>
      <c r="CE357" s="568"/>
      <c r="CF357" s="568"/>
      <c r="CG357" s="568"/>
      <c r="CH357" s="568"/>
      <c r="CI357" s="568"/>
      <c r="CJ357" s="568"/>
      <c r="CK357" s="568"/>
      <c r="CL357" s="568"/>
      <c r="CM357" s="568"/>
      <c r="CN357" s="568"/>
      <c r="CO357" s="568"/>
      <c r="CP357" s="568"/>
      <c r="CQ357" s="568"/>
      <c r="CR357" s="568"/>
      <c r="CS357" s="568"/>
      <c r="CT357" s="568"/>
      <c r="CU357" s="568"/>
      <c r="CV357" s="568"/>
      <c r="CW357" s="568"/>
      <c r="CX357" s="568"/>
      <c r="CY357" s="568"/>
      <c r="CZ357" s="568"/>
      <c r="DA357" s="568"/>
      <c r="DB357" s="568"/>
      <c r="DC357" s="568"/>
      <c r="DD357" s="568"/>
      <c r="DE357" s="568"/>
      <c r="DF357" s="568"/>
      <c r="DG357" s="568"/>
      <c r="DH357" s="568"/>
      <c r="DI357" s="568"/>
      <c r="DJ357" s="568"/>
      <c r="DK357" s="568"/>
      <c r="DL357" s="568"/>
      <c r="DM357" s="568"/>
      <c r="DN357" s="568"/>
      <c r="DO357" s="568"/>
      <c r="DP357" s="568"/>
      <c r="DQ357" s="568"/>
      <c r="DR357" s="568"/>
      <c r="DS357" s="568"/>
      <c r="DT357" s="568"/>
      <c r="DU357" s="568"/>
      <c r="DV357" s="568"/>
      <c r="DW357" s="568"/>
      <c r="DX357" s="568"/>
      <c r="DY357" s="568"/>
      <c r="DZ357" s="568"/>
      <c r="EA357" s="568"/>
      <c r="EB357" s="568"/>
      <c r="EC357" s="568"/>
      <c r="ED357" s="568"/>
      <c r="EE357" s="568"/>
      <c r="EF357" s="568"/>
      <c r="EG357" s="568"/>
      <c r="EH357" s="568"/>
      <c r="EI357" s="568"/>
      <c r="EJ357" s="568"/>
      <c r="EK357" s="568"/>
      <c r="EL357" s="568"/>
      <c r="EM357" s="568"/>
      <c r="EN357" s="568"/>
      <c r="EO357" s="568"/>
      <c r="EP357" s="568"/>
      <c r="EQ357" s="568"/>
      <c r="ER357" s="568"/>
      <c r="ES357" s="568"/>
      <c r="ET357" s="568"/>
      <c r="EU357" s="568"/>
      <c r="EV357" s="568"/>
      <c r="EW357" s="568"/>
      <c r="EX357" s="568"/>
      <c r="EY357" s="568"/>
      <c r="EZ357" s="568"/>
      <c r="FA357" s="568"/>
      <c r="FB357" s="568"/>
      <c r="FC357" s="568"/>
      <c r="FD357" s="568"/>
      <c r="FE357" s="568"/>
      <c r="FF357" s="568"/>
      <c r="FG357" s="568"/>
      <c r="FH357" s="568"/>
      <c r="FI357" s="568"/>
      <c r="FJ357" s="568"/>
      <c r="FK357" s="568"/>
      <c r="FL357" s="568"/>
      <c r="FM357" s="568"/>
      <c r="FN357" s="568"/>
      <c r="FO357" s="568"/>
      <c r="FP357" s="568"/>
      <c r="FQ357" s="568"/>
      <c r="FR357" s="568"/>
      <c r="FS357" s="568"/>
      <c r="FT357" s="568"/>
      <c r="FU357" s="568"/>
      <c r="FV357" s="568"/>
      <c r="FW357" s="568"/>
      <c r="FX357" s="568"/>
      <c r="FY357" s="568"/>
      <c r="FZ357" s="568"/>
      <c r="GA357" s="568"/>
      <c r="GB357" s="568"/>
      <c r="GC357" s="568"/>
      <c r="GD357" s="568"/>
      <c r="GE357" s="568"/>
      <c r="GF357" s="568"/>
      <c r="GG357" s="568"/>
      <c r="GH357" s="568"/>
      <c r="GI357" s="568"/>
      <c r="GJ357" s="568"/>
      <c r="GK357" s="568"/>
      <c r="GL357" s="568"/>
      <c r="GM357" s="568"/>
      <c r="GN357" s="568"/>
      <c r="GO357" s="568"/>
      <c r="GP357" s="568"/>
      <c r="GQ357" s="568"/>
      <c r="GR357" s="568"/>
      <c r="GS357" s="568"/>
      <c r="GT357" s="568"/>
      <c r="GU357" s="568"/>
      <c r="GV357" s="568"/>
      <c r="GW357" s="568"/>
      <c r="GX357" s="568"/>
      <c r="GY357" s="568"/>
      <c r="GZ357" s="568"/>
      <c r="HA357" s="568"/>
      <c r="HB357" s="568"/>
      <c r="HC357" s="568"/>
      <c r="HD357" s="568"/>
      <c r="HE357" s="568"/>
      <c r="HF357" s="568"/>
      <c r="HG357" s="568"/>
      <c r="HH357" s="568"/>
      <c r="HI357" s="568"/>
      <c r="HJ357" s="568"/>
      <c r="HK357" s="568"/>
      <c r="HL357" s="568"/>
      <c r="HM357" s="568"/>
      <c r="HN357" s="568"/>
      <c r="HO357" s="568"/>
      <c r="HP357" s="568"/>
      <c r="HQ357" s="568"/>
      <c r="HR357" s="568"/>
      <c r="HS357" s="568"/>
      <c r="HT357" s="568"/>
      <c r="HU357" s="568"/>
    </row>
    <row r="358" spans="2:229" s="578" customFormat="1">
      <c r="B358" s="591"/>
      <c r="AL358" s="568"/>
      <c r="AM358" s="568"/>
      <c r="AN358" s="568"/>
      <c r="AO358" s="568"/>
      <c r="AP358" s="568"/>
      <c r="AQ358" s="568"/>
      <c r="AR358" s="568"/>
      <c r="AS358" s="568"/>
      <c r="AT358" s="568"/>
      <c r="AU358" s="568"/>
      <c r="AV358" s="568"/>
      <c r="AW358" s="568"/>
      <c r="AX358" s="568"/>
      <c r="AY358" s="568"/>
      <c r="AZ358" s="568"/>
      <c r="BA358" s="568"/>
      <c r="BB358" s="568"/>
      <c r="BC358" s="568"/>
      <c r="BD358" s="568"/>
      <c r="BE358" s="568"/>
      <c r="BF358" s="568"/>
      <c r="BG358" s="568"/>
      <c r="BH358" s="568"/>
      <c r="BI358" s="568"/>
      <c r="BJ358" s="568"/>
      <c r="BK358" s="568"/>
      <c r="BL358" s="568"/>
      <c r="BM358" s="568"/>
      <c r="BN358" s="568"/>
      <c r="BO358" s="568"/>
      <c r="BP358" s="568"/>
      <c r="BQ358" s="568"/>
      <c r="BR358" s="568"/>
      <c r="BS358" s="568"/>
      <c r="BT358" s="568"/>
      <c r="BU358" s="568"/>
      <c r="BV358" s="568"/>
      <c r="BW358" s="568"/>
      <c r="BX358" s="568"/>
      <c r="BY358" s="568"/>
      <c r="BZ358" s="568"/>
      <c r="CA358" s="568"/>
      <c r="CB358" s="568"/>
      <c r="CC358" s="568"/>
      <c r="CD358" s="568"/>
      <c r="CE358" s="568"/>
      <c r="CF358" s="568"/>
      <c r="CG358" s="568"/>
      <c r="CH358" s="568"/>
      <c r="CI358" s="568"/>
      <c r="CJ358" s="568"/>
      <c r="CK358" s="568"/>
      <c r="CL358" s="568"/>
      <c r="CM358" s="568"/>
      <c r="CN358" s="568"/>
      <c r="CO358" s="568"/>
      <c r="CP358" s="568"/>
      <c r="CQ358" s="568"/>
      <c r="CR358" s="568"/>
      <c r="CS358" s="568"/>
      <c r="CT358" s="568"/>
      <c r="CU358" s="568"/>
      <c r="CV358" s="568"/>
      <c r="CW358" s="568"/>
      <c r="CX358" s="568"/>
      <c r="CY358" s="568"/>
      <c r="CZ358" s="568"/>
      <c r="DA358" s="568"/>
      <c r="DB358" s="568"/>
      <c r="DC358" s="568"/>
      <c r="DD358" s="568"/>
      <c r="DE358" s="568"/>
      <c r="DF358" s="568"/>
      <c r="DG358" s="568"/>
      <c r="DH358" s="568"/>
      <c r="DI358" s="568"/>
      <c r="DJ358" s="568"/>
      <c r="DK358" s="568"/>
      <c r="DL358" s="568"/>
      <c r="DM358" s="568"/>
      <c r="DN358" s="568"/>
      <c r="DO358" s="568"/>
      <c r="DP358" s="568"/>
      <c r="DQ358" s="568"/>
      <c r="DR358" s="568"/>
      <c r="DS358" s="568"/>
      <c r="DT358" s="568"/>
      <c r="DU358" s="568"/>
      <c r="DV358" s="568"/>
      <c r="DW358" s="568"/>
      <c r="DX358" s="568"/>
      <c r="DY358" s="568"/>
      <c r="DZ358" s="568"/>
      <c r="EA358" s="568"/>
      <c r="EB358" s="568"/>
      <c r="EC358" s="568"/>
      <c r="ED358" s="568"/>
      <c r="EE358" s="568"/>
      <c r="EF358" s="568"/>
      <c r="EG358" s="568"/>
      <c r="EH358" s="568"/>
      <c r="EI358" s="568"/>
      <c r="EJ358" s="568"/>
      <c r="EK358" s="568"/>
      <c r="EL358" s="568"/>
      <c r="EM358" s="568"/>
      <c r="EN358" s="568"/>
      <c r="EO358" s="568"/>
      <c r="EP358" s="568"/>
      <c r="EQ358" s="568"/>
      <c r="ER358" s="568"/>
      <c r="ES358" s="568"/>
      <c r="ET358" s="568"/>
      <c r="EU358" s="568"/>
      <c r="EV358" s="568"/>
      <c r="EW358" s="568"/>
      <c r="EX358" s="568"/>
      <c r="EY358" s="568"/>
      <c r="EZ358" s="568"/>
      <c r="FA358" s="568"/>
      <c r="FB358" s="568"/>
      <c r="FC358" s="568"/>
      <c r="FD358" s="568"/>
      <c r="FE358" s="568"/>
      <c r="FF358" s="568"/>
      <c r="FG358" s="568"/>
      <c r="FH358" s="568"/>
      <c r="FI358" s="568"/>
      <c r="FJ358" s="568"/>
      <c r="FK358" s="568"/>
      <c r="FL358" s="568"/>
      <c r="FM358" s="568"/>
      <c r="FN358" s="568"/>
      <c r="FO358" s="568"/>
      <c r="FP358" s="568"/>
      <c r="FQ358" s="568"/>
      <c r="FR358" s="568"/>
      <c r="FS358" s="568"/>
      <c r="FT358" s="568"/>
      <c r="FU358" s="568"/>
      <c r="FV358" s="568"/>
      <c r="FW358" s="568"/>
      <c r="FX358" s="568"/>
      <c r="FY358" s="568"/>
      <c r="FZ358" s="568"/>
      <c r="GA358" s="568"/>
      <c r="GB358" s="568"/>
      <c r="GC358" s="568"/>
      <c r="GD358" s="568"/>
      <c r="GE358" s="568"/>
      <c r="GF358" s="568"/>
      <c r="GG358" s="568"/>
      <c r="GH358" s="568"/>
      <c r="GI358" s="568"/>
      <c r="GJ358" s="568"/>
      <c r="GK358" s="568"/>
      <c r="GL358" s="568"/>
      <c r="GM358" s="568"/>
      <c r="GN358" s="568"/>
      <c r="GO358" s="568"/>
      <c r="GP358" s="568"/>
      <c r="GQ358" s="568"/>
      <c r="GR358" s="568"/>
      <c r="GS358" s="568"/>
      <c r="GT358" s="568"/>
      <c r="GU358" s="568"/>
      <c r="GV358" s="568"/>
      <c r="GW358" s="568"/>
      <c r="GX358" s="568"/>
      <c r="GY358" s="568"/>
      <c r="GZ358" s="568"/>
      <c r="HA358" s="568"/>
      <c r="HB358" s="568"/>
      <c r="HC358" s="568"/>
      <c r="HD358" s="568"/>
      <c r="HE358" s="568"/>
      <c r="HF358" s="568"/>
      <c r="HG358" s="568"/>
      <c r="HH358" s="568"/>
      <c r="HI358" s="568"/>
      <c r="HJ358" s="568"/>
      <c r="HK358" s="568"/>
      <c r="HL358" s="568"/>
      <c r="HM358" s="568"/>
      <c r="HN358" s="568"/>
      <c r="HO358" s="568"/>
      <c r="HP358" s="568"/>
      <c r="HQ358" s="568"/>
      <c r="HR358" s="568"/>
      <c r="HS358" s="568"/>
      <c r="HT358" s="568"/>
      <c r="HU358" s="568"/>
    </row>
    <row r="359" spans="2:229" s="578" customFormat="1">
      <c r="B359" s="591"/>
      <c r="AL359" s="568"/>
      <c r="AM359" s="568"/>
      <c r="AN359" s="568"/>
      <c r="AO359" s="568"/>
      <c r="AP359" s="568"/>
      <c r="AQ359" s="568"/>
      <c r="AR359" s="568"/>
      <c r="AS359" s="568"/>
      <c r="AT359" s="568"/>
      <c r="AU359" s="568"/>
      <c r="AV359" s="568"/>
      <c r="AW359" s="568"/>
      <c r="AX359" s="568"/>
      <c r="AY359" s="568"/>
      <c r="AZ359" s="568"/>
      <c r="BA359" s="568"/>
      <c r="BB359" s="568"/>
      <c r="BC359" s="568"/>
      <c r="BD359" s="568"/>
      <c r="BE359" s="568"/>
      <c r="BF359" s="568"/>
      <c r="BG359" s="568"/>
      <c r="BH359" s="568"/>
      <c r="BI359" s="568"/>
      <c r="BJ359" s="568"/>
      <c r="BK359" s="568"/>
      <c r="BL359" s="568"/>
      <c r="BM359" s="568"/>
      <c r="BN359" s="568"/>
      <c r="BO359" s="568"/>
      <c r="BP359" s="568"/>
      <c r="BQ359" s="568"/>
      <c r="BR359" s="568"/>
      <c r="BS359" s="568"/>
      <c r="BT359" s="568"/>
      <c r="BU359" s="568"/>
      <c r="BV359" s="568"/>
      <c r="BW359" s="568"/>
      <c r="BX359" s="568"/>
      <c r="BY359" s="568"/>
      <c r="BZ359" s="568"/>
      <c r="CA359" s="568"/>
      <c r="CB359" s="568"/>
      <c r="CC359" s="568"/>
      <c r="CD359" s="568"/>
      <c r="CE359" s="568"/>
      <c r="CF359" s="568"/>
      <c r="CG359" s="568"/>
      <c r="CH359" s="568"/>
      <c r="CI359" s="568"/>
      <c r="CJ359" s="568"/>
      <c r="CK359" s="568"/>
      <c r="CL359" s="568"/>
      <c r="CM359" s="568"/>
      <c r="CN359" s="568"/>
      <c r="CO359" s="568"/>
      <c r="CP359" s="568"/>
      <c r="CQ359" s="568"/>
      <c r="CR359" s="568"/>
      <c r="CS359" s="568"/>
      <c r="CT359" s="568"/>
      <c r="CU359" s="568"/>
      <c r="CV359" s="568"/>
      <c r="CW359" s="568"/>
      <c r="CX359" s="568"/>
      <c r="CY359" s="568"/>
      <c r="CZ359" s="568"/>
      <c r="DA359" s="568"/>
      <c r="DB359" s="568"/>
      <c r="DC359" s="568"/>
      <c r="DD359" s="568"/>
      <c r="DE359" s="568"/>
      <c r="DF359" s="568"/>
      <c r="DG359" s="568"/>
      <c r="DH359" s="568"/>
      <c r="DI359" s="568"/>
      <c r="DJ359" s="568"/>
      <c r="DK359" s="568"/>
      <c r="DL359" s="568"/>
      <c r="DM359" s="568"/>
      <c r="DN359" s="568"/>
      <c r="DO359" s="568"/>
      <c r="DP359" s="568"/>
      <c r="DQ359" s="568"/>
      <c r="DR359" s="568"/>
      <c r="DS359" s="568"/>
      <c r="DT359" s="568"/>
      <c r="DU359" s="568"/>
      <c r="DV359" s="568"/>
      <c r="DW359" s="568"/>
      <c r="DX359" s="568"/>
      <c r="DY359" s="568"/>
      <c r="DZ359" s="568"/>
      <c r="EA359" s="568"/>
      <c r="EB359" s="568"/>
      <c r="EC359" s="568"/>
      <c r="ED359" s="568"/>
      <c r="EE359" s="568"/>
      <c r="EF359" s="568"/>
      <c r="EG359" s="568"/>
      <c r="EH359" s="568"/>
      <c r="EI359" s="568"/>
      <c r="EJ359" s="568"/>
      <c r="EK359" s="568"/>
      <c r="EL359" s="568"/>
      <c r="EM359" s="568"/>
      <c r="EN359" s="568"/>
      <c r="EO359" s="568"/>
      <c r="EP359" s="568"/>
      <c r="EQ359" s="568"/>
      <c r="ER359" s="568"/>
      <c r="ES359" s="568"/>
      <c r="ET359" s="568"/>
      <c r="EU359" s="568"/>
      <c r="EV359" s="568"/>
      <c r="EW359" s="568"/>
      <c r="EX359" s="568"/>
      <c r="EY359" s="568"/>
      <c r="EZ359" s="568"/>
      <c r="FA359" s="568"/>
      <c r="FB359" s="568"/>
      <c r="FC359" s="568"/>
      <c r="FD359" s="568"/>
      <c r="FE359" s="568"/>
      <c r="FF359" s="568"/>
      <c r="FG359" s="568"/>
      <c r="FH359" s="568"/>
      <c r="FI359" s="568"/>
      <c r="FJ359" s="568"/>
      <c r="FK359" s="568"/>
      <c r="FL359" s="568"/>
      <c r="FM359" s="568"/>
      <c r="FN359" s="568"/>
      <c r="FO359" s="568"/>
      <c r="FP359" s="568"/>
      <c r="FQ359" s="568"/>
      <c r="FR359" s="568"/>
      <c r="FS359" s="568"/>
      <c r="FT359" s="568"/>
      <c r="FU359" s="568"/>
      <c r="FV359" s="568"/>
      <c r="FW359" s="568"/>
      <c r="FX359" s="568"/>
      <c r="FY359" s="568"/>
      <c r="FZ359" s="568"/>
      <c r="GA359" s="568"/>
      <c r="GB359" s="568"/>
      <c r="GC359" s="568"/>
      <c r="GD359" s="568"/>
      <c r="GE359" s="568"/>
      <c r="GF359" s="568"/>
      <c r="GG359" s="568"/>
      <c r="GH359" s="568"/>
      <c r="GI359" s="568"/>
      <c r="GJ359" s="568"/>
      <c r="GK359" s="568"/>
      <c r="GL359" s="568"/>
      <c r="GM359" s="568"/>
      <c r="GN359" s="568"/>
      <c r="GO359" s="568"/>
      <c r="GP359" s="568"/>
      <c r="GQ359" s="568"/>
      <c r="GR359" s="568"/>
      <c r="GS359" s="568"/>
      <c r="GT359" s="568"/>
      <c r="GU359" s="568"/>
      <c r="GV359" s="568"/>
      <c r="GW359" s="568"/>
      <c r="GX359" s="568"/>
      <c r="GY359" s="568"/>
      <c r="GZ359" s="568"/>
      <c r="HA359" s="568"/>
      <c r="HB359" s="568"/>
      <c r="HC359" s="568"/>
      <c r="HD359" s="568"/>
      <c r="HE359" s="568"/>
      <c r="HF359" s="568"/>
      <c r="HG359" s="568"/>
      <c r="HH359" s="568"/>
      <c r="HI359" s="568"/>
      <c r="HJ359" s="568"/>
      <c r="HK359" s="568"/>
      <c r="HL359" s="568"/>
      <c r="HM359" s="568"/>
      <c r="HN359" s="568"/>
      <c r="HO359" s="568"/>
      <c r="HP359" s="568"/>
      <c r="HQ359" s="568"/>
      <c r="HR359" s="568"/>
      <c r="HS359" s="568"/>
      <c r="HT359" s="568"/>
      <c r="HU359" s="568"/>
    </row>
    <row r="360" spans="2:229" s="578" customFormat="1">
      <c r="B360" s="591"/>
      <c r="AL360" s="568"/>
      <c r="AM360" s="568"/>
      <c r="AN360" s="568"/>
      <c r="AO360" s="568"/>
      <c r="AP360" s="568"/>
      <c r="AQ360" s="568"/>
      <c r="AR360" s="568"/>
      <c r="AS360" s="568"/>
      <c r="AT360" s="568"/>
      <c r="AU360" s="568"/>
      <c r="AV360" s="568"/>
      <c r="AW360" s="568"/>
      <c r="AX360" s="568"/>
      <c r="AY360" s="568"/>
      <c r="AZ360" s="568"/>
      <c r="BA360" s="568"/>
      <c r="BB360" s="568"/>
      <c r="BC360" s="568"/>
      <c r="BD360" s="568"/>
      <c r="BE360" s="568"/>
      <c r="BF360" s="568"/>
      <c r="BG360" s="568"/>
      <c r="BH360" s="568"/>
      <c r="BI360" s="568"/>
      <c r="BJ360" s="568"/>
      <c r="BK360" s="568"/>
      <c r="BL360" s="568"/>
      <c r="BM360" s="568"/>
      <c r="BN360" s="568"/>
      <c r="BO360" s="568"/>
      <c r="BP360" s="568"/>
      <c r="BQ360" s="568"/>
      <c r="BR360" s="568"/>
      <c r="BS360" s="568"/>
      <c r="BT360" s="568"/>
      <c r="BU360" s="568"/>
      <c r="BV360" s="568"/>
      <c r="BW360" s="568"/>
      <c r="BX360" s="568"/>
      <c r="BY360" s="568"/>
      <c r="BZ360" s="568"/>
      <c r="CA360" s="568"/>
      <c r="CB360" s="568"/>
      <c r="CC360" s="568"/>
      <c r="CD360" s="568"/>
      <c r="CE360" s="568"/>
      <c r="CF360" s="568"/>
      <c r="CG360" s="568"/>
      <c r="CH360" s="568"/>
      <c r="CI360" s="568"/>
      <c r="CJ360" s="568"/>
      <c r="CK360" s="568"/>
      <c r="CL360" s="568"/>
      <c r="CM360" s="568"/>
      <c r="CN360" s="568"/>
      <c r="CO360" s="568"/>
      <c r="CP360" s="568"/>
      <c r="CQ360" s="568"/>
      <c r="CR360" s="568"/>
      <c r="CS360" s="568"/>
      <c r="CT360" s="568"/>
      <c r="CU360" s="568"/>
      <c r="CV360" s="568"/>
      <c r="CW360" s="568"/>
      <c r="CX360" s="568"/>
      <c r="CY360" s="568"/>
      <c r="CZ360" s="568"/>
      <c r="DA360" s="568"/>
      <c r="DB360" s="568"/>
      <c r="DC360" s="568"/>
      <c r="DD360" s="568"/>
      <c r="DE360" s="568"/>
      <c r="DF360" s="568"/>
      <c r="DG360" s="568"/>
      <c r="DH360" s="568"/>
      <c r="DI360" s="568"/>
      <c r="DJ360" s="568"/>
      <c r="DK360" s="568"/>
      <c r="DL360" s="568"/>
      <c r="DM360" s="568"/>
      <c r="DN360" s="568"/>
      <c r="DO360" s="568"/>
      <c r="DP360" s="568"/>
      <c r="DQ360" s="568"/>
      <c r="DR360" s="568"/>
      <c r="DS360" s="568"/>
      <c r="DT360" s="568"/>
      <c r="DU360" s="568"/>
      <c r="DV360" s="568"/>
      <c r="DW360" s="568"/>
      <c r="DX360" s="568"/>
      <c r="DY360" s="568"/>
      <c r="DZ360" s="568"/>
      <c r="EA360" s="568"/>
      <c r="EB360" s="568"/>
      <c r="EC360" s="568"/>
      <c r="ED360" s="568"/>
      <c r="EE360" s="568"/>
      <c r="EF360" s="568"/>
      <c r="EG360" s="568"/>
      <c r="EH360" s="568"/>
      <c r="EI360" s="568"/>
      <c r="EJ360" s="568"/>
      <c r="EK360" s="568"/>
      <c r="EL360" s="568"/>
      <c r="EM360" s="568"/>
      <c r="EN360" s="568"/>
      <c r="EO360" s="568"/>
      <c r="EP360" s="568"/>
      <c r="EQ360" s="568"/>
      <c r="ER360" s="568"/>
      <c r="ES360" s="568"/>
      <c r="ET360" s="568"/>
      <c r="EU360" s="568"/>
      <c r="EV360" s="568"/>
      <c r="EW360" s="568"/>
      <c r="EX360" s="568"/>
      <c r="EY360" s="568"/>
      <c r="EZ360" s="568"/>
      <c r="FA360" s="568"/>
      <c r="FB360" s="568"/>
      <c r="FC360" s="568"/>
      <c r="FD360" s="568"/>
      <c r="FE360" s="568"/>
      <c r="FF360" s="568"/>
      <c r="FG360" s="568"/>
      <c r="FH360" s="568"/>
      <c r="FI360" s="568"/>
      <c r="FJ360" s="568"/>
      <c r="FK360" s="568"/>
      <c r="FL360" s="568"/>
      <c r="FM360" s="568"/>
      <c r="FN360" s="568"/>
      <c r="FO360" s="568"/>
      <c r="FP360" s="568"/>
      <c r="FQ360" s="568"/>
      <c r="FR360" s="568"/>
      <c r="FS360" s="568"/>
      <c r="FT360" s="568"/>
      <c r="FU360" s="568"/>
      <c r="FV360" s="568"/>
      <c r="FW360" s="568"/>
      <c r="FX360" s="568"/>
      <c r="FY360" s="568"/>
      <c r="FZ360" s="568"/>
      <c r="GA360" s="568"/>
      <c r="GB360" s="568"/>
      <c r="GC360" s="568"/>
      <c r="GD360" s="568"/>
      <c r="GE360" s="568"/>
      <c r="GF360" s="568"/>
      <c r="GG360" s="568"/>
      <c r="GH360" s="568"/>
      <c r="GI360" s="568"/>
      <c r="GJ360" s="568"/>
      <c r="GK360" s="568"/>
      <c r="GL360" s="568"/>
      <c r="GM360" s="568"/>
      <c r="GN360" s="568"/>
      <c r="GO360" s="568"/>
      <c r="GP360" s="568"/>
      <c r="GQ360" s="568"/>
      <c r="GR360" s="568"/>
      <c r="GS360" s="568"/>
      <c r="GT360" s="568"/>
      <c r="GU360" s="568"/>
      <c r="GV360" s="568"/>
      <c r="GW360" s="568"/>
      <c r="GX360" s="568"/>
      <c r="GY360" s="568"/>
      <c r="GZ360" s="568"/>
      <c r="HA360" s="568"/>
      <c r="HB360" s="568"/>
      <c r="HC360" s="568"/>
      <c r="HD360" s="568"/>
      <c r="HE360" s="568"/>
      <c r="HF360" s="568"/>
      <c r="HG360" s="568"/>
      <c r="HH360" s="568"/>
      <c r="HI360" s="568"/>
      <c r="HJ360" s="568"/>
      <c r="HK360" s="568"/>
      <c r="HL360" s="568"/>
      <c r="HM360" s="568"/>
      <c r="HN360" s="568"/>
      <c r="HO360" s="568"/>
      <c r="HP360" s="568"/>
      <c r="HQ360" s="568"/>
      <c r="HR360" s="568"/>
      <c r="HS360" s="568"/>
      <c r="HT360" s="568"/>
      <c r="HU360" s="568"/>
    </row>
    <row r="361" spans="2:229" s="578" customFormat="1">
      <c r="B361" s="591"/>
      <c r="AL361" s="568"/>
      <c r="AM361" s="568"/>
      <c r="AN361" s="568"/>
      <c r="AO361" s="568"/>
      <c r="AP361" s="568"/>
      <c r="AQ361" s="568"/>
      <c r="AR361" s="568"/>
      <c r="AS361" s="568"/>
      <c r="AT361" s="568"/>
      <c r="AU361" s="568"/>
      <c r="AV361" s="568"/>
      <c r="AW361" s="568"/>
      <c r="AX361" s="568"/>
      <c r="AY361" s="568"/>
      <c r="AZ361" s="568"/>
      <c r="BA361" s="568"/>
      <c r="BB361" s="568"/>
      <c r="BC361" s="568"/>
      <c r="BD361" s="568"/>
      <c r="BE361" s="568"/>
      <c r="BF361" s="568"/>
      <c r="BG361" s="568"/>
      <c r="BH361" s="568"/>
      <c r="BI361" s="568"/>
      <c r="BJ361" s="568"/>
      <c r="BK361" s="568"/>
      <c r="BL361" s="568"/>
      <c r="BM361" s="568"/>
      <c r="BN361" s="568"/>
      <c r="BO361" s="568"/>
      <c r="BP361" s="568"/>
      <c r="BQ361" s="568"/>
      <c r="BR361" s="568"/>
      <c r="BS361" s="568"/>
      <c r="BT361" s="568"/>
      <c r="BU361" s="568"/>
      <c r="BV361" s="568"/>
      <c r="BW361" s="568"/>
      <c r="BX361" s="568"/>
      <c r="BY361" s="568"/>
      <c r="BZ361" s="568"/>
      <c r="CA361" s="568"/>
      <c r="CB361" s="568"/>
      <c r="CC361" s="568"/>
      <c r="CD361" s="568"/>
      <c r="CE361" s="568"/>
      <c r="CF361" s="568"/>
      <c r="CG361" s="568"/>
      <c r="CH361" s="568"/>
      <c r="CI361" s="568"/>
      <c r="CJ361" s="568"/>
      <c r="CK361" s="568"/>
      <c r="CL361" s="568"/>
      <c r="CM361" s="568"/>
      <c r="CN361" s="568"/>
      <c r="CO361" s="568"/>
      <c r="CP361" s="568"/>
      <c r="CQ361" s="568"/>
      <c r="CR361" s="568"/>
      <c r="CS361" s="568"/>
      <c r="CT361" s="568"/>
      <c r="CU361" s="568"/>
      <c r="CV361" s="568"/>
      <c r="CW361" s="568"/>
      <c r="CX361" s="568"/>
      <c r="CY361" s="568"/>
      <c r="CZ361" s="568"/>
      <c r="DA361" s="568"/>
      <c r="DB361" s="568"/>
      <c r="DC361" s="568"/>
      <c r="DD361" s="568"/>
      <c r="DE361" s="568"/>
      <c r="DF361" s="568"/>
      <c r="DG361" s="568"/>
      <c r="DH361" s="568"/>
      <c r="DI361" s="568"/>
      <c r="DJ361" s="568"/>
      <c r="DK361" s="568"/>
      <c r="DL361" s="568"/>
      <c r="DM361" s="568"/>
      <c r="DN361" s="568"/>
      <c r="DO361" s="568"/>
      <c r="DP361" s="568"/>
      <c r="DQ361" s="568"/>
      <c r="DR361" s="568"/>
      <c r="DS361" s="568"/>
      <c r="DT361" s="568"/>
      <c r="DU361" s="568"/>
      <c r="DV361" s="568"/>
      <c r="DW361" s="568"/>
      <c r="DX361" s="568"/>
      <c r="DY361" s="568"/>
      <c r="DZ361" s="568"/>
      <c r="EA361" s="568"/>
      <c r="EB361" s="568"/>
      <c r="EC361" s="568"/>
      <c r="ED361" s="568"/>
      <c r="EE361" s="568"/>
      <c r="EF361" s="568"/>
      <c r="EG361" s="568"/>
      <c r="EH361" s="568"/>
      <c r="EI361" s="568"/>
      <c r="EJ361" s="568"/>
      <c r="EK361" s="568"/>
      <c r="EL361" s="568"/>
      <c r="EM361" s="568"/>
      <c r="EN361" s="568"/>
      <c r="EO361" s="568"/>
      <c r="EP361" s="568"/>
      <c r="EQ361" s="568"/>
      <c r="ER361" s="568"/>
      <c r="ES361" s="568"/>
      <c r="ET361" s="568"/>
      <c r="EU361" s="568"/>
      <c r="EV361" s="568"/>
      <c r="EW361" s="568"/>
      <c r="EX361" s="568"/>
      <c r="EY361" s="568"/>
      <c r="EZ361" s="568"/>
      <c r="FA361" s="568"/>
      <c r="FB361" s="568"/>
      <c r="FC361" s="568"/>
      <c r="FD361" s="568"/>
      <c r="FE361" s="568"/>
      <c r="FF361" s="568"/>
      <c r="FG361" s="568"/>
      <c r="FH361" s="568"/>
      <c r="FI361" s="568"/>
      <c r="FJ361" s="568"/>
      <c r="FK361" s="568"/>
      <c r="FL361" s="568"/>
      <c r="FM361" s="568"/>
      <c r="FN361" s="568"/>
      <c r="FO361" s="568"/>
      <c r="FP361" s="568"/>
      <c r="FQ361" s="568"/>
      <c r="FR361" s="568"/>
      <c r="FS361" s="568"/>
      <c r="FT361" s="568"/>
      <c r="FU361" s="568"/>
      <c r="FV361" s="568"/>
      <c r="FW361" s="568"/>
      <c r="FX361" s="568"/>
      <c r="FY361" s="568"/>
      <c r="FZ361" s="568"/>
      <c r="GA361" s="568"/>
      <c r="GB361" s="568"/>
      <c r="GC361" s="568"/>
      <c r="GD361" s="568"/>
      <c r="GE361" s="568"/>
      <c r="GF361" s="568"/>
      <c r="GG361" s="568"/>
      <c r="GH361" s="568"/>
      <c r="GI361" s="568"/>
      <c r="GJ361" s="568"/>
      <c r="GK361" s="568"/>
      <c r="GL361" s="568"/>
      <c r="GM361" s="568"/>
      <c r="GN361" s="568"/>
      <c r="GO361" s="568"/>
      <c r="GP361" s="568"/>
      <c r="GQ361" s="568"/>
      <c r="GR361" s="568"/>
      <c r="GS361" s="568"/>
      <c r="GT361" s="568"/>
      <c r="GU361" s="568"/>
      <c r="GV361" s="568"/>
      <c r="GW361" s="568"/>
      <c r="GX361" s="568"/>
      <c r="GY361" s="568"/>
      <c r="GZ361" s="568"/>
      <c r="HA361" s="568"/>
      <c r="HB361" s="568"/>
      <c r="HC361" s="568"/>
      <c r="HD361" s="568"/>
      <c r="HE361" s="568"/>
      <c r="HF361" s="568"/>
      <c r="HG361" s="568"/>
      <c r="HH361" s="568"/>
      <c r="HI361" s="568"/>
      <c r="HJ361" s="568"/>
      <c r="HK361" s="568"/>
      <c r="HL361" s="568"/>
      <c r="HM361" s="568"/>
      <c r="HN361" s="568"/>
      <c r="HO361" s="568"/>
      <c r="HP361" s="568"/>
      <c r="HQ361" s="568"/>
      <c r="HR361" s="568"/>
      <c r="HS361" s="568"/>
      <c r="HT361" s="568"/>
      <c r="HU361" s="568"/>
    </row>
    <row r="362" spans="2:229" s="578" customFormat="1">
      <c r="B362" s="591"/>
      <c r="AL362" s="568"/>
      <c r="AM362" s="568"/>
      <c r="AN362" s="568"/>
      <c r="AO362" s="568"/>
      <c r="AP362" s="568"/>
      <c r="AQ362" s="568"/>
      <c r="AR362" s="568"/>
      <c r="AS362" s="568"/>
      <c r="AT362" s="568"/>
      <c r="AU362" s="568"/>
      <c r="AV362" s="568"/>
      <c r="AW362" s="568"/>
      <c r="AX362" s="568"/>
      <c r="AY362" s="568"/>
      <c r="AZ362" s="568"/>
      <c r="BA362" s="568"/>
      <c r="BB362" s="568"/>
      <c r="BC362" s="568"/>
      <c r="BD362" s="568"/>
      <c r="BE362" s="568"/>
      <c r="BF362" s="568"/>
      <c r="BG362" s="568"/>
      <c r="BH362" s="568"/>
      <c r="BI362" s="568"/>
      <c r="BJ362" s="568"/>
      <c r="BK362" s="568"/>
      <c r="BL362" s="568"/>
      <c r="BM362" s="568"/>
      <c r="BN362" s="568"/>
      <c r="BO362" s="568"/>
      <c r="BP362" s="568"/>
      <c r="BQ362" s="568"/>
      <c r="BR362" s="568"/>
      <c r="BS362" s="568"/>
      <c r="BT362" s="568"/>
      <c r="BU362" s="568"/>
      <c r="BV362" s="568"/>
      <c r="BW362" s="568"/>
      <c r="BX362" s="568"/>
      <c r="BY362" s="568"/>
      <c r="BZ362" s="568"/>
      <c r="CA362" s="568"/>
      <c r="CB362" s="568"/>
      <c r="CC362" s="568"/>
      <c r="CD362" s="568"/>
      <c r="CE362" s="568"/>
      <c r="CF362" s="568"/>
      <c r="CG362" s="568"/>
      <c r="CH362" s="568"/>
      <c r="CI362" s="568"/>
      <c r="CJ362" s="568"/>
      <c r="CK362" s="568"/>
      <c r="CL362" s="568"/>
      <c r="CM362" s="568"/>
      <c r="CN362" s="568"/>
      <c r="CO362" s="568"/>
      <c r="CP362" s="568"/>
      <c r="CQ362" s="568"/>
      <c r="CR362" s="568"/>
      <c r="CS362" s="568"/>
      <c r="CT362" s="568"/>
      <c r="CU362" s="568"/>
      <c r="CV362" s="568"/>
      <c r="CW362" s="568"/>
      <c r="CX362" s="568"/>
      <c r="CY362" s="568"/>
      <c r="CZ362" s="568"/>
      <c r="DA362" s="568"/>
      <c r="DB362" s="568"/>
      <c r="DC362" s="568"/>
      <c r="DD362" s="568"/>
      <c r="DE362" s="568"/>
      <c r="DF362" s="568"/>
      <c r="DG362" s="568"/>
      <c r="DH362" s="568"/>
      <c r="DI362" s="568"/>
      <c r="DJ362" s="568"/>
      <c r="DK362" s="568"/>
      <c r="DL362" s="568"/>
      <c r="DM362" s="568"/>
      <c r="DN362" s="568"/>
      <c r="DO362" s="568"/>
      <c r="DP362" s="568"/>
      <c r="DQ362" s="568"/>
      <c r="DR362" s="568"/>
      <c r="DS362" s="568"/>
      <c r="DT362" s="568"/>
      <c r="DU362" s="568"/>
      <c r="DV362" s="568"/>
      <c r="DW362" s="568"/>
      <c r="DX362" s="568"/>
      <c r="DY362" s="568"/>
      <c r="DZ362" s="568"/>
      <c r="EA362" s="568"/>
      <c r="EB362" s="568"/>
      <c r="EC362" s="568"/>
      <c r="ED362" s="568"/>
      <c r="EE362" s="568"/>
      <c r="EF362" s="568"/>
      <c r="EG362" s="568"/>
      <c r="EH362" s="568"/>
      <c r="EI362" s="568"/>
      <c r="EJ362" s="568"/>
      <c r="EK362" s="568"/>
      <c r="EL362" s="568"/>
      <c r="EM362" s="568"/>
      <c r="EN362" s="568"/>
      <c r="EO362" s="568"/>
      <c r="EP362" s="568"/>
      <c r="EQ362" s="568"/>
      <c r="ER362" s="568"/>
      <c r="ES362" s="568"/>
      <c r="ET362" s="568"/>
      <c r="EU362" s="568"/>
      <c r="EV362" s="568"/>
      <c r="EW362" s="568"/>
      <c r="EX362" s="568"/>
      <c r="EY362" s="568"/>
      <c r="EZ362" s="568"/>
      <c r="FA362" s="568"/>
      <c r="FB362" s="568"/>
      <c r="FC362" s="568"/>
      <c r="FD362" s="568"/>
      <c r="FE362" s="568"/>
      <c r="FF362" s="568"/>
      <c r="FG362" s="568"/>
      <c r="FH362" s="568"/>
      <c r="FI362" s="568"/>
      <c r="FJ362" s="568"/>
      <c r="FK362" s="568"/>
      <c r="FL362" s="568"/>
      <c r="FM362" s="568"/>
      <c r="FN362" s="568"/>
      <c r="FO362" s="568"/>
      <c r="FP362" s="568"/>
      <c r="FQ362" s="568"/>
      <c r="FR362" s="568"/>
      <c r="FS362" s="568"/>
      <c r="FT362" s="568"/>
      <c r="FU362" s="568"/>
      <c r="FV362" s="568"/>
      <c r="FW362" s="568"/>
      <c r="FX362" s="568"/>
      <c r="FY362" s="568"/>
      <c r="FZ362" s="568"/>
      <c r="GA362" s="568"/>
      <c r="GB362" s="568"/>
      <c r="GC362" s="568"/>
      <c r="GD362" s="568"/>
      <c r="GE362" s="568"/>
      <c r="GF362" s="568"/>
      <c r="GG362" s="568"/>
      <c r="GH362" s="568"/>
      <c r="GI362" s="568"/>
      <c r="GJ362" s="568"/>
      <c r="GK362" s="568"/>
      <c r="GL362" s="568"/>
      <c r="GM362" s="568"/>
      <c r="GN362" s="568"/>
      <c r="GO362" s="568"/>
      <c r="GP362" s="568"/>
      <c r="GQ362" s="568"/>
      <c r="GR362" s="568"/>
      <c r="GS362" s="568"/>
      <c r="GT362" s="568"/>
      <c r="GU362" s="568"/>
      <c r="GV362" s="568"/>
      <c r="GW362" s="568"/>
      <c r="GX362" s="568"/>
      <c r="GY362" s="568"/>
      <c r="GZ362" s="568"/>
      <c r="HA362" s="568"/>
      <c r="HB362" s="568"/>
      <c r="HC362" s="568"/>
      <c r="HD362" s="568"/>
      <c r="HE362" s="568"/>
      <c r="HF362" s="568"/>
      <c r="HG362" s="568"/>
      <c r="HH362" s="568"/>
      <c r="HI362" s="568"/>
      <c r="HJ362" s="568"/>
      <c r="HK362" s="568"/>
      <c r="HL362" s="568"/>
      <c r="HM362" s="568"/>
      <c r="HN362" s="568"/>
      <c r="HO362" s="568"/>
      <c r="HP362" s="568"/>
      <c r="HQ362" s="568"/>
      <c r="HR362" s="568"/>
      <c r="HS362" s="568"/>
      <c r="HT362" s="568"/>
      <c r="HU362" s="568"/>
    </row>
    <row r="363" spans="2:229" s="578" customFormat="1">
      <c r="B363" s="591"/>
      <c r="AL363" s="568"/>
      <c r="AM363" s="568"/>
      <c r="AN363" s="568"/>
      <c r="AO363" s="568"/>
      <c r="AP363" s="568"/>
      <c r="AQ363" s="568"/>
      <c r="AR363" s="568"/>
      <c r="AS363" s="568"/>
      <c r="AT363" s="568"/>
      <c r="AU363" s="568"/>
      <c r="AV363" s="568"/>
      <c r="AW363" s="568"/>
      <c r="AX363" s="568"/>
      <c r="AY363" s="568"/>
      <c r="AZ363" s="568"/>
      <c r="BA363" s="568"/>
      <c r="BB363" s="568"/>
      <c r="BC363" s="568"/>
      <c r="BD363" s="568"/>
      <c r="BE363" s="568"/>
      <c r="BF363" s="568"/>
      <c r="BG363" s="568"/>
      <c r="BH363" s="568"/>
      <c r="BI363" s="568"/>
      <c r="BJ363" s="568"/>
      <c r="BK363" s="568"/>
      <c r="BL363" s="568"/>
      <c r="BM363" s="568"/>
      <c r="BN363" s="568"/>
      <c r="BO363" s="568"/>
      <c r="BP363" s="568"/>
      <c r="BQ363" s="568"/>
      <c r="BR363" s="568"/>
      <c r="BS363" s="568"/>
      <c r="BT363" s="568"/>
      <c r="BU363" s="568"/>
      <c r="BV363" s="568"/>
      <c r="BW363" s="568"/>
      <c r="BX363" s="568"/>
      <c r="BY363" s="568"/>
      <c r="BZ363" s="568"/>
      <c r="CA363" s="568"/>
      <c r="CB363" s="568"/>
      <c r="CC363" s="568"/>
      <c r="CD363" s="568"/>
      <c r="CE363" s="568"/>
      <c r="CF363" s="568"/>
      <c r="CG363" s="568"/>
      <c r="CH363" s="568"/>
      <c r="CI363" s="568"/>
      <c r="CJ363" s="568"/>
      <c r="CK363" s="568"/>
      <c r="CL363" s="568"/>
      <c r="CM363" s="568"/>
      <c r="CN363" s="568"/>
      <c r="CO363" s="568"/>
      <c r="CP363" s="568"/>
      <c r="CQ363" s="568"/>
      <c r="CR363" s="568"/>
      <c r="CS363" s="568"/>
      <c r="CT363" s="568"/>
      <c r="CU363" s="568"/>
      <c r="CV363" s="568"/>
      <c r="CW363" s="568"/>
      <c r="CX363" s="568"/>
      <c r="CY363" s="568"/>
      <c r="CZ363" s="568"/>
      <c r="DA363" s="568"/>
      <c r="DB363" s="568"/>
      <c r="DC363" s="568"/>
      <c r="DD363" s="568"/>
      <c r="DE363" s="568"/>
      <c r="DF363" s="568"/>
      <c r="DG363" s="568"/>
      <c r="DH363" s="568"/>
      <c r="DI363" s="568"/>
      <c r="DJ363" s="568"/>
      <c r="DK363" s="568"/>
      <c r="DL363" s="568"/>
      <c r="DM363" s="568"/>
      <c r="DN363" s="568"/>
      <c r="DO363" s="568"/>
      <c r="DP363" s="568"/>
      <c r="DQ363" s="568"/>
      <c r="DR363" s="568"/>
      <c r="DS363" s="568"/>
      <c r="DT363" s="568"/>
      <c r="DU363" s="568"/>
      <c r="DV363" s="568"/>
      <c r="DW363" s="568"/>
      <c r="DX363" s="568"/>
      <c r="DY363" s="568"/>
      <c r="DZ363" s="568"/>
      <c r="EA363" s="568"/>
      <c r="EB363" s="568"/>
      <c r="EC363" s="568"/>
      <c r="ED363" s="568"/>
      <c r="EE363" s="568"/>
      <c r="EF363" s="568"/>
      <c r="EG363" s="568"/>
      <c r="EH363" s="568"/>
      <c r="EI363" s="568"/>
      <c r="EJ363" s="568"/>
      <c r="EK363" s="568"/>
      <c r="EL363" s="568"/>
      <c r="EM363" s="568"/>
      <c r="EN363" s="568"/>
      <c r="EO363" s="568"/>
      <c r="EP363" s="568"/>
      <c r="EQ363" s="568"/>
      <c r="ER363" s="568"/>
      <c r="ES363" s="568"/>
      <c r="ET363" s="568"/>
      <c r="EU363" s="568"/>
      <c r="EV363" s="568"/>
      <c r="EW363" s="568"/>
      <c r="EX363" s="568"/>
      <c r="EY363" s="568"/>
      <c r="EZ363" s="568"/>
      <c r="FA363" s="568"/>
      <c r="FB363" s="568"/>
      <c r="FC363" s="568"/>
      <c r="FD363" s="568"/>
      <c r="FE363" s="568"/>
      <c r="FF363" s="568"/>
      <c r="FG363" s="568"/>
      <c r="FH363" s="568"/>
      <c r="FI363" s="568"/>
      <c r="FJ363" s="568"/>
      <c r="FK363" s="568"/>
      <c r="FL363" s="568"/>
      <c r="FM363" s="568"/>
      <c r="FN363" s="568"/>
      <c r="FO363" s="568"/>
      <c r="FP363" s="568"/>
      <c r="FQ363" s="568"/>
      <c r="FR363" s="568"/>
      <c r="FS363" s="568"/>
      <c r="FT363" s="568"/>
      <c r="FU363" s="568"/>
      <c r="FV363" s="568"/>
      <c r="FW363" s="568"/>
      <c r="FX363" s="568"/>
      <c r="FY363" s="568"/>
      <c r="FZ363" s="568"/>
      <c r="GA363" s="568"/>
      <c r="GB363" s="568"/>
      <c r="GC363" s="568"/>
      <c r="GD363" s="568"/>
      <c r="GE363" s="568"/>
      <c r="GF363" s="568"/>
      <c r="GG363" s="568"/>
      <c r="GH363" s="568"/>
      <c r="GI363" s="568"/>
      <c r="GJ363" s="568"/>
      <c r="GK363" s="568"/>
      <c r="GL363" s="568"/>
      <c r="GM363" s="568"/>
      <c r="GN363" s="568"/>
      <c r="GO363" s="568"/>
      <c r="GP363" s="568"/>
      <c r="GQ363" s="568"/>
      <c r="GR363" s="568"/>
      <c r="GS363" s="568"/>
      <c r="GT363" s="568"/>
      <c r="GU363" s="568"/>
      <c r="GV363" s="568"/>
      <c r="GW363" s="568"/>
      <c r="GX363" s="568"/>
      <c r="GY363" s="568"/>
      <c r="GZ363" s="568"/>
      <c r="HA363" s="568"/>
      <c r="HB363" s="568"/>
      <c r="HC363" s="568"/>
      <c r="HD363" s="568"/>
      <c r="HE363" s="568"/>
      <c r="HF363" s="568"/>
      <c r="HG363" s="568"/>
      <c r="HH363" s="568"/>
      <c r="HI363" s="568"/>
      <c r="HJ363" s="568"/>
      <c r="HK363" s="568"/>
      <c r="HL363" s="568"/>
      <c r="HM363" s="568"/>
      <c r="HN363" s="568"/>
      <c r="HO363" s="568"/>
      <c r="HP363" s="568"/>
      <c r="HQ363" s="568"/>
      <c r="HR363" s="568"/>
      <c r="HS363" s="568"/>
      <c r="HT363" s="568"/>
      <c r="HU363" s="568"/>
    </row>
    <row r="364" spans="2:229" s="578" customFormat="1">
      <c r="B364" s="591"/>
      <c r="AL364" s="568"/>
      <c r="AM364" s="568"/>
      <c r="AN364" s="568"/>
      <c r="AO364" s="568"/>
      <c r="AP364" s="568"/>
      <c r="AQ364" s="568"/>
      <c r="AR364" s="568"/>
      <c r="AS364" s="568"/>
      <c r="AT364" s="568"/>
      <c r="AU364" s="568"/>
      <c r="AV364" s="568"/>
      <c r="AW364" s="568"/>
      <c r="AX364" s="568"/>
      <c r="AY364" s="568"/>
      <c r="AZ364" s="568"/>
      <c r="BA364" s="568"/>
      <c r="BB364" s="568"/>
      <c r="BC364" s="568"/>
      <c r="BD364" s="568"/>
      <c r="BE364" s="568"/>
      <c r="BF364" s="568"/>
      <c r="BG364" s="568"/>
      <c r="BH364" s="568"/>
      <c r="BI364" s="568"/>
      <c r="BJ364" s="568"/>
      <c r="BK364" s="568"/>
      <c r="BL364" s="568"/>
      <c r="BM364" s="568"/>
      <c r="BN364" s="568"/>
      <c r="BO364" s="568"/>
      <c r="BP364" s="568"/>
      <c r="BQ364" s="568"/>
      <c r="BR364" s="568"/>
      <c r="BS364" s="568"/>
      <c r="BT364" s="568"/>
      <c r="BU364" s="568"/>
      <c r="BV364" s="568"/>
      <c r="BW364" s="568"/>
      <c r="BX364" s="568"/>
      <c r="BY364" s="568"/>
      <c r="BZ364" s="568"/>
      <c r="CA364" s="568"/>
      <c r="CB364" s="568"/>
      <c r="CC364" s="568"/>
      <c r="CD364" s="568"/>
      <c r="CE364" s="568"/>
      <c r="CF364" s="568"/>
      <c r="CG364" s="568"/>
      <c r="CH364" s="568"/>
      <c r="CI364" s="568"/>
      <c r="CJ364" s="568"/>
      <c r="CK364" s="568"/>
      <c r="CL364" s="568"/>
      <c r="CM364" s="568"/>
      <c r="CN364" s="568"/>
      <c r="CO364" s="568"/>
      <c r="CP364" s="568"/>
      <c r="CQ364" s="568"/>
      <c r="CR364" s="568"/>
      <c r="CS364" s="568"/>
      <c r="CT364" s="568"/>
      <c r="CU364" s="568"/>
      <c r="CV364" s="568"/>
      <c r="CW364" s="568"/>
      <c r="CX364" s="568"/>
      <c r="CY364" s="568"/>
      <c r="CZ364" s="568"/>
      <c r="DA364" s="568"/>
      <c r="DB364" s="568"/>
      <c r="DC364" s="568"/>
      <c r="DD364" s="568"/>
      <c r="DE364" s="568"/>
      <c r="DF364" s="568"/>
      <c r="DG364" s="568"/>
      <c r="DH364" s="568"/>
      <c r="DI364" s="568"/>
      <c r="DJ364" s="568"/>
      <c r="DK364" s="568"/>
      <c r="DL364" s="568"/>
      <c r="DM364" s="568"/>
      <c r="DN364" s="568"/>
      <c r="DO364" s="568"/>
      <c r="DP364" s="568"/>
      <c r="DQ364" s="568"/>
      <c r="DR364" s="568"/>
      <c r="DS364" s="568"/>
      <c r="DT364" s="568"/>
      <c r="DU364" s="568"/>
      <c r="DV364" s="568"/>
      <c r="DW364" s="568"/>
      <c r="DX364" s="568"/>
      <c r="DY364" s="568"/>
      <c r="DZ364" s="568"/>
      <c r="EA364" s="568"/>
      <c r="EB364" s="568"/>
      <c r="EC364" s="568"/>
      <c r="ED364" s="568"/>
      <c r="EE364" s="568"/>
      <c r="EF364" s="568"/>
      <c r="EG364" s="568"/>
      <c r="EH364" s="568"/>
      <c r="EI364" s="568"/>
      <c r="EJ364" s="568"/>
      <c r="EK364" s="568"/>
      <c r="EL364" s="568"/>
      <c r="EM364" s="568"/>
      <c r="EN364" s="568"/>
      <c r="EO364" s="568"/>
      <c r="EP364" s="568"/>
      <c r="EQ364" s="568"/>
      <c r="ER364" s="568"/>
      <c r="ES364" s="568"/>
      <c r="ET364" s="568"/>
      <c r="EU364" s="568"/>
      <c r="EV364" s="568"/>
      <c r="EW364" s="568"/>
      <c r="EX364" s="568"/>
      <c r="EY364" s="568"/>
      <c r="EZ364" s="568"/>
      <c r="FA364" s="568"/>
      <c r="FB364" s="568"/>
      <c r="FC364" s="568"/>
      <c r="FD364" s="568"/>
      <c r="FE364" s="568"/>
      <c r="FF364" s="568"/>
      <c r="FG364" s="568"/>
      <c r="FH364" s="568"/>
      <c r="FI364" s="568"/>
      <c r="FJ364" s="568"/>
      <c r="FK364" s="568"/>
      <c r="FL364" s="568"/>
      <c r="FM364" s="568"/>
      <c r="FN364" s="568"/>
      <c r="FO364" s="568"/>
      <c r="FP364" s="568"/>
      <c r="FQ364" s="568"/>
      <c r="FR364" s="568"/>
      <c r="FS364" s="568"/>
      <c r="FT364" s="568"/>
      <c r="FU364" s="568"/>
      <c r="FV364" s="568"/>
      <c r="FW364" s="568"/>
      <c r="FX364" s="568"/>
      <c r="FY364" s="568"/>
      <c r="FZ364" s="568"/>
      <c r="GA364" s="568"/>
      <c r="GB364" s="568"/>
      <c r="GC364" s="568"/>
      <c r="GD364" s="568"/>
      <c r="GE364" s="568"/>
      <c r="GF364" s="568"/>
      <c r="GG364" s="568"/>
      <c r="GH364" s="568"/>
      <c r="GI364" s="568"/>
      <c r="GJ364" s="568"/>
      <c r="GK364" s="568"/>
      <c r="GL364" s="568"/>
      <c r="GM364" s="568"/>
      <c r="GN364" s="568"/>
      <c r="GO364" s="568"/>
      <c r="GP364" s="568"/>
      <c r="GQ364" s="568"/>
      <c r="GR364" s="568"/>
      <c r="GS364" s="568"/>
      <c r="GT364" s="568"/>
      <c r="GU364" s="568"/>
      <c r="GV364" s="568"/>
      <c r="GW364" s="568"/>
      <c r="GX364" s="568"/>
      <c r="GY364" s="568"/>
      <c r="GZ364" s="568"/>
      <c r="HA364" s="568"/>
      <c r="HB364" s="568"/>
      <c r="HC364" s="568"/>
      <c r="HD364" s="568"/>
      <c r="HE364" s="568"/>
      <c r="HF364" s="568"/>
      <c r="HG364" s="568"/>
      <c r="HH364" s="568"/>
      <c r="HI364" s="568"/>
      <c r="HJ364" s="568"/>
      <c r="HK364" s="568"/>
      <c r="HL364" s="568"/>
      <c r="HM364" s="568"/>
      <c r="HN364" s="568"/>
      <c r="HO364" s="568"/>
      <c r="HP364" s="568"/>
      <c r="HQ364" s="568"/>
      <c r="HR364" s="568"/>
      <c r="HS364" s="568"/>
      <c r="HT364" s="568"/>
      <c r="HU364" s="568"/>
    </row>
    <row r="365" spans="2:229" s="578" customFormat="1">
      <c r="B365" s="591"/>
      <c r="AL365" s="568"/>
      <c r="AM365" s="568"/>
      <c r="AN365" s="568"/>
      <c r="AO365" s="568"/>
      <c r="AP365" s="568"/>
      <c r="AQ365" s="568"/>
      <c r="AR365" s="568"/>
      <c r="AS365" s="568"/>
      <c r="AT365" s="568"/>
      <c r="AU365" s="568"/>
      <c r="AV365" s="568"/>
      <c r="AW365" s="568"/>
      <c r="AX365" s="568"/>
      <c r="AY365" s="568"/>
      <c r="AZ365" s="568"/>
      <c r="BA365" s="568"/>
      <c r="BB365" s="568"/>
      <c r="BC365" s="568"/>
      <c r="BD365" s="568"/>
      <c r="BE365" s="568"/>
      <c r="BF365" s="568"/>
      <c r="BG365" s="568"/>
      <c r="BH365" s="568"/>
      <c r="BI365" s="568"/>
      <c r="BJ365" s="568"/>
      <c r="BK365" s="568"/>
      <c r="BL365" s="568"/>
      <c r="BM365" s="568"/>
      <c r="BN365" s="568"/>
      <c r="BO365" s="568"/>
      <c r="BP365" s="568"/>
      <c r="BQ365" s="568"/>
      <c r="BR365" s="568"/>
      <c r="BS365" s="568"/>
      <c r="BT365" s="568"/>
      <c r="BU365" s="568"/>
      <c r="BV365" s="568"/>
      <c r="BW365" s="568"/>
      <c r="BX365" s="568"/>
      <c r="BY365" s="568"/>
      <c r="BZ365" s="568"/>
      <c r="CA365" s="568"/>
      <c r="CB365" s="568"/>
      <c r="CC365" s="568"/>
      <c r="CD365" s="568"/>
      <c r="CE365" s="568"/>
      <c r="CF365" s="568"/>
      <c r="CG365" s="568"/>
      <c r="CH365" s="568"/>
      <c r="CI365" s="568"/>
      <c r="CJ365" s="568"/>
      <c r="CK365" s="568"/>
      <c r="CL365" s="568"/>
      <c r="CM365" s="568"/>
      <c r="CN365" s="568"/>
      <c r="CO365" s="568"/>
      <c r="CP365" s="568"/>
      <c r="CQ365" s="568"/>
      <c r="CR365" s="568"/>
      <c r="CS365" s="568"/>
      <c r="CT365" s="568"/>
      <c r="CU365" s="568"/>
      <c r="CV365" s="568"/>
      <c r="CW365" s="568"/>
      <c r="CX365" s="568"/>
      <c r="CY365" s="568"/>
      <c r="CZ365" s="568"/>
      <c r="DA365" s="568"/>
      <c r="DB365" s="568"/>
      <c r="DC365" s="568"/>
      <c r="DD365" s="568"/>
      <c r="DE365" s="568"/>
      <c r="DF365" s="568"/>
      <c r="DG365" s="568"/>
      <c r="DH365" s="568"/>
      <c r="DI365" s="568"/>
      <c r="DJ365" s="568"/>
      <c r="DK365" s="568"/>
      <c r="DL365" s="568"/>
      <c r="DM365" s="568"/>
      <c r="DN365" s="568"/>
      <c r="DO365" s="568"/>
      <c r="DP365" s="568"/>
      <c r="DQ365" s="568"/>
      <c r="DR365" s="568"/>
      <c r="DS365" s="568"/>
      <c r="DT365" s="568"/>
      <c r="DU365" s="568"/>
      <c r="DV365" s="568"/>
      <c r="DW365" s="568"/>
      <c r="DX365" s="568"/>
      <c r="DY365" s="568"/>
      <c r="DZ365" s="568"/>
      <c r="EA365" s="568"/>
      <c r="EB365" s="568"/>
      <c r="EC365" s="568"/>
      <c r="ED365" s="568"/>
      <c r="EE365" s="568"/>
      <c r="EF365" s="568"/>
      <c r="EG365" s="568"/>
      <c r="EH365" s="568"/>
      <c r="EI365" s="568"/>
      <c r="EJ365" s="568"/>
      <c r="EK365" s="568"/>
      <c r="EL365" s="568"/>
      <c r="EM365" s="568"/>
      <c r="EN365" s="568"/>
      <c r="EO365" s="568"/>
      <c r="EP365" s="568"/>
      <c r="EQ365" s="568"/>
      <c r="ER365" s="568"/>
      <c r="ES365" s="568"/>
      <c r="ET365" s="568"/>
      <c r="EU365" s="568"/>
      <c r="EV365" s="568"/>
      <c r="EW365" s="568"/>
      <c r="EX365" s="568"/>
      <c r="EY365" s="568"/>
      <c r="EZ365" s="568"/>
      <c r="FA365" s="568"/>
      <c r="FB365" s="568"/>
      <c r="FC365" s="568"/>
      <c r="FD365" s="568"/>
      <c r="FE365" s="568"/>
      <c r="FF365" s="568"/>
      <c r="FG365" s="568"/>
      <c r="FH365" s="568"/>
      <c r="FI365" s="568"/>
      <c r="FJ365" s="568"/>
      <c r="FK365" s="568"/>
      <c r="FL365" s="568"/>
      <c r="FM365" s="568"/>
      <c r="FN365" s="568"/>
      <c r="FO365" s="568"/>
      <c r="FP365" s="568"/>
      <c r="FQ365" s="568"/>
      <c r="FR365" s="568"/>
      <c r="FS365" s="568"/>
      <c r="FT365" s="568"/>
      <c r="FU365" s="568"/>
      <c r="FV365" s="568"/>
      <c r="FW365" s="568"/>
      <c r="FX365" s="568"/>
      <c r="FY365" s="568"/>
      <c r="FZ365" s="568"/>
      <c r="GA365" s="568"/>
      <c r="GB365" s="568"/>
      <c r="GC365" s="568"/>
      <c r="GD365" s="568"/>
      <c r="GE365" s="568"/>
      <c r="GF365" s="568"/>
      <c r="GG365" s="568"/>
      <c r="GH365" s="568"/>
      <c r="GI365" s="568"/>
      <c r="GJ365" s="568"/>
      <c r="GK365" s="568"/>
      <c r="GL365" s="568"/>
      <c r="GM365" s="568"/>
      <c r="GN365" s="568"/>
      <c r="GO365" s="568"/>
      <c r="GP365" s="568"/>
      <c r="GQ365" s="568"/>
      <c r="GR365" s="568"/>
      <c r="GS365" s="568"/>
      <c r="GT365" s="568"/>
      <c r="GU365" s="568"/>
      <c r="GV365" s="568"/>
      <c r="GW365" s="568"/>
      <c r="GX365" s="568"/>
      <c r="GY365" s="568"/>
      <c r="GZ365" s="568"/>
      <c r="HA365" s="568"/>
      <c r="HB365" s="568"/>
      <c r="HC365" s="568"/>
      <c r="HD365" s="568"/>
      <c r="HE365" s="568"/>
      <c r="HF365" s="568"/>
      <c r="HG365" s="568"/>
      <c r="HH365" s="568"/>
      <c r="HI365" s="568"/>
      <c r="HJ365" s="568"/>
      <c r="HK365" s="568"/>
      <c r="HL365" s="568"/>
      <c r="HM365" s="568"/>
      <c r="HN365" s="568"/>
      <c r="HO365" s="568"/>
      <c r="HP365" s="568"/>
      <c r="HQ365" s="568"/>
      <c r="HR365" s="568"/>
      <c r="HS365" s="568"/>
      <c r="HT365" s="568"/>
      <c r="HU365" s="568"/>
    </row>
    <row r="366" spans="2:229" s="578" customFormat="1">
      <c r="B366" s="591"/>
      <c r="AL366" s="568"/>
      <c r="AM366" s="568"/>
      <c r="AN366" s="568"/>
      <c r="AO366" s="568"/>
      <c r="AP366" s="568"/>
      <c r="AQ366" s="568"/>
      <c r="AR366" s="568"/>
      <c r="AS366" s="568"/>
      <c r="AT366" s="568"/>
      <c r="AU366" s="568"/>
      <c r="AV366" s="568"/>
      <c r="AW366" s="568"/>
      <c r="AX366" s="568"/>
      <c r="AY366" s="568"/>
      <c r="AZ366" s="568"/>
      <c r="BA366" s="568"/>
      <c r="BB366" s="568"/>
      <c r="BC366" s="568"/>
      <c r="BD366" s="568"/>
      <c r="BE366" s="568"/>
      <c r="BF366" s="568"/>
      <c r="BG366" s="568"/>
      <c r="BH366" s="568"/>
      <c r="BI366" s="568"/>
      <c r="BJ366" s="568"/>
      <c r="BK366" s="568"/>
      <c r="BL366" s="568"/>
      <c r="BM366" s="568"/>
      <c r="BN366" s="568"/>
      <c r="BO366" s="568"/>
      <c r="BP366" s="568"/>
      <c r="BQ366" s="568"/>
      <c r="BR366" s="568"/>
      <c r="BS366" s="568"/>
      <c r="BT366" s="568"/>
      <c r="BU366" s="568"/>
      <c r="BV366" s="568"/>
      <c r="BW366" s="568"/>
      <c r="BX366" s="568"/>
      <c r="BY366" s="568"/>
      <c r="BZ366" s="568"/>
      <c r="CA366" s="568"/>
      <c r="CB366" s="568"/>
      <c r="CC366" s="568"/>
      <c r="CD366" s="568"/>
      <c r="CE366" s="568"/>
      <c r="CF366" s="568"/>
      <c r="CG366" s="568"/>
      <c r="CH366" s="568"/>
      <c r="CI366" s="568"/>
      <c r="CJ366" s="568"/>
      <c r="CK366" s="568"/>
      <c r="CL366" s="568"/>
      <c r="CM366" s="568"/>
      <c r="CN366" s="568"/>
      <c r="CO366" s="568"/>
      <c r="CP366" s="568"/>
      <c r="CQ366" s="568"/>
      <c r="CR366" s="568"/>
      <c r="CS366" s="568"/>
      <c r="CT366" s="568"/>
      <c r="CU366" s="568"/>
      <c r="CV366" s="568"/>
      <c r="CW366" s="568"/>
      <c r="CX366" s="568"/>
      <c r="CY366" s="568"/>
      <c r="CZ366" s="568"/>
      <c r="DA366" s="568"/>
      <c r="DB366" s="568"/>
      <c r="DC366" s="568"/>
      <c r="DD366" s="568"/>
      <c r="DE366" s="568"/>
      <c r="DF366" s="568"/>
      <c r="DG366" s="568"/>
      <c r="DH366" s="568"/>
      <c r="DI366" s="568"/>
      <c r="DJ366" s="568"/>
      <c r="DK366" s="568"/>
      <c r="DL366" s="568"/>
      <c r="DM366" s="568"/>
      <c r="DN366" s="568"/>
      <c r="DO366" s="568"/>
      <c r="DP366" s="568"/>
      <c r="DQ366" s="568"/>
      <c r="DR366" s="568"/>
      <c r="DS366" s="568"/>
      <c r="DT366" s="568"/>
      <c r="DU366" s="568"/>
      <c r="DV366" s="568"/>
      <c r="DW366" s="568"/>
      <c r="DX366" s="568"/>
      <c r="DY366" s="568"/>
      <c r="DZ366" s="568"/>
      <c r="EA366" s="568"/>
      <c r="EB366" s="568"/>
      <c r="EC366" s="568"/>
      <c r="ED366" s="568"/>
      <c r="EE366" s="568"/>
      <c r="EF366" s="568"/>
      <c r="EG366" s="568"/>
      <c r="EH366" s="568"/>
      <c r="EI366" s="568"/>
      <c r="EJ366" s="568"/>
      <c r="EK366" s="568"/>
      <c r="EL366" s="568"/>
      <c r="EM366" s="568"/>
      <c r="EN366" s="568"/>
      <c r="EO366" s="568"/>
      <c r="EP366" s="568"/>
      <c r="EQ366" s="568"/>
      <c r="ER366" s="568"/>
      <c r="ES366" s="568"/>
      <c r="ET366" s="568"/>
      <c r="EU366" s="568"/>
      <c r="EV366" s="568"/>
      <c r="EW366" s="568"/>
      <c r="EX366" s="568"/>
      <c r="EY366" s="568"/>
      <c r="EZ366" s="568"/>
      <c r="FA366" s="568"/>
      <c r="FB366" s="568"/>
      <c r="FC366" s="568"/>
      <c r="FD366" s="568"/>
      <c r="FE366" s="568"/>
      <c r="FF366" s="568"/>
      <c r="FG366" s="568"/>
      <c r="FH366" s="568"/>
      <c r="FI366" s="568"/>
      <c r="FJ366" s="568"/>
      <c r="FK366" s="568"/>
      <c r="FL366" s="568"/>
      <c r="FM366" s="568"/>
      <c r="FN366" s="568"/>
      <c r="FO366" s="568"/>
      <c r="FP366" s="568"/>
      <c r="FQ366" s="568"/>
      <c r="FR366" s="568"/>
      <c r="FS366" s="568"/>
      <c r="FT366" s="568"/>
      <c r="FU366" s="568"/>
      <c r="FV366" s="568"/>
      <c r="FW366" s="568"/>
      <c r="FX366" s="568"/>
      <c r="FY366" s="568"/>
      <c r="FZ366" s="568"/>
      <c r="GA366" s="568"/>
      <c r="GB366" s="568"/>
      <c r="GC366" s="568"/>
      <c r="GD366" s="568"/>
      <c r="GE366" s="568"/>
      <c r="GF366" s="568"/>
      <c r="GG366" s="568"/>
      <c r="GH366" s="568"/>
      <c r="GI366" s="568"/>
      <c r="GJ366" s="568"/>
      <c r="GK366" s="568"/>
      <c r="GL366" s="568"/>
      <c r="GM366" s="568"/>
      <c r="GN366" s="568"/>
      <c r="GO366" s="568"/>
      <c r="GP366" s="568"/>
      <c r="GQ366" s="568"/>
      <c r="GR366" s="568"/>
      <c r="GS366" s="568"/>
      <c r="GT366" s="568"/>
      <c r="GU366" s="568"/>
      <c r="GV366" s="568"/>
      <c r="GW366" s="568"/>
      <c r="GX366" s="568"/>
      <c r="GY366" s="568"/>
      <c r="GZ366" s="568"/>
      <c r="HA366" s="568"/>
      <c r="HB366" s="568"/>
      <c r="HC366" s="568"/>
      <c r="HD366" s="568"/>
      <c r="HE366" s="568"/>
      <c r="HF366" s="568"/>
      <c r="HG366" s="568"/>
      <c r="HH366" s="568"/>
      <c r="HI366" s="568"/>
      <c r="HJ366" s="568"/>
      <c r="HK366" s="568"/>
      <c r="HL366" s="568"/>
      <c r="HM366" s="568"/>
      <c r="HN366" s="568"/>
      <c r="HO366" s="568"/>
      <c r="HP366" s="568"/>
      <c r="HQ366" s="568"/>
      <c r="HR366" s="568"/>
      <c r="HS366" s="568"/>
      <c r="HT366" s="568"/>
      <c r="HU366" s="568"/>
    </row>
    <row r="367" spans="2:229" s="578" customFormat="1">
      <c r="B367" s="591"/>
      <c r="AL367" s="568"/>
      <c r="AM367" s="568"/>
      <c r="AN367" s="568"/>
      <c r="AO367" s="568"/>
      <c r="AP367" s="568"/>
      <c r="AQ367" s="568"/>
      <c r="AR367" s="568"/>
      <c r="AS367" s="568"/>
      <c r="AT367" s="568"/>
      <c r="AU367" s="568"/>
      <c r="AV367" s="568"/>
      <c r="AW367" s="568"/>
      <c r="AX367" s="568"/>
      <c r="AY367" s="568"/>
      <c r="AZ367" s="568"/>
      <c r="BA367" s="568"/>
      <c r="BB367" s="568"/>
      <c r="BC367" s="568"/>
      <c r="BD367" s="568"/>
      <c r="BE367" s="568"/>
      <c r="BF367" s="568"/>
      <c r="BG367" s="568"/>
      <c r="BH367" s="568"/>
      <c r="BI367" s="568"/>
      <c r="BJ367" s="568"/>
      <c r="BK367" s="568"/>
      <c r="BL367" s="568"/>
      <c r="BM367" s="568"/>
      <c r="BN367" s="568"/>
      <c r="BO367" s="568"/>
      <c r="BP367" s="568"/>
      <c r="BQ367" s="568"/>
      <c r="BR367" s="568"/>
      <c r="BS367" s="568"/>
      <c r="BT367" s="568"/>
      <c r="BU367" s="568"/>
      <c r="BV367" s="568"/>
      <c r="BW367" s="568"/>
      <c r="BX367" s="568"/>
      <c r="BY367" s="568"/>
      <c r="BZ367" s="568"/>
      <c r="CA367" s="568"/>
      <c r="CB367" s="568"/>
      <c r="CC367" s="568"/>
      <c r="CD367" s="568"/>
      <c r="CE367" s="568"/>
      <c r="CF367" s="568"/>
      <c r="CG367" s="568"/>
      <c r="CH367" s="568"/>
      <c r="CI367" s="568"/>
      <c r="CJ367" s="568"/>
      <c r="CK367" s="568"/>
      <c r="CL367" s="568"/>
      <c r="CM367" s="568"/>
      <c r="CN367" s="568"/>
      <c r="CO367" s="568"/>
      <c r="CP367" s="568"/>
      <c r="CQ367" s="568"/>
      <c r="CR367" s="568"/>
      <c r="CS367" s="568"/>
      <c r="CT367" s="568"/>
      <c r="CU367" s="568"/>
      <c r="CV367" s="568"/>
      <c r="CW367" s="568"/>
      <c r="CX367" s="568"/>
      <c r="CY367" s="568"/>
      <c r="CZ367" s="568"/>
      <c r="DA367" s="568"/>
      <c r="DB367" s="568"/>
      <c r="DC367" s="568"/>
      <c r="DD367" s="568"/>
      <c r="DE367" s="568"/>
      <c r="DF367" s="568"/>
      <c r="DG367" s="568"/>
      <c r="DH367" s="568"/>
      <c r="DI367" s="568"/>
      <c r="DJ367" s="568"/>
      <c r="DK367" s="568"/>
      <c r="DL367" s="568"/>
      <c r="DM367" s="568"/>
      <c r="DN367" s="568"/>
      <c r="DO367" s="568"/>
      <c r="DP367" s="568"/>
      <c r="DQ367" s="568"/>
      <c r="DR367" s="568"/>
      <c r="DS367" s="568"/>
      <c r="DT367" s="568"/>
      <c r="DU367" s="568"/>
      <c r="DV367" s="568"/>
      <c r="DW367" s="568"/>
      <c r="DX367" s="568"/>
      <c r="DY367" s="568"/>
      <c r="DZ367" s="568"/>
      <c r="EA367" s="568"/>
      <c r="EB367" s="568"/>
      <c r="EC367" s="568"/>
      <c r="ED367" s="568"/>
      <c r="EE367" s="568"/>
      <c r="EF367" s="568"/>
      <c r="EG367" s="568"/>
      <c r="EH367" s="568"/>
      <c r="EI367" s="568"/>
      <c r="EJ367" s="568"/>
      <c r="EK367" s="568"/>
      <c r="EL367" s="568"/>
      <c r="EM367" s="568"/>
      <c r="EN367" s="568"/>
      <c r="EO367" s="568"/>
      <c r="EP367" s="568"/>
      <c r="EQ367" s="568"/>
      <c r="ER367" s="568"/>
      <c r="ES367" s="568"/>
      <c r="ET367" s="568"/>
      <c r="EU367" s="568"/>
      <c r="EV367" s="568"/>
      <c r="EW367" s="568"/>
      <c r="EX367" s="568"/>
      <c r="EY367" s="568"/>
      <c r="EZ367" s="568"/>
      <c r="FA367" s="568"/>
      <c r="FB367" s="568"/>
      <c r="FC367" s="568"/>
      <c r="FD367" s="568"/>
      <c r="FE367" s="568"/>
      <c r="FF367" s="568"/>
      <c r="FG367" s="568"/>
      <c r="FH367" s="568"/>
      <c r="FI367" s="568"/>
      <c r="FJ367" s="568"/>
      <c r="FK367" s="568"/>
      <c r="FL367" s="568"/>
      <c r="FM367" s="568"/>
      <c r="FN367" s="568"/>
      <c r="FO367" s="568"/>
      <c r="FP367" s="568"/>
      <c r="FQ367" s="568"/>
      <c r="FR367" s="568"/>
      <c r="FS367" s="568"/>
      <c r="FT367" s="568"/>
      <c r="FU367" s="568"/>
      <c r="FV367" s="568"/>
      <c r="FW367" s="568"/>
      <c r="FX367" s="568"/>
      <c r="FY367" s="568"/>
      <c r="FZ367" s="568"/>
      <c r="GA367" s="568"/>
      <c r="GB367" s="568"/>
      <c r="GC367" s="568"/>
      <c r="GD367" s="568"/>
      <c r="GE367" s="568"/>
      <c r="GF367" s="568"/>
      <c r="GG367" s="568"/>
      <c r="GH367" s="568"/>
      <c r="GI367" s="568"/>
      <c r="GJ367" s="568"/>
      <c r="GK367" s="568"/>
      <c r="GL367" s="568"/>
      <c r="GM367" s="568"/>
      <c r="GN367" s="568"/>
      <c r="GO367" s="568"/>
      <c r="GP367" s="568"/>
      <c r="GQ367" s="568"/>
      <c r="GR367" s="568"/>
      <c r="GS367" s="568"/>
      <c r="GT367" s="568"/>
      <c r="GU367" s="568"/>
      <c r="GV367" s="568"/>
      <c r="GW367" s="568"/>
      <c r="GX367" s="568"/>
      <c r="GY367" s="568"/>
      <c r="GZ367" s="568"/>
      <c r="HA367" s="568"/>
      <c r="HB367" s="568"/>
      <c r="HC367" s="568"/>
      <c r="HD367" s="568"/>
      <c r="HE367" s="568"/>
      <c r="HF367" s="568"/>
      <c r="HG367" s="568"/>
      <c r="HH367" s="568"/>
      <c r="HI367" s="568"/>
      <c r="HJ367" s="568"/>
      <c r="HK367" s="568"/>
      <c r="HL367" s="568"/>
      <c r="HM367" s="568"/>
      <c r="HN367" s="568"/>
      <c r="HO367" s="568"/>
      <c r="HP367" s="568"/>
      <c r="HQ367" s="568"/>
      <c r="HR367" s="568"/>
      <c r="HS367" s="568"/>
      <c r="HT367" s="568"/>
      <c r="HU367" s="568"/>
    </row>
    <row r="368" spans="2:229" s="578" customFormat="1">
      <c r="B368" s="591"/>
      <c r="AL368" s="568"/>
      <c r="AM368" s="568"/>
      <c r="AN368" s="568"/>
      <c r="AO368" s="568"/>
      <c r="AP368" s="568"/>
      <c r="AQ368" s="568"/>
      <c r="AR368" s="568"/>
      <c r="AS368" s="568"/>
      <c r="AT368" s="568"/>
      <c r="AU368" s="568"/>
      <c r="AV368" s="568"/>
      <c r="AW368" s="568"/>
      <c r="AX368" s="568"/>
      <c r="AY368" s="568"/>
      <c r="AZ368" s="568"/>
      <c r="BA368" s="568"/>
      <c r="BB368" s="568"/>
      <c r="BC368" s="568"/>
      <c r="BD368" s="568"/>
      <c r="BE368" s="568"/>
      <c r="BF368" s="568"/>
      <c r="BG368" s="568"/>
      <c r="BH368" s="568"/>
      <c r="BI368" s="568"/>
      <c r="BJ368" s="568"/>
      <c r="BK368" s="568"/>
      <c r="BL368" s="568"/>
      <c r="BM368" s="568"/>
      <c r="BN368" s="568"/>
      <c r="BO368" s="568"/>
      <c r="BP368" s="568"/>
      <c r="BQ368" s="568"/>
      <c r="BR368" s="568"/>
      <c r="BS368" s="568"/>
      <c r="BT368" s="568"/>
      <c r="BU368" s="568"/>
      <c r="BV368" s="568"/>
      <c r="BW368" s="568"/>
      <c r="BX368" s="568"/>
      <c r="BY368" s="568"/>
      <c r="BZ368" s="568"/>
      <c r="CA368" s="568"/>
      <c r="CB368" s="568"/>
      <c r="CC368" s="568"/>
      <c r="CD368" s="568"/>
      <c r="CE368" s="568"/>
      <c r="CF368" s="568"/>
      <c r="CG368" s="568"/>
      <c r="CH368" s="568"/>
      <c r="CI368" s="568"/>
      <c r="CJ368" s="568"/>
      <c r="CK368" s="568"/>
      <c r="CL368" s="568"/>
      <c r="CM368" s="568"/>
      <c r="CN368" s="568"/>
      <c r="CO368" s="568"/>
      <c r="CP368" s="568"/>
      <c r="CQ368" s="568"/>
      <c r="CR368" s="568"/>
      <c r="CS368" s="568"/>
      <c r="CT368" s="568"/>
      <c r="CU368" s="568"/>
      <c r="CV368" s="568"/>
      <c r="CW368" s="568"/>
      <c r="CX368" s="568"/>
      <c r="CY368" s="568"/>
      <c r="CZ368" s="568"/>
      <c r="DA368" s="568"/>
      <c r="DB368" s="568"/>
      <c r="DC368" s="568"/>
      <c r="DD368" s="568"/>
      <c r="DE368" s="568"/>
      <c r="DF368" s="568"/>
      <c r="DG368" s="568"/>
      <c r="DH368" s="568"/>
      <c r="DI368" s="568"/>
      <c r="DJ368" s="568"/>
      <c r="DK368" s="568"/>
      <c r="DL368" s="568"/>
      <c r="DM368" s="568"/>
      <c r="DN368" s="568"/>
      <c r="DO368" s="568"/>
      <c r="DP368" s="568"/>
      <c r="DQ368" s="568"/>
      <c r="DR368" s="568"/>
      <c r="DS368" s="568"/>
      <c r="DT368" s="568"/>
      <c r="DU368" s="568"/>
      <c r="DV368" s="568"/>
      <c r="DW368" s="568"/>
      <c r="DX368" s="568"/>
      <c r="DY368" s="568"/>
      <c r="DZ368" s="568"/>
      <c r="EA368" s="568"/>
      <c r="EB368" s="568"/>
      <c r="EC368" s="568"/>
      <c r="ED368" s="568"/>
      <c r="EE368" s="568"/>
      <c r="EF368" s="568"/>
      <c r="EG368" s="568"/>
      <c r="EH368" s="568"/>
      <c r="EI368" s="568"/>
      <c r="EJ368" s="568"/>
      <c r="EK368" s="568"/>
      <c r="EL368" s="568"/>
      <c r="EM368" s="568"/>
      <c r="EN368" s="568"/>
      <c r="EO368" s="568"/>
      <c r="EP368" s="568"/>
      <c r="EQ368" s="568"/>
      <c r="ER368" s="568"/>
      <c r="ES368" s="568"/>
      <c r="ET368" s="568"/>
      <c r="EU368" s="568"/>
      <c r="EV368" s="568"/>
      <c r="EW368" s="568"/>
      <c r="EX368" s="568"/>
      <c r="EY368" s="568"/>
      <c r="EZ368" s="568"/>
      <c r="FA368" s="568"/>
      <c r="FB368" s="568"/>
      <c r="FC368" s="568"/>
      <c r="FD368" s="568"/>
      <c r="FE368" s="568"/>
      <c r="FF368" s="568"/>
      <c r="FG368" s="568"/>
      <c r="FH368" s="568"/>
      <c r="FI368" s="568"/>
      <c r="FJ368" s="568"/>
      <c r="FK368" s="568"/>
      <c r="FL368" s="568"/>
      <c r="FM368" s="568"/>
      <c r="FN368" s="568"/>
      <c r="FO368" s="568"/>
      <c r="FP368" s="568"/>
      <c r="FQ368" s="568"/>
      <c r="FR368" s="568"/>
      <c r="FS368" s="568"/>
      <c r="FT368" s="568"/>
      <c r="FU368" s="568"/>
      <c r="FV368" s="568"/>
      <c r="FW368" s="568"/>
      <c r="FX368" s="568"/>
      <c r="FY368" s="568"/>
      <c r="FZ368" s="568"/>
      <c r="GA368" s="568"/>
      <c r="GB368" s="568"/>
      <c r="GC368" s="568"/>
      <c r="GD368" s="568"/>
      <c r="GE368" s="568"/>
      <c r="GF368" s="568"/>
      <c r="GG368" s="568"/>
      <c r="GH368" s="568"/>
      <c r="GI368" s="568"/>
      <c r="GJ368" s="568"/>
      <c r="GK368" s="568"/>
      <c r="GL368" s="568"/>
      <c r="GM368" s="568"/>
      <c r="GN368" s="568"/>
      <c r="GO368" s="568"/>
      <c r="GP368" s="568"/>
      <c r="GQ368" s="568"/>
      <c r="GR368" s="568"/>
      <c r="GS368" s="568"/>
      <c r="GT368" s="568"/>
      <c r="GU368" s="568"/>
      <c r="GV368" s="568"/>
      <c r="GW368" s="568"/>
      <c r="GX368" s="568"/>
      <c r="GY368" s="568"/>
      <c r="GZ368" s="568"/>
      <c r="HA368" s="568"/>
      <c r="HB368" s="568"/>
      <c r="HC368" s="568"/>
      <c r="HD368" s="568"/>
      <c r="HE368" s="568"/>
      <c r="HF368" s="568"/>
      <c r="HG368" s="568"/>
      <c r="HH368" s="568"/>
      <c r="HI368" s="568"/>
      <c r="HJ368" s="568"/>
      <c r="HK368" s="568"/>
      <c r="HL368" s="568"/>
      <c r="HM368" s="568"/>
      <c r="HN368" s="568"/>
      <c r="HO368" s="568"/>
      <c r="HP368" s="568"/>
      <c r="HQ368" s="568"/>
      <c r="HR368" s="568"/>
      <c r="HS368" s="568"/>
      <c r="HT368" s="568"/>
      <c r="HU368" s="568"/>
    </row>
    <row r="369" spans="2:229" s="578" customFormat="1">
      <c r="B369" s="591"/>
      <c r="AL369" s="568"/>
      <c r="AM369" s="568"/>
      <c r="AN369" s="568"/>
      <c r="AO369" s="568"/>
      <c r="AP369" s="568"/>
      <c r="AQ369" s="568"/>
      <c r="AR369" s="568"/>
      <c r="AS369" s="568"/>
      <c r="AT369" s="568"/>
      <c r="AU369" s="568"/>
      <c r="AV369" s="568"/>
      <c r="AW369" s="568"/>
      <c r="AX369" s="568"/>
      <c r="AY369" s="568"/>
      <c r="AZ369" s="568"/>
      <c r="BA369" s="568"/>
      <c r="BB369" s="568"/>
      <c r="BC369" s="568"/>
      <c r="BD369" s="568"/>
      <c r="BE369" s="568"/>
      <c r="BF369" s="568"/>
      <c r="BG369" s="568"/>
      <c r="BH369" s="568"/>
      <c r="BI369" s="568"/>
      <c r="BJ369" s="568"/>
      <c r="BK369" s="568"/>
      <c r="BL369" s="568"/>
      <c r="BM369" s="568"/>
      <c r="BN369" s="568"/>
      <c r="BO369" s="568"/>
      <c r="BP369" s="568"/>
      <c r="BQ369" s="568"/>
      <c r="BR369" s="568"/>
      <c r="BS369" s="568"/>
      <c r="BT369" s="568"/>
      <c r="BU369" s="568"/>
      <c r="BV369" s="568"/>
      <c r="BW369" s="568"/>
      <c r="BX369" s="568"/>
      <c r="BY369" s="568"/>
      <c r="BZ369" s="568"/>
      <c r="CA369" s="568"/>
      <c r="CB369" s="568"/>
      <c r="CC369" s="568"/>
      <c r="CD369" s="568"/>
      <c r="CE369" s="568"/>
      <c r="CF369" s="568"/>
      <c r="CG369" s="568"/>
      <c r="CH369" s="568"/>
      <c r="CI369" s="568"/>
      <c r="CJ369" s="568"/>
      <c r="CK369" s="568"/>
      <c r="CL369" s="568"/>
      <c r="CM369" s="568"/>
      <c r="CN369" s="568"/>
      <c r="CO369" s="568"/>
      <c r="CP369" s="568"/>
      <c r="CQ369" s="568"/>
      <c r="CR369" s="568"/>
      <c r="CS369" s="568"/>
      <c r="CT369" s="568"/>
      <c r="CU369" s="568"/>
      <c r="CV369" s="568"/>
      <c r="CW369" s="568"/>
      <c r="CX369" s="568"/>
      <c r="CY369" s="568"/>
      <c r="CZ369" s="568"/>
      <c r="DA369" s="568"/>
      <c r="DB369" s="568"/>
      <c r="DC369" s="568"/>
      <c r="DD369" s="568"/>
      <c r="DE369" s="568"/>
      <c r="DF369" s="568"/>
      <c r="DG369" s="568"/>
      <c r="DH369" s="568"/>
      <c r="DI369" s="568"/>
      <c r="DJ369" s="568"/>
      <c r="DK369" s="568"/>
      <c r="DL369" s="568"/>
      <c r="DM369" s="568"/>
      <c r="DN369" s="568"/>
      <c r="DO369" s="568"/>
      <c r="DP369" s="568"/>
      <c r="DQ369" s="568"/>
      <c r="DR369" s="568"/>
      <c r="DS369" s="568"/>
      <c r="DT369" s="568"/>
      <c r="DU369" s="568"/>
      <c r="DV369" s="568"/>
      <c r="DW369" s="568"/>
      <c r="DX369" s="568"/>
      <c r="DY369" s="568"/>
      <c r="DZ369" s="568"/>
      <c r="EA369" s="568"/>
      <c r="EB369" s="568"/>
      <c r="EC369" s="568"/>
      <c r="ED369" s="568"/>
      <c r="EE369" s="568"/>
      <c r="EF369" s="568"/>
      <c r="EG369" s="568"/>
      <c r="EH369" s="568"/>
      <c r="EI369" s="568"/>
      <c r="EJ369" s="568"/>
      <c r="EK369" s="568"/>
      <c r="EL369" s="568"/>
      <c r="EM369" s="568"/>
      <c r="EN369" s="568"/>
      <c r="EO369" s="568"/>
      <c r="EP369" s="568"/>
      <c r="EQ369" s="568"/>
      <c r="ER369" s="568"/>
      <c r="ES369" s="568"/>
      <c r="ET369" s="568"/>
      <c r="EU369" s="568"/>
      <c r="EV369" s="568"/>
      <c r="EW369" s="568"/>
      <c r="EX369" s="568"/>
      <c r="EY369" s="568"/>
      <c r="EZ369" s="568"/>
      <c r="FA369" s="568"/>
      <c r="FB369" s="568"/>
      <c r="FC369" s="568"/>
      <c r="FD369" s="568"/>
      <c r="FE369" s="568"/>
      <c r="FF369" s="568"/>
      <c r="FG369" s="568"/>
      <c r="FH369" s="568"/>
      <c r="FI369" s="568"/>
      <c r="FJ369" s="568"/>
      <c r="FK369" s="568"/>
      <c r="FL369" s="568"/>
      <c r="FM369" s="568"/>
      <c r="FN369" s="568"/>
      <c r="FO369" s="568"/>
      <c r="FP369" s="568"/>
      <c r="FQ369" s="568"/>
      <c r="FR369" s="568"/>
      <c r="FS369" s="568"/>
      <c r="FT369" s="568"/>
      <c r="FU369" s="568"/>
      <c r="FV369" s="568"/>
      <c r="FW369" s="568"/>
      <c r="FX369" s="568"/>
      <c r="FY369" s="568"/>
      <c r="FZ369" s="568"/>
      <c r="GA369" s="568"/>
      <c r="GB369" s="568"/>
      <c r="GC369" s="568"/>
      <c r="GD369" s="568"/>
      <c r="GE369" s="568"/>
      <c r="GF369" s="568"/>
      <c r="GG369" s="568"/>
      <c r="GH369" s="568"/>
      <c r="GI369" s="568"/>
      <c r="GJ369" s="568"/>
      <c r="GK369" s="568"/>
      <c r="GL369" s="568"/>
      <c r="GM369" s="568"/>
      <c r="GN369" s="568"/>
      <c r="GO369" s="568"/>
      <c r="GP369" s="568"/>
      <c r="GQ369" s="568"/>
      <c r="GR369" s="568"/>
      <c r="GS369" s="568"/>
      <c r="GT369" s="568"/>
      <c r="GU369" s="568"/>
      <c r="GV369" s="568"/>
      <c r="GW369" s="568"/>
      <c r="GX369" s="568"/>
      <c r="GY369" s="568"/>
      <c r="GZ369" s="568"/>
      <c r="HA369" s="568"/>
      <c r="HB369" s="568"/>
      <c r="HC369" s="568"/>
      <c r="HD369" s="568"/>
      <c r="HE369" s="568"/>
      <c r="HF369" s="568"/>
      <c r="HG369" s="568"/>
      <c r="HH369" s="568"/>
      <c r="HI369" s="568"/>
      <c r="HJ369" s="568"/>
      <c r="HK369" s="568"/>
      <c r="HL369" s="568"/>
      <c r="HM369" s="568"/>
      <c r="HN369" s="568"/>
      <c r="HO369" s="568"/>
      <c r="HP369" s="568"/>
      <c r="HQ369" s="568"/>
      <c r="HR369" s="568"/>
      <c r="HS369" s="568"/>
      <c r="HT369" s="568"/>
      <c r="HU369" s="568"/>
    </row>
    <row r="370" spans="2:229" s="578" customFormat="1">
      <c r="B370" s="591"/>
      <c r="AL370" s="568"/>
      <c r="AM370" s="568"/>
      <c r="AN370" s="568"/>
      <c r="AO370" s="568"/>
      <c r="AP370" s="568"/>
      <c r="AQ370" s="568"/>
      <c r="AR370" s="568"/>
      <c r="AS370" s="568"/>
      <c r="AT370" s="568"/>
      <c r="AU370" s="568"/>
      <c r="AV370" s="568"/>
      <c r="AW370" s="568"/>
      <c r="AX370" s="568"/>
      <c r="AY370" s="568"/>
      <c r="AZ370" s="568"/>
      <c r="BA370" s="568"/>
      <c r="BB370" s="568"/>
      <c r="BC370" s="568"/>
      <c r="BD370" s="568"/>
      <c r="BE370" s="568"/>
      <c r="BF370" s="568"/>
      <c r="BG370" s="568"/>
      <c r="BH370" s="568"/>
      <c r="BI370" s="568"/>
      <c r="BJ370" s="568"/>
      <c r="BK370" s="568"/>
      <c r="BL370" s="568"/>
      <c r="BM370" s="568"/>
      <c r="BN370" s="568"/>
      <c r="BO370" s="568"/>
      <c r="BP370" s="568"/>
      <c r="BQ370" s="568"/>
      <c r="BR370" s="568"/>
      <c r="BS370" s="568"/>
      <c r="BT370" s="568"/>
      <c r="BU370" s="568"/>
      <c r="BV370" s="568"/>
      <c r="BW370" s="568"/>
      <c r="BX370" s="568"/>
      <c r="BY370" s="568"/>
      <c r="BZ370" s="568"/>
      <c r="CA370" s="568"/>
      <c r="CB370" s="568"/>
      <c r="CC370" s="568"/>
      <c r="CD370" s="568"/>
      <c r="CE370" s="568"/>
      <c r="CF370" s="568"/>
      <c r="CG370" s="568"/>
      <c r="CH370" s="568"/>
      <c r="CI370" s="568"/>
      <c r="CJ370" s="568"/>
      <c r="CK370" s="568"/>
      <c r="CL370" s="568"/>
      <c r="CM370" s="568"/>
      <c r="CN370" s="568"/>
      <c r="CO370" s="568"/>
      <c r="CP370" s="568"/>
      <c r="CQ370" s="568"/>
      <c r="CR370" s="568"/>
      <c r="CS370" s="568"/>
      <c r="CT370" s="568"/>
      <c r="CU370" s="568"/>
      <c r="CV370" s="568"/>
      <c r="CW370" s="568"/>
      <c r="CX370" s="568"/>
      <c r="CY370" s="568"/>
      <c r="CZ370" s="568"/>
      <c r="DA370" s="568"/>
      <c r="DB370" s="568"/>
      <c r="DC370" s="568"/>
      <c r="DD370" s="568"/>
      <c r="DE370" s="568"/>
      <c r="DF370" s="568"/>
      <c r="DG370" s="568"/>
      <c r="DH370" s="568"/>
      <c r="DI370" s="568"/>
      <c r="DJ370" s="568"/>
      <c r="DK370" s="568"/>
      <c r="DL370" s="568"/>
      <c r="DM370" s="568"/>
      <c r="DN370" s="568"/>
      <c r="DO370" s="568"/>
      <c r="DP370" s="568"/>
      <c r="DQ370" s="568"/>
      <c r="DR370" s="568"/>
      <c r="DS370" s="568"/>
      <c r="DT370" s="568"/>
      <c r="DU370" s="568"/>
      <c r="DV370" s="568"/>
      <c r="DW370" s="568"/>
      <c r="DX370" s="568"/>
      <c r="DY370" s="568"/>
      <c r="DZ370" s="568"/>
      <c r="EA370" s="568"/>
      <c r="EB370" s="568"/>
      <c r="EC370" s="568"/>
      <c r="ED370" s="568"/>
      <c r="EE370" s="568"/>
      <c r="EF370" s="568"/>
      <c r="EG370" s="568"/>
      <c r="EH370" s="568"/>
      <c r="EI370" s="568"/>
      <c r="EJ370" s="568"/>
      <c r="EK370" s="568"/>
      <c r="EL370" s="568"/>
      <c r="EM370" s="568"/>
      <c r="EN370" s="568"/>
      <c r="EO370" s="568"/>
      <c r="EP370" s="568"/>
      <c r="EQ370" s="568"/>
      <c r="ER370" s="568"/>
      <c r="ES370" s="568"/>
      <c r="ET370" s="568"/>
      <c r="EU370" s="568"/>
      <c r="EV370" s="568"/>
      <c r="EW370" s="568"/>
      <c r="EX370" s="568"/>
      <c r="EY370" s="568"/>
      <c r="EZ370" s="568"/>
      <c r="FA370" s="568"/>
      <c r="FB370" s="568"/>
      <c r="FC370" s="568"/>
      <c r="FD370" s="568"/>
      <c r="FE370" s="568"/>
      <c r="FF370" s="568"/>
      <c r="FG370" s="568"/>
      <c r="FH370" s="568"/>
      <c r="FI370" s="568"/>
      <c r="FJ370" s="568"/>
      <c r="FK370" s="568"/>
      <c r="FL370" s="568"/>
      <c r="FM370" s="568"/>
      <c r="FN370" s="568"/>
      <c r="FO370" s="568"/>
      <c r="FP370" s="568"/>
      <c r="FQ370" s="568"/>
      <c r="FR370" s="568"/>
      <c r="FS370" s="568"/>
      <c r="FT370" s="568"/>
      <c r="FU370" s="568"/>
      <c r="FV370" s="568"/>
      <c r="FW370" s="568"/>
      <c r="FX370" s="568"/>
      <c r="FY370" s="568"/>
      <c r="FZ370" s="568"/>
      <c r="GA370" s="568"/>
      <c r="GB370" s="568"/>
      <c r="GC370" s="568"/>
      <c r="GD370" s="568"/>
      <c r="GE370" s="568"/>
      <c r="GF370" s="568"/>
      <c r="GG370" s="568"/>
      <c r="GH370" s="568"/>
      <c r="GI370" s="568"/>
      <c r="GJ370" s="568"/>
      <c r="GK370" s="568"/>
      <c r="GL370" s="568"/>
      <c r="GM370" s="568"/>
      <c r="GN370" s="568"/>
      <c r="GO370" s="568"/>
      <c r="GP370" s="568"/>
      <c r="GQ370" s="568"/>
      <c r="GR370" s="568"/>
      <c r="GS370" s="568"/>
      <c r="GT370" s="568"/>
      <c r="GU370" s="568"/>
      <c r="GV370" s="568"/>
      <c r="GW370" s="568"/>
      <c r="GX370" s="568"/>
      <c r="GY370" s="568"/>
      <c r="GZ370" s="568"/>
      <c r="HA370" s="568"/>
      <c r="HB370" s="568"/>
      <c r="HC370" s="568"/>
      <c r="HD370" s="568"/>
      <c r="HE370" s="568"/>
      <c r="HF370" s="568"/>
      <c r="HG370" s="568"/>
      <c r="HH370" s="568"/>
      <c r="HI370" s="568"/>
      <c r="HJ370" s="568"/>
      <c r="HK370" s="568"/>
      <c r="HL370" s="568"/>
      <c r="HM370" s="568"/>
      <c r="HN370" s="568"/>
      <c r="HO370" s="568"/>
      <c r="HP370" s="568"/>
      <c r="HQ370" s="568"/>
      <c r="HR370" s="568"/>
      <c r="HS370" s="568"/>
      <c r="HT370" s="568"/>
      <c r="HU370" s="568"/>
    </row>
    <row r="371" spans="2:229" s="578" customFormat="1">
      <c r="B371" s="591"/>
      <c r="AL371" s="568"/>
      <c r="AM371" s="568"/>
      <c r="AN371" s="568"/>
      <c r="AO371" s="568"/>
      <c r="AP371" s="568"/>
      <c r="AQ371" s="568"/>
      <c r="AR371" s="568"/>
      <c r="AS371" s="568"/>
      <c r="AT371" s="568"/>
      <c r="AU371" s="568"/>
      <c r="AV371" s="568"/>
      <c r="AW371" s="568"/>
      <c r="AX371" s="568"/>
      <c r="AY371" s="568"/>
      <c r="AZ371" s="568"/>
      <c r="BA371" s="568"/>
      <c r="BB371" s="568"/>
      <c r="BC371" s="568"/>
      <c r="BD371" s="568"/>
      <c r="BE371" s="568"/>
      <c r="BF371" s="568"/>
      <c r="BG371" s="568"/>
      <c r="BH371" s="568"/>
      <c r="BI371" s="568"/>
      <c r="BJ371" s="568"/>
      <c r="BK371" s="568"/>
      <c r="BL371" s="568"/>
      <c r="BM371" s="568"/>
      <c r="BN371" s="568"/>
      <c r="BO371" s="568"/>
      <c r="BP371" s="568"/>
      <c r="BQ371" s="568"/>
      <c r="BR371" s="568"/>
      <c r="BS371" s="568"/>
      <c r="BT371" s="568"/>
      <c r="BU371" s="568"/>
      <c r="BV371" s="568"/>
      <c r="BW371" s="568"/>
      <c r="BX371" s="568"/>
      <c r="BY371" s="568"/>
      <c r="BZ371" s="568"/>
      <c r="CA371" s="568"/>
      <c r="CB371" s="568"/>
      <c r="CC371" s="568"/>
      <c r="CD371" s="568"/>
      <c r="CE371" s="568"/>
      <c r="CF371" s="568"/>
      <c r="CG371" s="568"/>
      <c r="CH371" s="568"/>
      <c r="CI371" s="568"/>
      <c r="CJ371" s="568"/>
      <c r="CK371" s="568"/>
      <c r="CL371" s="568"/>
      <c r="CM371" s="568"/>
      <c r="CN371" s="568"/>
      <c r="CO371" s="568"/>
      <c r="CP371" s="568"/>
      <c r="CQ371" s="568"/>
      <c r="CR371" s="568"/>
      <c r="CS371" s="568"/>
      <c r="CT371" s="568"/>
      <c r="CU371" s="568"/>
      <c r="CV371" s="568"/>
      <c r="CW371" s="568"/>
      <c r="CX371" s="568"/>
      <c r="CY371" s="568"/>
      <c r="CZ371" s="568"/>
      <c r="DA371" s="568"/>
      <c r="DB371" s="568"/>
      <c r="DC371" s="568"/>
      <c r="DD371" s="568"/>
      <c r="DE371" s="568"/>
      <c r="DF371" s="568"/>
      <c r="DG371" s="568"/>
      <c r="DH371" s="568"/>
      <c r="DI371" s="568"/>
      <c r="DJ371" s="568"/>
      <c r="DK371" s="568"/>
      <c r="DL371" s="568"/>
      <c r="DM371" s="568"/>
      <c r="DN371" s="568"/>
      <c r="DO371" s="568"/>
      <c r="DP371" s="568"/>
      <c r="DQ371" s="568"/>
      <c r="DR371" s="568"/>
      <c r="DS371" s="568"/>
      <c r="DT371" s="568"/>
      <c r="DU371" s="568"/>
      <c r="DV371" s="568"/>
      <c r="DW371" s="568"/>
      <c r="DX371" s="568"/>
      <c r="DY371" s="568"/>
      <c r="DZ371" s="568"/>
      <c r="EA371" s="568"/>
      <c r="EB371" s="568"/>
      <c r="EC371" s="568"/>
      <c r="ED371" s="568"/>
      <c r="EE371" s="568"/>
      <c r="EF371" s="568"/>
      <c r="EG371" s="568"/>
      <c r="EH371" s="568"/>
      <c r="EI371" s="568"/>
      <c r="EJ371" s="568"/>
      <c r="EK371" s="568"/>
      <c r="EL371" s="568"/>
      <c r="EM371" s="568"/>
      <c r="EN371" s="568"/>
      <c r="EO371" s="568"/>
      <c r="EP371" s="568"/>
      <c r="EQ371" s="568"/>
      <c r="ER371" s="568"/>
      <c r="ES371" s="568"/>
      <c r="ET371" s="568"/>
      <c r="EU371" s="568"/>
      <c r="EV371" s="568"/>
      <c r="EW371" s="568"/>
      <c r="EX371" s="568"/>
      <c r="EY371" s="568"/>
      <c r="EZ371" s="568"/>
      <c r="FA371" s="568"/>
      <c r="FB371" s="568"/>
      <c r="FC371" s="568"/>
      <c r="FD371" s="568"/>
      <c r="FE371" s="568"/>
      <c r="FF371" s="568"/>
      <c r="FG371" s="568"/>
      <c r="FH371" s="568"/>
      <c r="FI371" s="568"/>
      <c r="FJ371" s="568"/>
      <c r="FK371" s="568"/>
      <c r="FL371" s="568"/>
      <c r="FM371" s="568"/>
      <c r="FN371" s="568"/>
      <c r="FO371" s="568"/>
      <c r="FP371" s="568"/>
      <c r="FQ371" s="568"/>
      <c r="FR371" s="568"/>
      <c r="FS371" s="568"/>
      <c r="FT371" s="568"/>
      <c r="FU371" s="568"/>
      <c r="FV371" s="568"/>
      <c r="FW371" s="568"/>
      <c r="FX371" s="568"/>
      <c r="FY371" s="568"/>
      <c r="FZ371" s="568"/>
      <c r="GA371" s="568"/>
      <c r="GB371" s="568"/>
      <c r="GC371" s="568"/>
      <c r="GD371" s="568"/>
      <c r="GE371" s="568"/>
      <c r="GF371" s="568"/>
      <c r="GG371" s="568"/>
      <c r="GH371" s="568"/>
      <c r="GI371" s="568"/>
      <c r="GJ371" s="568"/>
      <c r="GK371" s="568"/>
      <c r="GL371" s="568"/>
      <c r="GM371" s="568"/>
      <c r="GN371" s="568"/>
      <c r="GO371" s="568"/>
      <c r="GP371" s="568"/>
      <c r="GQ371" s="568"/>
      <c r="GR371" s="568"/>
      <c r="GS371" s="568"/>
      <c r="GT371" s="568"/>
      <c r="GU371" s="568"/>
      <c r="GV371" s="568"/>
      <c r="GW371" s="568"/>
      <c r="GX371" s="568"/>
      <c r="GY371" s="568"/>
      <c r="GZ371" s="568"/>
      <c r="HA371" s="568"/>
      <c r="HB371" s="568"/>
      <c r="HC371" s="568"/>
      <c r="HD371" s="568"/>
      <c r="HE371" s="568"/>
      <c r="HF371" s="568"/>
      <c r="HG371" s="568"/>
      <c r="HH371" s="568"/>
      <c r="HI371" s="568"/>
      <c r="HJ371" s="568"/>
      <c r="HK371" s="568"/>
      <c r="HL371" s="568"/>
      <c r="HM371" s="568"/>
      <c r="HN371" s="568"/>
      <c r="HO371" s="568"/>
      <c r="HP371" s="568"/>
      <c r="HQ371" s="568"/>
      <c r="HR371" s="568"/>
      <c r="HS371" s="568"/>
      <c r="HT371" s="568"/>
      <c r="HU371" s="568"/>
    </row>
    <row r="372" spans="2:229" s="578" customFormat="1">
      <c r="B372" s="591"/>
      <c r="AL372" s="568"/>
      <c r="AM372" s="568"/>
      <c r="AN372" s="568"/>
      <c r="AO372" s="568"/>
      <c r="AP372" s="568"/>
      <c r="AQ372" s="568"/>
      <c r="AR372" s="568"/>
      <c r="AS372" s="568"/>
      <c r="AT372" s="568"/>
      <c r="AU372" s="568"/>
      <c r="AV372" s="568"/>
      <c r="AW372" s="568"/>
      <c r="AX372" s="568"/>
      <c r="AY372" s="568"/>
      <c r="AZ372" s="568"/>
      <c r="BA372" s="568"/>
      <c r="BB372" s="568"/>
      <c r="BC372" s="568"/>
      <c r="BD372" s="568"/>
      <c r="BE372" s="568"/>
      <c r="BF372" s="568"/>
      <c r="BG372" s="568"/>
      <c r="BH372" s="568"/>
      <c r="BI372" s="568"/>
      <c r="BJ372" s="568"/>
      <c r="BK372" s="568"/>
      <c r="BL372" s="568"/>
      <c r="BM372" s="568"/>
      <c r="BN372" s="568"/>
      <c r="BO372" s="568"/>
      <c r="BP372" s="568"/>
      <c r="BQ372" s="568"/>
      <c r="BR372" s="568"/>
      <c r="BS372" s="568"/>
      <c r="BT372" s="568"/>
      <c r="BU372" s="568"/>
      <c r="BV372" s="568"/>
      <c r="BW372" s="568"/>
      <c r="BX372" s="568"/>
      <c r="BY372" s="568"/>
      <c r="BZ372" s="568"/>
      <c r="CA372" s="568"/>
      <c r="CB372" s="568"/>
      <c r="CC372" s="568"/>
      <c r="CD372" s="568"/>
      <c r="CE372" s="568"/>
      <c r="CF372" s="568"/>
      <c r="CG372" s="568"/>
      <c r="CH372" s="568"/>
      <c r="CI372" s="568"/>
      <c r="CJ372" s="568"/>
      <c r="CK372" s="568"/>
      <c r="CL372" s="568"/>
      <c r="CM372" s="568"/>
      <c r="CN372" s="568"/>
      <c r="CO372" s="568"/>
      <c r="CP372" s="568"/>
      <c r="CQ372" s="568"/>
      <c r="CR372" s="568"/>
      <c r="CS372" s="568"/>
      <c r="CT372" s="568"/>
      <c r="CU372" s="568"/>
      <c r="CV372" s="568"/>
      <c r="CW372" s="568"/>
      <c r="CX372" s="568"/>
      <c r="CY372" s="568"/>
      <c r="CZ372" s="568"/>
      <c r="DA372" s="568"/>
      <c r="DB372" s="568"/>
      <c r="DC372" s="568"/>
      <c r="DD372" s="568"/>
      <c r="DE372" s="568"/>
      <c r="DF372" s="568"/>
      <c r="DG372" s="568"/>
      <c r="DH372" s="568"/>
      <c r="DI372" s="568"/>
      <c r="DJ372" s="568"/>
      <c r="DK372" s="568"/>
      <c r="DL372" s="568"/>
      <c r="DM372" s="568"/>
      <c r="DN372" s="568"/>
      <c r="DO372" s="568"/>
      <c r="DP372" s="568"/>
      <c r="DQ372" s="568"/>
      <c r="DR372" s="568"/>
      <c r="DS372" s="568"/>
      <c r="DT372" s="568"/>
      <c r="DU372" s="568"/>
      <c r="DV372" s="568"/>
      <c r="DW372" s="568"/>
      <c r="DX372" s="568"/>
      <c r="DY372" s="568"/>
      <c r="DZ372" s="568"/>
      <c r="EA372" s="568"/>
      <c r="EB372" s="568"/>
      <c r="EC372" s="568"/>
      <c r="ED372" s="568"/>
      <c r="EE372" s="568"/>
      <c r="EF372" s="568"/>
      <c r="EG372" s="568"/>
      <c r="EH372" s="568"/>
      <c r="EI372" s="568"/>
      <c r="EJ372" s="568"/>
      <c r="EK372" s="568"/>
      <c r="EL372" s="568"/>
      <c r="EM372" s="568"/>
      <c r="EN372" s="568"/>
      <c r="EO372" s="568"/>
      <c r="EP372" s="568"/>
      <c r="EQ372" s="568"/>
      <c r="ER372" s="568"/>
      <c r="ES372" s="568"/>
      <c r="ET372" s="568"/>
      <c r="EU372" s="568"/>
      <c r="EV372" s="568"/>
      <c r="EW372" s="568"/>
      <c r="EX372" s="568"/>
      <c r="EY372" s="568"/>
      <c r="EZ372" s="568"/>
      <c r="FA372" s="568"/>
      <c r="FB372" s="568"/>
      <c r="FC372" s="568"/>
      <c r="FD372" s="568"/>
      <c r="FE372" s="568"/>
      <c r="FF372" s="568"/>
      <c r="FG372" s="568"/>
      <c r="FH372" s="568"/>
      <c r="FI372" s="568"/>
      <c r="FJ372" s="568"/>
      <c r="FK372" s="568"/>
      <c r="FL372" s="568"/>
      <c r="FM372" s="568"/>
      <c r="FN372" s="568"/>
      <c r="FO372" s="568"/>
      <c r="FP372" s="568"/>
      <c r="FQ372" s="568"/>
      <c r="FR372" s="568"/>
      <c r="FS372" s="568"/>
      <c r="FT372" s="568"/>
      <c r="FU372" s="568"/>
      <c r="FV372" s="568"/>
      <c r="FW372" s="568"/>
      <c r="FX372" s="568"/>
      <c r="FY372" s="568"/>
      <c r="FZ372" s="568"/>
      <c r="GA372" s="568"/>
      <c r="GB372" s="568"/>
      <c r="GC372" s="568"/>
      <c r="GD372" s="568"/>
      <c r="GE372" s="568"/>
      <c r="GF372" s="568"/>
      <c r="GG372" s="568"/>
      <c r="GH372" s="568"/>
      <c r="GI372" s="568"/>
      <c r="GJ372" s="568"/>
      <c r="GK372" s="568"/>
      <c r="GL372" s="568"/>
      <c r="GM372" s="568"/>
      <c r="GN372" s="568"/>
      <c r="GO372" s="568"/>
      <c r="GP372" s="568"/>
      <c r="GQ372" s="568"/>
      <c r="GR372" s="568"/>
      <c r="GS372" s="568"/>
      <c r="GT372" s="568"/>
      <c r="GU372" s="568"/>
      <c r="GV372" s="568"/>
      <c r="GW372" s="568"/>
      <c r="GX372" s="568"/>
      <c r="GY372" s="568"/>
      <c r="GZ372" s="568"/>
      <c r="HA372" s="568"/>
      <c r="HB372" s="568"/>
      <c r="HC372" s="568"/>
      <c r="HD372" s="568"/>
      <c r="HE372" s="568"/>
      <c r="HF372" s="568"/>
      <c r="HG372" s="568"/>
      <c r="HH372" s="568"/>
      <c r="HI372" s="568"/>
      <c r="HJ372" s="568"/>
      <c r="HK372" s="568"/>
      <c r="HL372" s="568"/>
      <c r="HM372" s="568"/>
      <c r="HN372" s="568"/>
      <c r="HO372" s="568"/>
      <c r="HP372" s="568"/>
      <c r="HQ372" s="568"/>
      <c r="HR372" s="568"/>
      <c r="HS372" s="568"/>
      <c r="HT372" s="568"/>
      <c r="HU372" s="568"/>
    </row>
    <row r="373" spans="2:229" s="578" customFormat="1">
      <c r="B373" s="591"/>
      <c r="AL373" s="568"/>
      <c r="AM373" s="568"/>
      <c r="AN373" s="568"/>
      <c r="AO373" s="568"/>
      <c r="AP373" s="568"/>
      <c r="AQ373" s="568"/>
      <c r="AR373" s="568"/>
      <c r="AS373" s="568"/>
      <c r="AT373" s="568"/>
      <c r="AU373" s="568"/>
      <c r="AV373" s="568"/>
      <c r="AW373" s="568"/>
      <c r="AX373" s="568"/>
      <c r="AY373" s="568"/>
      <c r="AZ373" s="568"/>
      <c r="BA373" s="568"/>
      <c r="BB373" s="568"/>
      <c r="BC373" s="568"/>
      <c r="BD373" s="568"/>
      <c r="BE373" s="568"/>
      <c r="BF373" s="568"/>
      <c r="BG373" s="568"/>
      <c r="BH373" s="568"/>
      <c r="BI373" s="568"/>
      <c r="BJ373" s="568"/>
      <c r="BK373" s="568"/>
      <c r="BL373" s="568"/>
      <c r="BM373" s="568"/>
      <c r="BN373" s="568"/>
      <c r="BO373" s="568"/>
      <c r="BP373" s="568"/>
      <c r="BQ373" s="568"/>
      <c r="BR373" s="568"/>
      <c r="BS373" s="568"/>
      <c r="BT373" s="568"/>
      <c r="BU373" s="568"/>
      <c r="BV373" s="568"/>
      <c r="BW373" s="568"/>
      <c r="BX373" s="568"/>
      <c r="BY373" s="568"/>
      <c r="BZ373" s="568"/>
      <c r="CA373" s="568"/>
      <c r="CB373" s="568"/>
      <c r="CC373" s="568"/>
      <c r="CD373" s="568"/>
      <c r="CE373" s="568"/>
      <c r="CF373" s="568"/>
      <c r="CG373" s="568"/>
      <c r="CH373" s="568"/>
      <c r="CI373" s="568"/>
      <c r="CJ373" s="568"/>
      <c r="CK373" s="568"/>
      <c r="CL373" s="568"/>
      <c r="CM373" s="568"/>
      <c r="CN373" s="568"/>
      <c r="CO373" s="568"/>
      <c r="CP373" s="568"/>
      <c r="CQ373" s="568"/>
      <c r="CR373" s="568"/>
      <c r="CS373" s="568"/>
      <c r="CT373" s="568"/>
      <c r="CU373" s="568"/>
      <c r="CV373" s="568"/>
      <c r="CW373" s="568"/>
      <c r="CX373" s="568"/>
      <c r="CY373" s="568"/>
      <c r="CZ373" s="568"/>
      <c r="DA373" s="568"/>
      <c r="DB373" s="568"/>
      <c r="DC373" s="568"/>
      <c r="DD373" s="568"/>
      <c r="DE373" s="568"/>
      <c r="DF373" s="568"/>
      <c r="DG373" s="568"/>
      <c r="DH373" s="568"/>
      <c r="DI373" s="568"/>
      <c r="DJ373" s="568"/>
      <c r="DK373" s="568"/>
      <c r="DL373" s="568"/>
      <c r="DM373" s="568"/>
      <c r="DN373" s="568"/>
      <c r="DO373" s="568"/>
      <c r="DP373" s="568"/>
      <c r="DQ373" s="568"/>
      <c r="DR373" s="568"/>
      <c r="DS373" s="568"/>
      <c r="DT373" s="568"/>
      <c r="DU373" s="568"/>
      <c r="DV373" s="568"/>
      <c r="DW373" s="568"/>
      <c r="DX373" s="568"/>
      <c r="DY373" s="568"/>
      <c r="DZ373" s="568"/>
      <c r="EA373" s="568"/>
      <c r="EB373" s="568"/>
      <c r="EC373" s="568"/>
      <c r="ED373" s="568"/>
      <c r="EE373" s="568"/>
      <c r="EF373" s="568"/>
      <c r="EG373" s="568"/>
      <c r="EH373" s="568"/>
      <c r="EI373" s="568"/>
      <c r="EJ373" s="568"/>
      <c r="EK373" s="568"/>
      <c r="EL373" s="568"/>
      <c r="EM373" s="568"/>
      <c r="EN373" s="568"/>
      <c r="EO373" s="568"/>
      <c r="EP373" s="568"/>
      <c r="EQ373" s="568"/>
      <c r="ER373" s="568"/>
      <c r="ES373" s="568"/>
      <c r="ET373" s="568"/>
      <c r="EU373" s="568"/>
      <c r="EV373" s="568"/>
      <c r="EW373" s="568"/>
      <c r="EX373" s="568"/>
      <c r="EY373" s="568"/>
      <c r="EZ373" s="568"/>
      <c r="FA373" s="568"/>
      <c r="FB373" s="568"/>
      <c r="FC373" s="568"/>
      <c r="FD373" s="568"/>
      <c r="FE373" s="568"/>
      <c r="FF373" s="568"/>
      <c r="FG373" s="568"/>
      <c r="FH373" s="568"/>
      <c r="FI373" s="568"/>
      <c r="FJ373" s="568"/>
      <c r="FK373" s="568"/>
      <c r="FL373" s="568"/>
      <c r="FM373" s="568"/>
      <c r="FN373" s="568"/>
      <c r="FO373" s="568"/>
      <c r="FP373" s="568"/>
      <c r="FQ373" s="568"/>
      <c r="FR373" s="568"/>
      <c r="FS373" s="568"/>
      <c r="FT373" s="568"/>
      <c r="FU373" s="568"/>
      <c r="FV373" s="568"/>
      <c r="FW373" s="568"/>
      <c r="FX373" s="568"/>
      <c r="FY373" s="568"/>
      <c r="FZ373" s="568"/>
      <c r="GA373" s="568"/>
      <c r="GB373" s="568"/>
      <c r="GC373" s="568"/>
      <c r="GD373" s="568"/>
      <c r="GE373" s="568"/>
      <c r="GF373" s="568"/>
      <c r="GG373" s="568"/>
      <c r="GH373" s="568"/>
      <c r="GI373" s="568"/>
      <c r="GJ373" s="568"/>
      <c r="GK373" s="568"/>
      <c r="GL373" s="568"/>
      <c r="GM373" s="568"/>
      <c r="GN373" s="568"/>
      <c r="GO373" s="568"/>
      <c r="GP373" s="568"/>
      <c r="GQ373" s="568"/>
      <c r="GR373" s="568"/>
      <c r="GS373" s="568"/>
      <c r="GT373" s="568"/>
      <c r="GU373" s="568"/>
      <c r="GV373" s="568"/>
      <c r="GW373" s="568"/>
      <c r="GX373" s="568"/>
      <c r="GY373" s="568"/>
      <c r="GZ373" s="568"/>
      <c r="HA373" s="568"/>
      <c r="HB373" s="568"/>
      <c r="HC373" s="568"/>
      <c r="HD373" s="568"/>
      <c r="HE373" s="568"/>
      <c r="HF373" s="568"/>
      <c r="HG373" s="568"/>
      <c r="HH373" s="568"/>
      <c r="HI373" s="568"/>
      <c r="HJ373" s="568"/>
      <c r="HK373" s="568"/>
      <c r="HL373" s="568"/>
      <c r="HM373" s="568"/>
      <c r="HN373" s="568"/>
      <c r="HO373" s="568"/>
      <c r="HP373" s="568"/>
      <c r="HQ373" s="568"/>
      <c r="HR373" s="568"/>
      <c r="HS373" s="568"/>
      <c r="HT373" s="568"/>
      <c r="HU373" s="568"/>
    </row>
    <row r="374" spans="2:229" s="578" customFormat="1">
      <c r="B374" s="591"/>
      <c r="AL374" s="568"/>
      <c r="AM374" s="568"/>
      <c r="AN374" s="568"/>
      <c r="AO374" s="568"/>
      <c r="AP374" s="568"/>
      <c r="AQ374" s="568"/>
      <c r="AR374" s="568"/>
      <c r="AS374" s="568"/>
      <c r="AT374" s="568"/>
      <c r="AU374" s="568"/>
      <c r="AV374" s="568"/>
      <c r="AW374" s="568"/>
      <c r="AX374" s="568"/>
      <c r="AY374" s="568"/>
      <c r="AZ374" s="568"/>
      <c r="BA374" s="568"/>
      <c r="BB374" s="568"/>
      <c r="BC374" s="568"/>
      <c r="BD374" s="568"/>
      <c r="BE374" s="568"/>
      <c r="BF374" s="568"/>
      <c r="BG374" s="568"/>
      <c r="BH374" s="568"/>
      <c r="BI374" s="568"/>
      <c r="BJ374" s="568"/>
      <c r="BK374" s="568"/>
      <c r="BL374" s="568"/>
      <c r="BM374" s="568"/>
      <c r="BN374" s="568"/>
      <c r="BO374" s="568"/>
      <c r="BP374" s="568"/>
      <c r="BQ374" s="568"/>
      <c r="BR374" s="568"/>
      <c r="BS374" s="568"/>
      <c r="BT374" s="568"/>
      <c r="BU374" s="568"/>
      <c r="BV374" s="568"/>
      <c r="BW374" s="568"/>
      <c r="BX374" s="568"/>
      <c r="BY374" s="568"/>
      <c r="BZ374" s="568"/>
      <c r="CA374" s="568"/>
      <c r="CB374" s="568"/>
      <c r="CC374" s="568"/>
      <c r="CD374" s="568"/>
      <c r="CE374" s="568"/>
      <c r="CF374" s="568"/>
      <c r="CG374" s="568"/>
      <c r="CH374" s="568"/>
      <c r="CI374" s="568"/>
      <c r="CJ374" s="568"/>
      <c r="CK374" s="568"/>
      <c r="CL374" s="568"/>
      <c r="CM374" s="568"/>
      <c r="CN374" s="568"/>
      <c r="CO374" s="568"/>
      <c r="CP374" s="568"/>
      <c r="CQ374" s="568"/>
      <c r="CR374" s="568"/>
      <c r="CS374" s="568"/>
      <c r="CT374" s="568"/>
      <c r="CU374" s="568"/>
      <c r="CV374" s="568"/>
      <c r="CW374" s="568"/>
      <c r="CX374" s="568"/>
      <c r="CY374" s="568"/>
      <c r="CZ374" s="568"/>
      <c r="DA374" s="568"/>
      <c r="DB374" s="568"/>
      <c r="DC374" s="568"/>
      <c r="DD374" s="568"/>
      <c r="DE374" s="568"/>
      <c r="DF374" s="568"/>
      <c r="DG374" s="568"/>
      <c r="DH374" s="568"/>
      <c r="DI374" s="568"/>
      <c r="DJ374" s="568"/>
      <c r="DK374" s="568"/>
      <c r="DL374" s="568"/>
      <c r="DM374" s="568"/>
      <c r="DN374" s="568"/>
      <c r="DO374" s="568"/>
      <c r="DP374" s="568"/>
      <c r="DQ374" s="568"/>
      <c r="DR374" s="568"/>
      <c r="DS374" s="568"/>
      <c r="DT374" s="568"/>
      <c r="DU374" s="568"/>
      <c r="DV374" s="568"/>
      <c r="DW374" s="568"/>
      <c r="DX374" s="568"/>
      <c r="DY374" s="568"/>
      <c r="DZ374" s="568"/>
      <c r="EA374" s="568"/>
      <c r="EB374" s="568"/>
      <c r="EC374" s="568"/>
      <c r="ED374" s="568"/>
      <c r="EE374" s="568"/>
      <c r="EF374" s="568"/>
      <c r="EG374" s="568"/>
      <c r="EH374" s="568"/>
      <c r="EI374" s="568"/>
      <c r="EJ374" s="568"/>
      <c r="EK374" s="568"/>
      <c r="EL374" s="568"/>
      <c r="EM374" s="568"/>
      <c r="EN374" s="568"/>
      <c r="EO374" s="568"/>
      <c r="EP374" s="568"/>
      <c r="EQ374" s="568"/>
      <c r="ER374" s="568"/>
      <c r="ES374" s="568"/>
      <c r="ET374" s="568"/>
      <c r="EU374" s="568"/>
      <c r="EV374" s="568"/>
      <c r="EW374" s="568"/>
      <c r="EX374" s="568"/>
      <c r="EY374" s="568"/>
      <c r="EZ374" s="568"/>
      <c r="FA374" s="568"/>
      <c r="FB374" s="568"/>
      <c r="FC374" s="568"/>
      <c r="FD374" s="568"/>
      <c r="FE374" s="568"/>
      <c r="FF374" s="568"/>
      <c r="FG374" s="568"/>
      <c r="FH374" s="568"/>
      <c r="FI374" s="568"/>
      <c r="FJ374" s="568"/>
      <c r="FK374" s="568"/>
      <c r="FL374" s="568"/>
      <c r="FM374" s="568"/>
      <c r="FN374" s="568"/>
      <c r="FO374" s="568"/>
      <c r="FP374" s="568"/>
      <c r="FQ374" s="568"/>
      <c r="FR374" s="568"/>
      <c r="FS374" s="568"/>
      <c r="FT374" s="568"/>
      <c r="FU374" s="568"/>
      <c r="FV374" s="568"/>
      <c r="FW374" s="568"/>
      <c r="FX374" s="568"/>
      <c r="FY374" s="568"/>
      <c r="FZ374" s="568"/>
      <c r="GA374" s="568"/>
      <c r="GB374" s="568"/>
      <c r="GC374" s="568"/>
      <c r="GD374" s="568"/>
      <c r="GE374" s="568"/>
      <c r="GF374" s="568"/>
      <c r="GG374" s="568"/>
      <c r="GH374" s="568"/>
      <c r="GI374" s="568"/>
      <c r="GJ374" s="568"/>
      <c r="GK374" s="568"/>
      <c r="GL374" s="568"/>
      <c r="GM374" s="568"/>
      <c r="GN374" s="568"/>
      <c r="GO374" s="568"/>
      <c r="GP374" s="568"/>
      <c r="GQ374" s="568"/>
      <c r="GR374" s="568"/>
      <c r="GS374" s="568"/>
      <c r="GT374" s="568"/>
      <c r="GU374" s="568"/>
      <c r="GV374" s="568"/>
      <c r="GW374" s="568"/>
      <c r="GX374" s="568"/>
      <c r="GY374" s="568"/>
      <c r="GZ374" s="568"/>
      <c r="HA374" s="568"/>
      <c r="HB374" s="568"/>
      <c r="HC374" s="568"/>
      <c r="HD374" s="568"/>
      <c r="HE374" s="568"/>
      <c r="HF374" s="568"/>
      <c r="HG374" s="568"/>
      <c r="HH374" s="568"/>
      <c r="HI374" s="568"/>
      <c r="HJ374" s="568"/>
      <c r="HK374" s="568"/>
      <c r="HL374" s="568"/>
      <c r="HM374" s="568"/>
      <c r="HN374" s="568"/>
      <c r="HO374" s="568"/>
      <c r="HP374" s="568"/>
      <c r="HQ374" s="568"/>
      <c r="HR374" s="568"/>
      <c r="HS374" s="568"/>
      <c r="HT374" s="568"/>
      <c r="HU374" s="568"/>
    </row>
    <row r="375" spans="2:229" s="578" customFormat="1">
      <c r="B375" s="591"/>
      <c r="AL375" s="568"/>
      <c r="AM375" s="568"/>
      <c r="AN375" s="568"/>
      <c r="AO375" s="568"/>
      <c r="AP375" s="568"/>
      <c r="AQ375" s="568"/>
      <c r="AR375" s="568"/>
      <c r="AS375" s="568"/>
      <c r="AT375" s="568"/>
      <c r="AU375" s="568"/>
      <c r="AV375" s="568"/>
      <c r="AW375" s="568"/>
      <c r="AX375" s="568"/>
      <c r="AY375" s="568"/>
      <c r="AZ375" s="568"/>
      <c r="BA375" s="568"/>
      <c r="BB375" s="568"/>
      <c r="BC375" s="568"/>
      <c r="BD375" s="568"/>
      <c r="BE375" s="568"/>
      <c r="BF375" s="568"/>
      <c r="BG375" s="568"/>
      <c r="BH375" s="568"/>
      <c r="BI375" s="568"/>
      <c r="BJ375" s="568"/>
      <c r="BK375" s="568"/>
      <c r="BL375" s="568"/>
      <c r="BM375" s="568"/>
      <c r="BN375" s="568"/>
      <c r="BO375" s="568"/>
      <c r="BP375" s="568"/>
      <c r="BQ375" s="568"/>
      <c r="BR375" s="568"/>
      <c r="BS375" s="568"/>
      <c r="BT375" s="568"/>
      <c r="BU375" s="568"/>
      <c r="BV375" s="568"/>
      <c r="BW375" s="568"/>
      <c r="BX375" s="568"/>
      <c r="BY375" s="568"/>
      <c r="BZ375" s="568"/>
      <c r="CA375" s="568"/>
      <c r="CB375" s="568"/>
      <c r="CC375" s="568"/>
      <c r="CD375" s="568"/>
      <c r="CE375" s="568"/>
      <c r="CF375" s="568"/>
      <c r="CG375" s="568"/>
      <c r="CH375" s="568"/>
      <c r="CI375" s="568"/>
      <c r="CJ375" s="568"/>
      <c r="CK375" s="568"/>
      <c r="CL375" s="568"/>
      <c r="CM375" s="568"/>
      <c r="CN375" s="568"/>
      <c r="CO375" s="568"/>
      <c r="CP375" s="568"/>
      <c r="CQ375" s="568"/>
      <c r="CR375" s="568"/>
      <c r="CS375" s="568"/>
      <c r="CT375" s="568"/>
      <c r="CU375" s="568"/>
      <c r="CV375" s="568"/>
      <c r="CW375" s="568"/>
      <c r="CX375" s="568"/>
      <c r="CY375" s="568"/>
      <c r="CZ375" s="568"/>
      <c r="DA375" s="568"/>
      <c r="DB375" s="568"/>
      <c r="DC375" s="568"/>
      <c r="DD375" s="568"/>
      <c r="DE375" s="568"/>
      <c r="DF375" s="568"/>
      <c r="DG375" s="568"/>
      <c r="DH375" s="568"/>
      <c r="DI375" s="568"/>
      <c r="DJ375" s="568"/>
      <c r="DK375" s="568"/>
      <c r="DL375" s="568"/>
      <c r="DM375" s="568"/>
      <c r="DN375" s="568"/>
      <c r="DO375" s="568"/>
      <c r="DP375" s="568"/>
      <c r="DQ375" s="568"/>
      <c r="DR375" s="568"/>
      <c r="DS375" s="568"/>
      <c r="DT375" s="568"/>
      <c r="DU375" s="568"/>
      <c r="DV375" s="568"/>
      <c r="DW375" s="568"/>
      <c r="DX375" s="568"/>
      <c r="DY375" s="568"/>
      <c r="DZ375" s="568"/>
      <c r="EA375" s="568"/>
      <c r="EB375" s="568"/>
      <c r="EC375" s="568"/>
      <c r="ED375" s="568"/>
      <c r="EE375" s="568"/>
      <c r="EF375" s="568"/>
      <c r="EG375" s="568"/>
      <c r="EH375" s="568"/>
      <c r="EI375" s="568"/>
      <c r="EJ375" s="568"/>
      <c r="EK375" s="568"/>
      <c r="EL375" s="568"/>
      <c r="EM375" s="568"/>
      <c r="EN375" s="568"/>
      <c r="EO375" s="568"/>
      <c r="EP375" s="568"/>
      <c r="EQ375" s="568"/>
      <c r="ER375" s="568"/>
      <c r="ES375" s="568"/>
      <c r="ET375" s="568"/>
      <c r="EU375" s="568"/>
      <c r="EV375" s="568"/>
      <c r="EW375" s="568"/>
      <c r="EX375" s="568"/>
      <c r="EY375" s="568"/>
      <c r="EZ375" s="568"/>
      <c r="FA375" s="568"/>
      <c r="FB375" s="568"/>
      <c r="FC375" s="568"/>
      <c r="FD375" s="568"/>
      <c r="FE375" s="568"/>
      <c r="FF375" s="568"/>
      <c r="FG375" s="568"/>
      <c r="FH375" s="568"/>
      <c r="FI375" s="568"/>
      <c r="FJ375" s="568"/>
      <c r="FK375" s="568"/>
      <c r="FL375" s="568"/>
      <c r="FM375" s="568"/>
      <c r="FN375" s="568"/>
      <c r="FO375" s="568"/>
      <c r="FP375" s="568"/>
      <c r="FQ375" s="568"/>
      <c r="FR375" s="568"/>
      <c r="FS375" s="568"/>
      <c r="FT375" s="568"/>
      <c r="FU375" s="568"/>
      <c r="FV375" s="568"/>
      <c r="FW375" s="568"/>
      <c r="FX375" s="568"/>
      <c r="FY375" s="568"/>
      <c r="FZ375" s="568"/>
      <c r="GA375" s="568"/>
      <c r="GB375" s="568"/>
      <c r="GC375" s="568"/>
      <c r="GD375" s="568"/>
      <c r="GE375" s="568"/>
      <c r="GF375" s="568"/>
      <c r="GG375" s="568"/>
      <c r="GH375" s="568"/>
      <c r="GI375" s="568"/>
      <c r="GJ375" s="568"/>
      <c r="GK375" s="568"/>
      <c r="GL375" s="568"/>
      <c r="GM375" s="568"/>
      <c r="GN375" s="568"/>
      <c r="GO375" s="568"/>
      <c r="GP375" s="568"/>
      <c r="GQ375" s="568"/>
      <c r="GR375" s="568"/>
      <c r="GS375" s="568"/>
      <c r="GT375" s="568"/>
      <c r="GU375" s="568"/>
      <c r="GV375" s="568"/>
      <c r="GW375" s="568"/>
      <c r="GX375" s="568"/>
      <c r="GY375" s="568"/>
      <c r="GZ375" s="568"/>
      <c r="HA375" s="568"/>
      <c r="HB375" s="568"/>
      <c r="HC375" s="568"/>
      <c r="HD375" s="568"/>
      <c r="HE375" s="568"/>
      <c r="HF375" s="568"/>
      <c r="HG375" s="568"/>
      <c r="HH375" s="568"/>
      <c r="HI375" s="568"/>
      <c r="HJ375" s="568"/>
      <c r="HK375" s="568"/>
      <c r="HL375" s="568"/>
      <c r="HM375" s="568"/>
      <c r="HN375" s="568"/>
      <c r="HO375" s="568"/>
      <c r="HP375" s="568"/>
      <c r="HQ375" s="568"/>
      <c r="HR375" s="568"/>
      <c r="HS375" s="568"/>
      <c r="HT375" s="568"/>
      <c r="HU375" s="568"/>
    </row>
    <row r="376" spans="2:229" s="578" customFormat="1">
      <c r="B376" s="591"/>
      <c r="AL376" s="568"/>
      <c r="AM376" s="568"/>
      <c r="AN376" s="568"/>
      <c r="AO376" s="568"/>
      <c r="AP376" s="568"/>
      <c r="AQ376" s="568"/>
      <c r="AR376" s="568"/>
      <c r="AS376" s="568"/>
      <c r="AT376" s="568"/>
      <c r="AU376" s="568"/>
      <c r="AV376" s="568"/>
      <c r="AW376" s="568"/>
      <c r="AX376" s="568"/>
      <c r="AY376" s="568"/>
      <c r="AZ376" s="568"/>
      <c r="BA376" s="568"/>
      <c r="BB376" s="568"/>
      <c r="BC376" s="568"/>
      <c r="BD376" s="568"/>
      <c r="BE376" s="568"/>
      <c r="BF376" s="568"/>
      <c r="BG376" s="568"/>
      <c r="BH376" s="568"/>
      <c r="BI376" s="568"/>
      <c r="BJ376" s="568"/>
      <c r="BK376" s="568"/>
      <c r="BL376" s="568"/>
      <c r="BM376" s="568"/>
      <c r="BN376" s="568"/>
      <c r="BO376" s="568"/>
      <c r="BP376" s="568"/>
      <c r="BQ376" s="568"/>
      <c r="BR376" s="568"/>
      <c r="BS376" s="568"/>
      <c r="BT376" s="568"/>
      <c r="BU376" s="568"/>
      <c r="BV376" s="568"/>
      <c r="BW376" s="568"/>
      <c r="BX376" s="568"/>
      <c r="BY376" s="568"/>
      <c r="BZ376" s="568"/>
      <c r="CA376" s="568"/>
      <c r="CB376" s="568"/>
      <c r="CC376" s="568"/>
      <c r="CD376" s="568"/>
      <c r="CE376" s="568"/>
      <c r="CF376" s="568"/>
      <c r="CG376" s="568"/>
      <c r="CH376" s="568"/>
      <c r="CI376" s="568"/>
      <c r="CJ376" s="568"/>
      <c r="CK376" s="568"/>
      <c r="CL376" s="568"/>
      <c r="CM376" s="568"/>
      <c r="CN376" s="568"/>
      <c r="CO376" s="568"/>
      <c r="CP376" s="568"/>
      <c r="CQ376" s="568"/>
      <c r="CR376" s="568"/>
      <c r="CS376" s="568"/>
      <c r="CT376" s="568"/>
      <c r="CU376" s="568"/>
      <c r="CV376" s="568"/>
      <c r="CW376" s="568"/>
      <c r="CX376" s="568"/>
      <c r="CY376" s="568"/>
      <c r="CZ376" s="568"/>
      <c r="DA376" s="568"/>
      <c r="DB376" s="568"/>
      <c r="DC376" s="568"/>
      <c r="DD376" s="568"/>
      <c r="DE376" s="568"/>
      <c r="DF376" s="568"/>
      <c r="DG376" s="568"/>
      <c r="DH376" s="568"/>
      <c r="DI376" s="568"/>
      <c r="DJ376" s="568"/>
      <c r="DK376" s="568"/>
      <c r="DL376" s="568"/>
      <c r="DM376" s="568"/>
      <c r="DN376" s="568"/>
      <c r="DO376" s="568"/>
      <c r="DP376" s="568"/>
      <c r="DQ376" s="568"/>
      <c r="DR376" s="568"/>
      <c r="DS376" s="568"/>
      <c r="DT376" s="568"/>
      <c r="DU376" s="568"/>
      <c r="DV376" s="568"/>
      <c r="DW376" s="568"/>
      <c r="DX376" s="568"/>
      <c r="DY376" s="568"/>
      <c r="DZ376" s="568"/>
      <c r="EA376" s="568"/>
      <c r="EB376" s="568"/>
      <c r="EC376" s="568"/>
      <c r="ED376" s="568"/>
      <c r="EE376" s="568"/>
      <c r="EF376" s="568"/>
      <c r="EG376" s="568"/>
      <c r="EH376" s="568"/>
      <c r="EI376" s="568"/>
      <c r="EJ376" s="568"/>
      <c r="EK376" s="568"/>
      <c r="EL376" s="568"/>
      <c r="EM376" s="568"/>
      <c r="EN376" s="568"/>
      <c r="EO376" s="568"/>
      <c r="EP376" s="568"/>
      <c r="EQ376" s="568"/>
      <c r="ER376" s="568"/>
      <c r="ES376" s="568"/>
      <c r="ET376" s="568"/>
      <c r="EU376" s="568"/>
      <c r="EV376" s="568"/>
      <c r="EW376" s="568"/>
      <c r="EX376" s="568"/>
      <c r="EY376" s="568"/>
      <c r="EZ376" s="568"/>
      <c r="FA376" s="568"/>
      <c r="FB376" s="568"/>
      <c r="FC376" s="568"/>
      <c r="FD376" s="568"/>
      <c r="FE376" s="568"/>
      <c r="FF376" s="568"/>
      <c r="FG376" s="568"/>
      <c r="FH376" s="568"/>
      <c r="FI376" s="568"/>
      <c r="FJ376" s="568"/>
      <c r="FK376" s="568"/>
      <c r="FL376" s="568"/>
      <c r="FM376" s="568"/>
      <c r="FN376" s="568"/>
      <c r="FO376" s="568"/>
      <c r="FP376" s="568"/>
      <c r="FQ376" s="568"/>
      <c r="FR376" s="568"/>
      <c r="FS376" s="568"/>
      <c r="FT376" s="568"/>
      <c r="FU376" s="568"/>
      <c r="FV376" s="568"/>
      <c r="FW376" s="568"/>
      <c r="FX376" s="568"/>
      <c r="FY376" s="568"/>
      <c r="FZ376" s="568"/>
      <c r="GA376" s="568"/>
      <c r="GB376" s="568"/>
      <c r="GC376" s="568"/>
      <c r="GD376" s="568"/>
      <c r="GE376" s="568"/>
      <c r="GF376" s="568"/>
      <c r="GG376" s="568"/>
      <c r="GH376" s="568"/>
      <c r="GI376" s="568"/>
      <c r="GJ376" s="568"/>
      <c r="GK376" s="568"/>
      <c r="GL376" s="568"/>
      <c r="GM376" s="568"/>
      <c r="GN376" s="568"/>
      <c r="GO376" s="568"/>
      <c r="GP376" s="568"/>
      <c r="GQ376" s="568"/>
      <c r="GR376" s="568"/>
      <c r="GS376" s="568"/>
      <c r="GT376" s="568"/>
      <c r="GU376" s="568"/>
      <c r="GV376" s="568"/>
      <c r="GW376" s="568"/>
      <c r="GX376" s="568"/>
      <c r="GY376" s="568"/>
      <c r="GZ376" s="568"/>
      <c r="HA376" s="568"/>
      <c r="HB376" s="568"/>
      <c r="HC376" s="568"/>
      <c r="HD376" s="568"/>
      <c r="HE376" s="568"/>
      <c r="HF376" s="568"/>
      <c r="HG376" s="568"/>
      <c r="HH376" s="568"/>
      <c r="HI376" s="568"/>
      <c r="HJ376" s="568"/>
      <c r="HK376" s="568"/>
      <c r="HL376" s="568"/>
      <c r="HM376" s="568"/>
      <c r="HN376" s="568"/>
      <c r="HO376" s="568"/>
      <c r="HP376" s="568"/>
      <c r="HQ376" s="568"/>
      <c r="HR376" s="568"/>
      <c r="HS376" s="568"/>
      <c r="HT376" s="568"/>
      <c r="HU376" s="568"/>
    </row>
    <row r="377" spans="2:229" s="578" customFormat="1">
      <c r="B377" s="591"/>
      <c r="AL377" s="568"/>
      <c r="AM377" s="568"/>
      <c r="AN377" s="568"/>
      <c r="AO377" s="568"/>
      <c r="AP377" s="568"/>
      <c r="AQ377" s="568"/>
      <c r="AR377" s="568"/>
      <c r="AS377" s="568"/>
      <c r="AT377" s="568"/>
      <c r="AU377" s="568"/>
      <c r="AV377" s="568"/>
      <c r="AW377" s="568"/>
      <c r="AX377" s="568"/>
      <c r="AY377" s="568"/>
      <c r="AZ377" s="568"/>
      <c r="BA377" s="568"/>
      <c r="BB377" s="568"/>
      <c r="BC377" s="568"/>
      <c r="BD377" s="568"/>
      <c r="BE377" s="568"/>
      <c r="BF377" s="568"/>
      <c r="BG377" s="568"/>
      <c r="BH377" s="568"/>
      <c r="BI377" s="568"/>
      <c r="BJ377" s="568"/>
      <c r="BK377" s="568"/>
      <c r="BL377" s="568"/>
      <c r="BM377" s="568"/>
      <c r="BN377" s="568"/>
      <c r="BO377" s="568"/>
      <c r="BP377" s="568"/>
      <c r="BQ377" s="568"/>
      <c r="BR377" s="568"/>
      <c r="BS377" s="568"/>
      <c r="BT377" s="568"/>
      <c r="BU377" s="568"/>
      <c r="BV377" s="568"/>
      <c r="BW377" s="568"/>
      <c r="BX377" s="568"/>
      <c r="BY377" s="568"/>
      <c r="BZ377" s="568"/>
      <c r="CA377" s="568"/>
      <c r="CB377" s="568"/>
      <c r="CC377" s="568"/>
      <c r="CD377" s="568"/>
      <c r="CE377" s="568"/>
      <c r="CF377" s="568"/>
      <c r="CG377" s="568"/>
      <c r="CH377" s="568"/>
      <c r="CI377" s="568"/>
      <c r="CJ377" s="568"/>
      <c r="CK377" s="568"/>
      <c r="CL377" s="568"/>
      <c r="CM377" s="568"/>
      <c r="CN377" s="568"/>
      <c r="CO377" s="568"/>
      <c r="CP377" s="568"/>
      <c r="CQ377" s="568"/>
      <c r="CR377" s="568"/>
      <c r="CS377" s="568"/>
      <c r="CT377" s="568"/>
      <c r="CU377" s="568"/>
      <c r="CV377" s="568"/>
      <c r="CW377" s="568"/>
      <c r="CX377" s="568"/>
      <c r="CY377" s="568"/>
      <c r="CZ377" s="568"/>
      <c r="DA377" s="568"/>
      <c r="DB377" s="568"/>
      <c r="DC377" s="568"/>
      <c r="DD377" s="568"/>
      <c r="DE377" s="568"/>
      <c r="DF377" s="568"/>
      <c r="DG377" s="568"/>
      <c r="DH377" s="568"/>
      <c r="DI377" s="568"/>
      <c r="DJ377" s="568"/>
      <c r="DK377" s="568"/>
      <c r="DL377" s="568"/>
      <c r="DM377" s="568"/>
      <c r="DN377" s="568"/>
      <c r="DO377" s="568"/>
      <c r="DP377" s="568"/>
      <c r="DQ377" s="568"/>
      <c r="DR377" s="568"/>
      <c r="DS377" s="568"/>
      <c r="DT377" s="568"/>
      <c r="DU377" s="568"/>
      <c r="DV377" s="568"/>
      <c r="DW377" s="568"/>
      <c r="DX377" s="568"/>
      <c r="DY377" s="568"/>
      <c r="DZ377" s="568"/>
      <c r="EA377" s="568"/>
      <c r="EB377" s="568"/>
      <c r="EC377" s="568"/>
      <c r="ED377" s="568"/>
      <c r="EE377" s="568"/>
      <c r="EF377" s="568"/>
      <c r="EG377" s="568"/>
      <c r="EH377" s="568"/>
      <c r="EI377" s="568"/>
      <c r="EJ377" s="568"/>
      <c r="EK377" s="568"/>
      <c r="EL377" s="568"/>
      <c r="EM377" s="568"/>
      <c r="EN377" s="568"/>
      <c r="EO377" s="568"/>
      <c r="EP377" s="568"/>
      <c r="EQ377" s="568"/>
      <c r="ER377" s="568"/>
      <c r="ES377" s="568"/>
      <c r="ET377" s="568"/>
      <c r="EU377" s="568"/>
      <c r="EV377" s="568"/>
      <c r="EW377" s="568"/>
      <c r="EX377" s="568"/>
      <c r="EY377" s="568"/>
      <c r="EZ377" s="568"/>
      <c r="FA377" s="568"/>
      <c r="FB377" s="568"/>
      <c r="FC377" s="568"/>
      <c r="FD377" s="568"/>
      <c r="FE377" s="568"/>
      <c r="FF377" s="568"/>
      <c r="FG377" s="568"/>
      <c r="FH377" s="568"/>
      <c r="FI377" s="568"/>
      <c r="FJ377" s="568"/>
      <c r="FK377" s="568"/>
      <c r="FL377" s="568"/>
      <c r="FM377" s="568"/>
      <c r="FN377" s="568"/>
      <c r="FO377" s="568"/>
      <c r="FP377" s="568"/>
      <c r="FQ377" s="568"/>
      <c r="FR377" s="568"/>
      <c r="FS377" s="568"/>
      <c r="FT377" s="568"/>
      <c r="FU377" s="568"/>
      <c r="FV377" s="568"/>
      <c r="FW377" s="568"/>
      <c r="FX377" s="568"/>
      <c r="FY377" s="568"/>
      <c r="FZ377" s="568"/>
      <c r="GA377" s="568"/>
      <c r="GB377" s="568"/>
      <c r="GC377" s="568"/>
      <c r="GD377" s="568"/>
      <c r="GE377" s="568"/>
      <c r="GF377" s="568"/>
      <c r="GG377" s="568"/>
      <c r="GH377" s="568"/>
      <c r="GI377" s="568"/>
      <c r="GJ377" s="568"/>
      <c r="GK377" s="568"/>
      <c r="GL377" s="568"/>
      <c r="GM377" s="568"/>
      <c r="GN377" s="568"/>
      <c r="GO377" s="568"/>
      <c r="GP377" s="568"/>
      <c r="GQ377" s="568"/>
      <c r="GR377" s="568"/>
      <c r="GS377" s="568"/>
      <c r="GT377" s="568"/>
      <c r="GU377" s="568"/>
      <c r="GV377" s="568"/>
      <c r="GW377" s="568"/>
      <c r="GX377" s="568"/>
      <c r="GY377" s="568"/>
      <c r="GZ377" s="568"/>
      <c r="HA377" s="568"/>
      <c r="HB377" s="568"/>
      <c r="HC377" s="568"/>
      <c r="HD377" s="568"/>
      <c r="HE377" s="568"/>
      <c r="HF377" s="568"/>
      <c r="HG377" s="568"/>
      <c r="HH377" s="568"/>
      <c r="HI377" s="568"/>
      <c r="HJ377" s="568"/>
      <c r="HK377" s="568"/>
      <c r="HL377" s="568"/>
      <c r="HM377" s="568"/>
      <c r="HN377" s="568"/>
      <c r="HO377" s="568"/>
      <c r="HP377" s="568"/>
      <c r="HQ377" s="568"/>
      <c r="HR377" s="568"/>
      <c r="HS377" s="568"/>
      <c r="HT377" s="568"/>
      <c r="HU377" s="568"/>
    </row>
    <row r="378" spans="2:229" s="578" customFormat="1">
      <c r="B378" s="591"/>
      <c r="AL378" s="568"/>
      <c r="AM378" s="568"/>
      <c r="AN378" s="568"/>
      <c r="AO378" s="568"/>
      <c r="AP378" s="568"/>
      <c r="AQ378" s="568"/>
      <c r="AR378" s="568"/>
      <c r="AS378" s="568"/>
      <c r="AT378" s="568"/>
      <c r="AU378" s="568"/>
      <c r="AV378" s="568"/>
      <c r="AW378" s="568"/>
      <c r="AX378" s="568"/>
      <c r="AY378" s="568"/>
      <c r="AZ378" s="568"/>
      <c r="BA378" s="568"/>
      <c r="BB378" s="568"/>
      <c r="BC378" s="568"/>
      <c r="BD378" s="568"/>
      <c r="BE378" s="568"/>
      <c r="BF378" s="568"/>
      <c r="BG378" s="568"/>
      <c r="BH378" s="568"/>
      <c r="BI378" s="568"/>
      <c r="BJ378" s="568"/>
      <c r="BK378" s="568"/>
      <c r="BL378" s="568"/>
      <c r="BM378" s="568"/>
      <c r="BN378" s="568"/>
      <c r="BO378" s="568"/>
      <c r="BP378" s="568"/>
      <c r="BQ378" s="568"/>
      <c r="BR378" s="568"/>
      <c r="BS378" s="568"/>
      <c r="BT378" s="568"/>
      <c r="BU378" s="568"/>
      <c r="BV378" s="568"/>
      <c r="BW378" s="568"/>
      <c r="BX378" s="568"/>
      <c r="BY378" s="568"/>
      <c r="BZ378" s="568"/>
      <c r="CA378" s="568"/>
      <c r="CB378" s="568"/>
      <c r="CC378" s="568"/>
      <c r="CD378" s="568"/>
      <c r="CE378" s="568"/>
      <c r="CF378" s="568"/>
      <c r="CG378" s="568"/>
      <c r="CH378" s="568"/>
      <c r="CI378" s="568"/>
      <c r="CJ378" s="568"/>
      <c r="CK378" s="568"/>
      <c r="CL378" s="568"/>
      <c r="CM378" s="568"/>
      <c r="CN378" s="568"/>
      <c r="CO378" s="568"/>
      <c r="CP378" s="568"/>
      <c r="CQ378" s="568"/>
      <c r="CR378" s="568"/>
      <c r="CS378" s="568"/>
      <c r="CT378" s="568"/>
      <c r="CU378" s="568"/>
      <c r="CV378" s="568"/>
      <c r="CW378" s="568"/>
      <c r="CX378" s="568"/>
      <c r="CY378" s="568"/>
      <c r="CZ378" s="568"/>
      <c r="DA378" s="568"/>
      <c r="DB378" s="568"/>
      <c r="DC378" s="568"/>
      <c r="DD378" s="568"/>
      <c r="DE378" s="568"/>
      <c r="DF378" s="568"/>
      <c r="DG378" s="568"/>
      <c r="DH378" s="568"/>
      <c r="DI378" s="568"/>
      <c r="DJ378" s="568"/>
      <c r="DK378" s="568"/>
      <c r="DL378" s="568"/>
      <c r="DM378" s="568"/>
      <c r="DN378" s="568"/>
      <c r="DO378" s="568"/>
      <c r="DP378" s="568"/>
      <c r="DQ378" s="568"/>
      <c r="DR378" s="568"/>
      <c r="DS378" s="568"/>
      <c r="DT378" s="568"/>
      <c r="DU378" s="568"/>
      <c r="DV378" s="568"/>
      <c r="DW378" s="568"/>
      <c r="DX378" s="568"/>
      <c r="DY378" s="568"/>
      <c r="DZ378" s="568"/>
      <c r="EA378" s="568"/>
      <c r="EB378" s="568"/>
      <c r="EC378" s="568"/>
      <c r="ED378" s="568"/>
      <c r="EE378" s="568"/>
      <c r="EF378" s="568"/>
      <c r="EG378" s="568"/>
      <c r="EH378" s="568"/>
      <c r="EI378" s="568"/>
      <c r="EJ378" s="568"/>
      <c r="EK378" s="568"/>
      <c r="EL378" s="568"/>
      <c r="EM378" s="568"/>
      <c r="EN378" s="568"/>
      <c r="EO378" s="568"/>
      <c r="EP378" s="568"/>
      <c r="EQ378" s="568"/>
      <c r="ER378" s="568"/>
      <c r="ES378" s="568"/>
      <c r="ET378" s="568"/>
      <c r="EU378" s="568"/>
      <c r="EV378" s="568"/>
      <c r="EW378" s="568"/>
      <c r="EX378" s="568"/>
      <c r="EY378" s="568"/>
      <c r="EZ378" s="568"/>
      <c r="FA378" s="568"/>
      <c r="FB378" s="568"/>
      <c r="FC378" s="568"/>
      <c r="FD378" s="568"/>
      <c r="FE378" s="568"/>
      <c r="FF378" s="568"/>
      <c r="FG378" s="568"/>
      <c r="FH378" s="568"/>
      <c r="FI378" s="568"/>
      <c r="FJ378" s="568"/>
      <c r="FK378" s="568"/>
      <c r="FL378" s="568"/>
      <c r="FM378" s="568"/>
      <c r="FN378" s="568"/>
      <c r="FO378" s="568"/>
      <c r="FP378" s="568"/>
      <c r="FQ378" s="568"/>
      <c r="FR378" s="568"/>
      <c r="FS378" s="568"/>
      <c r="FT378" s="568"/>
      <c r="FU378" s="568"/>
      <c r="FV378" s="568"/>
      <c r="FW378" s="568"/>
      <c r="FX378" s="568"/>
      <c r="FY378" s="568"/>
      <c r="FZ378" s="568"/>
      <c r="GA378" s="568"/>
      <c r="GB378" s="568"/>
      <c r="GC378" s="568"/>
      <c r="GD378" s="568"/>
      <c r="GE378" s="568"/>
      <c r="GF378" s="568"/>
      <c r="GG378" s="568"/>
      <c r="GH378" s="568"/>
      <c r="GI378" s="568"/>
      <c r="GJ378" s="568"/>
      <c r="GK378" s="568"/>
      <c r="GL378" s="568"/>
      <c r="GM378" s="568"/>
      <c r="GN378" s="568"/>
      <c r="GO378" s="568"/>
      <c r="GP378" s="568"/>
      <c r="GQ378" s="568"/>
      <c r="GR378" s="568"/>
      <c r="GS378" s="568"/>
      <c r="GT378" s="568"/>
      <c r="GU378" s="568"/>
      <c r="GV378" s="568"/>
      <c r="GW378" s="568"/>
      <c r="GX378" s="568"/>
      <c r="GY378" s="568"/>
      <c r="GZ378" s="568"/>
      <c r="HA378" s="568"/>
      <c r="HB378" s="568"/>
      <c r="HC378" s="568"/>
      <c r="HD378" s="568"/>
      <c r="HE378" s="568"/>
      <c r="HF378" s="568"/>
      <c r="HG378" s="568"/>
      <c r="HH378" s="568"/>
      <c r="HI378" s="568"/>
      <c r="HJ378" s="568"/>
      <c r="HK378" s="568"/>
      <c r="HL378" s="568"/>
      <c r="HM378" s="568"/>
      <c r="HN378" s="568"/>
      <c r="HO378" s="568"/>
      <c r="HP378" s="568"/>
      <c r="HQ378" s="568"/>
      <c r="HR378" s="568"/>
      <c r="HS378" s="568"/>
      <c r="HT378" s="568"/>
      <c r="HU378" s="568"/>
    </row>
    <row r="379" spans="2:229" s="578" customFormat="1">
      <c r="B379" s="591"/>
      <c r="AL379" s="568"/>
      <c r="AM379" s="568"/>
      <c r="AN379" s="568"/>
      <c r="AO379" s="568"/>
      <c r="AP379" s="568"/>
      <c r="AQ379" s="568"/>
      <c r="AR379" s="568"/>
      <c r="AS379" s="568"/>
      <c r="AT379" s="568"/>
      <c r="AU379" s="568"/>
      <c r="AV379" s="568"/>
      <c r="AW379" s="568"/>
      <c r="AX379" s="568"/>
      <c r="AY379" s="568"/>
      <c r="AZ379" s="568"/>
      <c r="BA379" s="568"/>
      <c r="BB379" s="568"/>
      <c r="BC379" s="568"/>
      <c r="BD379" s="568"/>
      <c r="BE379" s="568"/>
      <c r="BF379" s="568"/>
      <c r="BG379" s="568"/>
      <c r="BH379" s="568"/>
      <c r="BI379" s="568"/>
      <c r="BJ379" s="568"/>
      <c r="BK379" s="568"/>
      <c r="BL379" s="568"/>
      <c r="BM379" s="568"/>
      <c r="BN379" s="568"/>
      <c r="BO379" s="568"/>
      <c r="BP379" s="568"/>
      <c r="BQ379" s="568"/>
      <c r="BR379" s="568"/>
      <c r="BS379" s="568"/>
      <c r="BT379" s="568"/>
      <c r="BU379" s="568"/>
      <c r="BV379" s="568"/>
      <c r="BW379" s="568"/>
      <c r="BX379" s="568"/>
      <c r="BY379" s="568"/>
      <c r="BZ379" s="568"/>
      <c r="CA379" s="568"/>
      <c r="CB379" s="568"/>
      <c r="CC379" s="568"/>
      <c r="CD379" s="568"/>
      <c r="CE379" s="568"/>
      <c r="CF379" s="568"/>
      <c r="CG379" s="568"/>
      <c r="CH379" s="568"/>
      <c r="CI379" s="568"/>
      <c r="CJ379" s="568"/>
      <c r="CK379" s="568"/>
      <c r="CL379" s="568"/>
      <c r="CM379" s="568"/>
      <c r="CN379" s="568"/>
      <c r="CO379" s="568"/>
      <c r="CP379" s="568"/>
      <c r="CQ379" s="568"/>
      <c r="CR379" s="568"/>
      <c r="CS379" s="568"/>
      <c r="CT379" s="568"/>
      <c r="CU379" s="568"/>
      <c r="CV379" s="568"/>
      <c r="CW379" s="568"/>
      <c r="CX379" s="568"/>
      <c r="CY379" s="568"/>
      <c r="CZ379" s="568"/>
      <c r="DA379" s="568"/>
      <c r="DB379" s="568"/>
      <c r="DC379" s="568"/>
      <c r="DD379" s="568"/>
      <c r="DE379" s="568"/>
      <c r="DF379" s="568"/>
      <c r="DG379" s="568"/>
      <c r="DH379" s="568"/>
      <c r="DI379" s="568"/>
      <c r="DJ379" s="568"/>
      <c r="DK379" s="568"/>
      <c r="DL379" s="568"/>
      <c r="DM379" s="568"/>
      <c r="DN379" s="568"/>
      <c r="DO379" s="568"/>
      <c r="DP379" s="568"/>
      <c r="DQ379" s="568"/>
      <c r="DR379" s="568"/>
      <c r="DS379" s="568"/>
      <c r="DT379" s="568"/>
      <c r="DU379" s="568"/>
      <c r="DV379" s="568"/>
      <c r="DW379" s="568"/>
      <c r="DX379" s="568"/>
      <c r="DY379" s="568"/>
      <c r="DZ379" s="568"/>
      <c r="EA379" s="568"/>
      <c r="EB379" s="568"/>
      <c r="EC379" s="568"/>
      <c r="ED379" s="568"/>
      <c r="EE379" s="568"/>
      <c r="EF379" s="568"/>
      <c r="EG379" s="568"/>
      <c r="EH379" s="568"/>
      <c r="EI379" s="568"/>
      <c r="EJ379" s="568"/>
      <c r="EK379" s="568"/>
      <c r="EL379" s="568"/>
      <c r="EM379" s="568"/>
      <c r="EN379" s="568"/>
      <c r="EO379" s="568"/>
      <c r="EP379" s="568"/>
      <c r="EQ379" s="568"/>
      <c r="ER379" s="568"/>
      <c r="ES379" s="568"/>
      <c r="ET379" s="568"/>
      <c r="EU379" s="568"/>
      <c r="EV379" s="568"/>
      <c r="EW379" s="568"/>
      <c r="EX379" s="568"/>
      <c r="EY379" s="568"/>
      <c r="EZ379" s="568"/>
      <c r="FA379" s="568"/>
      <c r="FB379" s="568"/>
      <c r="FC379" s="568"/>
      <c r="FD379" s="568"/>
      <c r="FE379" s="568"/>
      <c r="FF379" s="568"/>
      <c r="FG379" s="568"/>
      <c r="FH379" s="568"/>
      <c r="FI379" s="568"/>
      <c r="FJ379" s="568"/>
      <c r="FK379" s="568"/>
      <c r="FL379" s="568"/>
      <c r="FM379" s="568"/>
      <c r="FN379" s="568"/>
      <c r="FO379" s="568"/>
      <c r="FP379" s="568"/>
      <c r="FQ379" s="568"/>
      <c r="FR379" s="568"/>
      <c r="FS379" s="568"/>
      <c r="FT379" s="568"/>
      <c r="FU379" s="568"/>
      <c r="FV379" s="568"/>
      <c r="FW379" s="568"/>
      <c r="FX379" s="568"/>
      <c r="FY379" s="568"/>
      <c r="FZ379" s="568"/>
      <c r="GA379" s="568"/>
      <c r="GB379" s="568"/>
      <c r="GC379" s="568"/>
      <c r="GD379" s="568"/>
      <c r="GE379" s="568"/>
      <c r="GF379" s="568"/>
      <c r="GG379" s="568"/>
      <c r="GH379" s="568"/>
      <c r="GI379" s="568"/>
      <c r="GJ379" s="568"/>
      <c r="GK379" s="568"/>
      <c r="GL379" s="568"/>
      <c r="GM379" s="568"/>
      <c r="GN379" s="568"/>
      <c r="GO379" s="568"/>
      <c r="GP379" s="568"/>
      <c r="GQ379" s="568"/>
      <c r="GR379" s="568"/>
      <c r="GS379" s="568"/>
      <c r="GT379" s="568"/>
      <c r="GU379" s="568"/>
      <c r="GV379" s="568"/>
      <c r="GW379" s="568"/>
      <c r="GX379" s="568"/>
      <c r="GY379" s="568"/>
      <c r="GZ379" s="568"/>
      <c r="HA379" s="568"/>
      <c r="HB379" s="568"/>
      <c r="HC379" s="568"/>
      <c r="HD379" s="568"/>
      <c r="HE379" s="568"/>
      <c r="HF379" s="568"/>
      <c r="HG379" s="568"/>
      <c r="HH379" s="568"/>
      <c r="HI379" s="568"/>
      <c r="HJ379" s="568"/>
      <c r="HK379" s="568"/>
      <c r="HL379" s="568"/>
      <c r="HM379" s="568"/>
      <c r="HN379" s="568"/>
      <c r="HO379" s="568"/>
      <c r="HP379" s="568"/>
      <c r="HQ379" s="568"/>
      <c r="HR379" s="568"/>
      <c r="HS379" s="568"/>
      <c r="HT379" s="568"/>
      <c r="HU379" s="568"/>
    </row>
    <row r="380" spans="2:229" s="578" customFormat="1">
      <c r="B380" s="591"/>
      <c r="AL380" s="568"/>
      <c r="AM380" s="568"/>
      <c r="AN380" s="568"/>
      <c r="AO380" s="568"/>
      <c r="AP380" s="568"/>
      <c r="AQ380" s="568"/>
      <c r="AR380" s="568"/>
      <c r="AS380" s="568"/>
      <c r="AT380" s="568"/>
      <c r="AU380" s="568"/>
      <c r="AV380" s="568"/>
      <c r="AW380" s="568"/>
      <c r="AX380" s="568"/>
      <c r="AY380" s="568"/>
      <c r="AZ380" s="568"/>
      <c r="BA380" s="568"/>
      <c r="BB380" s="568"/>
      <c r="BC380" s="568"/>
      <c r="BD380" s="568"/>
      <c r="BE380" s="568"/>
      <c r="BF380" s="568"/>
      <c r="BG380" s="568"/>
      <c r="BH380" s="568"/>
      <c r="BI380" s="568"/>
      <c r="BJ380" s="568"/>
      <c r="BK380" s="568"/>
      <c r="BL380" s="568"/>
      <c r="BM380" s="568"/>
      <c r="BN380" s="568"/>
      <c r="BO380" s="568"/>
      <c r="BP380" s="568"/>
      <c r="BQ380" s="568"/>
      <c r="BR380" s="568"/>
      <c r="BS380" s="568"/>
      <c r="BT380" s="568"/>
      <c r="BU380" s="568"/>
      <c r="BV380" s="568"/>
      <c r="BW380" s="568"/>
      <c r="BX380" s="568"/>
      <c r="BY380" s="568"/>
      <c r="BZ380" s="568"/>
      <c r="CA380" s="568"/>
      <c r="CB380" s="568"/>
      <c r="CC380" s="568"/>
      <c r="CD380" s="568"/>
      <c r="CE380" s="568"/>
      <c r="CF380" s="568"/>
      <c r="CG380" s="568"/>
      <c r="CH380" s="568"/>
      <c r="CI380" s="568"/>
      <c r="CJ380" s="568"/>
      <c r="CK380" s="568"/>
      <c r="CL380" s="568"/>
      <c r="CM380" s="568"/>
      <c r="CN380" s="568"/>
      <c r="CO380" s="568"/>
      <c r="CP380" s="568"/>
      <c r="CQ380" s="568"/>
      <c r="CR380" s="568"/>
      <c r="CS380" s="568"/>
      <c r="CT380" s="568"/>
      <c r="CU380" s="568"/>
      <c r="CV380" s="568"/>
      <c r="CW380" s="568"/>
      <c r="CX380" s="568"/>
      <c r="CY380" s="568"/>
      <c r="CZ380" s="568"/>
      <c r="DA380" s="568"/>
      <c r="DB380" s="568"/>
      <c r="DC380" s="568"/>
      <c r="DD380" s="568"/>
      <c r="DE380" s="568"/>
      <c r="DF380" s="568"/>
      <c r="DG380" s="568"/>
      <c r="DH380" s="568"/>
      <c r="DI380" s="568"/>
      <c r="DJ380" s="568"/>
      <c r="DK380" s="568"/>
      <c r="DL380" s="568"/>
      <c r="DM380" s="568"/>
      <c r="DN380" s="568"/>
      <c r="DO380" s="568"/>
      <c r="DP380" s="568"/>
      <c r="DQ380" s="568"/>
      <c r="DR380" s="568"/>
      <c r="DS380" s="568"/>
      <c r="DT380" s="568"/>
      <c r="DU380" s="568"/>
      <c r="DV380" s="568"/>
      <c r="DW380" s="568"/>
      <c r="DX380" s="568"/>
      <c r="DY380" s="568"/>
      <c r="DZ380" s="568"/>
      <c r="EA380" s="568"/>
      <c r="EB380" s="568"/>
      <c r="EC380" s="568"/>
      <c r="ED380" s="568"/>
      <c r="EE380" s="568"/>
      <c r="EF380" s="568"/>
      <c r="EG380" s="568"/>
      <c r="EH380" s="568"/>
      <c r="EI380" s="568"/>
      <c r="EJ380" s="568"/>
      <c r="EK380" s="568"/>
      <c r="EL380" s="568"/>
      <c r="EM380" s="568"/>
      <c r="EN380" s="568"/>
      <c r="EO380" s="568"/>
      <c r="EP380" s="568"/>
      <c r="EQ380" s="568"/>
      <c r="ER380" s="568"/>
      <c r="ES380" s="568"/>
      <c r="ET380" s="568"/>
      <c r="EU380" s="568"/>
      <c r="EV380" s="568"/>
      <c r="EW380" s="568"/>
      <c r="EX380" s="568"/>
      <c r="EY380" s="568"/>
      <c r="EZ380" s="568"/>
      <c r="FA380" s="568"/>
      <c r="FB380" s="568"/>
      <c r="FC380" s="568"/>
      <c r="FD380" s="568"/>
      <c r="FE380" s="568"/>
      <c r="FF380" s="568"/>
      <c r="FG380" s="568"/>
      <c r="FH380" s="568"/>
      <c r="FI380" s="568"/>
      <c r="FJ380" s="568"/>
      <c r="FK380" s="568"/>
      <c r="FL380" s="568"/>
      <c r="FM380" s="568"/>
      <c r="FN380" s="568"/>
      <c r="FO380" s="568"/>
      <c r="FP380" s="568"/>
      <c r="FQ380" s="568"/>
      <c r="FR380" s="568"/>
      <c r="FS380" s="568"/>
      <c r="FT380" s="568"/>
      <c r="FU380" s="568"/>
      <c r="FV380" s="568"/>
      <c r="FW380" s="568"/>
      <c r="FX380" s="568"/>
      <c r="FY380" s="568"/>
      <c r="FZ380" s="568"/>
      <c r="GA380" s="568"/>
      <c r="GB380" s="568"/>
      <c r="GC380" s="568"/>
      <c r="GD380" s="568"/>
      <c r="GE380" s="568"/>
      <c r="GF380" s="568"/>
      <c r="GG380" s="568"/>
      <c r="GH380" s="568"/>
      <c r="GI380" s="568"/>
      <c r="GJ380" s="568"/>
      <c r="GK380" s="568"/>
      <c r="GL380" s="568"/>
      <c r="GM380" s="568"/>
      <c r="GN380" s="568"/>
      <c r="GO380" s="568"/>
      <c r="GP380" s="568"/>
      <c r="GQ380" s="568"/>
      <c r="GR380" s="568"/>
      <c r="GS380" s="568"/>
      <c r="GT380" s="568"/>
      <c r="GU380" s="568"/>
      <c r="GV380" s="568"/>
      <c r="GW380" s="568"/>
      <c r="GX380" s="568"/>
      <c r="GY380" s="568"/>
      <c r="GZ380" s="568"/>
      <c r="HA380" s="568"/>
      <c r="HB380" s="568"/>
      <c r="HC380" s="568"/>
      <c r="HD380" s="568"/>
      <c r="HE380" s="568"/>
      <c r="HF380" s="568"/>
      <c r="HG380" s="568"/>
      <c r="HH380" s="568"/>
      <c r="HI380" s="568"/>
      <c r="HJ380" s="568"/>
      <c r="HK380" s="568"/>
      <c r="HL380" s="568"/>
      <c r="HM380" s="568"/>
      <c r="HN380" s="568"/>
      <c r="HO380" s="568"/>
      <c r="HP380" s="568"/>
      <c r="HQ380" s="568"/>
      <c r="HR380" s="568"/>
      <c r="HS380" s="568"/>
      <c r="HT380" s="568"/>
      <c r="HU380" s="568"/>
    </row>
    <row r="381" spans="2:229" s="578" customFormat="1">
      <c r="B381" s="591"/>
      <c r="AL381" s="568"/>
      <c r="AM381" s="568"/>
      <c r="AN381" s="568"/>
      <c r="AO381" s="568"/>
      <c r="AP381" s="568"/>
      <c r="AQ381" s="568"/>
      <c r="AR381" s="568"/>
      <c r="AS381" s="568"/>
      <c r="AT381" s="568"/>
      <c r="AU381" s="568"/>
      <c r="AV381" s="568"/>
      <c r="AW381" s="568"/>
      <c r="AX381" s="568"/>
      <c r="AY381" s="568"/>
      <c r="AZ381" s="568"/>
      <c r="BA381" s="568"/>
      <c r="BB381" s="568"/>
      <c r="BC381" s="568"/>
      <c r="BD381" s="568"/>
      <c r="BE381" s="568"/>
      <c r="BF381" s="568"/>
      <c r="BG381" s="568"/>
      <c r="BH381" s="568"/>
      <c r="BI381" s="568"/>
      <c r="BJ381" s="568"/>
      <c r="BK381" s="568"/>
      <c r="BL381" s="568"/>
      <c r="BM381" s="568"/>
      <c r="BN381" s="568"/>
      <c r="BO381" s="568"/>
      <c r="BP381" s="568"/>
      <c r="BQ381" s="568"/>
      <c r="BR381" s="568"/>
      <c r="BS381" s="568"/>
      <c r="BT381" s="568"/>
      <c r="BU381" s="568"/>
      <c r="BV381" s="568"/>
      <c r="BW381" s="568"/>
      <c r="BX381" s="568"/>
      <c r="BY381" s="568"/>
      <c r="BZ381" s="568"/>
      <c r="CA381" s="568"/>
      <c r="CB381" s="568"/>
      <c r="CC381" s="568"/>
      <c r="CD381" s="568"/>
      <c r="CE381" s="568"/>
      <c r="CF381" s="568"/>
      <c r="CG381" s="568"/>
      <c r="CH381" s="568"/>
      <c r="CI381" s="568"/>
      <c r="CJ381" s="568"/>
      <c r="CK381" s="568"/>
      <c r="CL381" s="568"/>
      <c r="CM381" s="568"/>
      <c r="CN381" s="568"/>
      <c r="CO381" s="568"/>
      <c r="CP381" s="568"/>
      <c r="CQ381" s="568"/>
      <c r="CR381" s="568"/>
      <c r="CS381" s="568"/>
      <c r="CT381" s="568"/>
      <c r="CU381" s="568"/>
      <c r="CV381" s="568"/>
      <c r="CW381" s="568"/>
      <c r="CX381" s="568"/>
      <c r="CY381" s="568"/>
      <c r="CZ381" s="568"/>
      <c r="DA381" s="568"/>
      <c r="DB381" s="568"/>
      <c r="DC381" s="568"/>
      <c r="DD381" s="568"/>
      <c r="DE381" s="568"/>
      <c r="DF381" s="568"/>
      <c r="DG381" s="568"/>
      <c r="DH381" s="568"/>
      <c r="DI381" s="568"/>
      <c r="DJ381" s="568"/>
      <c r="DK381" s="568"/>
      <c r="DL381" s="568"/>
      <c r="DM381" s="568"/>
      <c r="DN381" s="568"/>
      <c r="DO381" s="568"/>
      <c r="DP381" s="568"/>
      <c r="DQ381" s="568"/>
      <c r="DR381" s="568"/>
      <c r="DS381" s="568"/>
      <c r="DT381" s="568"/>
      <c r="DU381" s="568"/>
      <c r="DV381" s="568"/>
      <c r="DW381" s="568"/>
      <c r="DX381" s="568"/>
      <c r="DY381" s="568"/>
      <c r="DZ381" s="568"/>
      <c r="EA381" s="568"/>
      <c r="EB381" s="568"/>
      <c r="EC381" s="568"/>
      <c r="ED381" s="568"/>
      <c r="EE381" s="568"/>
      <c r="EF381" s="568"/>
      <c r="EG381" s="568"/>
      <c r="EH381" s="568"/>
      <c r="EI381" s="568"/>
      <c r="EJ381" s="568"/>
      <c r="EK381" s="568"/>
      <c r="EL381" s="568"/>
      <c r="EM381" s="568"/>
      <c r="EN381" s="568"/>
      <c r="EO381" s="568"/>
      <c r="EP381" s="568"/>
      <c r="EQ381" s="568"/>
      <c r="ER381" s="568"/>
      <c r="ES381" s="568"/>
      <c r="ET381" s="568"/>
      <c r="EU381" s="568"/>
      <c r="EV381" s="568"/>
      <c r="EW381" s="568"/>
      <c r="EX381" s="568"/>
      <c r="EY381" s="568"/>
      <c r="EZ381" s="568"/>
      <c r="FA381" s="568"/>
      <c r="FB381" s="568"/>
      <c r="FC381" s="568"/>
      <c r="FD381" s="568"/>
      <c r="FE381" s="568"/>
      <c r="FF381" s="568"/>
      <c r="FG381" s="568"/>
      <c r="FH381" s="568"/>
      <c r="FI381" s="568"/>
      <c r="FJ381" s="568"/>
      <c r="FK381" s="568"/>
      <c r="FL381" s="568"/>
      <c r="FM381" s="568"/>
      <c r="FN381" s="568"/>
      <c r="FO381" s="568"/>
      <c r="FP381" s="568"/>
      <c r="FQ381" s="568"/>
      <c r="FR381" s="568"/>
      <c r="FS381" s="568"/>
      <c r="FT381" s="568"/>
      <c r="FU381" s="568"/>
      <c r="FV381" s="568"/>
      <c r="FW381" s="568"/>
      <c r="FX381" s="568"/>
      <c r="FY381" s="568"/>
      <c r="FZ381" s="568"/>
      <c r="GA381" s="568"/>
      <c r="GB381" s="568"/>
      <c r="GC381" s="568"/>
      <c r="GD381" s="568"/>
      <c r="GE381" s="568"/>
      <c r="GF381" s="568"/>
      <c r="GG381" s="568"/>
      <c r="GH381" s="568"/>
      <c r="GI381" s="568"/>
      <c r="GJ381" s="568"/>
      <c r="GK381" s="568"/>
      <c r="GL381" s="568"/>
      <c r="GM381" s="568"/>
      <c r="GN381" s="568"/>
      <c r="GO381" s="568"/>
      <c r="GP381" s="568"/>
      <c r="GQ381" s="568"/>
      <c r="GR381" s="568"/>
      <c r="GS381" s="568"/>
      <c r="GT381" s="568"/>
      <c r="GU381" s="568"/>
      <c r="GV381" s="568"/>
      <c r="GW381" s="568"/>
      <c r="GX381" s="568"/>
      <c r="GY381" s="568"/>
      <c r="GZ381" s="568"/>
      <c r="HA381" s="568"/>
      <c r="HB381" s="568"/>
      <c r="HC381" s="568"/>
      <c r="HD381" s="568"/>
      <c r="HE381" s="568"/>
      <c r="HF381" s="568"/>
      <c r="HG381" s="568"/>
      <c r="HH381" s="568"/>
      <c r="HI381" s="568"/>
      <c r="HJ381" s="568"/>
      <c r="HK381" s="568"/>
      <c r="HL381" s="568"/>
      <c r="HM381" s="568"/>
      <c r="HN381" s="568"/>
      <c r="HO381" s="568"/>
      <c r="HP381" s="568"/>
      <c r="HQ381" s="568"/>
      <c r="HR381" s="568"/>
      <c r="HS381" s="568"/>
      <c r="HT381" s="568"/>
      <c r="HU381" s="568"/>
    </row>
    <row r="382" spans="2:229" s="578" customFormat="1">
      <c r="B382" s="591"/>
      <c r="AL382" s="568"/>
      <c r="AM382" s="568"/>
      <c r="AN382" s="568"/>
      <c r="AO382" s="568"/>
      <c r="AP382" s="568"/>
      <c r="AQ382" s="568"/>
      <c r="AR382" s="568"/>
      <c r="AS382" s="568"/>
      <c r="AT382" s="568"/>
      <c r="AU382" s="568"/>
      <c r="AV382" s="568"/>
      <c r="AW382" s="568"/>
      <c r="AX382" s="568"/>
      <c r="AY382" s="568"/>
      <c r="AZ382" s="568"/>
      <c r="BA382" s="568"/>
      <c r="BB382" s="568"/>
      <c r="BC382" s="568"/>
      <c r="BD382" s="568"/>
      <c r="BE382" s="568"/>
      <c r="BF382" s="568"/>
      <c r="BG382" s="568"/>
      <c r="BH382" s="568"/>
      <c r="BI382" s="568"/>
      <c r="BJ382" s="568"/>
      <c r="BK382" s="568"/>
      <c r="BL382" s="568"/>
      <c r="BM382" s="568"/>
      <c r="BN382" s="568"/>
      <c r="BO382" s="568"/>
      <c r="BP382" s="568"/>
      <c r="BQ382" s="568"/>
      <c r="BR382" s="568"/>
      <c r="BS382" s="568"/>
      <c r="BT382" s="568"/>
      <c r="BU382" s="568"/>
      <c r="BV382" s="568"/>
      <c r="BW382" s="568"/>
      <c r="BX382" s="568"/>
      <c r="BY382" s="568"/>
      <c r="BZ382" s="568"/>
      <c r="CA382" s="568"/>
      <c r="CB382" s="568"/>
      <c r="CC382" s="568"/>
      <c r="CD382" s="568"/>
      <c r="CE382" s="568"/>
      <c r="CF382" s="568"/>
      <c r="CG382" s="568"/>
      <c r="CH382" s="568"/>
      <c r="CI382" s="568"/>
      <c r="CJ382" s="568"/>
      <c r="CK382" s="568"/>
      <c r="CL382" s="568"/>
      <c r="CM382" s="568"/>
      <c r="CN382" s="568"/>
      <c r="CO382" s="568"/>
      <c r="CP382" s="568"/>
      <c r="CQ382" s="568"/>
      <c r="CR382" s="568"/>
      <c r="CS382" s="568"/>
      <c r="CT382" s="568"/>
      <c r="CU382" s="568"/>
      <c r="CV382" s="568"/>
      <c r="CW382" s="568"/>
      <c r="CX382" s="568"/>
      <c r="CY382" s="568"/>
      <c r="CZ382" s="568"/>
      <c r="DA382" s="568"/>
      <c r="DB382" s="568"/>
      <c r="DC382" s="568"/>
      <c r="DD382" s="568"/>
      <c r="DE382" s="568"/>
      <c r="DF382" s="568"/>
      <c r="DG382" s="568"/>
      <c r="DH382" s="568"/>
      <c r="DI382" s="568"/>
      <c r="DJ382" s="568"/>
      <c r="DK382" s="568"/>
      <c r="DL382" s="568"/>
      <c r="DM382" s="568"/>
      <c r="DN382" s="568"/>
      <c r="DO382" s="568"/>
      <c r="DP382" s="568"/>
      <c r="DQ382" s="568"/>
      <c r="DR382" s="568"/>
      <c r="DS382" s="568"/>
      <c r="DT382" s="568"/>
      <c r="DU382" s="568"/>
      <c r="DV382" s="568"/>
      <c r="DW382" s="568"/>
      <c r="DX382" s="568"/>
      <c r="DY382" s="568"/>
      <c r="DZ382" s="568"/>
      <c r="EA382" s="568"/>
      <c r="EB382" s="568"/>
      <c r="EC382" s="568"/>
      <c r="ED382" s="568"/>
      <c r="EE382" s="568"/>
      <c r="EF382" s="568"/>
      <c r="EG382" s="568"/>
      <c r="EH382" s="568"/>
      <c r="EI382" s="568"/>
      <c r="EJ382" s="568"/>
      <c r="EK382" s="568"/>
      <c r="EL382" s="568"/>
      <c r="EM382" s="568"/>
      <c r="EN382" s="568"/>
      <c r="EO382" s="568"/>
      <c r="EP382" s="568"/>
      <c r="EQ382" s="568"/>
      <c r="ER382" s="568"/>
      <c r="ES382" s="568"/>
      <c r="ET382" s="568"/>
      <c r="EU382" s="568"/>
      <c r="EV382" s="568"/>
      <c r="EW382" s="568"/>
      <c r="EX382" s="568"/>
      <c r="EY382" s="568"/>
      <c r="EZ382" s="568"/>
      <c r="FA382" s="568"/>
      <c r="FB382" s="568"/>
      <c r="FC382" s="568"/>
      <c r="FD382" s="568"/>
      <c r="FE382" s="568"/>
      <c r="FF382" s="568"/>
      <c r="FG382" s="568"/>
      <c r="FH382" s="568"/>
      <c r="FI382" s="568"/>
      <c r="FJ382" s="568"/>
      <c r="FK382" s="568"/>
      <c r="FL382" s="568"/>
      <c r="FM382" s="568"/>
      <c r="FN382" s="568"/>
      <c r="FO382" s="568"/>
      <c r="FP382" s="568"/>
      <c r="FQ382" s="568"/>
      <c r="FR382" s="568"/>
      <c r="FS382" s="568"/>
      <c r="FT382" s="568"/>
      <c r="FU382" s="568"/>
      <c r="FV382" s="568"/>
      <c r="FW382" s="568"/>
      <c r="FX382" s="568"/>
      <c r="FY382" s="568"/>
      <c r="FZ382" s="568"/>
      <c r="GA382" s="568"/>
      <c r="GB382" s="568"/>
      <c r="GC382" s="568"/>
      <c r="GD382" s="568"/>
      <c r="GE382" s="568"/>
      <c r="GF382" s="568"/>
      <c r="GG382" s="568"/>
      <c r="GH382" s="568"/>
      <c r="GI382" s="568"/>
      <c r="GJ382" s="568"/>
      <c r="GK382" s="568"/>
      <c r="GL382" s="568"/>
      <c r="GM382" s="568"/>
      <c r="GN382" s="568"/>
      <c r="GO382" s="568"/>
      <c r="GP382" s="568"/>
      <c r="GQ382" s="568"/>
      <c r="GR382" s="568"/>
      <c r="GS382" s="568"/>
      <c r="GT382" s="568"/>
      <c r="GU382" s="568"/>
      <c r="GV382" s="568"/>
      <c r="GW382" s="568"/>
      <c r="GX382" s="568"/>
      <c r="GY382" s="568"/>
      <c r="GZ382" s="568"/>
      <c r="HA382" s="568"/>
      <c r="HB382" s="568"/>
      <c r="HC382" s="568"/>
      <c r="HD382" s="568"/>
      <c r="HE382" s="568"/>
      <c r="HF382" s="568"/>
      <c r="HG382" s="568"/>
      <c r="HH382" s="568"/>
      <c r="HI382" s="568"/>
      <c r="HJ382" s="568"/>
      <c r="HK382" s="568"/>
      <c r="HL382" s="568"/>
      <c r="HM382" s="568"/>
      <c r="HN382" s="568"/>
      <c r="HO382" s="568"/>
      <c r="HP382" s="568"/>
      <c r="HQ382" s="568"/>
      <c r="HR382" s="568"/>
      <c r="HS382" s="568"/>
      <c r="HT382" s="568"/>
      <c r="HU382" s="568"/>
    </row>
    <row r="383" spans="2:229" s="578" customFormat="1">
      <c r="B383" s="591"/>
      <c r="AL383" s="568"/>
      <c r="AM383" s="568"/>
      <c r="AN383" s="568"/>
      <c r="AO383" s="568"/>
      <c r="AP383" s="568"/>
      <c r="AQ383" s="568"/>
      <c r="AR383" s="568"/>
      <c r="AS383" s="568"/>
      <c r="AT383" s="568"/>
      <c r="AU383" s="568"/>
      <c r="AV383" s="568"/>
      <c r="AW383" s="568"/>
      <c r="AX383" s="568"/>
      <c r="AY383" s="568"/>
      <c r="AZ383" s="568"/>
      <c r="BA383" s="568"/>
      <c r="BB383" s="568"/>
      <c r="BC383" s="568"/>
      <c r="BD383" s="568"/>
      <c r="BE383" s="568"/>
      <c r="BF383" s="568"/>
      <c r="BG383" s="568"/>
      <c r="BH383" s="568"/>
      <c r="BI383" s="568"/>
      <c r="BJ383" s="568"/>
      <c r="BK383" s="568"/>
      <c r="BL383" s="568"/>
      <c r="BM383" s="568"/>
      <c r="BN383" s="568"/>
      <c r="BO383" s="568"/>
      <c r="BP383" s="568"/>
      <c r="BQ383" s="568"/>
      <c r="BR383" s="568"/>
      <c r="BS383" s="568"/>
      <c r="BT383" s="568"/>
      <c r="BU383" s="568"/>
      <c r="BV383" s="568"/>
      <c r="BW383" s="568"/>
      <c r="BX383" s="568"/>
      <c r="BY383" s="568"/>
      <c r="BZ383" s="568"/>
      <c r="CA383" s="568"/>
      <c r="CB383" s="568"/>
      <c r="CC383" s="568"/>
      <c r="CD383" s="568"/>
      <c r="CE383" s="568"/>
      <c r="CF383" s="568"/>
      <c r="CG383" s="568"/>
      <c r="CH383" s="568"/>
      <c r="CI383" s="568"/>
      <c r="CJ383" s="568"/>
      <c r="CK383" s="568"/>
      <c r="CL383" s="568"/>
      <c r="CM383" s="568"/>
      <c r="CN383" s="568"/>
      <c r="CO383" s="568"/>
      <c r="CP383" s="568"/>
      <c r="CQ383" s="568"/>
      <c r="CR383" s="568"/>
      <c r="CS383" s="568"/>
      <c r="CT383" s="568"/>
      <c r="CU383" s="568"/>
      <c r="CV383" s="568"/>
      <c r="CW383" s="568"/>
      <c r="CX383" s="568"/>
      <c r="CY383" s="568"/>
      <c r="CZ383" s="568"/>
      <c r="DA383" s="568"/>
      <c r="DB383" s="568"/>
      <c r="DC383" s="568"/>
      <c r="DD383" s="568"/>
      <c r="DE383" s="568"/>
      <c r="DF383" s="568"/>
      <c r="DG383" s="568"/>
      <c r="DH383" s="568"/>
      <c r="DI383" s="568"/>
      <c r="DJ383" s="568"/>
      <c r="DK383" s="568"/>
      <c r="DL383" s="568"/>
      <c r="DM383" s="568"/>
      <c r="DN383" s="568"/>
      <c r="DO383" s="568"/>
      <c r="DP383" s="568"/>
      <c r="DQ383" s="568"/>
      <c r="DR383" s="568"/>
      <c r="DS383" s="568"/>
      <c r="DT383" s="568"/>
      <c r="DU383" s="568"/>
      <c r="DV383" s="568"/>
      <c r="DW383" s="568"/>
      <c r="DX383" s="568"/>
      <c r="DY383" s="568"/>
      <c r="DZ383" s="568"/>
      <c r="EA383" s="568"/>
      <c r="EB383" s="568"/>
      <c r="EC383" s="568"/>
      <c r="ED383" s="568"/>
      <c r="EE383" s="568"/>
      <c r="EF383" s="568"/>
      <c r="EG383" s="568"/>
      <c r="EH383" s="568"/>
      <c r="EI383" s="568"/>
      <c r="EJ383" s="568"/>
      <c r="EK383" s="568"/>
      <c r="EL383" s="568"/>
      <c r="EM383" s="568"/>
      <c r="EN383" s="568"/>
      <c r="EO383" s="568"/>
      <c r="EP383" s="568"/>
      <c r="EQ383" s="568"/>
      <c r="ER383" s="568"/>
      <c r="ES383" s="568"/>
      <c r="ET383" s="568"/>
      <c r="EU383" s="568"/>
      <c r="EV383" s="568"/>
      <c r="EW383" s="568"/>
      <c r="EX383" s="568"/>
      <c r="EY383" s="568"/>
      <c r="EZ383" s="568"/>
      <c r="FA383" s="568"/>
      <c r="FB383" s="568"/>
      <c r="FC383" s="568"/>
      <c r="FD383" s="568"/>
      <c r="FE383" s="568"/>
      <c r="FF383" s="568"/>
      <c r="FG383" s="568"/>
      <c r="FH383" s="568"/>
      <c r="FI383" s="568"/>
      <c r="FJ383" s="568"/>
      <c r="FK383" s="568"/>
      <c r="FL383" s="568"/>
      <c r="FM383" s="568"/>
      <c r="FN383" s="568"/>
      <c r="FO383" s="568"/>
      <c r="FP383" s="568"/>
      <c r="FQ383" s="568"/>
      <c r="FR383" s="568"/>
      <c r="FS383" s="568"/>
      <c r="FT383" s="568"/>
      <c r="FU383" s="568"/>
      <c r="FV383" s="568"/>
      <c r="FW383" s="568"/>
      <c r="FX383" s="568"/>
      <c r="FY383" s="568"/>
      <c r="FZ383" s="568"/>
      <c r="GA383" s="568"/>
      <c r="GB383" s="568"/>
      <c r="GC383" s="568"/>
      <c r="GD383" s="568"/>
      <c r="GE383" s="568"/>
      <c r="GF383" s="568"/>
      <c r="GG383" s="568"/>
      <c r="GH383" s="568"/>
      <c r="GI383" s="568"/>
      <c r="GJ383" s="568"/>
      <c r="GK383" s="568"/>
      <c r="GL383" s="568"/>
      <c r="GM383" s="568"/>
      <c r="GN383" s="568"/>
      <c r="GO383" s="568"/>
      <c r="GP383" s="568"/>
      <c r="GQ383" s="568"/>
      <c r="GR383" s="568"/>
      <c r="GS383" s="568"/>
      <c r="GT383" s="568"/>
      <c r="GU383" s="568"/>
      <c r="GV383" s="568"/>
      <c r="GW383" s="568"/>
      <c r="GX383" s="568"/>
      <c r="GY383" s="568"/>
      <c r="GZ383" s="568"/>
      <c r="HA383" s="568"/>
      <c r="HB383" s="568"/>
      <c r="HC383" s="568"/>
      <c r="HD383" s="568"/>
      <c r="HE383" s="568"/>
      <c r="HF383" s="568"/>
      <c r="HG383" s="568"/>
      <c r="HH383" s="568"/>
      <c r="HI383" s="568"/>
      <c r="HJ383" s="568"/>
      <c r="HK383" s="568"/>
      <c r="HL383" s="568"/>
      <c r="HM383" s="568"/>
      <c r="HN383" s="568"/>
      <c r="HO383" s="568"/>
      <c r="HP383" s="568"/>
      <c r="HQ383" s="568"/>
      <c r="HR383" s="568"/>
      <c r="HS383" s="568"/>
      <c r="HT383" s="568"/>
      <c r="HU383" s="568"/>
    </row>
    <row r="384" spans="2:229" s="578" customFormat="1">
      <c r="B384" s="591"/>
      <c r="AL384" s="568"/>
      <c r="AM384" s="568"/>
      <c r="AN384" s="568"/>
      <c r="AO384" s="568"/>
      <c r="AP384" s="568"/>
      <c r="AQ384" s="568"/>
      <c r="AR384" s="568"/>
      <c r="AS384" s="568"/>
      <c r="AT384" s="568"/>
      <c r="AU384" s="568"/>
      <c r="AV384" s="568"/>
      <c r="AW384" s="568"/>
      <c r="AX384" s="568"/>
      <c r="AY384" s="568"/>
      <c r="AZ384" s="568"/>
      <c r="BA384" s="568"/>
      <c r="BB384" s="568"/>
      <c r="BC384" s="568"/>
      <c r="BD384" s="568"/>
      <c r="BE384" s="568"/>
      <c r="BF384" s="568"/>
      <c r="BG384" s="568"/>
      <c r="BH384" s="568"/>
      <c r="BI384" s="568"/>
      <c r="BJ384" s="568"/>
      <c r="BK384" s="568"/>
      <c r="BL384" s="568"/>
      <c r="BM384" s="568"/>
      <c r="BN384" s="568"/>
      <c r="BO384" s="568"/>
      <c r="BP384" s="568"/>
      <c r="BQ384" s="568"/>
      <c r="BR384" s="568"/>
      <c r="BS384" s="568"/>
      <c r="BT384" s="568"/>
      <c r="BU384" s="568"/>
      <c r="BV384" s="568"/>
      <c r="BW384" s="568"/>
      <c r="BX384" s="568"/>
      <c r="BY384" s="568"/>
      <c r="BZ384" s="568"/>
      <c r="CA384" s="568"/>
      <c r="CB384" s="568"/>
      <c r="CC384" s="568"/>
      <c r="CD384" s="568"/>
      <c r="CE384" s="568"/>
      <c r="CF384" s="568"/>
      <c r="CG384" s="568"/>
      <c r="CH384" s="568"/>
      <c r="CI384" s="568"/>
      <c r="CJ384" s="568"/>
      <c r="CK384" s="568"/>
      <c r="CL384" s="568"/>
      <c r="CM384" s="568"/>
      <c r="CN384" s="568"/>
      <c r="CO384" s="568"/>
      <c r="CP384" s="568"/>
      <c r="CQ384" s="568"/>
      <c r="CR384" s="568"/>
      <c r="CS384" s="568"/>
      <c r="CT384" s="568"/>
      <c r="CU384" s="568"/>
      <c r="CV384" s="568"/>
      <c r="CW384" s="568"/>
      <c r="CX384" s="568"/>
      <c r="CY384" s="568"/>
      <c r="CZ384" s="568"/>
      <c r="DA384" s="568"/>
      <c r="DB384" s="568"/>
      <c r="DC384" s="568"/>
      <c r="DD384" s="568"/>
      <c r="DE384" s="568"/>
      <c r="DF384" s="568"/>
      <c r="DG384" s="568"/>
      <c r="DH384" s="568"/>
      <c r="DI384" s="568"/>
      <c r="DJ384" s="568"/>
      <c r="DK384" s="568"/>
      <c r="DL384" s="568"/>
      <c r="DM384" s="568"/>
      <c r="DN384" s="568"/>
      <c r="DO384" s="568"/>
      <c r="DP384" s="568"/>
      <c r="DQ384" s="568"/>
      <c r="DR384" s="568"/>
      <c r="DS384" s="568"/>
      <c r="DT384" s="568"/>
      <c r="DU384" s="568"/>
      <c r="DV384" s="568"/>
      <c r="DW384" s="568"/>
      <c r="DX384" s="568"/>
      <c r="DY384" s="568"/>
      <c r="DZ384" s="568"/>
      <c r="EA384" s="568"/>
      <c r="EB384" s="568"/>
      <c r="EC384" s="568"/>
      <c r="ED384" s="568"/>
      <c r="EE384" s="568"/>
      <c r="EF384" s="568"/>
      <c r="EG384" s="568"/>
      <c r="EH384" s="568"/>
      <c r="EI384" s="568"/>
      <c r="EJ384" s="568"/>
      <c r="EK384" s="568"/>
      <c r="EL384" s="568"/>
      <c r="EM384" s="568"/>
      <c r="EN384" s="568"/>
      <c r="EO384" s="568"/>
      <c r="EP384" s="568"/>
      <c r="EQ384" s="568"/>
      <c r="ER384" s="568"/>
      <c r="ES384" s="568"/>
      <c r="ET384" s="568"/>
      <c r="EU384" s="568"/>
      <c r="EV384" s="568"/>
      <c r="EW384" s="568"/>
      <c r="EX384" s="568"/>
      <c r="EY384" s="568"/>
      <c r="EZ384" s="568"/>
      <c r="FA384" s="568"/>
      <c r="FB384" s="568"/>
      <c r="FC384" s="568"/>
      <c r="FD384" s="568"/>
      <c r="FE384" s="568"/>
      <c r="FF384" s="568"/>
      <c r="FG384" s="568"/>
      <c r="FH384" s="568"/>
      <c r="FI384" s="568"/>
      <c r="FJ384" s="568"/>
      <c r="FK384" s="568"/>
      <c r="FL384" s="568"/>
      <c r="FM384" s="568"/>
      <c r="FN384" s="568"/>
      <c r="FO384" s="568"/>
      <c r="FP384" s="568"/>
      <c r="FQ384" s="568"/>
      <c r="FR384" s="568"/>
      <c r="FS384" s="568"/>
      <c r="FT384" s="568"/>
      <c r="FU384" s="568"/>
      <c r="FV384" s="568"/>
      <c r="FW384" s="568"/>
      <c r="FX384" s="568"/>
      <c r="FY384" s="568"/>
      <c r="FZ384" s="568"/>
      <c r="GA384" s="568"/>
      <c r="GB384" s="568"/>
      <c r="GC384" s="568"/>
      <c r="GD384" s="568"/>
      <c r="GE384" s="568"/>
      <c r="GF384" s="568"/>
      <c r="GG384" s="568"/>
      <c r="GH384" s="568"/>
      <c r="GI384" s="568"/>
      <c r="GJ384" s="568"/>
      <c r="GK384" s="568"/>
      <c r="GL384" s="568"/>
      <c r="GM384" s="568"/>
      <c r="GN384" s="568"/>
      <c r="GO384" s="568"/>
      <c r="GP384" s="568"/>
      <c r="GQ384" s="568"/>
      <c r="GR384" s="568"/>
      <c r="GS384" s="568"/>
      <c r="GT384" s="568"/>
      <c r="GU384" s="568"/>
      <c r="GV384" s="568"/>
      <c r="GW384" s="568"/>
      <c r="GX384" s="568"/>
      <c r="GY384" s="568"/>
      <c r="GZ384" s="568"/>
      <c r="HA384" s="568"/>
      <c r="HB384" s="568"/>
      <c r="HC384" s="568"/>
      <c r="HD384" s="568"/>
      <c r="HE384" s="568"/>
      <c r="HF384" s="568"/>
      <c r="HG384" s="568"/>
      <c r="HH384" s="568"/>
      <c r="HI384" s="568"/>
      <c r="HJ384" s="568"/>
      <c r="HK384" s="568"/>
      <c r="HL384" s="568"/>
      <c r="HM384" s="568"/>
      <c r="HN384" s="568"/>
      <c r="HO384" s="568"/>
      <c r="HP384" s="568"/>
      <c r="HQ384" s="568"/>
      <c r="HR384" s="568"/>
      <c r="HS384" s="568"/>
      <c r="HT384" s="568"/>
      <c r="HU384" s="568"/>
    </row>
    <row r="385" spans="2:229" s="578" customFormat="1">
      <c r="B385" s="591"/>
      <c r="AL385" s="568"/>
      <c r="AM385" s="568"/>
      <c r="AN385" s="568"/>
      <c r="AO385" s="568"/>
      <c r="AP385" s="568"/>
      <c r="AQ385" s="568"/>
      <c r="AR385" s="568"/>
      <c r="AS385" s="568"/>
      <c r="AT385" s="568"/>
      <c r="AU385" s="568"/>
      <c r="AV385" s="568"/>
      <c r="AW385" s="568"/>
      <c r="AX385" s="568"/>
      <c r="AY385" s="568"/>
      <c r="AZ385" s="568"/>
      <c r="BA385" s="568"/>
      <c r="BB385" s="568"/>
      <c r="BC385" s="568"/>
      <c r="BD385" s="568"/>
      <c r="BE385" s="568"/>
      <c r="BF385" s="568"/>
      <c r="BG385" s="568"/>
      <c r="BH385" s="568"/>
      <c r="BI385" s="568"/>
      <c r="BJ385" s="568"/>
      <c r="BK385" s="568"/>
      <c r="BL385" s="568"/>
      <c r="BM385" s="568"/>
      <c r="BN385" s="568"/>
      <c r="BO385" s="568"/>
      <c r="BP385" s="568"/>
      <c r="BQ385" s="568"/>
      <c r="BR385" s="568"/>
      <c r="BS385" s="568"/>
      <c r="BT385" s="568"/>
      <c r="BU385" s="568"/>
      <c r="BV385" s="568"/>
      <c r="BW385" s="568"/>
      <c r="BX385" s="568"/>
      <c r="BY385" s="568"/>
      <c r="BZ385" s="568"/>
      <c r="CA385" s="568"/>
      <c r="CB385" s="568"/>
      <c r="CC385" s="568"/>
      <c r="CD385" s="568"/>
      <c r="CE385" s="568"/>
      <c r="CF385" s="568"/>
      <c r="CG385" s="568"/>
      <c r="CH385" s="568"/>
      <c r="CI385" s="568"/>
      <c r="CJ385" s="568"/>
      <c r="CK385" s="568"/>
      <c r="CL385" s="568"/>
      <c r="CM385" s="568"/>
      <c r="CN385" s="568"/>
      <c r="CO385" s="568"/>
      <c r="CP385" s="568"/>
      <c r="CQ385" s="568"/>
      <c r="CR385" s="568"/>
      <c r="CS385" s="568"/>
      <c r="CT385" s="568"/>
      <c r="CU385" s="568"/>
      <c r="CV385" s="568"/>
      <c r="CW385" s="568"/>
      <c r="CX385" s="568"/>
      <c r="CY385" s="568"/>
      <c r="CZ385" s="568"/>
      <c r="DA385" s="568"/>
      <c r="DB385" s="568"/>
      <c r="DC385" s="568"/>
      <c r="DD385" s="568"/>
      <c r="DE385" s="568"/>
      <c r="DF385" s="568"/>
      <c r="DG385" s="568"/>
      <c r="DH385" s="568"/>
      <c r="DI385" s="568"/>
      <c r="DJ385" s="568"/>
      <c r="DK385" s="568"/>
      <c r="DL385" s="568"/>
      <c r="DM385" s="568"/>
      <c r="DN385" s="568"/>
      <c r="DO385" s="568"/>
      <c r="DP385" s="568"/>
      <c r="DQ385" s="568"/>
      <c r="DR385" s="568"/>
      <c r="DS385" s="568"/>
      <c r="DT385" s="568"/>
      <c r="DU385" s="568"/>
      <c r="DV385" s="568"/>
      <c r="DW385" s="568"/>
      <c r="DX385" s="568"/>
      <c r="DY385" s="568"/>
      <c r="DZ385" s="568"/>
      <c r="EA385" s="568"/>
      <c r="EB385" s="568"/>
      <c r="EC385" s="568"/>
      <c r="ED385" s="568"/>
      <c r="EE385" s="568"/>
      <c r="EF385" s="568"/>
      <c r="EG385" s="568"/>
      <c r="EH385" s="568"/>
      <c r="EI385" s="568"/>
      <c r="EJ385" s="568"/>
      <c r="EK385" s="568"/>
      <c r="EL385" s="568"/>
      <c r="EM385" s="568"/>
      <c r="EN385" s="568"/>
      <c r="EO385" s="568"/>
      <c r="EP385" s="568"/>
      <c r="EQ385" s="568"/>
      <c r="ER385" s="568"/>
      <c r="ES385" s="568"/>
      <c r="ET385" s="568"/>
      <c r="EU385" s="568"/>
      <c r="EV385" s="568"/>
      <c r="EW385" s="568"/>
      <c r="EX385" s="568"/>
      <c r="EY385" s="568"/>
      <c r="EZ385" s="568"/>
      <c r="FA385" s="568"/>
      <c r="FB385" s="568"/>
      <c r="FC385" s="568"/>
      <c r="FD385" s="568"/>
      <c r="FE385" s="568"/>
      <c r="FF385" s="568"/>
      <c r="FG385" s="568"/>
      <c r="FH385" s="568"/>
      <c r="FI385" s="568"/>
      <c r="FJ385" s="568"/>
      <c r="FK385" s="568"/>
      <c r="FL385" s="568"/>
      <c r="FM385" s="568"/>
      <c r="FN385" s="568"/>
      <c r="FO385" s="568"/>
      <c r="FP385" s="568"/>
      <c r="FQ385" s="568"/>
      <c r="FR385" s="568"/>
      <c r="FS385" s="568"/>
      <c r="FT385" s="568"/>
      <c r="FU385" s="568"/>
      <c r="FV385" s="568"/>
      <c r="FW385" s="568"/>
      <c r="FX385" s="568"/>
      <c r="FY385" s="568"/>
      <c r="FZ385" s="568"/>
      <c r="GA385" s="568"/>
      <c r="GB385" s="568"/>
      <c r="GC385" s="568"/>
      <c r="GD385" s="568"/>
      <c r="GE385" s="568"/>
      <c r="GF385" s="568"/>
      <c r="GG385" s="568"/>
      <c r="GH385" s="568"/>
      <c r="GI385" s="568"/>
      <c r="GJ385" s="568"/>
      <c r="GK385" s="568"/>
      <c r="GL385" s="568"/>
      <c r="GM385" s="568"/>
      <c r="GN385" s="568"/>
      <c r="GO385" s="568"/>
      <c r="GP385" s="568"/>
      <c r="GQ385" s="568"/>
      <c r="GR385" s="568"/>
      <c r="GS385" s="568"/>
      <c r="GT385" s="568"/>
      <c r="GU385" s="568"/>
      <c r="GV385" s="568"/>
      <c r="GW385" s="568"/>
      <c r="GX385" s="568"/>
      <c r="GY385" s="568"/>
      <c r="GZ385" s="568"/>
      <c r="HA385" s="568"/>
      <c r="HB385" s="568"/>
      <c r="HC385" s="568"/>
      <c r="HD385" s="568"/>
      <c r="HE385" s="568"/>
      <c r="HF385" s="568"/>
      <c r="HG385" s="568"/>
      <c r="HH385" s="568"/>
      <c r="HI385" s="568"/>
      <c r="HJ385" s="568"/>
      <c r="HK385" s="568"/>
      <c r="HL385" s="568"/>
      <c r="HM385" s="568"/>
      <c r="HN385" s="568"/>
      <c r="HO385" s="568"/>
      <c r="HP385" s="568"/>
      <c r="HQ385" s="568"/>
      <c r="HR385" s="568"/>
      <c r="HS385" s="568"/>
      <c r="HT385" s="568"/>
      <c r="HU385" s="568"/>
    </row>
    <row r="386" spans="2:229" s="578" customFormat="1">
      <c r="B386" s="591"/>
      <c r="AL386" s="568"/>
      <c r="AM386" s="568"/>
      <c r="AN386" s="568"/>
      <c r="AO386" s="568"/>
      <c r="AP386" s="568"/>
      <c r="AQ386" s="568"/>
      <c r="AR386" s="568"/>
      <c r="AS386" s="568"/>
      <c r="AT386" s="568"/>
      <c r="AU386" s="568"/>
      <c r="AV386" s="568"/>
      <c r="AW386" s="568"/>
      <c r="AX386" s="568"/>
      <c r="AY386" s="568"/>
      <c r="AZ386" s="568"/>
      <c r="BA386" s="568"/>
      <c r="BB386" s="568"/>
      <c r="BC386" s="568"/>
      <c r="BD386" s="568"/>
      <c r="BE386" s="568"/>
      <c r="BF386" s="568"/>
      <c r="BG386" s="568"/>
      <c r="BH386" s="568"/>
      <c r="BI386" s="568"/>
      <c r="BJ386" s="568"/>
      <c r="BK386" s="568"/>
      <c r="BL386" s="568"/>
      <c r="BM386" s="568"/>
      <c r="BN386" s="568"/>
      <c r="BO386" s="568"/>
      <c r="BP386" s="568"/>
      <c r="BQ386" s="568"/>
      <c r="BR386" s="568"/>
      <c r="BS386" s="568"/>
      <c r="BT386" s="568"/>
      <c r="BU386" s="568"/>
      <c r="BV386" s="568"/>
      <c r="BW386" s="568"/>
      <c r="BX386" s="568"/>
      <c r="BY386" s="568"/>
      <c r="BZ386" s="568"/>
      <c r="CA386" s="568"/>
      <c r="CB386" s="568"/>
      <c r="CC386" s="568"/>
      <c r="CD386" s="568"/>
      <c r="CE386" s="568"/>
      <c r="CF386" s="568"/>
      <c r="CG386" s="568"/>
      <c r="CH386" s="568"/>
      <c r="CI386" s="568"/>
      <c r="CJ386" s="568"/>
      <c r="CK386" s="568"/>
      <c r="CL386" s="568"/>
      <c r="CM386" s="568"/>
      <c r="CN386" s="568"/>
      <c r="CO386" s="568"/>
      <c r="CP386" s="568"/>
      <c r="CQ386" s="568"/>
      <c r="CR386" s="568"/>
      <c r="CS386" s="568"/>
      <c r="CT386" s="568"/>
      <c r="CU386" s="568"/>
      <c r="CV386" s="568"/>
      <c r="CW386" s="568"/>
      <c r="CX386" s="568"/>
      <c r="CY386" s="568"/>
      <c r="CZ386" s="568"/>
      <c r="DA386" s="568"/>
      <c r="DB386" s="568"/>
      <c r="DC386" s="568"/>
      <c r="DD386" s="568"/>
      <c r="DE386" s="568"/>
      <c r="DF386" s="568"/>
      <c r="DG386" s="568"/>
      <c r="DH386" s="568"/>
      <c r="DI386" s="568"/>
      <c r="DJ386" s="568"/>
      <c r="DK386" s="568"/>
      <c r="DL386" s="568"/>
      <c r="DM386" s="568"/>
      <c r="DN386" s="568"/>
      <c r="DO386" s="568"/>
      <c r="DP386" s="568"/>
      <c r="DQ386" s="568"/>
      <c r="DR386" s="568"/>
      <c r="DS386" s="568"/>
      <c r="DT386" s="568"/>
      <c r="DU386" s="568"/>
      <c r="DV386" s="568"/>
      <c r="DW386" s="568"/>
      <c r="DX386" s="568"/>
      <c r="DY386" s="568"/>
      <c r="DZ386" s="568"/>
      <c r="EA386" s="568"/>
      <c r="EB386" s="568"/>
      <c r="EC386" s="568"/>
      <c r="ED386" s="568"/>
      <c r="EE386" s="568"/>
      <c r="EF386" s="568"/>
      <c r="EG386" s="568"/>
      <c r="EH386" s="568"/>
      <c r="EI386" s="568"/>
      <c r="EJ386" s="568"/>
      <c r="EK386" s="568"/>
      <c r="EL386" s="568"/>
      <c r="EM386" s="568"/>
      <c r="EN386" s="568"/>
      <c r="EO386" s="568"/>
      <c r="EP386" s="568"/>
      <c r="EQ386" s="568"/>
      <c r="ER386" s="568"/>
      <c r="ES386" s="568"/>
      <c r="ET386" s="568"/>
      <c r="EU386" s="568"/>
      <c r="EV386" s="568"/>
      <c r="EW386" s="568"/>
      <c r="EX386" s="568"/>
      <c r="EY386" s="568"/>
      <c r="EZ386" s="568"/>
      <c r="FA386" s="568"/>
      <c r="FB386" s="568"/>
      <c r="FC386" s="568"/>
      <c r="FD386" s="568"/>
      <c r="FE386" s="568"/>
      <c r="FF386" s="568"/>
      <c r="FG386" s="568"/>
      <c r="FH386" s="568"/>
      <c r="FI386" s="568"/>
      <c r="FJ386" s="568"/>
      <c r="FK386" s="568"/>
      <c r="FL386" s="568"/>
      <c r="FM386" s="568"/>
      <c r="FN386" s="568"/>
      <c r="FO386" s="568"/>
      <c r="FP386" s="568"/>
      <c r="FQ386" s="568"/>
      <c r="FR386" s="568"/>
      <c r="FS386" s="568"/>
      <c r="FT386" s="568"/>
      <c r="FU386" s="568"/>
      <c r="FV386" s="568"/>
      <c r="FW386" s="568"/>
      <c r="FX386" s="568"/>
      <c r="FY386" s="568"/>
      <c r="FZ386" s="568"/>
      <c r="GA386" s="568"/>
      <c r="GB386" s="568"/>
      <c r="GC386" s="568"/>
      <c r="GD386" s="568"/>
      <c r="GE386" s="568"/>
      <c r="GF386" s="568"/>
      <c r="GG386" s="568"/>
      <c r="GH386" s="568"/>
      <c r="GI386" s="568"/>
      <c r="GJ386" s="568"/>
      <c r="GK386" s="568"/>
      <c r="GL386" s="568"/>
      <c r="GM386" s="568"/>
      <c r="GN386" s="568"/>
      <c r="GO386" s="568"/>
      <c r="GP386" s="568"/>
      <c r="GQ386" s="568"/>
      <c r="GR386" s="568"/>
      <c r="GS386" s="568"/>
      <c r="GT386" s="568"/>
      <c r="GU386" s="568"/>
      <c r="GV386" s="568"/>
      <c r="GW386" s="568"/>
      <c r="GX386" s="568"/>
      <c r="GY386" s="568"/>
      <c r="GZ386" s="568"/>
      <c r="HA386" s="568"/>
      <c r="HB386" s="568"/>
      <c r="HC386" s="568"/>
      <c r="HD386" s="568"/>
      <c r="HE386" s="568"/>
      <c r="HF386" s="568"/>
      <c r="HG386" s="568"/>
      <c r="HH386" s="568"/>
      <c r="HI386" s="568"/>
      <c r="HJ386" s="568"/>
      <c r="HK386" s="568"/>
      <c r="HL386" s="568"/>
      <c r="HM386" s="568"/>
      <c r="HN386" s="568"/>
      <c r="HO386" s="568"/>
      <c r="HP386" s="568"/>
      <c r="HQ386" s="568"/>
      <c r="HR386" s="568"/>
      <c r="HS386" s="568"/>
      <c r="HT386" s="568"/>
      <c r="HU386" s="568"/>
    </row>
    <row r="387" spans="2:229" s="578" customFormat="1">
      <c r="B387" s="591"/>
      <c r="AL387" s="568"/>
      <c r="AM387" s="568"/>
      <c r="AN387" s="568"/>
      <c r="AO387" s="568"/>
      <c r="AP387" s="568"/>
      <c r="AQ387" s="568"/>
      <c r="AR387" s="568"/>
      <c r="AS387" s="568"/>
      <c r="AT387" s="568"/>
      <c r="AU387" s="568"/>
      <c r="AV387" s="568"/>
      <c r="AW387" s="568"/>
      <c r="AX387" s="568"/>
      <c r="AY387" s="568"/>
      <c r="AZ387" s="568"/>
      <c r="BA387" s="568"/>
      <c r="BB387" s="568"/>
      <c r="BC387" s="568"/>
      <c r="BD387" s="568"/>
      <c r="BE387" s="568"/>
      <c r="BF387" s="568"/>
      <c r="BG387" s="568"/>
      <c r="BH387" s="568"/>
      <c r="BI387" s="568"/>
      <c r="BJ387" s="568"/>
      <c r="BK387" s="568"/>
      <c r="BL387" s="568"/>
      <c r="BM387" s="568"/>
      <c r="BN387" s="568"/>
      <c r="BO387" s="568"/>
      <c r="BP387" s="568"/>
      <c r="BQ387" s="568"/>
      <c r="BR387" s="568"/>
      <c r="BS387" s="568"/>
      <c r="BT387" s="568"/>
      <c r="BU387" s="568"/>
      <c r="BV387" s="568"/>
      <c r="BW387" s="568"/>
      <c r="BX387" s="568"/>
      <c r="BY387" s="568"/>
      <c r="BZ387" s="568"/>
      <c r="CA387" s="568"/>
      <c r="CB387" s="568"/>
      <c r="CC387" s="568"/>
      <c r="CD387" s="568"/>
      <c r="CE387" s="568"/>
      <c r="CF387" s="568"/>
      <c r="CG387" s="568"/>
      <c r="CH387" s="568"/>
      <c r="CI387" s="568"/>
      <c r="CJ387" s="568"/>
      <c r="CK387" s="568"/>
      <c r="CL387" s="568"/>
      <c r="CM387" s="568"/>
      <c r="CN387" s="568"/>
      <c r="CO387" s="568"/>
      <c r="CP387" s="568"/>
      <c r="CQ387" s="568"/>
      <c r="CR387" s="568"/>
      <c r="CS387" s="568"/>
      <c r="CT387" s="568"/>
      <c r="CU387" s="568"/>
      <c r="CV387" s="568"/>
      <c r="CW387" s="568"/>
      <c r="CX387" s="568"/>
      <c r="CY387" s="568"/>
      <c r="CZ387" s="568"/>
      <c r="DA387" s="568"/>
      <c r="DB387" s="568"/>
      <c r="DC387" s="568"/>
      <c r="DD387" s="568"/>
      <c r="DE387" s="568"/>
      <c r="DF387" s="568"/>
      <c r="DG387" s="568"/>
      <c r="DH387" s="568"/>
      <c r="DI387" s="568"/>
      <c r="DJ387" s="568"/>
      <c r="DK387" s="568"/>
      <c r="DL387" s="568"/>
      <c r="DM387" s="568"/>
      <c r="DN387" s="568"/>
      <c r="DO387" s="568"/>
      <c r="DP387" s="568"/>
      <c r="DQ387" s="568"/>
      <c r="DR387" s="568"/>
      <c r="DS387" s="568"/>
      <c r="DT387" s="568"/>
      <c r="DU387" s="568"/>
      <c r="DV387" s="568"/>
      <c r="DW387" s="568"/>
      <c r="DX387" s="568"/>
      <c r="DY387" s="568"/>
      <c r="DZ387" s="568"/>
      <c r="EA387" s="568"/>
      <c r="EB387" s="568"/>
      <c r="EC387" s="568"/>
      <c r="ED387" s="568"/>
      <c r="EE387" s="568"/>
      <c r="EF387" s="568"/>
      <c r="EG387" s="568"/>
      <c r="EH387" s="568"/>
      <c r="EI387" s="568"/>
      <c r="EJ387" s="568"/>
      <c r="EK387" s="568"/>
      <c r="EL387" s="568"/>
      <c r="EM387" s="568"/>
      <c r="EN387" s="568"/>
      <c r="EO387" s="568"/>
      <c r="EP387" s="568"/>
      <c r="EQ387" s="568"/>
      <c r="ER387" s="568"/>
      <c r="ES387" s="568"/>
      <c r="ET387" s="568"/>
      <c r="EU387" s="568"/>
      <c r="EV387" s="568"/>
      <c r="EW387" s="568"/>
      <c r="EX387" s="568"/>
      <c r="EY387" s="568"/>
      <c r="EZ387" s="568"/>
      <c r="FA387" s="568"/>
      <c r="FB387" s="568"/>
      <c r="FC387" s="568"/>
      <c r="FD387" s="568"/>
      <c r="FE387" s="568"/>
      <c r="FF387" s="568"/>
      <c r="FG387" s="568"/>
      <c r="FH387" s="568"/>
      <c r="FI387" s="568"/>
      <c r="FJ387" s="568"/>
      <c r="FK387" s="568"/>
      <c r="FL387" s="568"/>
      <c r="FM387" s="568"/>
      <c r="FN387" s="568"/>
      <c r="FO387" s="568"/>
      <c r="FP387" s="568"/>
      <c r="FQ387" s="568"/>
      <c r="FR387" s="568"/>
      <c r="FS387" s="568"/>
      <c r="FT387" s="568"/>
      <c r="FU387" s="568"/>
      <c r="FV387" s="568"/>
      <c r="FW387" s="568"/>
      <c r="FX387" s="568"/>
      <c r="FY387" s="568"/>
      <c r="FZ387" s="568"/>
      <c r="GA387" s="568"/>
      <c r="GB387" s="568"/>
      <c r="GC387" s="568"/>
      <c r="GD387" s="568"/>
      <c r="GE387" s="568"/>
      <c r="GF387" s="568"/>
      <c r="GG387" s="568"/>
      <c r="GH387" s="568"/>
      <c r="GI387" s="568"/>
      <c r="GJ387" s="568"/>
      <c r="GK387" s="568"/>
      <c r="GL387" s="568"/>
      <c r="GM387" s="568"/>
      <c r="GN387" s="568"/>
      <c r="GO387" s="568"/>
      <c r="GP387" s="568"/>
      <c r="GQ387" s="568"/>
      <c r="GR387" s="568"/>
      <c r="GS387" s="568"/>
      <c r="GT387" s="568"/>
      <c r="GU387" s="568"/>
      <c r="GV387" s="568"/>
      <c r="GW387" s="568"/>
      <c r="GX387" s="568"/>
      <c r="GY387" s="568"/>
      <c r="GZ387" s="568"/>
      <c r="HA387" s="568"/>
      <c r="HB387" s="568"/>
      <c r="HC387" s="568"/>
      <c r="HD387" s="568"/>
      <c r="HE387" s="568"/>
      <c r="HF387" s="568"/>
      <c r="HG387" s="568"/>
      <c r="HH387" s="568"/>
      <c r="HI387" s="568"/>
      <c r="HJ387" s="568"/>
      <c r="HK387" s="568"/>
      <c r="HL387" s="568"/>
      <c r="HM387" s="568"/>
      <c r="HN387" s="568"/>
      <c r="HO387" s="568"/>
      <c r="HP387" s="568"/>
      <c r="HQ387" s="568"/>
      <c r="HR387" s="568"/>
      <c r="HS387" s="568"/>
      <c r="HT387" s="568"/>
      <c r="HU387" s="568"/>
    </row>
    <row r="388" spans="2:229" s="578" customFormat="1">
      <c r="B388" s="591"/>
      <c r="AL388" s="568"/>
      <c r="AM388" s="568"/>
      <c r="AN388" s="568"/>
      <c r="AO388" s="568"/>
      <c r="AP388" s="568"/>
      <c r="AQ388" s="568"/>
      <c r="AR388" s="568"/>
      <c r="AS388" s="568"/>
      <c r="AT388" s="568"/>
      <c r="AU388" s="568"/>
      <c r="AV388" s="568"/>
      <c r="AW388" s="568"/>
      <c r="AX388" s="568"/>
      <c r="AY388" s="568"/>
      <c r="AZ388" s="568"/>
      <c r="BA388" s="568"/>
      <c r="BB388" s="568"/>
      <c r="BC388" s="568"/>
      <c r="BD388" s="568"/>
      <c r="BE388" s="568"/>
      <c r="BF388" s="568"/>
      <c r="BG388" s="568"/>
      <c r="BH388" s="568"/>
      <c r="BI388" s="568"/>
      <c r="BJ388" s="568"/>
      <c r="BK388" s="568"/>
      <c r="BL388" s="568"/>
      <c r="BM388" s="568"/>
      <c r="BN388" s="568"/>
      <c r="BO388" s="568"/>
      <c r="BP388" s="568"/>
      <c r="BQ388" s="568"/>
      <c r="BR388" s="568"/>
      <c r="BS388" s="568"/>
      <c r="BT388" s="568"/>
      <c r="BU388" s="568"/>
      <c r="BV388" s="568"/>
      <c r="BW388" s="568"/>
      <c r="BX388" s="568"/>
      <c r="BY388" s="568"/>
      <c r="BZ388" s="568"/>
      <c r="CA388" s="568"/>
      <c r="CB388" s="568"/>
      <c r="CC388" s="568"/>
      <c r="CD388" s="568"/>
      <c r="CE388" s="568"/>
      <c r="CF388" s="568"/>
      <c r="CG388" s="568"/>
      <c r="CH388" s="568"/>
      <c r="CI388" s="568"/>
      <c r="CJ388" s="568"/>
      <c r="CK388" s="568"/>
      <c r="CL388" s="568"/>
      <c r="CM388" s="568"/>
      <c r="CN388" s="568"/>
      <c r="CO388" s="568"/>
      <c r="CP388" s="568"/>
      <c r="CQ388" s="568"/>
      <c r="CR388" s="568"/>
      <c r="CS388" s="568"/>
      <c r="CT388" s="568"/>
      <c r="CU388" s="568"/>
      <c r="CV388" s="568"/>
      <c r="CW388" s="568"/>
      <c r="CX388" s="568"/>
      <c r="CY388" s="568"/>
      <c r="CZ388" s="568"/>
      <c r="DA388" s="568"/>
      <c r="DB388" s="568"/>
      <c r="DC388" s="568"/>
      <c r="DD388" s="568"/>
      <c r="DE388" s="568"/>
      <c r="DF388" s="568"/>
      <c r="DG388" s="568"/>
      <c r="DH388" s="568"/>
      <c r="DI388" s="568"/>
      <c r="DJ388" s="568"/>
      <c r="DK388" s="568"/>
      <c r="DL388" s="568"/>
      <c r="DM388" s="568"/>
      <c r="DN388" s="568"/>
      <c r="DO388" s="568"/>
      <c r="DP388" s="568"/>
      <c r="DQ388" s="568"/>
      <c r="DR388" s="568"/>
      <c r="DS388" s="568"/>
      <c r="DT388" s="568"/>
      <c r="DU388" s="568"/>
      <c r="DV388" s="568"/>
      <c r="DW388" s="568"/>
      <c r="DX388" s="568"/>
      <c r="DY388" s="568"/>
      <c r="DZ388" s="568"/>
      <c r="EA388" s="568"/>
      <c r="EB388" s="568"/>
      <c r="EC388" s="568"/>
      <c r="ED388" s="568"/>
      <c r="EE388" s="568"/>
      <c r="EF388" s="568"/>
      <c r="EG388" s="568"/>
      <c r="EH388" s="568"/>
      <c r="EI388" s="568"/>
      <c r="EJ388" s="568"/>
      <c r="EK388" s="568"/>
      <c r="EL388" s="568"/>
      <c r="EM388" s="568"/>
      <c r="EN388" s="568"/>
      <c r="EO388" s="568"/>
      <c r="EP388" s="568"/>
      <c r="EQ388" s="568"/>
      <c r="ER388" s="568"/>
      <c r="ES388" s="568"/>
      <c r="ET388" s="568"/>
      <c r="EU388" s="568"/>
      <c r="EV388" s="568"/>
      <c r="EW388" s="568"/>
      <c r="EX388" s="568"/>
      <c r="EY388" s="568"/>
      <c r="EZ388" s="568"/>
      <c r="FA388" s="568"/>
      <c r="FB388" s="568"/>
      <c r="FC388" s="568"/>
      <c r="FD388" s="568"/>
      <c r="FE388" s="568"/>
      <c r="FF388" s="568"/>
      <c r="FG388" s="568"/>
      <c r="FH388" s="568"/>
      <c r="FI388" s="568"/>
      <c r="FJ388" s="568"/>
      <c r="FK388" s="568"/>
      <c r="FL388" s="568"/>
      <c r="FM388" s="568"/>
      <c r="FN388" s="568"/>
      <c r="FO388" s="568"/>
      <c r="FP388" s="568"/>
      <c r="FQ388" s="568"/>
      <c r="FR388" s="568"/>
      <c r="FS388" s="568"/>
      <c r="FT388" s="568"/>
      <c r="FU388" s="568"/>
      <c r="FV388" s="568"/>
      <c r="FW388" s="568"/>
      <c r="FX388" s="568"/>
      <c r="FY388" s="568"/>
      <c r="FZ388" s="568"/>
      <c r="GA388" s="568"/>
      <c r="GB388" s="568"/>
      <c r="GC388" s="568"/>
      <c r="GD388" s="568"/>
      <c r="GE388" s="568"/>
      <c r="GF388" s="568"/>
      <c r="GG388" s="568"/>
      <c r="GH388" s="568"/>
      <c r="GI388" s="568"/>
      <c r="GJ388" s="568"/>
      <c r="GK388" s="568"/>
      <c r="GL388" s="568"/>
      <c r="GM388" s="568"/>
      <c r="GN388" s="568"/>
      <c r="GO388" s="568"/>
      <c r="GP388" s="568"/>
      <c r="GQ388" s="568"/>
      <c r="GR388" s="568"/>
      <c r="GS388" s="568"/>
      <c r="GT388" s="568"/>
      <c r="GU388" s="568"/>
      <c r="GV388" s="568"/>
      <c r="GW388" s="568"/>
      <c r="GX388" s="568"/>
      <c r="GY388" s="568"/>
      <c r="GZ388" s="568"/>
      <c r="HA388" s="568"/>
      <c r="HB388" s="568"/>
      <c r="HC388" s="568"/>
      <c r="HD388" s="568"/>
      <c r="HE388" s="568"/>
      <c r="HF388" s="568"/>
      <c r="HG388" s="568"/>
      <c r="HH388" s="568"/>
      <c r="HI388" s="568"/>
      <c r="HJ388" s="568"/>
      <c r="HK388" s="568"/>
      <c r="HL388" s="568"/>
      <c r="HM388" s="568"/>
      <c r="HN388" s="568"/>
      <c r="HO388" s="568"/>
      <c r="HP388" s="568"/>
      <c r="HQ388" s="568"/>
      <c r="HR388" s="568"/>
      <c r="HS388" s="568"/>
      <c r="HT388" s="568"/>
      <c r="HU388" s="568"/>
    </row>
    <row r="389" spans="2:229" s="578" customFormat="1">
      <c r="B389" s="591"/>
      <c r="AL389" s="568"/>
      <c r="AM389" s="568"/>
      <c r="AN389" s="568"/>
      <c r="AO389" s="568"/>
      <c r="AP389" s="568"/>
      <c r="AQ389" s="568"/>
      <c r="AR389" s="568"/>
      <c r="AS389" s="568"/>
      <c r="AT389" s="568"/>
      <c r="AU389" s="568"/>
      <c r="AV389" s="568"/>
      <c r="AW389" s="568"/>
      <c r="AX389" s="568"/>
      <c r="AY389" s="568"/>
      <c r="AZ389" s="568"/>
      <c r="BA389" s="568"/>
      <c r="BB389" s="568"/>
      <c r="BC389" s="568"/>
      <c r="BD389" s="568"/>
      <c r="BE389" s="568"/>
      <c r="BF389" s="568"/>
      <c r="BG389" s="568"/>
      <c r="BH389" s="568"/>
      <c r="BI389" s="568"/>
      <c r="BJ389" s="568"/>
      <c r="BK389" s="568"/>
      <c r="BL389" s="568"/>
      <c r="BM389" s="568"/>
      <c r="BN389" s="568"/>
      <c r="BO389" s="568"/>
      <c r="BP389" s="568"/>
      <c r="BQ389" s="568"/>
      <c r="BR389" s="568"/>
      <c r="BS389" s="568"/>
      <c r="BT389" s="568"/>
      <c r="BU389" s="568"/>
      <c r="BV389" s="568"/>
      <c r="BW389" s="568"/>
      <c r="BX389" s="568"/>
      <c r="BY389" s="568"/>
      <c r="BZ389" s="568"/>
      <c r="CA389" s="568"/>
      <c r="CB389" s="568"/>
      <c r="CC389" s="568"/>
      <c r="CD389" s="568"/>
      <c r="CE389" s="568"/>
      <c r="CF389" s="568"/>
      <c r="CG389" s="568"/>
      <c r="CH389" s="568"/>
      <c r="CI389" s="568"/>
      <c r="CJ389" s="568"/>
      <c r="CK389" s="568"/>
      <c r="CL389" s="568"/>
      <c r="CM389" s="568"/>
      <c r="CN389" s="568"/>
      <c r="CO389" s="568"/>
      <c r="CP389" s="568"/>
      <c r="CQ389" s="568"/>
      <c r="CR389" s="568"/>
      <c r="CS389" s="568"/>
      <c r="CT389" s="568"/>
      <c r="CU389" s="568"/>
      <c r="CV389" s="568"/>
      <c r="CW389" s="568"/>
      <c r="CX389" s="568"/>
      <c r="CY389" s="568"/>
      <c r="CZ389" s="568"/>
      <c r="DA389" s="568"/>
      <c r="DB389" s="568"/>
      <c r="DC389" s="568"/>
      <c r="DD389" s="568"/>
      <c r="DE389" s="568"/>
      <c r="DF389" s="568"/>
      <c r="DG389" s="568"/>
      <c r="DH389" s="568"/>
      <c r="DI389" s="568"/>
      <c r="DJ389" s="568"/>
      <c r="DK389" s="568"/>
      <c r="DL389" s="568"/>
      <c r="DM389" s="568"/>
      <c r="DN389" s="568"/>
      <c r="DO389" s="568"/>
      <c r="DP389" s="568"/>
      <c r="DQ389" s="568"/>
      <c r="DR389" s="568"/>
      <c r="DS389" s="568"/>
      <c r="DT389" s="568"/>
      <c r="DU389" s="568"/>
      <c r="DV389" s="568"/>
      <c r="DW389" s="568"/>
      <c r="DX389" s="568"/>
      <c r="DY389" s="568"/>
      <c r="DZ389" s="568"/>
      <c r="EA389" s="568"/>
      <c r="EB389" s="568"/>
      <c r="EC389" s="568"/>
      <c r="ED389" s="568"/>
      <c r="EE389" s="568"/>
      <c r="EF389" s="568"/>
      <c r="EG389" s="568"/>
      <c r="EH389" s="568"/>
      <c r="EI389" s="568"/>
      <c r="EJ389" s="568"/>
      <c r="EK389" s="568"/>
      <c r="EL389" s="568"/>
      <c r="EM389" s="568"/>
      <c r="EN389" s="568"/>
      <c r="EO389" s="568"/>
      <c r="EP389" s="568"/>
      <c r="EQ389" s="568"/>
      <c r="ER389" s="568"/>
      <c r="ES389" s="568"/>
      <c r="ET389" s="568"/>
      <c r="EU389" s="568"/>
      <c r="EV389" s="568"/>
      <c r="EW389" s="568"/>
      <c r="EX389" s="568"/>
      <c r="EY389" s="568"/>
      <c r="EZ389" s="568"/>
      <c r="FA389" s="568"/>
      <c r="FB389" s="568"/>
      <c r="FC389" s="568"/>
      <c r="FD389" s="568"/>
      <c r="FE389" s="568"/>
      <c r="FF389" s="568"/>
      <c r="FG389" s="568"/>
      <c r="FH389" s="568"/>
      <c r="FI389" s="568"/>
      <c r="FJ389" s="568"/>
      <c r="FK389" s="568"/>
      <c r="FL389" s="568"/>
      <c r="FM389" s="568"/>
      <c r="FN389" s="568"/>
      <c r="FO389" s="568"/>
      <c r="FP389" s="568"/>
      <c r="FQ389" s="568"/>
      <c r="FR389" s="568"/>
      <c r="FS389" s="568"/>
      <c r="FT389" s="568"/>
      <c r="FU389" s="568"/>
      <c r="FV389" s="568"/>
      <c r="FW389" s="568"/>
      <c r="FX389" s="568"/>
      <c r="FY389" s="568"/>
      <c r="FZ389" s="568"/>
      <c r="GA389" s="568"/>
      <c r="GB389" s="568"/>
      <c r="GC389" s="568"/>
      <c r="GD389" s="568"/>
      <c r="GE389" s="568"/>
      <c r="GF389" s="568"/>
      <c r="GG389" s="568"/>
      <c r="GH389" s="568"/>
      <c r="GI389" s="568"/>
      <c r="GJ389" s="568"/>
      <c r="GK389" s="568"/>
      <c r="GL389" s="568"/>
      <c r="GM389" s="568"/>
      <c r="GN389" s="568"/>
      <c r="GO389" s="568"/>
      <c r="GP389" s="568"/>
      <c r="GQ389" s="568"/>
      <c r="GR389" s="568"/>
      <c r="GS389" s="568"/>
      <c r="GT389" s="568"/>
      <c r="GU389" s="568"/>
      <c r="GV389" s="568"/>
      <c r="GW389" s="568"/>
      <c r="GX389" s="568"/>
      <c r="GY389" s="568"/>
      <c r="GZ389" s="568"/>
      <c r="HA389" s="568"/>
      <c r="HB389" s="568"/>
      <c r="HC389" s="568"/>
      <c r="HD389" s="568"/>
      <c r="HE389" s="568"/>
      <c r="HF389" s="568"/>
      <c r="HG389" s="568"/>
      <c r="HH389" s="568"/>
      <c r="HI389" s="568"/>
      <c r="HJ389" s="568"/>
      <c r="HK389" s="568"/>
      <c r="HL389" s="568"/>
      <c r="HM389" s="568"/>
      <c r="HN389" s="568"/>
      <c r="HO389" s="568"/>
      <c r="HP389" s="568"/>
      <c r="HQ389" s="568"/>
      <c r="HR389" s="568"/>
      <c r="HS389" s="568"/>
      <c r="HT389" s="568"/>
      <c r="HU389" s="568"/>
    </row>
    <row r="390" spans="2:229" s="578" customFormat="1">
      <c r="B390" s="591"/>
      <c r="AL390" s="568"/>
      <c r="AM390" s="568"/>
      <c r="AN390" s="568"/>
      <c r="AO390" s="568"/>
      <c r="AP390" s="568"/>
      <c r="AQ390" s="568"/>
      <c r="AR390" s="568"/>
      <c r="AS390" s="568"/>
      <c r="AT390" s="568"/>
      <c r="AU390" s="568"/>
      <c r="AV390" s="568"/>
      <c r="AW390" s="568"/>
      <c r="AX390" s="568"/>
      <c r="AY390" s="568"/>
      <c r="AZ390" s="568"/>
      <c r="BA390" s="568"/>
      <c r="BB390" s="568"/>
      <c r="BC390" s="568"/>
      <c r="BD390" s="568"/>
      <c r="BE390" s="568"/>
      <c r="BF390" s="568"/>
      <c r="BG390" s="568"/>
      <c r="BH390" s="568"/>
      <c r="BI390" s="568"/>
      <c r="BJ390" s="568"/>
      <c r="BK390" s="568"/>
      <c r="BL390" s="568"/>
      <c r="BM390" s="568"/>
      <c r="BN390" s="568"/>
      <c r="BO390" s="568"/>
      <c r="BP390" s="568"/>
      <c r="BQ390" s="568"/>
      <c r="BR390" s="568"/>
      <c r="BS390" s="568"/>
      <c r="BT390" s="568"/>
      <c r="BU390" s="568"/>
      <c r="BV390" s="568"/>
      <c r="BW390" s="568"/>
      <c r="BX390" s="568"/>
      <c r="BY390" s="568"/>
      <c r="BZ390" s="568"/>
      <c r="CA390" s="568"/>
      <c r="CB390" s="568"/>
      <c r="CC390" s="568"/>
      <c r="CD390" s="568"/>
      <c r="CE390" s="568"/>
      <c r="CF390" s="568"/>
      <c r="CG390" s="568"/>
      <c r="CH390" s="568"/>
      <c r="CI390" s="568"/>
      <c r="CJ390" s="568"/>
      <c r="CK390" s="568"/>
      <c r="CL390" s="568"/>
      <c r="CM390" s="568"/>
      <c r="CN390" s="568"/>
      <c r="CO390" s="568"/>
      <c r="CP390" s="568"/>
      <c r="CQ390" s="568"/>
      <c r="CR390" s="568"/>
      <c r="CS390" s="568"/>
      <c r="CT390" s="568"/>
      <c r="CU390" s="568"/>
      <c r="CV390" s="568"/>
      <c r="CW390" s="568"/>
      <c r="CX390" s="568"/>
      <c r="CY390" s="568"/>
      <c r="CZ390" s="568"/>
      <c r="DA390" s="568"/>
      <c r="DB390" s="568"/>
      <c r="DC390" s="568"/>
      <c r="DD390" s="568"/>
      <c r="DE390" s="568"/>
      <c r="DF390" s="568"/>
      <c r="DG390" s="568"/>
      <c r="DH390" s="568"/>
      <c r="DI390" s="568"/>
      <c r="DJ390" s="568"/>
      <c r="DK390" s="568"/>
      <c r="DL390" s="568"/>
      <c r="DM390" s="568"/>
      <c r="DN390" s="568"/>
      <c r="DO390" s="568"/>
      <c r="DP390" s="568"/>
      <c r="DQ390" s="568"/>
      <c r="DR390" s="568"/>
      <c r="DS390" s="568"/>
      <c r="DT390" s="568"/>
      <c r="DU390" s="568"/>
      <c r="DV390" s="568"/>
      <c r="DW390" s="568"/>
      <c r="DX390" s="568"/>
      <c r="DY390" s="568"/>
      <c r="DZ390" s="568"/>
      <c r="EA390" s="568"/>
      <c r="EB390" s="568"/>
      <c r="EC390" s="568"/>
      <c r="ED390" s="568"/>
      <c r="EE390" s="568"/>
      <c r="EF390" s="568"/>
      <c r="EG390" s="568"/>
      <c r="EH390" s="568"/>
      <c r="EI390" s="568"/>
      <c r="EJ390" s="568"/>
      <c r="EK390" s="568"/>
      <c r="EL390" s="568"/>
      <c r="EM390" s="568"/>
      <c r="EN390" s="568"/>
      <c r="EO390" s="568"/>
      <c r="EP390" s="568"/>
      <c r="EQ390" s="568"/>
      <c r="ER390" s="568"/>
      <c r="ES390" s="568"/>
      <c r="ET390" s="568"/>
      <c r="EU390" s="568"/>
      <c r="EV390" s="568"/>
      <c r="EW390" s="568"/>
      <c r="EX390" s="568"/>
      <c r="EY390" s="568"/>
      <c r="EZ390" s="568"/>
      <c r="FA390" s="568"/>
      <c r="FB390" s="568"/>
      <c r="FC390" s="568"/>
      <c r="FD390" s="568"/>
      <c r="FE390" s="568"/>
      <c r="FF390" s="568"/>
      <c r="FG390" s="568"/>
      <c r="FH390" s="568"/>
      <c r="FI390" s="568"/>
      <c r="FJ390" s="568"/>
      <c r="FK390" s="568"/>
      <c r="FL390" s="568"/>
      <c r="FM390" s="568"/>
      <c r="FN390" s="568"/>
      <c r="FO390" s="568"/>
      <c r="FP390" s="568"/>
      <c r="FQ390" s="568"/>
      <c r="FR390" s="568"/>
      <c r="FS390" s="568"/>
      <c r="FT390" s="568"/>
      <c r="FU390" s="568"/>
      <c r="FV390" s="568"/>
      <c r="FW390" s="568"/>
      <c r="FX390" s="568"/>
      <c r="FY390" s="568"/>
      <c r="FZ390" s="568"/>
      <c r="GA390" s="568"/>
      <c r="GB390" s="568"/>
      <c r="GC390" s="568"/>
      <c r="GD390" s="568"/>
      <c r="GE390" s="568"/>
      <c r="GF390" s="568"/>
      <c r="GG390" s="568"/>
      <c r="GH390" s="568"/>
      <c r="GI390" s="568"/>
      <c r="GJ390" s="568"/>
      <c r="GK390" s="568"/>
      <c r="GL390" s="568"/>
      <c r="GM390" s="568"/>
      <c r="GN390" s="568"/>
      <c r="GO390" s="568"/>
      <c r="GP390" s="568"/>
      <c r="GQ390" s="568"/>
      <c r="GR390" s="568"/>
      <c r="GS390" s="568"/>
      <c r="GT390" s="568"/>
      <c r="GU390" s="568"/>
      <c r="GV390" s="568"/>
      <c r="GW390" s="568"/>
      <c r="GX390" s="568"/>
      <c r="GY390" s="568"/>
      <c r="GZ390" s="568"/>
      <c r="HA390" s="568"/>
      <c r="HB390" s="568"/>
      <c r="HC390" s="568"/>
      <c r="HD390" s="568"/>
      <c r="HE390" s="568"/>
      <c r="HF390" s="568"/>
      <c r="HG390" s="568"/>
      <c r="HH390" s="568"/>
      <c r="HI390" s="568"/>
      <c r="HJ390" s="568"/>
      <c r="HK390" s="568"/>
      <c r="HL390" s="568"/>
      <c r="HM390" s="568"/>
      <c r="HN390" s="568"/>
      <c r="HO390" s="568"/>
      <c r="HP390" s="568"/>
      <c r="HQ390" s="568"/>
      <c r="HR390" s="568"/>
      <c r="HS390" s="568"/>
      <c r="HT390" s="568"/>
      <c r="HU390" s="568"/>
    </row>
    <row r="391" spans="2:229" s="578" customFormat="1">
      <c r="B391" s="591"/>
      <c r="AL391" s="568"/>
      <c r="AM391" s="568"/>
      <c r="AN391" s="568"/>
      <c r="AO391" s="568"/>
      <c r="AP391" s="568"/>
      <c r="AQ391" s="568"/>
      <c r="AR391" s="568"/>
      <c r="AS391" s="568"/>
      <c r="AT391" s="568"/>
      <c r="AU391" s="568"/>
      <c r="AV391" s="568"/>
      <c r="AW391" s="568"/>
      <c r="AX391" s="568"/>
      <c r="AY391" s="568"/>
      <c r="AZ391" s="568"/>
      <c r="BA391" s="568"/>
      <c r="BB391" s="568"/>
      <c r="BC391" s="568"/>
      <c r="BD391" s="568"/>
      <c r="BE391" s="568"/>
      <c r="BF391" s="568"/>
      <c r="BG391" s="568"/>
      <c r="BH391" s="568"/>
      <c r="BI391" s="568"/>
      <c r="BJ391" s="568"/>
      <c r="BK391" s="568"/>
      <c r="BL391" s="568"/>
      <c r="BM391" s="568"/>
      <c r="BN391" s="568"/>
      <c r="BO391" s="568"/>
      <c r="BP391" s="568"/>
      <c r="BQ391" s="568"/>
      <c r="BR391" s="568"/>
      <c r="BS391" s="568"/>
      <c r="BT391" s="568"/>
      <c r="BU391" s="568"/>
      <c r="BV391" s="568"/>
      <c r="BW391" s="568"/>
      <c r="BX391" s="568"/>
      <c r="BY391" s="568"/>
      <c r="BZ391" s="568"/>
      <c r="CA391" s="568"/>
      <c r="CB391" s="568"/>
      <c r="CC391" s="568"/>
      <c r="CD391" s="568"/>
      <c r="CE391" s="568"/>
      <c r="CF391" s="568"/>
      <c r="CG391" s="568"/>
      <c r="CH391" s="568"/>
      <c r="CI391" s="568"/>
      <c r="CJ391" s="568"/>
      <c r="CK391" s="568"/>
      <c r="CL391" s="568"/>
      <c r="CM391" s="568"/>
      <c r="CN391" s="568"/>
      <c r="CO391" s="568"/>
      <c r="CP391" s="568"/>
      <c r="CQ391" s="568"/>
      <c r="CR391" s="568"/>
      <c r="CS391" s="568"/>
      <c r="CT391" s="568"/>
      <c r="CU391" s="568"/>
      <c r="CV391" s="568"/>
      <c r="CW391" s="568"/>
      <c r="CX391" s="568"/>
      <c r="CY391" s="568"/>
      <c r="CZ391" s="568"/>
      <c r="DA391" s="568"/>
      <c r="DB391" s="568"/>
      <c r="DC391" s="568"/>
      <c r="DD391" s="568"/>
      <c r="DE391" s="568"/>
      <c r="DF391" s="568"/>
      <c r="DG391" s="568"/>
      <c r="DH391" s="568"/>
      <c r="DI391" s="568"/>
      <c r="DJ391" s="568"/>
      <c r="DK391" s="568"/>
      <c r="DL391" s="568"/>
      <c r="DM391" s="568"/>
      <c r="DN391" s="568"/>
      <c r="DO391" s="568"/>
      <c r="DP391" s="568"/>
      <c r="DQ391" s="568"/>
      <c r="DR391" s="568"/>
      <c r="DS391" s="568"/>
      <c r="DT391" s="568"/>
      <c r="DU391" s="568"/>
      <c r="DV391" s="568"/>
      <c r="DW391" s="568"/>
      <c r="DX391" s="568"/>
      <c r="DY391" s="568"/>
      <c r="DZ391" s="568"/>
      <c r="EA391" s="568"/>
      <c r="EB391" s="568"/>
      <c r="EC391" s="568"/>
      <c r="ED391" s="568"/>
      <c r="EE391" s="568"/>
      <c r="EF391" s="568"/>
      <c r="EG391" s="568"/>
      <c r="EH391" s="568"/>
      <c r="EI391" s="568"/>
      <c r="EJ391" s="568"/>
      <c r="EK391" s="568"/>
      <c r="EL391" s="568"/>
      <c r="EM391" s="568"/>
      <c r="EN391" s="568"/>
      <c r="EO391" s="568"/>
      <c r="EP391" s="568"/>
      <c r="EQ391" s="568"/>
      <c r="ER391" s="568"/>
      <c r="ES391" s="568"/>
      <c r="ET391" s="568"/>
      <c r="EU391" s="568"/>
      <c r="EV391" s="568"/>
      <c r="EW391" s="568"/>
      <c r="EX391" s="568"/>
      <c r="EY391" s="568"/>
      <c r="EZ391" s="568"/>
      <c r="FA391" s="568"/>
      <c r="FB391" s="568"/>
      <c r="FC391" s="568"/>
      <c r="FD391" s="568"/>
      <c r="FE391" s="568"/>
      <c r="FF391" s="568"/>
      <c r="FG391" s="568"/>
      <c r="FH391" s="568"/>
      <c r="FI391" s="568"/>
      <c r="FJ391" s="568"/>
      <c r="FK391" s="568"/>
      <c r="FL391" s="568"/>
      <c r="FM391" s="568"/>
      <c r="FN391" s="568"/>
      <c r="FO391" s="568"/>
      <c r="FP391" s="568"/>
      <c r="FQ391" s="568"/>
      <c r="FR391" s="568"/>
      <c r="FS391" s="568"/>
      <c r="FT391" s="568"/>
      <c r="FU391" s="568"/>
      <c r="FV391" s="568"/>
      <c r="FW391" s="568"/>
      <c r="FX391" s="568"/>
      <c r="FY391" s="568"/>
      <c r="FZ391" s="568"/>
      <c r="GA391" s="568"/>
      <c r="GB391" s="568"/>
      <c r="GC391" s="568"/>
      <c r="GD391" s="568"/>
      <c r="GE391" s="568"/>
      <c r="GF391" s="568"/>
      <c r="GG391" s="568"/>
      <c r="GH391" s="568"/>
      <c r="GI391" s="568"/>
      <c r="GJ391" s="568"/>
      <c r="GK391" s="568"/>
      <c r="GL391" s="568"/>
      <c r="GM391" s="568"/>
      <c r="GN391" s="568"/>
      <c r="GO391" s="568"/>
      <c r="GP391" s="568"/>
      <c r="GQ391" s="568"/>
      <c r="GR391" s="568"/>
      <c r="GS391" s="568"/>
      <c r="GT391" s="568"/>
      <c r="GU391" s="568"/>
      <c r="GV391" s="568"/>
      <c r="GW391" s="568"/>
      <c r="GX391" s="568"/>
      <c r="GY391" s="568"/>
      <c r="GZ391" s="568"/>
      <c r="HA391" s="568"/>
      <c r="HB391" s="568"/>
      <c r="HC391" s="568"/>
      <c r="HD391" s="568"/>
      <c r="HE391" s="568"/>
      <c r="HF391" s="568"/>
      <c r="HG391" s="568"/>
      <c r="HH391" s="568"/>
      <c r="HI391" s="568"/>
      <c r="HJ391" s="568"/>
      <c r="HK391" s="568"/>
      <c r="HL391" s="568"/>
      <c r="HM391" s="568"/>
      <c r="HN391" s="568"/>
      <c r="HO391" s="568"/>
      <c r="HP391" s="568"/>
      <c r="HQ391" s="568"/>
      <c r="HR391" s="568"/>
      <c r="HS391" s="568"/>
      <c r="HT391" s="568"/>
      <c r="HU391" s="568"/>
    </row>
    <row r="392" spans="2:229" s="578" customFormat="1">
      <c r="B392" s="591"/>
      <c r="AL392" s="568"/>
      <c r="AM392" s="568"/>
      <c r="AN392" s="568"/>
      <c r="AO392" s="568"/>
      <c r="AP392" s="568"/>
      <c r="AQ392" s="568"/>
      <c r="AR392" s="568"/>
      <c r="AS392" s="568"/>
      <c r="AT392" s="568"/>
      <c r="AU392" s="568"/>
      <c r="AV392" s="568"/>
      <c r="AW392" s="568"/>
      <c r="AX392" s="568"/>
      <c r="AY392" s="568"/>
      <c r="AZ392" s="568"/>
      <c r="BA392" s="568"/>
      <c r="BB392" s="568"/>
      <c r="BC392" s="568"/>
      <c r="BD392" s="568"/>
      <c r="BE392" s="568"/>
      <c r="BF392" s="568"/>
      <c r="BG392" s="568"/>
      <c r="BH392" s="568"/>
      <c r="BI392" s="568"/>
      <c r="BJ392" s="568"/>
      <c r="BK392" s="568"/>
      <c r="BL392" s="568"/>
      <c r="BM392" s="568"/>
      <c r="BN392" s="568"/>
      <c r="BO392" s="568"/>
      <c r="BP392" s="568"/>
      <c r="BQ392" s="568"/>
      <c r="BR392" s="568"/>
      <c r="BS392" s="568"/>
      <c r="BT392" s="568"/>
      <c r="BU392" s="568"/>
      <c r="BV392" s="568"/>
      <c r="BW392" s="568"/>
      <c r="BX392" s="568"/>
      <c r="BY392" s="568"/>
      <c r="BZ392" s="568"/>
      <c r="CA392" s="568"/>
      <c r="CB392" s="568"/>
      <c r="CC392" s="568"/>
      <c r="CD392" s="568"/>
      <c r="CE392" s="568"/>
      <c r="CF392" s="568"/>
      <c r="CG392" s="568"/>
      <c r="CH392" s="568"/>
      <c r="CI392" s="568"/>
      <c r="CJ392" s="568"/>
      <c r="CK392" s="568"/>
      <c r="CL392" s="568"/>
      <c r="CM392" s="568"/>
      <c r="CN392" s="568"/>
      <c r="CO392" s="568"/>
      <c r="CP392" s="568"/>
      <c r="CQ392" s="568"/>
      <c r="CR392" s="568"/>
      <c r="CS392" s="568"/>
      <c r="CT392" s="568"/>
      <c r="CU392" s="568"/>
      <c r="CV392" s="568"/>
      <c r="CW392" s="568"/>
      <c r="CX392" s="568"/>
      <c r="CY392" s="568"/>
      <c r="CZ392" s="568"/>
      <c r="DA392" s="568"/>
      <c r="DB392" s="568"/>
      <c r="DC392" s="568"/>
      <c r="DD392" s="568"/>
      <c r="DE392" s="568"/>
      <c r="DF392" s="568"/>
      <c r="DG392" s="568"/>
      <c r="DH392" s="568"/>
      <c r="DI392" s="568"/>
      <c r="DJ392" s="568"/>
      <c r="DK392" s="568"/>
      <c r="DL392" s="568"/>
      <c r="DM392" s="568"/>
      <c r="DN392" s="568"/>
      <c r="DO392" s="568"/>
      <c r="DP392" s="568"/>
      <c r="DQ392" s="568"/>
      <c r="DR392" s="568"/>
      <c r="DS392" s="568"/>
      <c r="DT392" s="568"/>
      <c r="DU392" s="568"/>
      <c r="DV392" s="568"/>
      <c r="DW392" s="568"/>
      <c r="DX392" s="568"/>
      <c r="DY392" s="568"/>
      <c r="DZ392" s="568"/>
      <c r="EA392" s="568"/>
      <c r="EB392" s="568"/>
      <c r="EC392" s="568"/>
      <c r="ED392" s="568"/>
      <c r="EE392" s="568"/>
      <c r="EF392" s="568"/>
      <c r="EG392" s="568"/>
      <c r="EH392" s="568"/>
      <c r="EI392" s="568"/>
      <c r="EJ392" s="568"/>
      <c r="EK392" s="568"/>
      <c r="EL392" s="568"/>
      <c r="EM392" s="568"/>
      <c r="EN392" s="568"/>
      <c r="EO392" s="568"/>
      <c r="EP392" s="568"/>
      <c r="EQ392" s="568"/>
      <c r="ER392" s="568"/>
      <c r="ES392" s="568"/>
      <c r="ET392" s="568"/>
      <c r="EU392" s="568"/>
      <c r="EV392" s="568"/>
      <c r="EW392" s="568"/>
      <c r="EX392" s="568"/>
      <c r="EY392" s="568"/>
      <c r="EZ392" s="568"/>
      <c r="FA392" s="568"/>
      <c r="FB392" s="568"/>
      <c r="FC392" s="568"/>
      <c r="FD392" s="568"/>
      <c r="FE392" s="568"/>
      <c r="FF392" s="568"/>
      <c r="FG392" s="568"/>
      <c r="FH392" s="568"/>
      <c r="FI392" s="568"/>
      <c r="FJ392" s="568"/>
      <c r="FK392" s="568"/>
      <c r="FL392" s="568"/>
      <c r="FM392" s="568"/>
      <c r="FN392" s="568"/>
      <c r="FO392" s="568"/>
      <c r="FP392" s="568"/>
      <c r="FQ392" s="568"/>
      <c r="FR392" s="568"/>
      <c r="FS392" s="568"/>
      <c r="FT392" s="568"/>
      <c r="FU392" s="568"/>
      <c r="FV392" s="568"/>
      <c r="FW392" s="568"/>
      <c r="FX392" s="568"/>
      <c r="FY392" s="568"/>
      <c r="FZ392" s="568"/>
      <c r="GA392" s="568"/>
      <c r="GB392" s="568"/>
      <c r="GC392" s="568"/>
      <c r="GD392" s="568"/>
      <c r="GE392" s="568"/>
      <c r="GF392" s="568"/>
      <c r="GG392" s="568"/>
      <c r="GH392" s="568"/>
      <c r="GI392" s="568"/>
      <c r="GJ392" s="568"/>
      <c r="GK392" s="568"/>
      <c r="GL392" s="568"/>
      <c r="GM392" s="568"/>
      <c r="GN392" s="568"/>
      <c r="GO392" s="568"/>
      <c r="GP392" s="568"/>
      <c r="GQ392" s="568"/>
      <c r="GR392" s="568"/>
      <c r="GS392" s="568"/>
      <c r="GT392" s="568"/>
      <c r="GU392" s="568"/>
      <c r="GV392" s="568"/>
      <c r="GW392" s="568"/>
      <c r="GX392" s="568"/>
      <c r="GY392" s="568"/>
      <c r="GZ392" s="568"/>
      <c r="HA392" s="568"/>
      <c r="HB392" s="568"/>
      <c r="HC392" s="568"/>
      <c r="HD392" s="568"/>
      <c r="HE392" s="568"/>
      <c r="HF392" s="568"/>
      <c r="HG392" s="568"/>
      <c r="HH392" s="568"/>
      <c r="HI392" s="568"/>
      <c r="HJ392" s="568"/>
      <c r="HK392" s="568"/>
      <c r="HL392" s="568"/>
      <c r="HM392" s="568"/>
      <c r="HN392" s="568"/>
      <c r="HO392" s="568"/>
      <c r="HP392" s="568"/>
      <c r="HQ392" s="568"/>
      <c r="HR392" s="568"/>
      <c r="HS392" s="568"/>
      <c r="HT392" s="568"/>
      <c r="HU392" s="568"/>
    </row>
    <row r="393" spans="2:229" s="578" customFormat="1">
      <c r="B393" s="591"/>
      <c r="AL393" s="568"/>
      <c r="AM393" s="568"/>
      <c r="AN393" s="568"/>
      <c r="AO393" s="568"/>
      <c r="AP393" s="568"/>
      <c r="AQ393" s="568"/>
      <c r="AR393" s="568"/>
      <c r="AS393" s="568"/>
      <c r="AT393" s="568"/>
      <c r="AU393" s="568"/>
      <c r="AV393" s="568"/>
      <c r="AW393" s="568"/>
      <c r="AX393" s="568"/>
      <c r="AY393" s="568"/>
      <c r="AZ393" s="568"/>
      <c r="BA393" s="568"/>
      <c r="BB393" s="568"/>
      <c r="BC393" s="568"/>
      <c r="BD393" s="568"/>
      <c r="BE393" s="568"/>
      <c r="BF393" s="568"/>
      <c r="BG393" s="568"/>
      <c r="BH393" s="568"/>
      <c r="BI393" s="568"/>
      <c r="BJ393" s="568"/>
      <c r="BK393" s="568"/>
      <c r="BL393" s="568"/>
      <c r="BM393" s="568"/>
      <c r="BN393" s="568"/>
      <c r="BO393" s="568"/>
      <c r="BP393" s="568"/>
      <c r="BQ393" s="568"/>
      <c r="BR393" s="568"/>
      <c r="BS393" s="568"/>
      <c r="BT393" s="568"/>
      <c r="BU393" s="568"/>
      <c r="BV393" s="568"/>
      <c r="BW393" s="568"/>
      <c r="BX393" s="568"/>
      <c r="BY393" s="568"/>
      <c r="BZ393" s="568"/>
      <c r="CA393" s="568"/>
      <c r="CB393" s="568"/>
      <c r="CC393" s="568"/>
      <c r="CD393" s="568"/>
      <c r="CE393" s="568"/>
      <c r="CF393" s="568"/>
      <c r="CG393" s="568"/>
      <c r="CH393" s="568"/>
      <c r="CI393" s="568"/>
      <c r="CJ393" s="568"/>
      <c r="CK393" s="568"/>
      <c r="CL393" s="568"/>
      <c r="CM393" s="568"/>
      <c r="CN393" s="568"/>
      <c r="CO393" s="568"/>
      <c r="CP393" s="568"/>
      <c r="CQ393" s="568"/>
      <c r="CR393" s="568"/>
      <c r="CS393" s="568"/>
      <c r="CT393" s="568"/>
      <c r="CU393" s="568"/>
      <c r="CV393" s="568"/>
      <c r="CW393" s="568"/>
      <c r="CX393" s="568"/>
      <c r="CY393" s="568"/>
      <c r="CZ393" s="568"/>
      <c r="DA393" s="568"/>
      <c r="DB393" s="568"/>
      <c r="DC393" s="568"/>
      <c r="DD393" s="568"/>
      <c r="DE393" s="568"/>
      <c r="DF393" s="568"/>
      <c r="DG393" s="568"/>
      <c r="DH393" s="568"/>
      <c r="DI393" s="568"/>
      <c r="DJ393" s="568"/>
      <c r="DK393" s="568"/>
      <c r="DL393" s="568"/>
      <c r="DM393" s="568"/>
      <c r="DN393" s="568"/>
      <c r="DO393" s="568"/>
      <c r="DP393" s="568"/>
      <c r="DQ393" s="568"/>
      <c r="DR393" s="568"/>
      <c r="DS393" s="568"/>
      <c r="DT393" s="568"/>
      <c r="DU393" s="568"/>
      <c r="DV393" s="568"/>
      <c r="DW393" s="568"/>
      <c r="DX393" s="568"/>
      <c r="DY393" s="568"/>
      <c r="DZ393" s="568"/>
      <c r="EA393" s="568"/>
      <c r="EB393" s="568"/>
      <c r="EC393" s="568"/>
      <c r="ED393" s="568"/>
      <c r="EE393" s="568"/>
      <c r="EF393" s="568"/>
      <c r="EG393" s="568"/>
      <c r="EH393" s="568"/>
      <c r="EI393" s="568"/>
      <c r="EJ393" s="568"/>
      <c r="EK393" s="568"/>
      <c r="EL393" s="568"/>
      <c r="EM393" s="568"/>
      <c r="EN393" s="568"/>
      <c r="EO393" s="568"/>
      <c r="EP393" s="568"/>
      <c r="EQ393" s="568"/>
      <c r="ER393" s="568"/>
      <c r="ES393" s="568"/>
      <c r="ET393" s="568"/>
      <c r="EU393" s="568"/>
      <c r="EV393" s="568"/>
      <c r="EW393" s="568"/>
      <c r="EX393" s="568"/>
      <c r="EY393" s="568"/>
      <c r="EZ393" s="568"/>
      <c r="FA393" s="568"/>
      <c r="FB393" s="568"/>
      <c r="FC393" s="568"/>
      <c r="FD393" s="568"/>
      <c r="FE393" s="568"/>
      <c r="FF393" s="568"/>
      <c r="FG393" s="568"/>
      <c r="FH393" s="568"/>
      <c r="FI393" s="568"/>
      <c r="FJ393" s="568"/>
      <c r="FK393" s="568"/>
      <c r="FL393" s="568"/>
      <c r="FM393" s="568"/>
      <c r="FN393" s="568"/>
      <c r="FO393" s="568"/>
      <c r="FP393" s="568"/>
      <c r="FQ393" s="568"/>
      <c r="FR393" s="568"/>
      <c r="FS393" s="568"/>
      <c r="FT393" s="568"/>
      <c r="FU393" s="568"/>
      <c r="FV393" s="568"/>
      <c r="FW393" s="568"/>
      <c r="FX393" s="568"/>
      <c r="FY393" s="568"/>
      <c r="FZ393" s="568"/>
      <c r="GA393" s="568"/>
      <c r="GB393" s="568"/>
      <c r="GC393" s="568"/>
      <c r="GD393" s="568"/>
      <c r="GE393" s="568"/>
      <c r="GF393" s="568"/>
      <c r="GG393" s="568"/>
      <c r="GH393" s="568"/>
      <c r="GI393" s="568"/>
      <c r="GJ393" s="568"/>
      <c r="GK393" s="568"/>
      <c r="GL393" s="568"/>
      <c r="GM393" s="568"/>
      <c r="GN393" s="568"/>
      <c r="GO393" s="568"/>
      <c r="GP393" s="568"/>
      <c r="GQ393" s="568"/>
      <c r="GR393" s="568"/>
      <c r="GS393" s="568"/>
      <c r="GT393" s="568"/>
      <c r="GU393" s="568"/>
      <c r="GV393" s="568"/>
      <c r="GW393" s="568"/>
      <c r="GX393" s="568"/>
      <c r="GY393" s="568"/>
      <c r="GZ393" s="568"/>
      <c r="HA393" s="568"/>
      <c r="HB393" s="568"/>
      <c r="HC393" s="568"/>
      <c r="HD393" s="568"/>
      <c r="HE393" s="568"/>
      <c r="HF393" s="568"/>
      <c r="HG393" s="568"/>
      <c r="HH393" s="568"/>
      <c r="HI393" s="568"/>
      <c r="HJ393" s="568"/>
      <c r="HK393" s="568"/>
      <c r="HL393" s="568"/>
      <c r="HM393" s="568"/>
      <c r="HN393" s="568"/>
      <c r="HO393" s="568"/>
      <c r="HP393" s="568"/>
      <c r="HQ393" s="568"/>
      <c r="HR393" s="568"/>
      <c r="HS393" s="568"/>
      <c r="HT393" s="568"/>
      <c r="HU393" s="568"/>
    </row>
    <row r="394" spans="2:229" s="578" customFormat="1">
      <c r="B394" s="591"/>
      <c r="AL394" s="568"/>
      <c r="AM394" s="568"/>
      <c r="AN394" s="568"/>
      <c r="AO394" s="568"/>
      <c r="AP394" s="568"/>
      <c r="AQ394" s="568"/>
      <c r="AR394" s="568"/>
      <c r="AS394" s="568"/>
      <c r="AT394" s="568"/>
      <c r="AU394" s="568"/>
      <c r="AV394" s="568"/>
      <c r="AW394" s="568"/>
      <c r="AX394" s="568"/>
      <c r="AY394" s="568"/>
      <c r="AZ394" s="568"/>
      <c r="BA394" s="568"/>
      <c r="BB394" s="568"/>
      <c r="BC394" s="568"/>
      <c r="BD394" s="568"/>
      <c r="BE394" s="568"/>
      <c r="BF394" s="568"/>
      <c r="BG394" s="568"/>
      <c r="BH394" s="568"/>
      <c r="BI394" s="568"/>
      <c r="BJ394" s="568"/>
      <c r="BK394" s="568"/>
      <c r="BL394" s="568"/>
      <c r="BM394" s="568"/>
      <c r="BN394" s="568"/>
      <c r="BO394" s="568"/>
      <c r="BP394" s="568"/>
      <c r="BQ394" s="568"/>
      <c r="BR394" s="568"/>
      <c r="BS394" s="568"/>
      <c r="BT394" s="568"/>
      <c r="BU394" s="568"/>
      <c r="BV394" s="568"/>
      <c r="BW394" s="568"/>
      <c r="BX394" s="568"/>
      <c r="BY394" s="568"/>
      <c r="BZ394" s="568"/>
      <c r="CA394" s="568"/>
      <c r="CB394" s="568"/>
      <c r="CC394" s="568"/>
      <c r="CD394" s="568"/>
      <c r="CE394" s="568"/>
      <c r="CF394" s="568"/>
      <c r="CG394" s="568"/>
      <c r="CH394" s="568"/>
      <c r="CI394" s="568"/>
      <c r="CJ394" s="568"/>
      <c r="CK394" s="568"/>
      <c r="CL394" s="568"/>
      <c r="CM394" s="568"/>
      <c r="CN394" s="568"/>
      <c r="CO394" s="568"/>
      <c r="CP394" s="568"/>
      <c r="CQ394" s="568"/>
      <c r="CR394" s="568"/>
      <c r="CS394" s="568"/>
      <c r="CT394" s="568"/>
      <c r="CU394" s="568"/>
      <c r="CV394" s="568"/>
      <c r="CW394" s="568"/>
      <c r="CX394" s="568"/>
      <c r="CY394" s="568"/>
      <c r="CZ394" s="568"/>
      <c r="DA394" s="568"/>
      <c r="DB394" s="568"/>
      <c r="DC394" s="568"/>
      <c r="DD394" s="568"/>
      <c r="DE394" s="568"/>
      <c r="DF394" s="568"/>
      <c r="DG394" s="568"/>
      <c r="DH394" s="568"/>
      <c r="DI394" s="568"/>
      <c r="DJ394" s="568"/>
      <c r="DK394" s="568"/>
      <c r="DL394" s="568"/>
      <c r="DM394" s="568"/>
      <c r="DN394" s="568"/>
      <c r="DO394" s="568"/>
      <c r="DP394" s="568"/>
      <c r="DQ394" s="568"/>
      <c r="DR394" s="568"/>
      <c r="DS394" s="568"/>
      <c r="DT394" s="568"/>
      <c r="DU394" s="568"/>
      <c r="DV394" s="568"/>
      <c r="DW394" s="568"/>
      <c r="DX394" s="568"/>
      <c r="DY394" s="568"/>
      <c r="DZ394" s="568"/>
      <c r="EA394" s="568"/>
      <c r="EB394" s="568"/>
      <c r="EC394" s="568"/>
      <c r="ED394" s="568"/>
      <c r="EE394" s="568"/>
      <c r="EF394" s="568"/>
      <c r="EG394" s="568"/>
      <c r="EH394" s="568"/>
      <c r="EI394" s="568"/>
      <c r="EJ394" s="568"/>
      <c r="EK394" s="568"/>
      <c r="EL394" s="568"/>
      <c r="EM394" s="568"/>
      <c r="EN394" s="568"/>
      <c r="EO394" s="568"/>
      <c r="EP394" s="568"/>
      <c r="EQ394" s="568"/>
      <c r="ER394" s="568"/>
      <c r="ES394" s="568"/>
      <c r="ET394" s="568"/>
      <c r="EU394" s="568"/>
      <c r="EV394" s="568"/>
      <c r="EW394" s="568"/>
      <c r="EX394" s="568"/>
      <c r="EY394" s="568"/>
      <c r="EZ394" s="568"/>
      <c r="FA394" s="568"/>
      <c r="FB394" s="568"/>
      <c r="FC394" s="568"/>
      <c r="FD394" s="568"/>
      <c r="FE394" s="568"/>
      <c r="FF394" s="568"/>
      <c r="FG394" s="568"/>
      <c r="FH394" s="568"/>
      <c r="FI394" s="568"/>
      <c r="FJ394" s="568"/>
      <c r="FK394" s="568"/>
      <c r="FL394" s="568"/>
      <c r="FM394" s="568"/>
      <c r="FN394" s="568"/>
      <c r="FO394" s="568"/>
      <c r="FP394" s="568"/>
      <c r="FQ394" s="568"/>
      <c r="FR394" s="568"/>
      <c r="FS394" s="568"/>
      <c r="FT394" s="568"/>
      <c r="FU394" s="568"/>
      <c r="FV394" s="568"/>
      <c r="FW394" s="568"/>
      <c r="FX394" s="568"/>
      <c r="FY394" s="568"/>
      <c r="FZ394" s="568"/>
      <c r="GA394" s="568"/>
      <c r="GB394" s="568"/>
      <c r="GC394" s="568"/>
      <c r="GD394" s="568"/>
      <c r="GE394" s="568"/>
      <c r="GF394" s="568"/>
      <c r="GG394" s="568"/>
      <c r="GH394" s="568"/>
      <c r="GI394" s="568"/>
      <c r="GJ394" s="568"/>
      <c r="GK394" s="568"/>
      <c r="GL394" s="568"/>
      <c r="GM394" s="568"/>
      <c r="GN394" s="568"/>
      <c r="GO394" s="568"/>
      <c r="GP394" s="568"/>
      <c r="GQ394" s="568"/>
      <c r="GR394" s="568"/>
      <c r="GS394" s="568"/>
      <c r="GT394" s="568"/>
      <c r="GU394" s="568"/>
      <c r="GV394" s="568"/>
      <c r="GW394" s="568"/>
      <c r="GX394" s="568"/>
      <c r="GY394" s="568"/>
      <c r="GZ394" s="568"/>
      <c r="HA394" s="568"/>
      <c r="HB394" s="568"/>
      <c r="HC394" s="568"/>
      <c r="HD394" s="568"/>
      <c r="HE394" s="568"/>
      <c r="HF394" s="568"/>
      <c r="HG394" s="568"/>
      <c r="HH394" s="568"/>
      <c r="HI394" s="568"/>
      <c r="HJ394" s="568"/>
      <c r="HK394" s="568"/>
      <c r="HL394" s="568"/>
      <c r="HM394" s="568"/>
      <c r="HN394" s="568"/>
      <c r="HO394" s="568"/>
      <c r="HP394" s="568"/>
      <c r="HQ394" s="568"/>
      <c r="HR394" s="568"/>
      <c r="HS394" s="568"/>
      <c r="HT394" s="568"/>
      <c r="HU394" s="568"/>
    </row>
    <row r="395" spans="2:229" s="578" customFormat="1">
      <c r="B395" s="591"/>
      <c r="AL395" s="568"/>
      <c r="AM395" s="568"/>
      <c r="AN395" s="568"/>
      <c r="AO395" s="568"/>
      <c r="AP395" s="568"/>
      <c r="AQ395" s="568"/>
      <c r="AR395" s="568"/>
      <c r="AS395" s="568"/>
      <c r="AT395" s="568"/>
      <c r="AU395" s="568"/>
      <c r="AV395" s="568"/>
      <c r="AW395" s="568"/>
      <c r="AX395" s="568"/>
      <c r="AY395" s="568"/>
      <c r="AZ395" s="568"/>
      <c r="BA395" s="568"/>
      <c r="BB395" s="568"/>
      <c r="BC395" s="568"/>
      <c r="BD395" s="568"/>
      <c r="BE395" s="568"/>
      <c r="BF395" s="568"/>
      <c r="BG395" s="568"/>
      <c r="BH395" s="568"/>
      <c r="BI395" s="568"/>
      <c r="BJ395" s="568"/>
      <c r="BK395" s="568"/>
      <c r="BL395" s="568"/>
      <c r="BM395" s="568"/>
      <c r="BN395" s="568"/>
      <c r="BO395" s="568"/>
      <c r="BP395" s="568"/>
      <c r="BQ395" s="568"/>
      <c r="BR395" s="568"/>
      <c r="BS395" s="568"/>
      <c r="BT395" s="568"/>
      <c r="BU395" s="568"/>
      <c r="BV395" s="568"/>
      <c r="BW395" s="568"/>
      <c r="BX395" s="568"/>
      <c r="BY395" s="568"/>
      <c r="BZ395" s="568"/>
      <c r="CA395" s="568"/>
      <c r="CB395" s="568"/>
      <c r="CC395" s="568"/>
      <c r="CD395" s="568"/>
      <c r="CE395" s="568"/>
      <c r="CF395" s="568"/>
      <c r="CG395" s="568"/>
      <c r="CH395" s="568"/>
      <c r="CI395" s="568"/>
      <c r="CJ395" s="568"/>
      <c r="CK395" s="568"/>
      <c r="CL395" s="568"/>
      <c r="CM395" s="568"/>
      <c r="CN395" s="568"/>
      <c r="CO395" s="568"/>
      <c r="CP395" s="568"/>
      <c r="CQ395" s="568"/>
      <c r="CR395" s="568"/>
      <c r="CS395" s="568"/>
      <c r="CT395" s="568"/>
      <c r="CU395" s="568"/>
      <c r="CV395" s="568"/>
      <c r="CW395" s="568"/>
      <c r="CX395" s="568"/>
      <c r="CY395" s="568"/>
      <c r="CZ395" s="568"/>
      <c r="DA395" s="568"/>
      <c r="DB395" s="568"/>
      <c r="DC395" s="568"/>
      <c r="DD395" s="568"/>
      <c r="DE395" s="568"/>
      <c r="DF395" s="568"/>
      <c r="DG395" s="568"/>
      <c r="DH395" s="568"/>
      <c r="DI395" s="568"/>
      <c r="DJ395" s="568"/>
      <c r="DK395" s="568"/>
      <c r="DL395" s="568"/>
      <c r="DM395" s="568"/>
      <c r="DN395" s="568"/>
      <c r="DO395" s="568"/>
      <c r="DP395" s="568"/>
      <c r="DQ395" s="568"/>
      <c r="DR395" s="568"/>
      <c r="DS395" s="568"/>
      <c r="DT395" s="568"/>
      <c r="DU395" s="568"/>
      <c r="DV395" s="568"/>
      <c r="DW395" s="568"/>
      <c r="DX395" s="568"/>
      <c r="DY395" s="568"/>
      <c r="DZ395" s="568"/>
      <c r="EA395" s="568"/>
      <c r="EB395" s="568"/>
      <c r="EC395" s="568"/>
      <c r="ED395" s="568"/>
      <c r="EE395" s="568"/>
      <c r="EF395" s="568"/>
      <c r="EG395" s="568"/>
      <c r="EH395" s="568"/>
      <c r="EI395" s="568"/>
      <c r="EJ395" s="568"/>
      <c r="EK395" s="568"/>
      <c r="EL395" s="568"/>
      <c r="EM395" s="568"/>
      <c r="EN395" s="568"/>
      <c r="EO395" s="568"/>
      <c r="EP395" s="568"/>
      <c r="EQ395" s="568"/>
      <c r="ER395" s="568"/>
      <c r="ES395" s="568"/>
      <c r="ET395" s="568"/>
      <c r="EU395" s="568"/>
      <c r="EV395" s="568"/>
      <c r="EW395" s="568"/>
      <c r="EX395" s="568"/>
      <c r="EY395" s="568"/>
      <c r="EZ395" s="568"/>
      <c r="FA395" s="568"/>
      <c r="FB395" s="568"/>
      <c r="FC395" s="568"/>
      <c r="FD395" s="568"/>
      <c r="FE395" s="568"/>
      <c r="FF395" s="568"/>
      <c r="FG395" s="568"/>
      <c r="FH395" s="568"/>
      <c r="FI395" s="568"/>
      <c r="FJ395" s="568"/>
      <c r="FK395" s="568"/>
      <c r="FL395" s="568"/>
      <c r="FM395" s="568"/>
      <c r="FN395" s="568"/>
      <c r="FO395" s="568"/>
      <c r="FP395" s="568"/>
      <c r="FQ395" s="568"/>
      <c r="FR395" s="568"/>
      <c r="FS395" s="568"/>
      <c r="FT395" s="568"/>
      <c r="FU395" s="568"/>
      <c r="FV395" s="568"/>
      <c r="FW395" s="568"/>
      <c r="FX395" s="568"/>
      <c r="FY395" s="568"/>
      <c r="FZ395" s="568"/>
      <c r="GA395" s="568"/>
      <c r="GB395" s="568"/>
      <c r="GC395" s="568"/>
      <c r="GD395" s="568"/>
      <c r="GE395" s="568"/>
      <c r="GF395" s="568"/>
      <c r="GG395" s="568"/>
      <c r="GH395" s="568"/>
      <c r="GI395" s="568"/>
      <c r="GJ395" s="568"/>
      <c r="GK395" s="568"/>
      <c r="GL395" s="568"/>
      <c r="GM395" s="568"/>
      <c r="GN395" s="568"/>
      <c r="GO395" s="568"/>
      <c r="GP395" s="568"/>
      <c r="GQ395" s="568"/>
      <c r="GR395" s="568"/>
      <c r="GS395" s="568"/>
      <c r="GT395" s="568"/>
      <c r="GU395" s="568"/>
      <c r="GV395" s="568"/>
      <c r="GW395" s="568"/>
      <c r="GX395" s="568"/>
      <c r="GY395" s="568"/>
      <c r="GZ395" s="568"/>
      <c r="HA395" s="568"/>
      <c r="HB395" s="568"/>
      <c r="HC395" s="568"/>
      <c r="HD395" s="568"/>
      <c r="HE395" s="568"/>
      <c r="HF395" s="568"/>
      <c r="HG395" s="568"/>
      <c r="HH395" s="568"/>
      <c r="HI395" s="568"/>
      <c r="HJ395" s="568"/>
      <c r="HK395" s="568"/>
      <c r="HL395" s="568"/>
      <c r="HM395" s="568"/>
      <c r="HN395" s="568"/>
      <c r="HO395" s="568"/>
      <c r="HP395" s="568"/>
      <c r="HQ395" s="568"/>
      <c r="HR395" s="568"/>
      <c r="HS395" s="568"/>
      <c r="HT395" s="568"/>
      <c r="HU395" s="568"/>
    </row>
    <row r="396" spans="2:229" s="578" customFormat="1">
      <c r="B396" s="591"/>
      <c r="AL396" s="568"/>
      <c r="AM396" s="568"/>
      <c r="AN396" s="568"/>
      <c r="AO396" s="568"/>
      <c r="AP396" s="568"/>
      <c r="AQ396" s="568"/>
      <c r="AR396" s="568"/>
      <c r="AS396" s="568"/>
      <c r="AT396" s="568"/>
      <c r="AU396" s="568"/>
      <c r="AV396" s="568"/>
      <c r="AW396" s="568"/>
      <c r="AX396" s="568"/>
      <c r="AY396" s="568"/>
      <c r="AZ396" s="568"/>
      <c r="BA396" s="568"/>
      <c r="BB396" s="568"/>
      <c r="BC396" s="568"/>
      <c r="BD396" s="568"/>
      <c r="BE396" s="568"/>
      <c r="BF396" s="568"/>
      <c r="BG396" s="568"/>
      <c r="BH396" s="568"/>
      <c r="BI396" s="568"/>
      <c r="BJ396" s="568"/>
      <c r="BK396" s="568"/>
      <c r="BL396" s="568"/>
      <c r="BM396" s="568"/>
      <c r="BN396" s="568"/>
      <c r="BO396" s="568"/>
      <c r="BP396" s="568"/>
      <c r="BQ396" s="568"/>
      <c r="BR396" s="568"/>
      <c r="BS396" s="568"/>
      <c r="BT396" s="568"/>
      <c r="BU396" s="568"/>
      <c r="BV396" s="568"/>
      <c r="BW396" s="568"/>
      <c r="BX396" s="568"/>
      <c r="BY396" s="568"/>
      <c r="BZ396" s="568"/>
      <c r="CA396" s="568"/>
      <c r="CB396" s="568"/>
      <c r="CC396" s="568"/>
      <c r="CD396" s="568"/>
      <c r="CE396" s="568"/>
      <c r="CF396" s="568"/>
      <c r="CG396" s="568"/>
      <c r="CH396" s="568"/>
      <c r="CI396" s="568"/>
      <c r="CJ396" s="568"/>
      <c r="CK396" s="568"/>
      <c r="CL396" s="568"/>
      <c r="CM396" s="568"/>
      <c r="CN396" s="568"/>
      <c r="CO396" s="568"/>
      <c r="CP396" s="568"/>
      <c r="CQ396" s="568"/>
      <c r="CR396" s="568"/>
      <c r="CS396" s="568"/>
      <c r="CT396" s="568"/>
      <c r="CU396" s="568"/>
      <c r="CV396" s="568"/>
      <c r="CW396" s="568"/>
      <c r="CX396" s="568"/>
      <c r="CY396" s="568"/>
      <c r="CZ396" s="568"/>
      <c r="DA396" s="568"/>
      <c r="DB396" s="568"/>
      <c r="DC396" s="568"/>
      <c r="DD396" s="568"/>
      <c r="DE396" s="568"/>
      <c r="DF396" s="568"/>
      <c r="DG396" s="568"/>
      <c r="DH396" s="568"/>
      <c r="DI396" s="568"/>
      <c r="DJ396" s="568"/>
      <c r="DK396" s="568"/>
      <c r="DL396" s="568"/>
      <c r="DM396" s="568"/>
      <c r="DN396" s="568"/>
      <c r="DO396" s="568"/>
      <c r="DP396" s="568"/>
      <c r="DQ396" s="568"/>
      <c r="DR396" s="568"/>
      <c r="DS396" s="568"/>
      <c r="DT396" s="568"/>
      <c r="DU396" s="568"/>
      <c r="DV396" s="568"/>
      <c r="DW396" s="568"/>
      <c r="DX396" s="568"/>
      <c r="DY396" s="568"/>
      <c r="DZ396" s="568"/>
      <c r="EA396" s="568"/>
      <c r="EB396" s="568"/>
      <c r="EC396" s="568"/>
      <c r="ED396" s="568"/>
      <c r="EE396" s="568"/>
      <c r="EF396" s="568"/>
      <c r="EG396" s="568"/>
      <c r="EH396" s="568"/>
      <c r="EI396" s="568"/>
      <c r="EJ396" s="568"/>
      <c r="EK396" s="568"/>
      <c r="EL396" s="568"/>
      <c r="EM396" s="568"/>
      <c r="EN396" s="568"/>
      <c r="EO396" s="568"/>
      <c r="EP396" s="568"/>
      <c r="EQ396" s="568"/>
      <c r="ER396" s="568"/>
      <c r="ES396" s="568"/>
      <c r="ET396" s="568"/>
      <c r="EU396" s="568"/>
      <c r="EV396" s="568"/>
      <c r="EW396" s="568"/>
      <c r="EX396" s="568"/>
      <c r="EY396" s="568"/>
      <c r="EZ396" s="568"/>
      <c r="FA396" s="568"/>
      <c r="FB396" s="568"/>
      <c r="FC396" s="568"/>
      <c r="FD396" s="568"/>
      <c r="FE396" s="568"/>
      <c r="FF396" s="568"/>
      <c r="FG396" s="568"/>
      <c r="FH396" s="568"/>
      <c r="FI396" s="568"/>
      <c r="FJ396" s="568"/>
      <c r="FK396" s="568"/>
      <c r="FL396" s="568"/>
      <c r="FM396" s="568"/>
      <c r="FN396" s="568"/>
      <c r="FO396" s="568"/>
      <c r="FP396" s="568"/>
      <c r="FQ396" s="568"/>
      <c r="FR396" s="568"/>
      <c r="FS396" s="568"/>
      <c r="FT396" s="568"/>
      <c r="FU396" s="568"/>
      <c r="FV396" s="568"/>
      <c r="FW396" s="568"/>
      <c r="FX396" s="568"/>
      <c r="FY396" s="568"/>
      <c r="FZ396" s="568"/>
      <c r="GA396" s="568"/>
      <c r="GB396" s="568"/>
      <c r="GC396" s="568"/>
      <c r="GD396" s="568"/>
      <c r="GE396" s="568"/>
      <c r="GF396" s="568"/>
      <c r="GG396" s="568"/>
      <c r="GH396" s="568"/>
      <c r="GI396" s="568"/>
      <c r="GJ396" s="568"/>
      <c r="GK396" s="568"/>
      <c r="GL396" s="568"/>
      <c r="GM396" s="568"/>
      <c r="GN396" s="568"/>
      <c r="GO396" s="568"/>
      <c r="GP396" s="568"/>
      <c r="GQ396" s="568"/>
      <c r="GR396" s="568"/>
      <c r="GS396" s="568"/>
      <c r="GT396" s="568"/>
      <c r="GU396" s="568"/>
      <c r="GV396" s="568"/>
      <c r="GW396" s="568"/>
      <c r="GX396" s="568"/>
      <c r="GY396" s="568"/>
      <c r="GZ396" s="568"/>
      <c r="HA396" s="568"/>
      <c r="HB396" s="568"/>
      <c r="HC396" s="568"/>
      <c r="HD396" s="568"/>
      <c r="HE396" s="568"/>
      <c r="HF396" s="568"/>
      <c r="HG396" s="568"/>
      <c r="HH396" s="568"/>
      <c r="HI396" s="568"/>
      <c r="HJ396" s="568"/>
      <c r="HK396" s="568"/>
      <c r="HL396" s="568"/>
      <c r="HM396" s="568"/>
      <c r="HN396" s="568"/>
      <c r="HO396" s="568"/>
      <c r="HP396" s="568"/>
      <c r="HQ396" s="568"/>
      <c r="HR396" s="568"/>
      <c r="HS396" s="568"/>
      <c r="HT396" s="568"/>
      <c r="HU396" s="568"/>
    </row>
    <row r="397" spans="2:229" s="578" customFormat="1">
      <c r="B397" s="591"/>
      <c r="AL397" s="568"/>
      <c r="AM397" s="568"/>
      <c r="AN397" s="568"/>
      <c r="AO397" s="568"/>
      <c r="AP397" s="568"/>
      <c r="AQ397" s="568"/>
      <c r="AR397" s="568"/>
      <c r="AS397" s="568"/>
      <c r="AT397" s="568"/>
      <c r="AU397" s="568"/>
      <c r="AV397" s="568"/>
      <c r="AW397" s="568"/>
      <c r="AX397" s="568"/>
      <c r="AY397" s="568"/>
      <c r="AZ397" s="568"/>
      <c r="BA397" s="568"/>
      <c r="BB397" s="568"/>
      <c r="BC397" s="568"/>
      <c r="BD397" s="568"/>
      <c r="BE397" s="568"/>
      <c r="BF397" s="568"/>
      <c r="BG397" s="568"/>
      <c r="BH397" s="568"/>
      <c r="BI397" s="568"/>
      <c r="BJ397" s="568"/>
      <c r="BK397" s="568"/>
      <c r="BL397" s="568"/>
      <c r="BM397" s="568"/>
      <c r="BN397" s="568"/>
      <c r="BO397" s="568"/>
      <c r="BP397" s="568"/>
      <c r="BQ397" s="568"/>
      <c r="BR397" s="568"/>
      <c r="BS397" s="568"/>
      <c r="BT397" s="568"/>
      <c r="BU397" s="568"/>
      <c r="BV397" s="568"/>
      <c r="BW397" s="568"/>
      <c r="BX397" s="568"/>
      <c r="BY397" s="568"/>
      <c r="BZ397" s="568"/>
      <c r="CA397" s="568"/>
      <c r="CB397" s="568"/>
      <c r="CC397" s="568"/>
      <c r="CD397" s="568"/>
      <c r="CE397" s="568"/>
      <c r="CF397" s="568"/>
      <c r="CG397" s="568"/>
      <c r="CH397" s="568"/>
      <c r="CI397" s="568"/>
      <c r="CJ397" s="568"/>
      <c r="CK397" s="568"/>
      <c r="CL397" s="568"/>
      <c r="CM397" s="568"/>
      <c r="CN397" s="568"/>
      <c r="CO397" s="568"/>
      <c r="CP397" s="568"/>
      <c r="CQ397" s="568"/>
      <c r="CR397" s="568"/>
      <c r="CS397" s="568"/>
      <c r="CT397" s="568"/>
      <c r="CU397" s="568"/>
      <c r="CV397" s="568"/>
      <c r="CW397" s="568"/>
      <c r="CX397" s="568"/>
      <c r="CY397" s="568"/>
      <c r="CZ397" s="568"/>
      <c r="DA397" s="568"/>
      <c r="DB397" s="568"/>
      <c r="DC397" s="568"/>
      <c r="DD397" s="568"/>
      <c r="DE397" s="568"/>
      <c r="DF397" s="568"/>
      <c r="DG397" s="568"/>
      <c r="DH397" s="568"/>
      <c r="DI397" s="568"/>
      <c r="DJ397" s="568"/>
      <c r="DK397" s="568"/>
      <c r="DL397" s="568"/>
      <c r="DM397" s="568"/>
      <c r="DN397" s="568"/>
      <c r="DO397" s="568"/>
      <c r="DP397" s="568"/>
      <c r="DQ397" s="568"/>
      <c r="DR397" s="568"/>
      <c r="DS397" s="568"/>
      <c r="DT397" s="568"/>
      <c r="DU397" s="568"/>
      <c r="DV397" s="568"/>
      <c r="DW397" s="568"/>
      <c r="DX397" s="568"/>
      <c r="DY397" s="568"/>
      <c r="DZ397" s="568"/>
      <c r="EA397" s="568"/>
      <c r="EB397" s="568"/>
      <c r="EC397" s="568"/>
      <c r="ED397" s="568"/>
      <c r="EE397" s="568"/>
      <c r="EF397" s="568"/>
      <c r="EG397" s="568"/>
      <c r="EH397" s="568"/>
      <c r="EI397" s="568"/>
      <c r="EJ397" s="568"/>
      <c r="EK397" s="568"/>
      <c r="EL397" s="568"/>
      <c r="EM397" s="568"/>
      <c r="EN397" s="568"/>
      <c r="EO397" s="568"/>
      <c r="EP397" s="568"/>
      <c r="EQ397" s="568"/>
      <c r="ER397" s="568"/>
      <c r="ES397" s="568"/>
      <c r="ET397" s="568"/>
      <c r="EU397" s="568"/>
      <c r="EV397" s="568"/>
      <c r="EW397" s="568"/>
      <c r="EX397" s="568"/>
      <c r="EY397" s="568"/>
      <c r="EZ397" s="568"/>
      <c r="FA397" s="568"/>
      <c r="FB397" s="568"/>
      <c r="FC397" s="568"/>
      <c r="FD397" s="568"/>
      <c r="FE397" s="568"/>
      <c r="FF397" s="568"/>
      <c r="FG397" s="568"/>
      <c r="FH397" s="568"/>
      <c r="FI397" s="568"/>
      <c r="FJ397" s="568"/>
      <c r="FK397" s="568"/>
      <c r="FL397" s="568"/>
      <c r="FM397" s="568"/>
      <c r="FN397" s="568"/>
      <c r="FO397" s="568"/>
      <c r="FP397" s="568"/>
      <c r="FQ397" s="568"/>
      <c r="FR397" s="568"/>
      <c r="FS397" s="568"/>
      <c r="FT397" s="568"/>
      <c r="FU397" s="568"/>
      <c r="FV397" s="568"/>
      <c r="FW397" s="568"/>
      <c r="FX397" s="568"/>
      <c r="FY397" s="568"/>
      <c r="FZ397" s="568"/>
      <c r="GA397" s="568"/>
      <c r="GB397" s="568"/>
      <c r="GC397" s="568"/>
      <c r="GD397" s="568"/>
      <c r="GE397" s="568"/>
      <c r="GF397" s="568"/>
      <c r="GG397" s="568"/>
      <c r="GH397" s="568"/>
      <c r="GI397" s="568"/>
      <c r="GJ397" s="568"/>
      <c r="GK397" s="568"/>
      <c r="GL397" s="568"/>
      <c r="GM397" s="568"/>
      <c r="GN397" s="568"/>
      <c r="GO397" s="568"/>
      <c r="GP397" s="568"/>
      <c r="GQ397" s="568"/>
      <c r="GR397" s="568"/>
      <c r="GS397" s="568"/>
      <c r="GT397" s="568"/>
      <c r="GU397" s="568"/>
      <c r="GV397" s="568"/>
      <c r="GW397" s="568"/>
      <c r="GX397" s="568"/>
      <c r="GY397" s="568"/>
      <c r="GZ397" s="568"/>
      <c r="HA397" s="568"/>
      <c r="HB397" s="568"/>
      <c r="HC397" s="568"/>
      <c r="HD397" s="568"/>
      <c r="HE397" s="568"/>
      <c r="HF397" s="568"/>
      <c r="HG397" s="568"/>
      <c r="HH397" s="568"/>
      <c r="HI397" s="568"/>
      <c r="HJ397" s="568"/>
      <c r="HK397" s="568"/>
      <c r="HL397" s="568"/>
      <c r="HM397" s="568"/>
      <c r="HN397" s="568"/>
      <c r="HO397" s="568"/>
      <c r="HP397" s="568"/>
      <c r="HQ397" s="568"/>
      <c r="HR397" s="568"/>
      <c r="HS397" s="568"/>
      <c r="HT397" s="568"/>
      <c r="HU397" s="568"/>
    </row>
    <row r="398" spans="2:229" s="578" customFormat="1">
      <c r="B398" s="591"/>
      <c r="AL398" s="568"/>
      <c r="AM398" s="568"/>
      <c r="AN398" s="568"/>
      <c r="AO398" s="568"/>
      <c r="AP398" s="568"/>
      <c r="AQ398" s="568"/>
      <c r="AR398" s="568"/>
      <c r="AS398" s="568"/>
      <c r="AT398" s="568"/>
      <c r="AU398" s="568"/>
      <c r="AV398" s="568"/>
      <c r="AW398" s="568"/>
      <c r="AX398" s="568"/>
      <c r="AY398" s="568"/>
      <c r="AZ398" s="568"/>
      <c r="BA398" s="568"/>
      <c r="BB398" s="568"/>
      <c r="BC398" s="568"/>
      <c r="BD398" s="568"/>
      <c r="BE398" s="568"/>
      <c r="BF398" s="568"/>
      <c r="BG398" s="568"/>
      <c r="BH398" s="568"/>
      <c r="BI398" s="568"/>
      <c r="BJ398" s="568"/>
      <c r="BK398" s="568"/>
      <c r="BL398" s="568"/>
      <c r="BM398" s="568"/>
      <c r="BN398" s="568"/>
      <c r="BO398" s="568"/>
      <c r="BP398" s="568"/>
      <c r="BQ398" s="568"/>
      <c r="BR398" s="568"/>
      <c r="BS398" s="568"/>
      <c r="BT398" s="568"/>
      <c r="BU398" s="568"/>
      <c r="BV398" s="568"/>
      <c r="BW398" s="568"/>
      <c r="BX398" s="568"/>
      <c r="BY398" s="568"/>
      <c r="BZ398" s="568"/>
      <c r="CA398" s="568"/>
      <c r="CB398" s="568"/>
      <c r="CC398" s="568"/>
      <c r="CD398" s="568"/>
      <c r="CE398" s="568"/>
      <c r="CF398" s="568"/>
      <c r="CG398" s="568"/>
      <c r="CH398" s="568"/>
      <c r="CI398" s="568"/>
      <c r="CJ398" s="568"/>
      <c r="CK398" s="568"/>
      <c r="CL398" s="568"/>
      <c r="CM398" s="568"/>
      <c r="CN398" s="568"/>
      <c r="CO398" s="568"/>
      <c r="CP398" s="568"/>
      <c r="CQ398" s="568"/>
      <c r="CR398" s="568"/>
      <c r="CS398" s="568"/>
      <c r="CT398" s="568"/>
      <c r="CU398" s="568"/>
      <c r="CV398" s="568"/>
      <c r="CW398" s="568"/>
      <c r="CX398" s="568"/>
      <c r="CY398" s="568"/>
      <c r="CZ398" s="568"/>
      <c r="DA398" s="568"/>
      <c r="DB398" s="568"/>
      <c r="DC398" s="568"/>
      <c r="DD398" s="568"/>
      <c r="DE398" s="568"/>
      <c r="DF398" s="568"/>
      <c r="DG398" s="568"/>
      <c r="DH398" s="568"/>
      <c r="DI398" s="568"/>
      <c r="DJ398" s="568"/>
      <c r="DK398" s="568"/>
      <c r="DL398" s="568"/>
      <c r="DM398" s="568"/>
      <c r="DN398" s="568"/>
      <c r="DO398" s="568"/>
      <c r="DP398" s="568"/>
      <c r="DQ398" s="568"/>
      <c r="DR398" s="568"/>
      <c r="DS398" s="568"/>
      <c r="DT398" s="568"/>
      <c r="DU398" s="568"/>
      <c r="DV398" s="568"/>
      <c r="DW398" s="568"/>
      <c r="DX398" s="568"/>
      <c r="DY398" s="568"/>
      <c r="DZ398" s="568"/>
      <c r="EA398" s="568"/>
      <c r="EB398" s="568"/>
      <c r="EC398" s="568"/>
      <c r="ED398" s="568"/>
      <c r="EE398" s="568"/>
      <c r="EF398" s="568"/>
      <c r="EG398" s="568"/>
      <c r="EH398" s="568"/>
      <c r="EI398" s="568"/>
      <c r="EJ398" s="568"/>
      <c r="EK398" s="568"/>
      <c r="EL398" s="568"/>
      <c r="EM398" s="568"/>
      <c r="EN398" s="568"/>
      <c r="EO398" s="568"/>
      <c r="EP398" s="568"/>
      <c r="EQ398" s="568"/>
      <c r="ER398" s="568"/>
      <c r="ES398" s="568"/>
      <c r="ET398" s="568"/>
      <c r="EU398" s="568"/>
      <c r="EV398" s="568"/>
      <c r="EW398" s="568"/>
      <c r="EX398" s="568"/>
      <c r="EY398" s="568"/>
      <c r="EZ398" s="568"/>
      <c r="FA398" s="568"/>
      <c r="FB398" s="568"/>
      <c r="FC398" s="568"/>
      <c r="FD398" s="568"/>
      <c r="FE398" s="568"/>
      <c r="FF398" s="568"/>
      <c r="FG398" s="568"/>
      <c r="FH398" s="568"/>
      <c r="FI398" s="568"/>
      <c r="FJ398" s="568"/>
      <c r="FK398" s="568"/>
      <c r="FL398" s="568"/>
      <c r="FM398" s="568"/>
      <c r="FN398" s="568"/>
      <c r="FO398" s="568"/>
      <c r="FP398" s="568"/>
      <c r="FQ398" s="568"/>
      <c r="FR398" s="568"/>
      <c r="FS398" s="568"/>
      <c r="FT398" s="568"/>
      <c r="FU398" s="568"/>
      <c r="FV398" s="568"/>
      <c r="FW398" s="568"/>
      <c r="FX398" s="568"/>
      <c r="FY398" s="568"/>
      <c r="FZ398" s="568"/>
      <c r="GA398" s="568"/>
      <c r="GB398" s="568"/>
      <c r="GC398" s="568"/>
      <c r="GD398" s="568"/>
      <c r="GE398" s="568"/>
      <c r="GF398" s="568"/>
      <c r="GG398" s="568"/>
      <c r="GH398" s="568"/>
      <c r="GI398" s="568"/>
      <c r="GJ398" s="568"/>
      <c r="GK398" s="568"/>
      <c r="GL398" s="568"/>
      <c r="GM398" s="568"/>
      <c r="GN398" s="568"/>
      <c r="GO398" s="568"/>
      <c r="GP398" s="568"/>
      <c r="GQ398" s="568"/>
      <c r="GR398" s="568"/>
      <c r="GS398" s="568"/>
      <c r="GT398" s="568"/>
      <c r="GU398" s="568"/>
      <c r="GV398" s="568"/>
      <c r="GW398" s="568"/>
      <c r="GX398" s="568"/>
      <c r="GY398" s="568"/>
      <c r="GZ398" s="568"/>
      <c r="HA398" s="568"/>
      <c r="HB398" s="568"/>
      <c r="HC398" s="568"/>
      <c r="HD398" s="568"/>
      <c r="HE398" s="568"/>
      <c r="HF398" s="568"/>
      <c r="HG398" s="568"/>
      <c r="HH398" s="568"/>
      <c r="HI398" s="568"/>
      <c r="HJ398" s="568"/>
      <c r="HK398" s="568"/>
      <c r="HL398" s="568"/>
      <c r="HM398" s="568"/>
      <c r="HN398" s="568"/>
      <c r="HO398" s="568"/>
      <c r="HP398" s="568"/>
      <c r="HQ398" s="568"/>
      <c r="HR398" s="568"/>
      <c r="HS398" s="568"/>
      <c r="HT398" s="568"/>
      <c r="HU398" s="568"/>
    </row>
    <row r="399" spans="2:229" s="578" customFormat="1">
      <c r="B399" s="591"/>
      <c r="AL399" s="568"/>
      <c r="AM399" s="568"/>
      <c r="AN399" s="568"/>
      <c r="AO399" s="568"/>
      <c r="AP399" s="568"/>
      <c r="AQ399" s="568"/>
      <c r="AR399" s="568"/>
      <c r="AS399" s="568"/>
      <c r="AT399" s="568"/>
      <c r="AU399" s="568"/>
      <c r="AV399" s="568"/>
      <c r="AW399" s="568"/>
      <c r="AX399" s="568"/>
      <c r="AY399" s="568"/>
      <c r="AZ399" s="568"/>
      <c r="BA399" s="568"/>
      <c r="BB399" s="568"/>
      <c r="BC399" s="568"/>
      <c r="BD399" s="568"/>
      <c r="BE399" s="568"/>
      <c r="BF399" s="568"/>
      <c r="BG399" s="568"/>
      <c r="BH399" s="568"/>
      <c r="BI399" s="568"/>
      <c r="BJ399" s="568"/>
      <c r="BK399" s="568"/>
      <c r="BL399" s="568"/>
      <c r="BM399" s="568"/>
      <c r="BN399" s="568"/>
      <c r="BO399" s="568"/>
      <c r="BP399" s="568"/>
      <c r="BQ399" s="568"/>
      <c r="BR399" s="568"/>
      <c r="BS399" s="568"/>
      <c r="BT399" s="568"/>
      <c r="BU399" s="568"/>
      <c r="BV399" s="568"/>
      <c r="BW399" s="568"/>
      <c r="BX399" s="568"/>
      <c r="BY399" s="568"/>
      <c r="BZ399" s="568"/>
      <c r="CA399" s="568"/>
      <c r="CB399" s="568"/>
      <c r="CC399" s="568"/>
      <c r="CD399" s="568"/>
      <c r="CE399" s="568"/>
      <c r="CF399" s="568"/>
      <c r="CG399" s="568"/>
      <c r="CH399" s="568"/>
      <c r="CI399" s="568"/>
      <c r="CJ399" s="568"/>
      <c r="CK399" s="568"/>
      <c r="CL399" s="568"/>
      <c r="CM399" s="568"/>
      <c r="CN399" s="568"/>
      <c r="CO399" s="568"/>
      <c r="CP399" s="568"/>
      <c r="CQ399" s="568"/>
      <c r="CR399" s="568"/>
      <c r="CS399" s="568"/>
      <c r="CT399" s="568"/>
      <c r="CU399" s="568"/>
      <c r="CV399" s="568"/>
      <c r="CW399" s="568"/>
      <c r="CX399" s="568"/>
      <c r="CY399" s="568"/>
      <c r="CZ399" s="568"/>
      <c r="DA399" s="568"/>
      <c r="DB399" s="568"/>
      <c r="DC399" s="568"/>
      <c r="DD399" s="568"/>
      <c r="DE399" s="568"/>
      <c r="DF399" s="568"/>
      <c r="DG399" s="568"/>
      <c r="DH399" s="568"/>
      <c r="DI399" s="568"/>
      <c r="DJ399" s="568"/>
      <c r="DK399" s="568"/>
      <c r="DL399" s="568"/>
      <c r="DM399" s="568"/>
      <c r="DN399" s="568"/>
      <c r="DO399" s="568"/>
      <c r="DP399" s="568"/>
      <c r="DQ399" s="568"/>
      <c r="DR399" s="568"/>
      <c r="DS399" s="568"/>
      <c r="DT399" s="568"/>
      <c r="DU399" s="568"/>
      <c r="DV399" s="568"/>
      <c r="DW399" s="568"/>
      <c r="DX399" s="568"/>
      <c r="DY399" s="568"/>
      <c r="DZ399" s="568"/>
      <c r="EA399" s="568"/>
      <c r="EB399" s="568"/>
      <c r="EC399" s="568"/>
      <c r="ED399" s="568"/>
      <c r="EE399" s="568"/>
      <c r="EF399" s="568"/>
      <c r="EG399" s="568"/>
      <c r="EH399" s="568"/>
      <c r="EI399" s="568"/>
      <c r="EJ399" s="568"/>
      <c r="EK399" s="568"/>
      <c r="EL399" s="568"/>
      <c r="EM399" s="568"/>
      <c r="EN399" s="568"/>
      <c r="EO399" s="568"/>
      <c r="EP399" s="568"/>
      <c r="EQ399" s="568"/>
      <c r="ER399" s="568"/>
      <c r="ES399" s="568"/>
      <c r="ET399" s="568"/>
      <c r="EU399" s="568"/>
      <c r="EV399" s="568"/>
      <c r="EW399" s="568"/>
      <c r="EX399" s="568"/>
      <c r="EY399" s="568"/>
      <c r="EZ399" s="568"/>
      <c r="FA399" s="568"/>
      <c r="FB399" s="568"/>
      <c r="FC399" s="568"/>
      <c r="FD399" s="568"/>
      <c r="FE399" s="568"/>
      <c r="FF399" s="568"/>
      <c r="FG399" s="568"/>
      <c r="FH399" s="568"/>
      <c r="FI399" s="568"/>
      <c r="FJ399" s="568"/>
      <c r="FK399" s="568"/>
      <c r="FL399" s="568"/>
      <c r="FM399" s="568"/>
      <c r="FN399" s="568"/>
      <c r="FO399" s="568"/>
      <c r="FP399" s="568"/>
      <c r="FQ399" s="568"/>
      <c r="FR399" s="568"/>
      <c r="FS399" s="568"/>
      <c r="FT399" s="568"/>
      <c r="FU399" s="568"/>
      <c r="FV399" s="568"/>
      <c r="FW399" s="568"/>
      <c r="FX399" s="568"/>
      <c r="FY399" s="568"/>
      <c r="FZ399" s="568"/>
      <c r="GA399" s="568"/>
      <c r="GB399" s="568"/>
      <c r="GC399" s="568"/>
      <c r="GD399" s="568"/>
      <c r="GE399" s="568"/>
      <c r="GF399" s="568"/>
      <c r="GG399" s="568"/>
      <c r="GH399" s="568"/>
      <c r="GI399" s="568"/>
      <c r="GJ399" s="568"/>
      <c r="GK399" s="568"/>
      <c r="GL399" s="568"/>
      <c r="GM399" s="568"/>
      <c r="GN399" s="568"/>
      <c r="GO399" s="568"/>
      <c r="GP399" s="568"/>
      <c r="GQ399" s="568"/>
      <c r="GR399" s="568"/>
      <c r="GS399" s="568"/>
      <c r="GT399" s="568"/>
      <c r="GU399" s="568"/>
      <c r="GV399" s="568"/>
      <c r="GW399" s="568"/>
      <c r="GX399" s="568"/>
      <c r="GY399" s="568"/>
      <c r="GZ399" s="568"/>
      <c r="HA399" s="568"/>
      <c r="HB399" s="568"/>
      <c r="HC399" s="568"/>
      <c r="HD399" s="568"/>
      <c r="HE399" s="568"/>
      <c r="HF399" s="568"/>
      <c r="HG399" s="568"/>
      <c r="HH399" s="568"/>
      <c r="HI399" s="568"/>
      <c r="HJ399" s="568"/>
      <c r="HK399" s="568"/>
      <c r="HL399" s="568"/>
      <c r="HM399" s="568"/>
      <c r="HN399" s="568"/>
      <c r="HO399" s="568"/>
      <c r="HP399" s="568"/>
      <c r="HQ399" s="568"/>
      <c r="HR399" s="568"/>
      <c r="HS399" s="568"/>
      <c r="HT399" s="568"/>
      <c r="HU399" s="568"/>
    </row>
    <row r="400" spans="2:229" s="578" customFormat="1">
      <c r="B400" s="591"/>
      <c r="AL400" s="568"/>
      <c r="AM400" s="568"/>
      <c r="AN400" s="568"/>
      <c r="AO400" s="568"/>
      <c r="AP400" s="568"/>
      <c r="AQ400" s="568"/>
      <c r="AR400" s="568"/>
      <c r="AS400" s="568"/>
      <c r="AT400" s="568"/>
      <c r="AU400" s="568"/>
      <c r="AV400" s="568"/>
      <c r="AW400" s="568"/>
      <c r="AX400" s="568"/>
      <c r="AY400" s="568"/>
      <c r="AZ400" s="568"/>
      <c r="BA400" s="568"/>
      <c r="BB400" s="568"/>
      <c r="BC400" s="568"/>
      <c r="BD400" s="568"/>
      <c r="BE400" s="568"/>
      <c r="BF400" s="568"/>
      <c r="BG400" s="568"/>
      <c r="BH400" s="568"/>
      <c r="BI400" s="568"/>
      <c r="BJ400" s="568"/>
      <c r="BK400" s="568"/>
      <c r="BL400" s="568"/>
      <c r="BM400" s="568"/>
      <c r="BN400" s="568"/>
      <c r="BO400" s="568"/>
      <c r="BP400" s="568"/>
      <c r="BQ400" s="568"/>
      <c r="BR400" s="568"/>
      <c r="BS400" s="568"/>
      <c r="BT400" s="568"/>
      <c r="BU400" s="568"/>
      <c r="BV400" s="568"/>
      <c r="BW400" s="568"/>
      <c r="BX400" s="568"/>
      <c r="BY400" s="568"/>
      <c r="BZ400" s="568"/>
      <c r="CA400" s="568"/>
      <c r="CB400" s="568"/>
      <c r="CC400" s="568"/>
      <c r="CD400" s="568"/>
      <c r="CE400" s="568"/>
      <c r="CF400" s="568"/>
      <c r="CG400" s="568"/>
      <c r="CH400" s="568"/>
      <c r="CI400" s="568"/>
      <c r="CJ400" s="568"/>
      <c r="CK400" s="568"/>
      <c r="CL400" s="568"/>
      <c r="CM400" s="568"/>
      <c r="CN400" s="568"/>
      <c r="CO400" s="568"/>
      <c r="CP400" s="568"/>
      <c r="CQ400" s="568"/>
      <c r="CR400" s="568"/>
      <c r="CS400" s="568"/>
      <c r="CT400" s="568"/>
      <c r="CU400" s="568"/>
      <c r="CV400" s="568"/>
      <c r="CW400" s="568"/>
      <c r="CX400" s="568"/>
      <c r="CY400" s="568"/>
      <c r="CZ400" s="568"/>
      <c r="DA400" s="568"/>
      <c r="DB400" s="568"/>
      <c r="DC400" s="568"/>
      <c r="DD400" s="568"/>
      <c r="DE400" s="568"/>
      <c r="DF400" s="568"/>
      <c r="DG400" s="568"/>
      <c r="DH400" s="568"/>
      <c r="DI400" s="568"/>
      <c r="DJ400" s="568"/>
      <c r="DK400" s="568"/>
      <c r="DL400" s="568"/>
      <c r="DM400" s="568"/>
      <c r="DN400" s="568"/>
      <c r="DO400" s="568"/>
      <c r="DP400" s="568"/>
      <c r="DQ400" s="568"/>
      <c r="DR400" s="568"/>
      <c r="DS400" s="568"/>
      <c r="DT400" s="568"/>
      <c r="DU400" s="568"/>
      <c r="DV400" s="568"/>
      <c r="DW400" s="568"/>
      <c r="DX400" s="568"/>
      <c r="DY400" s="568"/>
      <c r="DZ400" s="568"/>
      <c r="EA400" s="568"/>
      <c r="EB400" s="568"/>
      <c r="EC400" s="568"/>
      <c r="ED400" s="568"/>
      <c r="EE400" s="568"/>
      <c r="EF400" s="568"/>
      <c r="EG400" s="568"/>
      <c r="EH400" s="568"/>
      <c r="EI400" s="568"/>
      <c r="EJ400" s="568"/>
      <c r="EK400" s="568"/>
      <c r="EL400" s="568"/>
      <c r="EM400" s="568"/>
      <c r="EN400" s="568"/>
      <c r="EO400" s="568"/>
      <c r="EP400" s="568"/>
      <c r="EQ400" s="568"/>
      <c r="ER400" s="568"/>
      <c r="ES400" s="568"/>
      <c r="ET400" s="568"/>
      <c r="EU400" s="568"/>
      <c r="EV400" s="568"/>
      <c r="EW400" s="568"/>
      <c r="EX400" s="568"/>
      <c r="EY400" s="568"/>
      <c r="EZ400" s="568"/>
      <c r="FA400" s="568"/>
      <c r="FB400" s="568"/>
      <c r="FC400" s="568"/>
      <c r="FD400" s="568"/>
      <c r="FE400" s="568"/>
      <c r="FF400" s="568"/>
      <c r="FG400" s="568"/>
      <c r="FH400" s="568"/>
      <c r="FI400" s="568"/>
      <c r="FJ400" s="568"/>
      <c r="FK400" s="568"/>
      <c r="FL400" s="568"/>
      <c r="FM400" s="568"/>
      <c r="FN400" s="568"/>
      <c r="FO400" s="568"/>
      <c r="FP400" s="568"/>
      <c r="FQ400" s="568"/>
      <c r="FR400" s="568"/>
      <c r="FS400" s="568"/>
      <c r="FT400" s="568"/>
      <c r="FU400" s="568"/>
      <c r="FV400" s="568"/>
      <c r="FW400" s="568"/>
      <c r="FX400" s="568"/>
      <c r="FY400" s="568"/>
      <c r="FZ400" s="568"/>
      <c r="GA400" s="568"/>
      <c r="GB400" s="568"/>
      <c r="GC400" s="568"/>
      <c r="GD400" s="568"/>
      <c r="GE400" s="568"/>
      <c r="GF400" s="568"/>
      <c r="GG400" s="568"/>
      <c r="GH400" s="568"/>
      <c r="GI400" s="568"/>
      <c r="GJ400" s="568"/>
      <c r="GK400" s="568"/>
      <c r="GL400" s="568"/>
      <c r="GM400" s="568"/>
      <c r="GN400" s="568"/>
      <c r="GO400" s="568"/>
      <c r="GP400" s="568"/>
      <c r="GQ400" s="568"/>
      <c r="GR400" s="568"/>
      <c r="GS400" s="568"/>
      <c r="GT400" s="568"/>
      <c r="GU400" s="568"/>
      <c r="GV400" s="568"/>
      <c r="GW400" s="568"/>
      <c r="GX400" s="568"/>
      <c r="GY400" s="568"/>
      <c r="GZ400" s="568"/>
      <c r="HA400" s="568"/>
      <c r="HB400" s="568"/>
      <c r="HC400" s="568"/>
      <c r="HD400" s="568"/>
      <c r="HE400" s="568"/>
      <c r="HF400" s="568"/>
      <c r="HG400" s="568"/>
      <c r="HH400" s="568"/>
      <c r="HI400" s="568"/>
      <c r="HJ400" s="568"/>
      <c r="HK400" s="568"/>
      <c r="HL400" s="568"/>
      <c r="HM400" s="568"/>
      <c r="HN400" s="568"/>
      <c r="HO400" s="568"/>
      <c r="HP400" s="568"/>
      <c r="HQ400" s="568"/>
      <c r="HR400" s="568"/>
      <c r="HS400" s="568"/>
      <c r="HT400" s="568"/>
      <c r="HU400" s="568"/>
    </row>
    <row r="401" spans="2:229" s="578" customFormat="1">
      <c r="B401" s="591"/>
      <c r="AL401" s="568"/>
      <c r="AM401" s="568"/>
      <c r="AN401" s="568"/>
      <c r="AO401" s="568"/>
      <c r="AP401" s="568"/>
      <c r="AQ401" s="568"/>
      <c r="AR401" s="568"/>
      <c r="AS401" s="568"/>
      <c r="AT401" s="568"/>
      <c r="AU401" s="568"/>
      <c r="AV401" s="568"/>
      <c r="AW401" s="568"/>
      <c r="AX401" s="568"/>
      <c r="AY401" s="568"/>
      <c r="AZ401" s="568"/>
      <c r="BA401" s="568"/>
      <c r="BB401" s="568"/>
      <c r="BC401" s="568"/>
      <c r="BD401" s="568"/>
      <c r="BE401" s="568"/>
      <c r="BF401" s="568"/>
      <c r="BG401" s="568"/>
      <c r="BH401" s="568"/>
      <c r="BI401" s="568"/>
      <c r="BJ401" s="568"/>
      <c r="BK401" s="568"/>
      <c r="BL401" s="568"/>
      <c r="BM401" s="568"/>
      <c r="BN401" s="568"/>
      <c r="BO401" s="568"/>
      <c r="BP401" s="568"/>
      <c r="BQ401" s="568"/>
      <c r="BR401" s="568"/>
      <c r="BS401" s="568"/>
      <c r="BT401" s="568"/>
      <c r="BU401" s="568"/>
      <c r="BV401" s="568"/>
      <c r="BW401" s="568"/>
      <c r="BX401" s="568"/>
      <c r="BY401" s="568"/>
      <c r="BZ401" s="568"/>
      <c r="CA401" s="568"/>
      <c r="CB401" s="568"/>
      <c r="CC401" s="568"/>
      <c r="CD401" s="568"/>
      <c r="CE401" s="568"/>
      <c r="CF401" s="568"/>
      <c r="CG401" s="568"/>
      <c r="CH401" s="568"/>
      <c r="CI401" s="568"/>
      <c r="CJ401" s="568"/>
      <c r="CK401" s="568"/>
      <c r="CL401" s="568"/>
      <c r="CM401" s="568"/>
      <c r="CN401" s="568"/>
      <c r="CO401" s="568"/>
      <c r="CP401" s="568"/>
      <c r="CQ401" s="568"/>
      <c r="CR401" s="568"/>
      <c r="CS401" s="568"/>
      <c r="CT401" s="568"/>
      <c r="CU401" s="568"/>
      <c r="CV401" s="568"/>
      <c r="CW401" s="568"/>
      <c r="CX401" s="568"/>
      <c r="CY401" s="568"/>
      <c r="CZ401" s="568"/>
      <c r="DA401" s="568"/>
      <c r="DB401" s="568"/>
      <c r="DC401" s="568"/>
      <c r="DD401" s="568"/>
      <c r="DE401" s="568"/>
      <c r="DF401" s="568"/>
      <c r="DG401" s="568"/>
      <c r="DH401" s="568"/>
      <c r="DI401" s="568"/>
      <c r="DJ401" s="568"/>
      <c r="DK401" s="568"/>
      <c r="DL401" s="568"/>
      <c r="DM401" s="568"/>
      <c r="DN401" s="568"/>
      <c r="DO401" s="568"/>
      <c r="DP401" s="568"/>
      <c r="DQ401" s="568"/>
      <c r="DR401" s="568"/>
      <c r="DS401" s="568"/>
      <c r="DT401" s="568"/>
      <c r="DU401" s="568"/>
      <c r="DV401" s="568"/>
      <c r="DW401" s="568"/>
      <c r="DX401" s="568"/>
      <c r="DY401" s="568"/>
      <c r="DZ401" s="568"/>
      <c r="EA401" s="568"/>
      <c r="EB401" s="568"/>
      <c r="EC401" s="568"/>
      <c r="ED401" s="568"/>
      <c r="EE401" s="568"/>
      <c r="EF401" s="568"/>
      <c r="EG401" s="568"/>
      <c r="EH401" s="568"/>
      <c r="EI401" s="568"/>
      <c r="EJ401" s="568"/>
      <c r="EK401" s="568"/>
      <c r="EL401" s="568"/>
      <c r="EM401" s="568"/>
      <c r="EN401" s="568"/>
      <c r="EO401" s="568"/>
      <c r="EP401" s="568"/>
      <c r="EQ401" s="568"/>
      <c r="ER401" s="568"/>
      <c r="ES401" s="568"/>
      <c r="ET401" s="568"/>
      <c r="EU401" s="568"/>
      <c r="EV401" s="568"/>
      <c r="EW401" s="568"/>
      <c r="EX401" s="568"/>
      <c r="EY401" s="568"/>
      <c r="EZ401" s="568"/>
      <c r="FA401" s="568"/>
      <c r="FB401" s="568"/>
      <c r="FC401" s="568"/>
      <c r="FD401" s="568"/>
      <c r="FE401" s="568"/>
      <c r="FF401" s="568"/>
      <c r="FG401" s="568"/>
      <c r="FH401" s="568"/>
      <c r="FI401" s="568"/>
      <c r="FJ401" s="568"/>
      <c r="FK401" s="568"/>
      <c r="FL401" s="568"/>
      <c r="FM401" s="568"/>
      <c r="FN401" s="568"/>
      <c r="FO401" s="568"/>
      <c r="FP401" s="568"/>
      <c r="FQ401" s="568"/>
      <c r="FR401" s="568"/>
      <c r="FS401" s="568"/>
      <c r="FT401" s="568"/>
      <c r="FU401" s="568"/>
      <c r="FV401" s="568"/>
      <c r="FW401" s="568"/>
      <c r="FX401" s="568"/>
      <c r="FY401" s="568"/>
      <c r="FZ401" s="568"/>
      <c r="GA401" s="568"/>
      <c r="GB401" s="568"/>
      <c r="GC401" s="568"/>
      <c r="GD401" s="568"/>
      <c r="GE401" s="568"/>
      <c r="GF401" s="568"/>
      <c r="GG401" s="568"/>
      <c r="GH401" s="568"/>
      <c r="GI401" s="568"/>
      <c r="GJ401" s="568"/>
      <c r="GK401" s="568"/>
      <c r="GL401" s="568"/>
      <c r="GM401" s="568"/>
      <c r="GN401" s="568"/>
      <c r="GO401" s="568"/>
      <c r="GP401" s="568"/>
      <c r="GQ401" s="568"/>
      <c r="GR401" s="568"/>
      <c r="GS401" s="568"/>
      <c r="GT401" s="568"/>
      <c r="GU401" s="568"/>
      <c r="GV401" s="568"/>
      <c r="GW401" s="568"/>
      <c r="GX401" s="568"/>
      <c r="GY401" s="568"/>
      <c r="GZ401" s="568"/>
      <c r="HA401" s="568"/>
      <c r="HB401" s="568"/>
      <c r="HC401" s="568"/>
      <c r="HD401" s="568"/>
      <c r="HE401" s="568"/>
      <c r="HF401" s="568"/>
      <c r="HG401" s="568"/>
      <c r="HH401" s="568"/>
      <c r="HI401" s="568"/>
      <c r="HJ401" s="568"/>
      <c r="HK401" s="568"/>
      <c r="HL401" s="568"/>
      <c r="HM401" s="568"/>
      <c r="HN401" s="568"/>
      <c r="HO401" s="568"/>
      <c r="HP401" s="568"/>
      <c r="HQ401" s="568"/>
      <c r="HR401" s="568"/>
      <c r="HS401" s="568"/>
      <c r="HT401" s="568"/>
      <c r="HU401" s="568"/>
    </row>
    <row r="402" spans="2:229" s="578" customFormat="1">
      <c r="B402" s="591"/>
      <c r="AL402" s="568"/>
      <c r="AM402" s="568"/>
      <c r="AN402" s="568"/>
      <c r="AO402" s="568"/>
      <c r="AP402" s="568"/>
      <c r="AQ402" s="568"/>
      <c r="AR402" s="568"/>
      <c r="AS402" s="568"/>
      <c r="AT402" s="568"/>
      <c r="AU402" s="568"/>
      <c r="AV402" s="568"/>
      <c r="AW402" s="568"/>
      <c r="AX402" s="568"/>
      <c r="AY402" s="568"/>
      <c r="AZ402" s="568"/>
      <c r="BA402" s="568"/>
      <c r="BB402" s="568"/>
      <c r="BC402" s="568"/>
      <c r="BD402" s="568"/>
      <c r="BE402" s="568"/>
      <c r="BF402" s="568"/>
      <c r="BG402" s="568"/>
      <c r="BH402" s="568"/>
      <c r="BI402" s="568"/>
      <c r="BJ402" s="568"/>
      <c r="BK402" s="568"/>
      <c r="BL402" s="568"/>
      <c r="BM402" s="568"/>
      <c r="BN402" s="568"/>
      <c r="BO402" s="568"/>
      <c r="BP402" s="568"/>
      <c r="BQ402" s="568"/>
      <c r="BR402" s="568"/>
      <c r="BS402" s="568"/>
      <c r="BT402" s="568"/>
      <c r="BU402" s="568"/>
      <c r="BV402" s="568"/>
      <c r="BW402" s="568"/>
      <c r="BX402" s="568"/>
      <c r="BY402" s="568"/>
      <c r="BZ402" s="568"/>
      <c r="CA402" s="568"/>
      <c r="CB402" s="568"/>
      <c r="CC402" s="568"/>
      <c r="CD402" s="568"/>
      <c r="CE402" s="568"/>
      <c r="CF402" s="568"/>
      <c r="CG402" s="568"/>
      <c r="CH402" s="568"/>
      <c r="CI402" s="568"/>
      <c r="CJ402" s="568"/>
      <c r="CK402" s="568"/>
      <c r="CL402" s="568"/>
      <c r="CM402" s="568"/>
      <c r="CN402" s="568"/>
      <c r="CO402" s="568"/>
      <c r="CP402" s="568"/>
      <c r="CQ402" s="568"/>
      <c r="CR402" s="568"/>
      <c r="CS402" s="568"/>
      <c r="CT402" s="568"/>
      <c r="CU402" s="568"/>
      <c r="CV402" s="568"/>
      <c r="CW402" s="568"/>
      <c r="CX402" s="568"/>
      <c r="CY402" s="568"/>
      <c r="CZ402" s="568"/>
      <c r="DA402" s="568"/>
      <c r="DB402" s="568"/>
      <c r="DC402" s="568"/>
      <c r="DD402" s="568"/>
      <c r="DE402" s="568"/>
      <c r="DF402" s="568"/>
      <c r="DG402" s="568"/>
      <c r="DH402" s="568"/>
      <c r="DI402" s="568"/>
      <c r="DJ402" s="568"/>
      <c r="DK402" s="568"/>
      <c r="DL402" s="568"/>
      <c r="DM402" s="568"/>
      <c r="DN402" s="568"/>
      <c r="DO402" s="568"/>
      <c r="DP402" s="568"/>
      <c r="DQ402" s="568"/>
      <c r="DR402" s="568"/>
      <c r="DS402" s="568"/>
      <c r="DT402" s="568"/>
      <c r="DU402" s="568"/>
      <c r="DV402" s="568"/>
      <c r="DW402" s="568"/>
      <c r="DX402" s="568"/>
      <c r="DY402" s="568"/>
      <c r="DZ402" s="568"/>
      <c r="EA402" s="568"/>
      <c r="EB402" s="568"/>
      <c r="EC402" s="568"/>
      <c r="ED402" s="568"/>
      <c r="EE402" s="568"/>
      <c r="EF402" s="568"/>
      <c r="EG402" s="568"/>
      <c r="EH402" s="568"/>
      <c r="EI402" s="568"/>
      <c r="EJ402" s="568"/>
      <c r="EK402" s="568"/>
      <c r="EL402" s="568"/>
      <c r="EM402" s="568"/>
      <c r="EN402" s="568"/>
      <c r="EO402" s="568"/>
      <c r="EP402" s="568"/>
      <c r="EQ402" s="568"/>
      <c r="ER402" s="568"/>
      <c r="ES402" s="568"/>
      <c r="ET402" s="568"/>
      <c r="EU402" s="568"/>
      <c r="EV402" s="568"/>
      <c r="EW402" s="568"/>
      <c r="EX402" s="568"/>
      <c r="EY402" s="568"/>
      <c r="EZ402" s="568"/>
      <c r="FA402" s="568"/>
      <c r="FB402" s="568"/>
      <c r="FC402" s="568"/>
      <c r="FD402" s="568"/>
      <c r="FE402" s="568"/>
      <c r="FF402" s="568"/>
      <c r="FG402" s="568"/>
      <c r="FH402" s="568"/>
      <c r="FI402" s="568"/>
      <c r="FJ402" s="568"/>
      <c r="FK402" s="568"/>
      <c r="FL402" s="568"/>
      <c r="FM402" s="568"/>
      <c r="FN402" s="568"/>
      <c r="FO402" s="568"/>
      <c r="FP402" s="568"/>
      <c r="FQ402" s="568"/>
      <c r="FR402" s="568"/>
      <c r="FS402" s="568"/>
      <c r="FT402" s="568"/>
      <c r="FU402" s="568"/>
      <c r="FV402" s="568"/>
      <c r="FW402" s="568"/>
      <c r="FX402" s="568"/>
      <c r="FY402" s="568"/>
      <c r="FZ402" s="568"/>
      <c r="GA402" s="568"/>
      <c r="GB402" s="568"/>
      <c r="GC402" s="568"/>
      <c r="GD402" s="568"/>
      <c r="GE402" s="568"/>
      <c r="GF402" s="568"/>
      <c r="GG402" s="568"/>
      <c r="GH402" s="568"/>
      <c r="GI402" s="568"/>
      <c r="GJ402" s="568"/>
      <c r="GK402" s="568"/>
      <c r="GL402" s="568"/>
      <c r="GM402" s="568"/>
      <c r="GN402" s="568"/>
      <c r="GO402" s="568"/>
      <c r="GP402" s="568"/>
      <c r="GQ402" s="568"/>
      <c r="GR402" s="568"/>
      <c r="GS402" s="568"/>
      <c r="GT402" s="568"/>
      <c r="GU402" s="568"/>
      <c r="GV402" s="568"/>
      <c r="GW402" s="568"/>
      <c r="GX402" s="568"/>
      <c r="GY402" s="568"/>
      <c r="GZ402" s="568"/>
      <c r="HA402" s="568"/>
      <c r="HB402" s="568"/>
      <c r="HC402" s="568"/>
      <c r="HD402" s="568"/>
      <c r="HE402" s="568"/>
      <c r="HF402" s="568"/>
      <c r="HG402" s="568"/>
      <c r="HH402" s="568"/>
      <c r="HI402" s="568"/>
      <c r="HJ402" s="568"/>
      <c r="HK402" s="568"/>
      <c r="HL402" s="568"/>
      <c r="HM402" s="568"/>
      <c r="HN402" s="568"/>
      <c r="HO402" s="568"/>
      <c r="HP402" s="568"/>
      <c r="HQ402" s="568"/>
      <c r="HR402" s="568"/>
      <c r="HS402" s="568"/>
      <c r="HT402" s="568"/>
      <c r="HU402" s="568"/>
    </row>
    <row r="403" spans="2:229" s="578" customFormat="1">
      <c r="B403" s="591"/>
      <c r="AL403" s="568"/>
      <c r="AM403" s="568"/>
      <c r="AN403" s="568"/>
      <c r="AO403" s="568"/>
      <c r="AP403" s="568"/>
      <c r="AQ403" s="568"/>
      <c r="AR403" s="568"/>
      <c r="AS403" s="568"/>
      <c r="AT403" s="568"/>
      <c r="AU403" s="568"/>
      <c r="AV403" s="568"/>
      <c r="AW403" s="568"/>
      <c r="AX403" s="568"/>
      <c r="AY403" s="568"/>
      <c r="AZ403" s="568"/>
      <c r="BA403" s="568"/>
      <c r="BB403" s="568"/>
      <c r="BC403" s="568"/>
      <c r="BD403" s="568"/>
      <c r="BE403" s="568"/>
      <c r="BF403" s="568"/>
      <c r="BG403" s="568"/>
      <c r="BH403" s="568"/>
      <c r="BI403" s="568"/>
      <c r="BJ403" s="568"/>
      <c r="BK403" s="568"/>
      <c r="BL403" s="568"/>
      <c r="BM403" s="568"/>
      <c r="BN403" s="568"/>
      <c r="BO403" s="568"/>
      <c r="BP403" s="568"/>
      <c r="BQ403" s="568"/>
      <c r="BR403" s="568"/>
      <c r="BS403" s="568"/>
      <c r="BT403" s="568"/>
      <c r="BU403" s="568"/>
      <c r="BV403" s="568"/>
      <c r="BW403" s="568"/>
      <c r="BX403" s="568"/>
      <c r="BY403" s="568"/>
      <c r="BZ403" s="568"/>
      <c r="CA403" s="568"/>
      <c r="CB403" s="568"/>
      <c r="CC403" s="568"/>
      <c r="CD403" s="568"/>
      <c r="CE403" s="568"/>
      <c r="CF403" s="568"/>
      <c r="CG403" s="568"/>
      <c r="CH403" s="568"/>
      <c r="CI403" s="568"/>
      <c r="CJ403" s="568"/>
      <c r="CK403" s="568"/>
      <c r="CL403" s="568"/>
      <c r="CM403" s="568"/>
      <c r="CN403" s="568"/>
      <c r="CO403" s="568"/>
      <c r="CP403" s="568"/>
      <c r="CQ403" s="568"/>
      <c r="CR403" s="568"/>
      <c r="CS403" s="568"/>
      <c r="CT403" s="568"/>
      <c r="CU403" s="568"/>
      <c r="CV403" s="568"/>
      <c r="CW403" s="568"/>
      <c r="CX403" s="568"/>
      <c r="CY403" s="568"/>
      <c r="CZ403" s="568"/>
      <c r="DA403" s="568"/>
      <c r="DB403" s="568"/>
      <c r="DC403" s="568"/>
      <c r="DD403" s="568"/>
      <c r="DE403" s="568"/>
      <c r="DF403" s="568"/>
      <c r="DG403" s="568"/>
      <c r="DH403" s="568"/>
      <c r="DI403" s="568"/>
      <c r="DJ403" s="568"/>
      <c r="DK403" s="568"/>
      <c r="DL403" s="568"/>
      <c r="DM403" s="568"/>
      <c r="DN403" s="568"/>
      <c r="DO403" s="568"/>
      <c r="DP403" s="568"/>
      <c r="DQ403" s="568"/>
      <c r="DR403" s="568"/>
      <c r="DS403" s="568"/>
      <c r="DT403" s="568"/>
      <c r="DU403" s="568"/>
      <c r="DV403" s="568"/>
      <c r="DW403" s="568"/>
      <c r="DX403" s="568"/>
      <c r="DY403" s="568"/>
      <c r="DZ403" s="568"/>
      <c r="EA403" s="568"/>
      <c r="EB403" s="568"/>
      <c r="EC403" s="568"/>
      <c r="ED403" s="568"/>
      <c r="EE403" s="568"/>
      <c r="EF403" s="568"/>
      <c r="EG403" s="568"/>
      <c r="EH403" s="568"/>
      <c r="EI403" s="568"/>
      <c r="EJ403" s="568"/>
      <c r="EK403" s="568"/>
      <c r="EL403" s="568"/>
      <c r="EM403" s="568"/>
      <c r="EN403" s="568"/>
      <c r="EO403" s="568"/>
      <c r="EP403" s="568"/>
      <c r="EQ403" s="568"/>
      <c r="ER403" s="568"/>
      <c r="ES403" s="568"/>
      <c r="ET403" s="568"/>
      <c r="EU403" s="568"/>
      <c r="EV403" s="568"/>
      <c r="EW403" s="568"/>
      <c r="EX403" s="568"/>
      <c r="EY403" s="568"/>
      <c r="EZ403" s="568"/>
      <c r="FA403" s="568"/>
      <c r="FB403" s="568"/>
      <c r="FC403" s="568"/>
      <c r="FD403" s="568"/>
      <c r="FE403" s="568"/>
      <c r="FF403" s="568"/>
      <c r="FG403" s="568"/>
      <c r="FH403" s="568"/>
      <c r="FI403" s="568"/>
      <c r="FJ403" s="568"/>
      <c r="FK403" s="568"/>
      <c r="FL403" s="568"/>
      <c r="FM403" s="568"/>
      <c r="FN403" s="568"/>
      <c r="FO403" s="568"/>
      <c r="FP403" s="568"/>
      <c r="FQ403" s="568"/>
      <c r="FR403" s="568"/>
      <c r="FS403" s="568"/>
      <c r="FT403" s="568"/>
      <c r="FU403" s="568"/>
      <c r="FV403" s="568"/>
      <c r="FW403" s="568"/>
      <c r="FX403" s="568"/>
      <c r="FY403" s="568"/>
      <c r="FZ403" s="568"/>
      <c r="GA403" s="568"/>
      <c r="GB403" s="568"/>
      <c r="GC403" s="568"/>
      <c r="GD403" s="568"/>
      <c r="GE403" s="568"/>
      <c r="GF403" s="568"/>
      <c r="GG403" s="568"/>
      <c r="GH403" s="568"/>
      <c r="GI403" s="568"/>
      <c r="GJ403" s="568"/>
      <c r="GK403" s="568"/>
      <c r="GL403" s="568"/>
      <c r="GM403" s="568"/>
      <c r="GN403" s="568"/>
      <c r="GO403" s="568"/>
      <c r="GP403" s="568"/>
      <c r="GQ403" s="568"/>
      <c r="GR403" s="568"/>
      <c r="GS403" s="568"/>
      <c r="GT403" s="568"/>
      <c r="GU403" s="568"/>
      <c r="GV403" s="568"/>
      <c r="GW403" s="568"/>
      <c r="GX403" s="568"/>
      <c r="GY403" s="568"/>
      <c r="GZ403" s="568"/>
      <c r="HA403" s="568"/>
      <c r="HB403" s="568"/>
      <c r="HC403" s="568"/>
      <c r="HD403" s="568"/>
      <c r="HE403" s="568"/>
      <c r="HF403" s="568"/>
      <c r="HG403" s="568"/>
      <c r="HH403" s="568"/>
      <c r="HI403" s="568"/>
      <c r="HJ403" s="568"/>
      <c r="HK403" s="568"/>
      <c r="HL403" s="568"/>
      <c r="HM403" s="568"/>
      <c r="HN403" s="568"/>
      <c r="HO403" s="568"/>
      <c r="HP403" s="568"/>
      <c r="HQ403" s="568"/>
      <c r="HR403" s="568"/>
      <c r="HS403" s="568"/>
      <c r="HT403" s="568"/>
      <c r="HU403" s="568"/>
    </row>
    <row r="404" spans="2:229" s="578" customFormat="1">
      <c r="B404" s="591"/>
      <c r="AL404" s="568"/>
      <c r="AM404" s="568"/>
      <c r="AN404" s="568"/>
      <c r="AO404" s="568"/>
      <c r="AP404" s="568"/>
      <c r="AQ404" s="568"/>
      <c r="AR404" s="568"/>
      <c r="AS404" s="568"/>
      <c r="AT404" s="568"/>
      <c r="AU404" s="568"/>
      <c r="AV404" s="568"/>
      <c r="AW404" s="568"/>
      <c r="AX404" s="568"/>
      <c r="AY404" s="568"/>
      <c r="AZ404" s="568"/>
      <c r="BA404" s="568"/>
      <c r="BB404" s="568"/>
      <c r="BC404" s="568"/>
      <c r="BD404" s="568"/>
      <c r="BE404" s="568"/>
      <c r="BF404" s="568"/>
      <c r="BG404" s="568"/>
      <c r="BH404" s="568"/>
      <c r="BI404" s="568"/>
      <c r="BJ404" s="568"/>
      <c r="BK404" s="568"/>
      <c r="BL404" s="568"/>
      <c r="BM404" s="568"/>
      <c r="BN404" s="568"/>
      <c r="BO404" s="568"/>
      <c r="BP404" s="568"/>
      <c r="BQ404" s="568"/>
      <c r="BR404" s="568"/>
      <c r="BS404" s="568"/>
      <c r="BT404" s="568"/>
      <c r="BU404" s="568"/>
      <c r="BV404" s="568"/>
      <c r="BW404" s="568"/>
      <c r="BX404" s="568"/>
      <c r="BY404" s="568"/>
      <c r="BZ404" s="568"/>
      <c r="CA404" s="568"/>
      <c r="CB404" s="568"/>
      <c r="CC404" s="568"/>
      <c r="CD404" s="568"/>
      <c r="CE404" s="568"/>
      <c r="CF404" s="568"/>
      <c r="CG404" s="568"/>
      <c r="CH404" s="568"/>
      <c r="CI404" s="568"/>
      <c r="CJ404" s="568"/>
      <c r="CK404" s="568"/>
      <c r="CL404" s="568"/>
      <c r="CM404" s="568"/>
      <c r="CN404" s="568"/>
      <c r="CO404" s="568"/>
      <c r="CP404" s="568"/>
      <c r="CQ404" s="568"/>
      <c r="CR404" s="568"/>
      <c r="CS404" s="568"/>
      <c r="CT404" s="568"/>
      <c r="CU404" s="568"/>
      <c r="CV404" s="568"/>
      <c r="CW404" s="568"/>
      <c r="CX404" s="568"/>
      <c r="CY404" s="568"/>
      <c r="CZ404" s="568"/>
      <c r="DA404" s="568"/>
      <c r="DB404" s="568"/>
      <c r="DC404" s="568"/>
      <c r="DD404" s="568"/>
      <c r="DE404" s="568"/>
      <c r="DF404" s="568"/>
      <c r="DG404" s="568"/>
      <c r="DH404" s="568"/>
      <c r="DI404" s="568"/>
      <c r="DJ404" s="568"/>
      <c r="DK404" s="568"/>
      <c r="DL404" s="568"/>
      <c r="DM404" s="568"/>
      <c r="DN404" s="568"/>
      <c r="DO404" s="568"/>
      <c r="DP404" s="568"/>
      <c r="DQ404" s="568"/>
      <c r="DR404" s="568"/>
      <c r="DS404" s="568"/>
      <c r="DT404" s="568"/>
      <c r="DU404" s="568"/>
      <c r="DV404" s="568"/>
      <c r="DW404" s="568"/>
      <c r="DX404" s="568"/>
      <c r="DY404" s="568"/>
      <c r="DZ404" s="568"/>
      <c r="EA404" s="568"/>
      <c r="EB404" s="568"/>
      <c r="EC404" s="568"/>
      <c r="ED404" s="568"/>
      <c r="EE404" s="568"/>
      <c r="EF404" s="568"/>
      <c r="EG404" s="568"/>
      <c r="EH404" s="568"/>
      <c r="EI404" s="568"/>
      <c r="EJ404" s="568"/>
      <c r="EK404" s="568"/>
      <c r="EL404" s="568"/>
      <c r="EM404" s="568"/>
      <c r="EN404" s="568"/>
      <c r="EO404" s="568"/>
      <c r="EP404" s="568"/>
      <c r="EQ404" s="568"/>
      <c r="ER404" s="568"/>
      <c r="ES404" s="568"/>
      <c r="ET404" s="568"/>
      <c r="EU404" s="568"/>
      <c r="EV404" s="568"/>
      <c r="EW404" s="568"/>
      <c r="EX404" s="568"/>
      <c r="EY404" s="568"/>
      <c r="EZ404" s="568"/>
      <c r="FA404" s="568"/>
      <c r="FB404" s="568"/>
      <c r="FC404" s="568"/>
      <c r="FD404" s="568"/>
      <c r="FE404" s="568"/>
      <c r="FF404" s="568"/>
      <c r="FG404" s="568"/>
      <c r="FH404" s="568"/>
      <c r="FI404" s="568"/>
      <c r="FJ404" s="568"/>
      <c r="FK404" s="568"/>
      <c r="FL404" s="568"/>
      <c r="FM404" s="568"/>
      <c r="FN404" s="568"/>
      <c r="FO404" s="568"/>
      <c r="FP404" s="568"/>
      <c r="FQ404" s="568"/>
      <c r="FR404" s="568"/>
      <c r="FS404" s="568"/>
      <c r="FT404" s="568"/>
      <c r="FU404" s="568"/>
      <c r="FV404" s="568"/>
      <c r="FW404" s="568"/>
      <c r="FX404" s="568"/>
      <c r="FY404" s="568"/>
      <c r="FZ404" s="568"/>
      <c r="GA404" s="568"/>
      <c r="GB404" s="568"/>
      <c r="GC404" s="568"/>
      <c r="GD404" s="568"/>
      <c r="GE404" s="568"/>
      <c r="GF404" s="568"/>
      <c r="GG404" s="568"/>
      <c r="GH404" s="568"/>
      <c r="GI404" s="568"/>
      <c r="GJ404" s="568"/>
      <c r="GK404" s="568"/>
      <c r="GL404" s="568"/>
      <c r="GM404" s="568"/>
      <c r="GN404" s="568"/>
      <c r="GO404" s="568"/>
      <c r="GP404" s="568"/>
      <c r="GQ404" s="568"/>
      <c r="GR404" s="568"/>
      <c r="GS404" s="568"/>
      <c r="GT404" s="568"/>
      <c r="GU404" s="568"/>
      <c r="GV404" s="568"/>
      <c r="GW404" s="568"/>
      <c r="GX404" s="568"/>
      <c r="GY404" s="568"/>
      <c r="GZ404" s="568"/>
      <c r="HA404" s="568"/>
      <c r="HB404" s="568"/>
      <c r="HC404" s="568"/>
      <c r="HD404" s="568"/>
      <c r="HE404" s="568"/>
      <c r="HF404" s="568"/>
      <c r="HG404" s="568"/>
      <c r="HH404" s="568"/>
      <c r="HI404" s="568"/>
      <c r="HJ404" s="568"/>
      <c r="HK404" s="568"/>
      <c r="HL404" s="568"/>
      <c r="HM404" s="568"/>
      <c r="HN404" s="568"/>
      <c r="HO404" s="568"/>
      <c r="HP404" s="568"/>
      <c r="HQ404" s="568"/>
      <c r="HR404" s="568"/>
      <c r="HS404" s="568"/>
      <c r="HT404" s="568"/>
      <c r="HU404" s="568"/>
    </row>
    <row r="405" spans="2:229" s="578" customFormat="1">
      <c r="B405" s="591"/>
      <c r="AL405" s="568"/>
      <c r="AM405" s="568"/>
      <c r="AN405" s="568"/>
      <c r="AO405" s="568"/>
      <c r="AP405" s="568"/>
      <c r="AQ405" s="568"/>
      <c r="AR405" s="568"/>
      <c r="AS405" s="568"/>
      <c r="AT405" s="568"/>
      <c r="AU405" s="568"/>
      <c r="AV405" s="568"/>
      <c r="AW405" s="568"/>
      <c r="AX405" s="568"/>
      <c r="AY405" s="568"/>
      <c r="AZ405" s="568"/>
      <c r="BA405" s="568"/>
      <c r="BB405" s="568"/>
      <c r="BC405" s="568"/>
      <c r="BD405" s="568"/>
      <c r="BE405" s="568"/>
      <c r="BF405" s="568"/>
      <c r="BG405" s="568"/>
      <c r="BH405" s="568"/>
      <c r="BI405" s="568"/>
      <c r="BJ405" s="568"/>
      <c r="BK405" s="568"/>
      <c r="BL405" s="568"/>
      <c r="BM405" s="568"/>
      <c r="BN405" s="568"/>
      <c r="BO405" s="568"/>
      <c r="BP405" s="568"/>
      <c r="BQ405" s="568"/>
      <c r="BR405" s="568"/>
      <c r="BS405" s="568"/>
      <c r="BT405" s="568"/>
      <c r="BU405" s="568"/>
      <c r="BV405" s="568"/>
      <c r="BW405" s="568"/>
      <c r="BX405" s="568"/>
      <c r="BY405" s="568"/>
      <c r="BZ405" s="568"/>
      <c r="CA405" s="568"/>
      <c r="CB405" s="568"/>
      <c r="CC405" s="568"/>
      <c r="CD405" s="568"/>
      <c r="CE405" s="568"/>
      <c r="CF405" s="568"/>
      <c r="CG405" s="568"/>
      <c r="CH405" s="568"/>
      <c r="CI405" s="568"/>
      <c r="CJ405" s="568"/>
      <c r="CK405" s="568"/>
      <c r="CL405" s="568"/>
      <c r="CM405" s="568"/>
      <c r="CN405" s="568"/>
      <c r="CO405" s="568"/>
      <c r="CP405" s="568"/>
      <c r="CQ405" s="568"/>
      <c r="CR405" s="568"/>
      <c r="CS405" s="568"/>
      <c r="CT405" s="568"/>
      <c r="CU405" s="568"/>
      <c r="CV405" s="568"/>
      <c r="CW405" s="568"/>
      <c r="CX405" s="568"/>
      <c r="CY405" s="568"/>
      <c r="CZ405" s="568"/>
      <c r="DA405" s="568"/>
      <c r="DB405" s="568"/>
      <c r="DC405" s="568"/>
      <c r="DD405" s="568"/>
      <c r="DE405" s="568"/>
      <c r="DF405" s="568"/>
      <c r="DG405" s="568"/>
      <c r="DH405" s="568"/>
      <c r="DI405" s="568"/>
      <c r="DJ405" s="568"/>
      <c r="DK405" s="568"/>
      <c r="DL405" s="568"/>
      <c r="DM405" s="568"/>
      <c r="DN405" s="568"/>
      <c r="DO405" s="568"/>
      <c r="DP405" s="568"/>
      <c r="DQ405" s="568"/>
      <c r="DR405" s="568"/>
      <c r="DS405" s="568"/>
      <c r="DT405" s="568"/>
      <c r="DU405" s="568"/>
      <c r="DV405" s="568"/>
      <c r="DW405" s="568"/>
      <c r="DX405" s="568"/>
      <c r="DY405" s="568"/>
      <c r="DZ405" s="568"/>
      <c r="EA405" s="568"/>
      <c r="EB405" s="568"/>
      <c r="EC405" s="568"/>
      <c r="ED405" s="568"/>
      <c r="EE405" s="568"/>
      <c r="EF405" s="568"/>
      <c r="EG405" s="568"/>
      <c r="EH405" s="568"/>
      <c r="EI405" s="568"/>
      <c r="EJ405" s="568"/>
      <c r="EK405" s="568"/>
      <c r="EL405" s="568"/>
      <c r="EM405" s="568"/>
      <c r="EN405" s="568"/>
      <c r="EO405" s="568"/>
      <c r="EP405" s="568"/>
      <c r="EQ405" s="568"/>
      <c r="ER405" s="568"/>
      <c r="ES405" s="568"/>
      <c r="ET405" s="568"/>
      <c r="EU405" s="568"/>
      <c r="EV405" s="568"/>
      <c r="EW405" s="568"/>
      <c r="EX405" s="568"/>
      <c r="EY405" s="568"/>
      <c r="EZ405" s="568"/>
      <c r="FA405" s="568"/>
      <c r="FB405" s="568"/>
      <c r="FC405" s="568"/>
      <c r="FD405" s="568"/>
      <c r="FE405" s="568"/>
      <c r="FF405" s="568"/>
      <c r="FG405" s="568"/>
      <c r="FH405" s="568"/>
      <c r="FI405" s="568"/>
      <c r="FJ405" s="568"/>
      <c r="FK405" s="568"/>
      <c r="FL405" s="568"/>
      <c r="FM405" s="568"/>
      <c r="FN405" s="568"/>
      <c r="FO405" s="568"/>
      <c r="FP405" s="568"/>
      <c r="FQ405" s="568"/>
      <c r="FR405" s="568"/>
      <c r="FS405" s="568"/>
      <c r="FT405" s="568"/>
      <c r="FU405" s="568"/>
      <c r="FV405" s="568"/>
      <c r="FW405" s="568"/>
      <c r="FX405" s="568"/>
      <c r="FY405" s="568"/>
      <c r="FZ405" s="568"/>
      <c r="GA405" s="568"/>
      <c r="GB405" s="568"/>
      <c r="GC405" s="568"/>
      <c r="GD405" s="568"/>
      <c r="GE405" s="568"/>
      <c r="GF405" s="568"/>
      <c r="GG405" s="568"/>
      <c r="GH405" s="568"/>
      <c r="GI405" s="568"/>
      <c r="GJ405" s="568"/>
      <c r="GK405" s="568"/>
      <c r="GL405" s="568"/>
      <c r="GM405" s="568"/>
      <c r="GN405" s="568"/>
      <c r="GO405" s="568"/>
      <c r="GP405" s="568"/>
      <c r="GQ405" s="568"/>
      <c r="GR405" s="568"/>
      <c r="GS405" s="568"/>
      <c r="GT405" s="568"/>
      <c r="GU405" s="568"/>
      <c r="GV405" s="568"/>
      <c r="GW405" s="568"/>
      <c r="GX405" s="568"/>
      <c r="GY405" s="568"/>
      <c r="GZ405" s="568"/>
      <c r="HA405" s="568"/>
      <c r="HB405" s="568"/>
      <c r="HC405" s="568"/>
      <c r="HD405" s="568"/>
      <c r="HE405" s="568"/>
      <c r="HF405" s="568"/>
      <c r="HG405" s="568"/>
      <c r="HH405" s="568"/>
      <c r="HI405" s="568"/>
      <c r="HJ405" s="568"/>
      <c r="HK405" s="568"/>
      <c r="HL405" s="568"/>
      <c r="HM405" s="568"/>
      <c r="HN405" s="568"/>
      <c r="HO405" s="568"/>
      <c r="HP405" s="568"/>
      <c r="HQ405" s="568"/>
      <c r="HR405" s="568"/>
      <c r="HS405" s="568"/>
      <c r="HT405" s="568"/>
      <c r="HU405" s="568"/>
    </row>
    <row r="406" spans="2:229" s="578" customFormat="1">
      <c r="B406" s="591"/>
      <c r="AL406" s="568"/>
      <c r="AM406" s="568"/>
      <c r="AN406" s="568"/>
      <c r="AO406" s="568"/>
      <c r="AP406" s="568"/>
      <c r="AQ406" s="568"/>
      <c r="AR406" s="568"/>
      <c r="AS406" s="568"/>
      <c r="AT406" s="568"/>
      <c r="AU406" s="568"/>
      <c r="AV406" s="568"/>
      <c r="AW406" s="568"/>
      <c r="AX406" s="568"/>
      <c r="AY406" s="568"/>
      <c r="AZ406" s="568"/>
      <c r="BA406" s="568"/>
      <c r="BB406" s="568"/>
      <c r="BC406" s="568"/>
      <c r="BD406" s="568"/>
      <c r="BE406" s="568"/>
      <c r="BF406" s="568"/>
      <c r="BG406" s="568"/>
      <c r="BH406" s="568"/>
      <c r="BI406" s="568"/>
      <c r="BJ406" s="568"/>
      <c r="BK406" s="568"/>
      <c r="BL406" s="568"/>
      <c r="BM406" s="568"/>
      <c r="BN406" s="568"/>
      <c r="BO406" s="568"/>
      <c r="BP406" s="568"/>
      <c r="BQ406" s="568"/>
      <c r="BR406" s="568"/>
      <c r="BS406" s="568"/>
      <c r="BT406" s="568"/>
      <c r="BU406" s="568"/>
      <c r="BV406" s="568"/>
      <c r="BW406" s="568"/>
      <c r="BX406" s="568"/>
      <c r="BY406" s="568"/>
      <c r="BZ406" s="568"/>
      <c r="CA406" s="568"/>
      <c r="CB406" s="568"/>
      <c r="CC406" s="568"/>
      <c r="CD406" s="568"/>
      <c r="CE406" s="568"/>
      <c r="CF406" s="568"/>
      <c r="CG406" s="568"/>
      <c r="CH406" s="568"/>
      <c r="CI406" s="568"/>
      <c r="CJ406" s="568"/>
      <c r="CK406" s="568"/>
      <c r="CL406" s="568"/>
      <c r="CM406" s="568"/>
      <c r="CN406" s="568"/>
      <c r="CO406" s="568"/>
      <c r="CP406" s="568"/>
      <c r="CQ406" s="568"/>
      <c r="CR406" s="568"/>
      <c r="CS406" s="568"/>
      <c r="CT406" s="568"/>
      <c r="CU406" s="568"/>
      <c r="CV406" s="568"/>
      <c r="CW406" s="568"/>
      <c r="CX406" s="568"/>
      <c r="CY406" s="568"/>
      <c r="CZ406" s="568"/>
      <c r="DA406" s="568"/>
      <c r="DB406" s="568"/>
      <c r="DC406" s="568"/>
      <c r="DD406" s="568"/>
      <c r="DE406" s="568"/>
      <c r="DF406" s="568"/>
      <c r="DG406" s="568"/>
      <c r="DH406" s="568"/>
      <c r="DI406" s="568"/>
      <c r="DJ406" s="568"/>
      <c r="DK406" s="568"/>
      <c r="DL406" s="568"/>
      <c r="DM406" s="568"/>
      <c r="DN406" s="568"/>
      <c r="DO406" s="568"/>
      <c r="DP406" s="568"/>
      <c r="DQ406" s="568"/>
      <c r="DR406" s="568"/>
      <c r="DS406" s="568"/>
      <c r="DT406" s="568"/>
      <c r="DU406" s="568"/>
      <c r="DV406" s="568"/>
      <c r="DW406" s="568"/>
      <c r="DX406" s="568"/>
      <c r="DY406" s="568"/>
      <c r="DZ406" s="568"/>
      <c r="EA406" s="568"/>
      <c r="EB406" s="568"/>
      <c r="EC406" s="568"/>
      <c r="ED406" s="568"/>
      <c r="EE406" s="568"/>
      <c r="EF406" s="568"/>
      <c r="EG406" s="568"/>
      <c r="EH406" s="568"/>
      <c r="EI406" s="568"/>
      <c r="EJ406" s="568"/>
      <c r="EK406" s="568"/>
      <c r="EL406" s="568"/>
      <c r="EM406" s="568"/>
      <c r="EN406" s="568"/>
      <c r="EO406" s="568"/>
      <c r="EP406" s="568"/>
      <c r="EQ406" s="568"/>
      <c r="ER406" s="568"/>
      <c r="ES406" s="568"/>
      <c r="ET406" s="568"/>
      <c r="EU406" s="568"/>
      <c r="EV406" s="568"/>
      <c r="EW406" s="568"/>
      <c r="EX406" s="568"/>
      <c r="EY406" s="568"/>
      <c r="EZ406" s="568"/>
      <c r="FA406" s="568"/>
      <c r="FB406" s="568"/>
      <c r="FC406" s="568"/>
      <c r="FD406" s="568"/>
      <c r="FE406" s="568"/>
      <c r="FF406" s="568"/>
      <c r="FG406" s="568"/>
      <c r="FH406" s="568"/>
      <c r="FI406" s="568"/>
      <c r="FJ406" s="568"/>
      <c r="FK406" s="568"/>
      <c r="FL406" s="568"/>
      <c r="FM406" s="568"/>
      <c r="FN406" s="568"/>
      <c r="FO406" s="568"/>
      <c r="FP406" s="568"/>
      <c r="FQ406" s="568"/>
      <c r="FR406" s="568"/>
      <c r="FS406" s="568"/>
      <c r="FT406" s="568"/>
      <c r="FU406" s="568"/>
      <c r="FV406" s="568"/>
      <c r="FW406" s="568"/>
      <c r="FX406" s="568"/>
      <c r="FY406" s="568"/>
      <c r="FZ406" s="568"/>
      <c r="GA406" s="568"/>
      <c r="GB406" s="568"/>
      <c r="GC406" s="568"/>
      <c r="GD406" s="568"/>
      <c r="GE406" s="568"/>
      <c r="GF406" s="568"/>
      <c r="GG406" s="568"/>
      <c r="GH406" s="568"/>
      <c r="GI406" s="568"/>
      <c r="GJ406" s="568"/>
      <c r="GK406" s="568"/>
      <c r="GL406" s="568"/>
      <c r="GM406" s="568"/>
      <c r="GN406" s="568"/>
      <c r="GO406" s="568"/>
      <c r="GP406" s="568"/>
      <c r="GQ406" s="568"/>
      <c r="GR406" s="568"/>
      <c r="GS406" s="568"/>
      <c r="GT406" s="568"/>
      <c r="GU406" s="568"/>
      <c r="GV406" s="568"/>
      <c r="GW406" s="568"/>
      <c r="GX406" s="568"/>
      <c r="GY406" s="568"/>
      <c r="GZ406" s="568"/>
      <c r="HA406" s="568"/>
      <c r="HB406" s="568"/>
      <c r="HC406" s="568"/>
      <c r="HD406" s="568"/>
      <c r="HE406" s="568"/>
      <c r="HF406" s="568"/>
      <c r="HG406" s="568"/>
      <c r="HH406" s="568"/>
      <c r="HI406" s="568"/>
      <c r="HJ406" s="568"/>
      <c r="HK406" s="568"/>
      <c r="HL406" s="568"/>
      <c r="HM406" s="568"/>
      <c r="HN406" s="568"/>
      <c r="HO406" s="568"/>
      <c r="HP406" s="568"/>
      <c r="HQ406" s="568"/>
      <c r="HR406" s="568"/>
      <c r="HS406" s="568"/>
      <c r="HT406" s="568"/>
      <c r="HU406" s="568"/>
    </row>
    <row r="407" spans="2:229" s="578" customFormat="1">
      <c r="B407" s="591"/>
      <c r="AL407" s="568"/>
      <c r="AM407" s="568"/>
      <c r="AN407" s="568"/>
      <c r="AO407" s="568"/>
      <c r="AP407" s="568"/>
      <c r="AQ407" s="568"/>
      <c r="AR407" s="568"/>
      <c r="AS407" s="568"/>
      <c r="AT407" s="568"/>
      <c r="AU407" s="568"/>
      <c r="AV407" s="568"/>
      <c r="AW407" s="568"/>
      <c r="AX407" s="568"/>
      <c r="AY407" s="568"/>
      <c r="AZ407" s="568"/>
      <c r="BA407" s="568"/>
      <c r="BB407" s="568"/>
      <c r="BC407" s="568"/>
      <c r="BD407" s="568"/>
      <c r="BE407" s="568"/>
      <c r="BF407" s="568"/>
      <c r="BG407" s="568"/>
      <c r="BH407" s="568"/>
      <c r="BI407" s="568"/>
      <c r="BJ407" s="568"/>
      <c r="BK407" s="568"/>
      <c r="BL407" s="568"/>
      <c r="BM407" s="568"/>
      <c r="BN407" s="568"/>
      <c r="BO407" s="568"/>
      <c r="BP407" s="568"/>
      <c r="BQ407" s="568"/>
      <c r="BR407" s="568"/>
      <c r="BS407" s="568"/>
      <c r="BT407" s="568"/>
      <c r="BU407" s="568"/>
      <c r="BV407" s="568"/>
      <c r="BW407" s="568"/>
      <c r="BX407" s="568"/>
      <c r="BY407" s="568"/>
      <c r="BZ407" s="568"/>
      <c r="CA407" s="568"/>
      <c r="CB407" s="568"/>
      <c r="CC407" s="568"/>
      <c r="CD407" s="568"/>
      <c r="CE407" s="568"/>
      <c r="CF407" s="568"/>
      <c r="CG407" s="568"/>
      <c r="CH407" s="568"/>
      <c r="CI407" s="568"/>
      <c r="CJ407" s="568"/>
      <c r="CK407" s="568"/>
      <c r="CL407" s="568"/>
      <c r="CM407" s="568"/>
      <c r="CN407" s="568"/>
      <c r="CO407" s="568"/>
      <c r="CP407" s="568"/>
      <c r="CQ407" s="568"/>
      <c r="CR407" s="568"/>
      <c r="CS407" s="568"/>
      <c r="CT407" s="568"/>
      <c r="CU407" s="568"/>
      <c r="CV407" s="568"/>
      <c r="CW407" s="568"/>
      <c r="CX407" s="568"/>
      <c r="CY407" s="568"/>
      <c r="CZ407" s="568"/>
      <c r="DA407" s="568"/>
      <c r="DB407" s="568"/>
      <c r="DC407" s="568"/>
      <c r="DD407" s="568"/>
      <c r="DE407" s="568"/>
      <c r="DF407" s="568"/>
      <c r="DG407" s="568"/>
      <c r="DH407" s="568"/>
      <c r="DI407" s="568"/>
      <c r="DJ407" s="568"/>
      <c r="DK407" s="568"/>
      <c r="DL407" s="568"/>
      <c r="DM407" s="568"/>
      <c r="DN407" s="568"/>
      <c r="DO407" s="568"/>
      <c r="DP407" s="568"/>
      <c r="DQ407" s="568"/>
      <c r="DR407" s="568"/>
      <c r="DS407" s="568"/>
      <c r="DT407" s="568"/>
      <c r="DU407" s="568"/>
      <c r="DV407" s="568"/>
      <c r="DW407" s="568"/>
      <c r="DX407" s="568"/>
      <c r="DY407" s="568"/>
      <c r="DZ407" s="568"/>
      <c r="EA407" s="568"/>
      <c r="EB407" s="568"/>
      <c r="EC407" s="568"/>
      <c r="ED407" s="568"/>
      <c r="EE407" s="568"/>
      <c r="EF407" s="568"/>
      <c r="EG407" s="568"/>
      <c r="EH407" s="568"/>
      <c r="EI407" s="568"/>
      <c r="EJ407" s="568"/>
      <c r="EK407" s="568"/>
      <c r="EL407" s="568"/>
      <c r="EM407" s="568"/>
      <c r="EN407" s="568"/>
      <c r="EO407" s="568"/>
      <c r="EP407" s="568"/>
      <c r="EQ407" s="568"/>
      <c r="ER407" s="568"/>
      <c r="ES407" s="568"/>
      <c r="ET407" s="568"/>
      <c r="EU407" s="568"/>
      <c r="EV407" s="568"/>
      <c r="EW407" s="568"/>
      <c r="EX407" s="568"/>
      <c r="EY407" s="568"/>
      <c r="EZ407" s="568"/>
      <c r="FA407" s="568"/>
      <c r="FB407" s="568"/>
      <c r="FC407" s="568"/>
      <c r="FD407" s="568"/>
      <c r="FE407" s="568"/>
      <c r="FF407" s="568"/>
      <c r="FG407" s="568"/>
      <c r="FH407" s="568"/>
      <c r="FI407" s="568"/>
      <c r="FJ407" s="568"/>
      <c r="FK407" s="568"/>
      <c r="FL407" s="568"/>
      <c r="FM407" s="568"/>
      <c r="FN407" s="568"/>
      <c r="FO407" s="568"/>
      <c r="FP407" s="568"/>
      <c r="FQ407" s="568"/>
      <c r="FR407" s="568"/>
      <c r="FS407" s="568"/>
      <c r="FT407" s="568"/>
      <c r="FU407" s="568"/>
      <c r="FV407" s="568"/>
      <c r="FW407" s="568"/>
      <c r="FX407" s="568"/>
      <c r="FY407" s="568"/>
      <c r="FZ407" s="568"/>
      <c r="GA407" s="568"/>
      <c r="GB407" s="568"/>
      <c r="GC407" s="568"/>
      <c r="GD407" s="568"/>
      <c r="GE407" s="568"/>
      <c r="GF407" s="568"/>
      <c r="GG407" s="568"/>
      <c r="GH407" s="568"/>
      <c r="GI407" s="568"/>
      <c r="GJ407" s="568"/>
      <c r="GK407" s="568"/>
      <c r="GL407" s="568"/>
      <c r="GM407" s="568"/>
      <c r="GN407" s="568"/>
      <c r="GO407" s="568"/>
      <c r="GP407" s="568"/>
      <c r="GQ407" s="568"/>
      <c r="GR407" s="568"/>
      <c r="GS407" s="568"/>
      <c r="GT407" s="568"/>
      <c r="GU407" s="568"/>
      <c r="GV407" s="568"/>
      <c r="GW407" s="568"/>
      <c r="GX407" s="568"/>
      <c r="GY407" s="568"/>
      <c r="GZ407" s="568"/>
      <c r="HA407" s="568"/>
      <c r="HB407" s="568"/>
      <c r="HC407" s="568"/>
      <c r="HD407" s="568"/>
      <c r="HE407" s="568"/>
      <c r="HF407" s="568"/>
      <c r="HG407" s="568"/>
      <c r="HH407" s="568"/>
      <c r="HI407" s="568"/>
      <c r="HJ407" s="568"/>
      <c r="HK407" s="568"/>
      <c r="HL407" s="568"/>
      <c r="HM407" s="568"/>
      <c r="HN407" s="568"/>
      <c r="HO407" s="568"/>
      <c r="HP407" s="568"/>
      <c r="HQ407" s="568"/>
      <c r="HR407" s="568"/>
      <c r="HS407" s="568"/>
      <c r="HT407" s="568"/>
      <c r="HU407" s="568"/>
    </row>
    <row r="408" spans="2:229" s="578" customFormat="1">
      <c r="B408" s="591"/>
      <c r="AL408" s="568"/>
      <c r="AM408" s="568"/>
      <c r="AN408" s="568"/>
      <c r="AO408" s="568"/>
      <c r="AP408" s="568"/>
      <c r="AQ408" s="568"/>
      <c r="AR408" s="568"/>
      <c r="AS408" s="568"/>
      <c r="AT408" s="568"/>
      <c r="AU408" s="568"/>
      <c r="AV408" s="568"/>
      <c r="AW408" s="568"/>
      <c r="AX408" s="568"/>
      <c r="AY408" s="568"/>
      <c r="AZ408" s="568"/>
      <c r="BA408" s="568"/>
      <c r="BB408" s="568"/>
      <c r="BC408" s="568"/>
      <c r="BD408" s="568"/>
      <c r="BE408" s="568"/>
      <c r="BF408" s="568"/>
      <c r="BG408" s="568"/>
      <c r="BH408" s="568"/>
      <c r="BI408" s="568"/>
      <c r="BJ408" s="568"/>
      <c r="BK408" s="568"/>
      <c r="BL408" s="568"/>
      <c r="BM408" s="568"/>
      <c r="BN408" s="568"/>
      <c r="BO408" s="568"/>
      <c r="BP408" s="568"/>
      <c r="BQ408" s="568"/>
      <c r="BR408" s="568"/>
      <c r="BS408" s="568"/>
      <c r="BT408" s="568"/>
      <c r="BU408" s="568"/>
      <c r="BV408" s="568"/>
      <c r="BW408" s="568"/>
      <c r="BX408" s="568"/>
      <c r="BY408" s="568"/>
      <c r="BZ408" s="568"/>
      <c r="CA408" s="568"/>
      <c r="CB408" s="568"/>
      <c r="CC408" s="568"/>
      <c r="CD408" s="568"/>
      <c r="CE408" s="568"/>
      <c r="CF408" s="568"/>
      <c r="CG408" s="568"/>
      <c r="CH408" s="568"/>
      <c r="CI408" s="568"/>
      <c r="CJ408" s="568"/>
      <c r="CK408" s="568"/>
      <c r="CL408" s="568"/>
      <c r="CM408" s="568"/>
      <c r="CN408" s="568"/>
      <c r="CO408" s="568"/>
      <c r="CP408" s="568"/>
      <c r="CQ408" s="568"/>
      <c r="CR408" s="568"/>
      <c r="CS408" s="568"/>
      <c r="CT408" s="568"/>
      <c r="CU408" s="568"/>
      <c r="CV408" s="568"/>
      <c r="CW408" s="568"/>
      <c r="CX408" s="568"/>
      <c r="CY408" s="568"/>
      <c r="CZ408" s="568"/>
      <c r="DA408" s="568"/>
      <c r="DB408" s="568"/>
      <c r="DC408" s="568"/>
      <c r="DD408" s="568"/>
      <c r="DE408" s="568"/>
      <c r="DF408" s="568"/>
      <c r="DG408" s="568"/>
      <c r="DH408" s="568"/>
      <c r="DI408" s="568"/>
      <c r="DJ408" s="568"/>
      <c r="DK408" s="568"/>
      <c r="DL408" s="568"/>
      <c r="DM408" s="568"/>
      <c r="DN408" s="568"/>
      <c r="DO408" s="568"/>
      <c r="DP408" s="568"/>
      <c r="DQ408" s="568"/>
      <c r="DR408" s="568"/>
      <c r="DS408" s="568"/>
      <c r="DT408" s="568"/>
      <c r="DU408" s="568"/>
      <c r="DV408" s="568"/>
      <c r="DW408" s="568"/>
      <c r="DX408" s="568"/>
      <c r="DY408" s="568"/>
      <c r="DZ408" s="568"/>
      <c r="EA408" s="568"/>
      <c r="EB408" s="568"/>
      <c r="EC408" s="568"/>
      <c r="ED408" s="568"/>
      <c r="EE408" s="568"/>
      <c r="EF408" s="568"/>
      <c r="EG408" s="568"/>
      <c r="EH408" s="568"/>
      <c r="EI408" s="568"/>
      <c r="EJ408" s="568"/>
      <c r="EK408" s="568"/>
      <c r="EL408" s="568"/>
      <c r="EM408" s="568"/>
      <c r="EN408" s="568"/>
      <c r="EO408" s="568"/>
      <c r="EP408" s="568"/>
      <c r="EQ408" s="568"/>
      <c r="ER408" s="568"/>
      <c r="ES408" s="568"/>
      <c r="ET408" s="568"/>
      <c r="EU408" s="568"/>
      <c r="EV408" s="568"/>
      <c r="EW408" s="568"/>
      <c r="EX408" s="568"/>
      <c r="EY408" s="568"/>
      <c r="EZ408" s="568"/>
      <c r="FA408" s="568"/>
      <c r="FB408" s="568"/>
      <c r="FC408" s="568"/>
      <c r="FD408" s="568"/>
      <c r="FE408" s="568"/>
      <c r="FF408" s="568"/>
      <c r="FG408" s="568"/>
      <c r="FH408" s="568"/>
      <c r="FI408" s="568"/>
      <c r="FJ408" s="568"/>
      <c r="FK408" s="568"/>
      <c r="FL408" s="568"/>
      <c r="FM408" s="568"/>
      <c r="FN408" s="568"/>
      <c r="FO408" s="568"/>
      <c r="FP408" s="568"/>
      <c r="FQ408" s="568"/>
      <c r="FR408" s="568"/>
      <c r="FS408" s="568"/>
      <c r="FT408" s="568"/>
      <c r="FU408" s="568"/>
      <c r="FV408" s="568"/>
      <c r="FW408" s="568"/>
      <c r="FX408" s="568"/>
      <c r="FY408" s="568"/>
      <c r="FZ408" s="568"/>
      <c r="GA408" s="568"/>
      <c r="GB408" s="568"/>
      <c r="GC408" s="568"/>
      <c r="GD408" s="568"/>
      <c r="GE408" s="568"/>
      <c r="GF408" s="568"/>
      <c r="GG408" s="568"/>
      <c r="GH408" s="568"/>
      <c r="GI408" s="568"/>
      <c r="GJ408" s="568"/>
      <c r="GK408" s="568"/>
      <c r="GL408" s="568"/>
      <c r="GM408" s="568"/>
      <c r="GN408" s="568"/>
      <c r="GO408" s="568"/>
      <c r="GP408" s="568"/>
      <c r="GQ408" s="568"/>
      <c r="GR408" s="568"/>
      <c r="GS408" s="568"/>
      <c r="GT408" s="568"/>
      <c r="GU408" s="568"/>
      <c r="GV408" s="568"/>
      <c r="GW408" s="568"/>
      <c r="GX408" s="568"/>
      <c r="GY408" s="568"/>
      <c r="GZ408" s="568"/>
      <c r="HA408" s="568"/>
      <c r="HB408" s="568"/>
      <c r="HC408" s="568"/>
      <c r="HD408" s="568"/>
      <c r="HE408" s="568"/>
      <c r="HF408" s="568"/>
      <c r="HG408" s="568"/>
      <c r="HH408" s="568"/>
      <c r="HI408" s="568"/>
      <c r="HJ408" s="568"/>
      <c r="HK408" s="568"/>
      <c r="HL408" s="568"/>
      <c r="HM408" s="568"/>
      <c r="HN408" s="568"/>
      <c r="HO408" s="568"/>
      <c r="HP408" s="568"/>
      <c r="HQ408" s="568"/>
      <c r="HR408" s="568"/>
      <c r="HS408" s="568"/>
      <c r="HT408" s="568"/>
      <c r="HU408" s="568"/>
    </row>
    <row r="409" spans="2:229" s="578" customFormat="1">
      <c r="B409" s="591"/>
      <c r="AL409" s="568"/>
      <c r="AM409" s="568"/>
      <c r="AN409" s="568"/>
      <c r="AO409" s="568"/>
      <c r="AP409" s="568"/>
      <c r="AQ409" s="568"/>
      <c r="AR409" s="568"/>
      <c r="AS409" s="568"/>
      <c r="AT409" s="568"/>
      <c r="AU409" s="568"/>
      <c r="AV409" s="568"/>
      <c r="AW409" s="568"/>
      <c r="AX409" s="568"/>
      <c r="AY409" s="568"/>
      <c r="AZ409" s="568"/>
      <c r="BA409" s="568"/>
      <c r="BB409" s="568"/>
      <c r="BC409" s="568"/>
      <c r="BD409" s="568"/>
      <c r="BE409" s="568"/>
      <c r="BF409" s="568"/>
      <c r="BG409" s="568"/>
      <c r="BH409" s="568"/>
      <c r="BI409" s="568"/>
      <c r="BJ409" s="568"/>
      <c r="BK409" s="568"/>
      <c r="BL409" s="568"/>
      <c r="BM409" s="568"/>
      <c r="BN409" s="568"/>
      <c r="BO409" s="568"/>
      <c r="BP409" s="568"/>
      <c r="BQ409" s="568"/>
      <c r="BR409" s="568"/>
      <c r="BS409" s="568"/>
      <c r="BT409" s="568"/>
      <c r="BU409" s="568"/>
      <c r="BV409" s="568"/>
      <c r="BW409" s="568"/>
      <c r="BX409" s="568"/>
      <c r="BY409" s="568"/>
      <c r="BZ409" s="568"/>
      <c r="CA409" s="568"/>
      <c r="CB409" s="568"/>
      <c r="CC409" s="568"/>
      <c r="CD409" s="568"/>
      <c r="CE409" s="568"/>
      <c r="CF409" s="568"/>
      <c r="CG409" s="568"/>
      <c r="CH409" s="568"/>
      <c r="CI409" s="568"/>
      <c r="CJ409" s="568"/>
      <c r="CK409" s="568"/>
      <c r="CL409" s="568"/>
      <c r="CM409" s="568"/>
      <c r="CN409" s="568"/>
      <c r="CO409" s="568"/>
      <c r="CP409" s="568"/>
      <c r="CQ409" s="568"/>
      <c r="CR409" s="568"/>
      <c r="CS409" s="568"/>
      <c r="CT409" s="568"/>
      <c r="CU409" s="568"/>
      <c r="CV409" s="568"/>
      <c r="CW409" s="568"/>
      <c r="CX409" s="568"/>
      <c r="CY409" s="568"/>
      <c r="CZ409" s="568"/>
      <c r="DA409" s="568"/>
      <c r="DB409" s="568"/>
      <c r="DC409" s="568"/>
      <c r="DD409" s="568"/>
      <c r="DE409" s="568"/>
      <c r="DF409" s="568"/>
      <c r="DG409" s="568"/>
      <c r="DH409" s="568"/>
      <c r="DI409" s="568"/>
      <c r="DJ409" s="568"/>
      <c r="DK409" s="568"/>
      <c r="DL409" s="568"/>
      <c r="DM409" s="568"/>
      <c r="DN409" s="568"/>
      <c r="DO409" s="568"/>
      <c r="DP409" s="568"/>
      <c r="DQ409" s="568"/>
      <c r="DR409" s="568"/>
      <c r="DS409" s="568"/>
      <c r="DT409" s="568"/>
      <c r="DU409" s="568"/>
      <c r="DV409" s="568"/>
      <c r="DW409" s="568"/>
      <c r="DX409" s="568"/>
      <c r="DY409" s="568"/>
      <c r="DZ409" s="568"/>
      <c r="EA409" s="568"/>
      <c r="EB409" s="568"/>
      <c r="EC409" s="568"/>
      <c r="ED409" s="568"/>
      <c r="EE409" s="568"/>
      <c r="EF409" s="568"/>
      <c r="EG409" s="568"/>
      <c r="EH409" s="568"/>
      <c r="EI409" s="568"/>
      <c r="EJ409" s="568"/>
      <c r="EK409" s="568"/>
      <c r="EL409" s="568"/>
      <c r="EM409" s="568"/>
      <c r="EN409" s="568"/>
      <c r="EO409" s="568"/>
      <c r="EP409" s="568"/>
      <c r="EQ409" s="568"/>
      <c r="ER409" s="568"/>
      <c r="ES409" s="568"/>
      <c r="ET409" s="568"/>
      <c r="EU409" s="568"/>
      <c r="EV409" s="568"/>
      <c r="EW409" s="568"/>
      <c r="EX409" s="568"/>
      <c r="EY409" s="568"/>
      <c r="EZ409" s="568"/>
      <c r="FA409" s="568"/>
      <c r="FB409" s="568"/>
      <c r="FC409" s="568"/>
      <c r="FD409" s="568"/>
      <c r="FE409" s="568"/>
      <c r="FF409" s="568"/>
      <c r="FG409" s="568"/>
      <c r="FH409" s="568"/>
      <c r="FI409" s="568"/>
      <c r="FJ409" s="568"/>
      <c r="FK409" s="568"/>
      <c r="FL409" s="568"/>
      <c r="FM409" s="568"/>
      <c r="FN409" s="568"/>
      <c r="FO409" s="568"/>
      <c r="FP409" s="568"/>
      <c r="FQ409" s="568"/>
      <c r="FR409" s="568"/>
      <c r="FS409" s="568"/>
      <c r="FT409" s="568"/>
      <c r="FU409" s="568"/>
      <c r="FV409" s="568"/>
      <c r="FW409" s="568"/>
      <c r="FX409" s="568"/>
      <c r="FY409" s="568"/>
      <c r="FZ409" s="568"/>
      <c r="GA409" s="568"/>
      <c r="GB409" s="568"/>
      <c r="GC409" s="568"/>
      <c r="GD409" s="568"/>
      <c r="GE409" s="568"/>
      <c r="GF409" s="568"/>
      <c r="GG409" s="568"/>
      <c r="GH409" s="568"/>
      <c r="GI409" s="568"/>
      <c r="GJ409" s="568"/>
      <c r="GK409" s="568"/>
      <c r="GL409" s="568"/>
      <c r="GM409" s="568"/>
      <c r="GN409" s="568"/>
      <c r="GO409" s="568"/>
      <c r="GP409" s="568"/>
      <c r="GQ409" s="568"/>
      <c r="GR409" s="568"/>
      <c r="GS409" s="568"/>
      <c r="GT409" s="568"/>
      <c r="GU409" s="568"/>
      <c r="GV409" s="568"/>
      <c r="GW409" s="568"/>
      <c r="GX409" s="568"/>
      <c r="GY409" s="568"/>
      <c r="GZ409" s="568"/>
      <c r="HA409" s="568"/>
      <c r="HB409" s="568"/>
      <c r="HC409" s="568"/>
      <c r="HD409" s="568"/>
      <c r="HE409" s="568"/>
      <c r="HF409" s="568"/>
      <c r="HG409" s="568"/>
      <c r="HH409" s="568"/>
      <c r="HI409" s="568"/>
      <c r="HJ409" s="568"/>
      <c r="HK409" s="568"/>
      <c r="HL409" s="568"/>
      <c r="HM409" s="568"/>
      <c r="HN409" s="568"/>
      <c r="HO409" s="568"/>
      <c r="HP409" s="568"/>
      <c r="HQ409" s="568"/>
      <c r="HR409" s="568"/>
      <c r="HS409" s="568"/>
      <c r="HT409" s="568"/>
      <c r="HU409" s="568"/>
    </row>
    <row r="410" spans="2:229" s="578" customFormat="1">
      <c r="B410" s="591"/>
      <c r="AL410" s="568"/>
      <c r="AM410" s="568"/>
      <c r="AN410" s="568"/>
      <c r="AO410" s="568"/>
      <c r="AP410" s="568"/>
      <c r="AQ410" s="568"/>
      <c r="AR410" s="568"/>
      <c r="AS410" s="568"/>
      <c r="AT410" s="568"/>
      <c r="AU410" s="568"/>
      <c r="AV410" s="568"/>
      <c r="AW410" s="568"/>
      <c r="AX410" s="568"/>
      <c r="AY410" s="568"/>
      <c r="AZ410" s="568"/>
      <c r="BA410" s="568"/>
      <c r="BB410" s="568"/>
      <c r="BC410" s="568"/>
      <c r="BD410" s="568"/>
      <c r="BE410" s="568"/>
      <c r="BF410" s="568"/>
      <c r="BG410" s="568"/>
      <c r="BH410" s="568"/>
      <c r="BI410" s="568"/>
      <c r="BJ410" s="568"/>
      <c r="BK410" s="568"/>
      <c r="BL410" s="568"/>
      <c r="BM410" s="568"/>
      <c r="BN410" s="568"/>
      <c r="BO410" s="568"/>
      <c r="BP410" s="568"/>
      <c r="BQ410" s="568"/>
      <c r="BR410" s="568"/>
      <c r="BS410" s="568"/>
      <c r="BT410" s="568"/>
      <c r="BU410" s="568"/>
      <c r="BV410" s="568"/>
      <c r="BW410" s="568"/>
      <c r="BX410" s="568"/>
      <c r="BY410" s="568"/>
      <c r="BZ410" s="568"/>
      <c r="CA410" s="568"/>
      <c r="CB410" s="568"/>
      <c r="CC410" s="568"/>
      <c r="CD410" s="568"/>
      <c r="CE410" s="568"/>
      <c r="CF410" s="568"/>
      <c r="CG410" s="568"/>
      <c r="CH410" s="568"/>
      <c r="CI410" s="568"/>
      <c r="CJ410" s="568"/>
      <c r="CK410" s="568"/>
      <c r="CL410" s="568"/>
      <c r="CM410" s="568"/>
      <c r="CN410" s="568"/>
      <c r="CO410" s="568"/>
      <c r="CP410" s="568"/>
      <c r="CQ410" s="568"/>
      <c r="CR410" s="568"/>
      <c r="CS410" s="568"/>
      <c r="CT410" s="568"/>
      <c r="CU410" s="568"/>
      <c r="CV410" s="568"/>
      <c r="CW410" s="568"/>
      <c r="CX410" s="568"/>
      <c r="CY410" s="568"/>
      <c r="CZ410" s="568"/>
      <c r="DA410" s="568"/>
      <c r="DB410" s="568"/>
      <c r="DC410" s="568"/>
      <c r="DD410" s="568"/>
      <c r="DE410" s="568"/>
      <c r="DF410" s="568"/>
      <c r="DG410" s="568"/>
      <c r="DH410" s="568"/>
      <c r="DI410" s="568"/>
      <c r="DJ410" s="568"/>
      <c r="DK410" s="568"/>
      <c r="DL410" s="568"/>
      <c r="DM410" s="568"/>
      <c r="DN410" s="568"/>
      <c r="DO410" s="568"/>
      <c r="DP410" s="568"/>
      <c r="DQ410" s="568"/>
      <c r="DR410" s="568"/>
      <c r="DS410" s="568"/>
      <c r="DT410" s="568"/>
      <c r="DU410" s="568"/>
      <c r="DV410" s="568"/>
      <c r="DW410" s="568"/>
      <c r="DX410" s="568"/>
      <c r="DY410" s="568"/>
      <c r="DZ410" s="568"/>
      <c r="EA410" s="568"/>
      <c r="EB410" s="568"/>
      <c r="EC410" s="568"/>
      <c r="ED410" s="568"/>
      <c r="EE410" s="568"/>
      <c r="EF410" s="568"/>
      <c r="EG410" s="568"/>
      <c r="EH410" s="568"/>
      <c r="EI410" s="568"/>
      <c r="EJ410" s="568"/>
      <c r="EK410" s="568"/>
      <c r="EL410" s="568"/>
      <c r="EM410" s="568"/>
      <c r="EN410" s="568"/>
      <c r="EO410" s="568"/>
      <c r="EP410" s="568"/>
      <c r="EQ410" s="568"/>
      <c r="ER410" s="568"/>
      <c r="ES410" s="568"/>
      <c r="ET410" s="568"/>
      <c r="EU410" s="568"/>
      <c r="EV410" s="568"/>
      <c r="EW410" s="568"/>
      <c r="EX410" s="568"/>
      <c r="EY410" s="568"/>
      <c r="EZ410" s="568"/>
      <c r="FA410" s="568"/>
      <c r="FB410" s="568"/>
      <c r="FC410" s="568"/>
      <c r="FD410" s="568"/>
      <c r="FE410" s="568"/>
      <c r="FF410" s="568"/>
      <c r="FG410" s="568"/>
      <c r="FH410" s="568"/>
      <c r="FI410" s="568"/>
      <c r="FJ410" s="568"/>
      <c r="FK410" s="568"/>
      <c r="FL410" s="568"/>
      <c r="FM410" s="568"/>
      <c r="FN410" s="568"/>
      <c r="FO410" s="568"/>
      <c r="FP410" s="568"/>
      <c r="FQ410" s="568"/>
      <c r="FR410" s="568"/>
      <c r="FS410" s="568"/>
      <c r="FT410" s="568"/>
      <c r="FU410" s="568"/>
      <c r="FV410" s="568"/>
      <c r="FW410" s="568"/>
      <c r="FX410" s="568"/>
      <c r="FY410" s="568"/>
      <c r="FZ410" s="568"/>
      <c r="GA410" s="568"/>
      <c r="GB410" s="568"/>
      <c r="GC410" s="568"/>
      <c r="GD410" s="568"/>
      <c r="GE410" s="568"/>
      <c r="GF410" s="568"/>
      <c r="GG410" s="568"/>
      <c r="GH410" s="568"/>
      <c r="GI410" s="568"/>
      <c r="GJ410" s="568"/>
      <c r="GK410" s="568"/>
      <c r="GL410" s="568"/>
      <c r="GM410" s="568"/>
      <c r="GN410" s="568"/>
      <c r="GO410" s="568"/>
      <c r="GP410" s="568"/>
      <c r="GQ410" s="568"/>
      <c r="GR410" s="568"/>
      <c r="GS410" s="568"/>
      <c r="GT410" s="568"/>
      <c r="GU410" s="568"/>
      <c r="GV410" s="568"/>
      <c r="GW410" s="568"/>
      <c r="GX410" s="568"/>
      <c r="GY410" s="568"/>
      <c r="GZ410" s="568"/>
      <c r="HA410" s="568"/>
      <c r="HB410" s="568"/>
      <c r="HC410" s="568"/>
      <c r="HD410" s="568"/>
      <c r="HE410" s="568"/>
      <c r="HF410" s="568"/>
      <c r="HG410" s="568"/>
      <c r="HH410" s="568"/>
      <c r="HI410" s="568"/>
      <c r="HJ410" s="568"/>
      <c r="HK410" s="568"/>
      <c r="HL410" s="568"/>
      <c r="HM410" s="568"/>
      <c r="HN410" s="568"/>
      <c r="HO410" s="568"/>
      <c r="HP410" s="568"/>
      <c r="HQ410" s="568"/>
      <c r="HR410" s="568"/>
      <c r="HS410" s="568"/>
      <c r="HT410" s="568"/>
      <c r="HU410" s="568"/>
    </row>
    <row r="411" spans="2:229" s="578" customFormat="1">
      <c r="B411" s="591"/>
      <c r="AL411" s="568"/>
      <c r="AM411" s="568"/>
      <c r="AN411" s="568"/>
      <c r="AO411" s="568"/>
      <c r="AP411" s="568"/>
      <c r="AQ411" s="568"/>
      <c r="AR411" s="568"/>
      <c r="AS411" s="568"/>
      <c r="AT411" s="568"/>
      <c r="AU411" s="568"/>
      <c r="AV411" s="568"/>
      <c r="AW411" s="568"/>
      <c r="AX411" s="568"/>
      <c r="AY411" s="568"/>
      <c r="AZ411" s="568"/>
      <c r="BA411" s="568"/>
      <c r="BB411" s="568"/>
      <c r="BC411" s="568"/>
      <c r="BD411" s="568"/>
      <c r="BE411" s="568"/>
      <c r="BF411" s="568"/>
      <c r="BG411" s="568"/>
      <c r="BH411" s="568"/>
      <c r="BI411" s="568"/>
      <c r="BJ411" s="568"/>
      <c r="BK411" s="568"/>
      <c r="BL411" s="568"/>
      <c r="BM411" s="568"/>
      <c r="BN411" s="568"/>
      <c r="BO411" s="568"/>
      <c r="BP411" s="568"/>
      <c r="BQ411" s="568"/>
      <c r="BR411" s="568"/>
      <c r="BS411" s="568"/>
      <c r="BT411" s="568"/>
      <c r="BU411" s="568"/>
      <c r="BV411" s="568"/>
      <c r="BW411" s="568"/>
      <c r="BX411" s="568"/>
      <c r="BY411" s="568"/>
      <c r="BZ411" s="568"/>
      <c r="CA411" s="568"/>
      <c r="CB411" s="568"/>
      <c r="CC411" s="568"/>
      <c r="CD411" s="568"/>
      <c r="CE411" s="568"/>
      <c r="CF411" s="568"/>
      <c r="CG411" s="568"/>
      <c r="CH411" s="568"/>
      <c r="CI411" s="568"/>
      <c r="CJ411" s="568"/>
      <c r="CK411" s="568"/>
      <c r="CL411" s="568"/>
      <c r="CM411" s="568"/>
      <c r="CN411" s="568"/>
      <c r="CO411" s="568"/>
      <c r="CP411" s="568"/>
      <c r="CQ411" s="568"/>
      <c r="CR411" s="568"/>
      <c r="CS411" s="568"/>
      <c r="CT411" s="568"/>
      <c r="CU411" s="568"/>
      <c r="CV411" s="568"/>
      <c r="CW411" s="568"/>
      <c r="CX411" s="568"/>
      <c r="CY411" s="568"/>
      <c r="CZ411" s="568"/>
      <c r="DA411" s="568"/>
      <c r="DB411" s="568"/>
      <c r="DC411" s="568"/>
      <c r="DD411" s="568"/>
      <c r="DE411" s="568"/>
      <c r="DF411" s="568"/>
      <c r="DG411" s="568"/>
      <c r="DH411" s="568"/>
      <c r="DI411" s="568"/>
      <c r="DJ411" s="568"/>
      <c r="DK411" s="568"/>
      <c r="DL411" s="568"/>
      <c r="DM411" s="568"/>
      <c r="DN411" s="568"/>
      <c r="DO411" s="568"/>
      <c r="DP411" s="568"/>
      <c r="DQ411" s="568"/>
      <c r="DR411" s="568"/>
      <c r="DS411" s="568"/>
      <c r="DT411" s="568"/>
      <c r="DU411" s="568"/>
      <c r="DV411" s="568"/>
      <c r="DW411" s="568"/>
      <c r="DX411" s="568"/>
      <c r="DY411" s="568"/>
      <c r="DZ411" s="568"/>
      <c r="EA411" s="568"/>
      <c r="EB411" s="568"/>
      <c r="EC411" s="568"/>
      <c r="ED411" s="568"/>
      <c r="EE411" s="568"/>
      <c r="EF411" s="568"/>
      <c r="EG411" s="568"/>
      <c r="EH411" s="568"/>
      <c r="EI411" s="568"/>
      <c r="EJ411" s="568"/>
      <c r="EK411" s="568"/>
      <c r="EL411" s="568"/>
      <c r="EM411" s="568"/>
      <c r="EN411" s="568"/>
      <c r="EO411" s="568"/>
      <c r="EP411" s="568"/>
      <c r="EQ411" s="568"/>
      <c r="ER411" s="568"/>
      <c r="ES411" s="568"/>
      <c r="ET411" s="568"/>
      <c r="EU411" s="568"/>
      <c r="EV411" s="568"/>
      <c r="EW411" s="568"/>
      <c r="EX411" s="568"/>
      <c r="EY411" s="568"/>
      <c r="EZ411" s="568"/>
      <c r="FA411" s="568"/>
      <c r="FB411" s="568"/>
      <c r="FC411" s="568"/>
      <c r="FD411" s="568"/>
      <c r="FE411" s="568"/>
      <c r="FF411" s="568"/>
      <c r="FG411" s="568"/>
      <c r="FH411" s="568"/>
      <c r="FI411" s="568"/>
      <c r="FJ411" s="568"/>
      <c r="FK411" s="568"/>
      <c r="FL411" s="568"/>
      <c r="FM411" s="568"/>
      <c r="FN411" s="568"/>
      <c r="FO411" s="568"/>
      <c r="FP411" s="568"/>
      <c r="FQ411" s="568"/>
      <c r="FR411" s="568"/>
      <c r="FS411" s="568"/>
      <c r="FT411" s="568"/>
      <c r="FU411" s="568"/>
      <c r="FV411" s="568"/>
      <c r="FW411" s="568"/>
      <c r="FX411" s="568"/>
      <c r="FY411" s="568"/>
      <c r="FZ411" s="568"/>
      <c r="GA411" s="568"/>
      <c r="GB411" s="568"/>
      <c r="GC411" s="568"/>
      <c r="GD411" s="568"/>
      <c r="GE411" s="568"/>
      <c r="GF411" s="568"/>
      <c r="GG411" s="568"/>
      <c r="GH411" s="568"/>
      <c r="GI411" s="568"/>
      <c r="GJ411" s="568"/>
      <c r="GK411" s="568"/>
      <c r="GL411" s="568"/>
      <c r="GM411" s="568"/>
      <c r="GN411" s="568"/>
      <c r="GO411" s="568"/>
      <c r="GP411" s="568"/>
      <c r="GQ411" s="568"/>
      <c r="GR411" s="568"/>
      <c r="GS411" s="568"/>
      <c r="GT411" s="568"/>
      <c r="GU411" s="568"/>
      <c r="GV411" s="568"/>
      <c r="GW411" s="568"/>
      <c r="GX411" s="568"/>
      <c r="GY411" s="568"/>
      <c r="GZ411" s="568"/>
      <c r="HA411" s="568"/>
      <c r="HB411" s="568"/>
      <c r="HC411" s="568"/>
      <c r="HD411" s="568"/>
      <c r="HE411" s="568"/>
      <c r="HF411" s="568"/>
      <c r="HG411" s="568"/>
      <c r="HH411" s="568"/>
      <c r="HI411" s="568"/>
      <c r="HJ411" s="568"/>
      <c r="HK411" s="568"/>
      <c r="HL411" s="568"/>
      <c r="HM411" s="568"/>
      <c r="HN411" s="568"/>
      <c r="HO411" s="568"/>
      <c r="HP411" s="568"/>
      <c r="HQ411" s="568"/>
      <c r="HR411" s="568"/>
      <c r="HS411" s="568"/>
      <c r="HT411" s="568"/>
      <c r="HU411" s="568"/>
    </row>
    <row r="412" spans="2:229" s="578" customFormat="1">
      <c r="B412" s="591"/>
      <c r="AL412" s="568"/>
      <c r="AM412" s="568"/>
      <c r="AN412" s="568"/>
      <c r="AO412" s="568"/>
      <c r="AP412" s="568"/>
      <c r="AQ412" s="568"/>
      <c r="AR412" s="568"/>
      <c r="AS412" s="568"/>
      <c r="AT412" s="568"/>
      <c r="AU412" s="568"/>
      <c r="AV412" s="568"/>
      <c r="AW412" s="568"/>
      <c r="AX412" s="568"/>
      <c r="AY412" s="568"/>
      <c r="AZ412" s="568"/>
      <c r="BA412" s="568"/>
      <c r="BB412" s="568"/>
      <c r="BC412" s="568"/>
      <c r="BD412" s="568"/>
      <c r="BE412" s="568"/>
      <c r="BF412" s="568"/>
      <c r="BG412" s="568"/>
      <c r="BH412" s="568"/>
      <c r="BI412" s="568"/>
      <c r="BJ412" s="568"/>
      <c r="BK412" s="568"/>
      <c r="BL412" s="568"/>
      <c r="BM412" s="568"/>
      <c r="BN412" s="568"/>
      <c r="BO412" s="568"/>
      <c r="BP412" s="568"/>
      <c r="BQ412" s="568"/>
      <c r="BR412" s="568"/>
      <c r="BS412" s="568"/>
      <c r="BT412" s="568"/>
      <c r="BU412" s="568"/>
      <c r="BV412" s="568"/>
      <c r="BW412" s="568"/>
      <c r="BX412" s="568"/>
      <c r="BY412" s="568"/>
      <c r="BZ412" s="568"/>
      <c r="CA412" s="568"/>
      <c r="CB412" s="568"/>
      <c r="CC412" s="568"/>
      <c r="CD412" s="568"/>
      <c r="CE412" s="568"/>
      <c r="CF412" s="568"/>
      <c r="CG412" s="568"/>
      <c r="CH412" s="568"/>
      <c r="CI412" s="568"/>
      <c r="CJ412" s="568"/>
      <c r="CK412" s="568"/>
      <c r="CL412" s="568"/>
      <c r="CM412" s="568"/>
      <c r="CN412" s="568"/>
      <c r="CO412" s="568"/>
      <c r="CP412" s="568"/>
      <c r="CQ412" s="568"/>
      <c r="CR412" s="568"/>
      <c r="CS412" s="568"/>
      <c r="CT412" s="568"/>
      <c r="CU412" s="568"/>
      <c r="CV412" s="568"/>
      <c r="CW412" s="568"/>
      <c r="CX412" s="568"/>
      <c r="CY412" s="568"/>
      <c r="CZ412" s="568"/>
      <c r="DA412" s="568"/>
      <c r="DB412" s="568"/>
      <c r="DC412" s="568"/>
      <c r="DD412" s="568"/>
      <c r="DE412" s="568"/>
      <c r="DF412" s="568"/>
      <c r="DG412" s="568"/>
      <c r="DH412" s="568"/>
      <c r="DI412" s="568"/>
      <c r="DJ412" s="568"/>
      <c r="DK412" s="568"/>
      <c r="DL412" s="568"/>
      <c r="DM412" s="568"/>
      <c r="DN412" s="568"/>
      <c r="DO412" s="568"/>
      <c r="DP412" s="568"/>
      <c r="DQ412" s="568"/>
      <c r="DR412" s="568"/>
      <c r="DS412" s="568"/>
      <c r="DT412" s="568"/>
      <c r="DU412" s="568"/>
      <c r="DV412" s="568"/>
      <c r="DW412" s="568"/>
      <c r="DX412" s="568"/>
      <c r="DY412" s="568"/>
      <c r="DZ412" s="568"/>
      <c r="EA412" s="568"/>
      <c r="EB412" s="568"/>
      <c r="EC412" s="568"/>
      <c r="ED412" s="568"/>
      <c r="EE412" s="568"/>
      <c r="EF412" s="568"/>
      <c r="EG412" s="568"/>
      <c r="EH412" s="568"/>
      <c r="EI412" s="568"/>
      <c r="EJ412" s="568"/>
      <c r="EK412" s="568"/>
      <c r="EL412" s="568"/>
      <c r="EM412" s="568"/>
      <c r="EN412" s="568"/>
      <c r="EO412" s="568"/>
      <c r="EP412" s="568"/>
      <c r="EQ412" s="568"/>
      <c r="ER412" s="568"/>
      <c r="ES412" s="568"/>
      <c r="ET412" s="568"/>
      <c r="EU412" s="568"/>
      <c r="EV412" s="568"/>
      <c r="EW412" s="568"/>
      <c r="EX412" s="568"/>
      <c r="EY412" s="568"/>
      <c r="EZ412" s="568"/>
      <c r="FA412" s="568"/>
      <c r="FB412" s="568"/>
      <c r="FC412" s="568"/>
      <c r="FD412" s="568"/>
      <c r="FE412" s="568"/>
      <c r="FF412" s="568"/>
      <c r="FG412" s="568"/>
      <c r="FH412" s="568"/>
      <c r="FI412" s="568"/>
      <c r="FJ412" s="568"/>
      <c r="FK412" s="568"/>
      <c r="FL412" s="568"/>
      <c r="FM412" s="568"/>
      <c r="FN412" s="568"/>
      <c r="FO412" s="568"/>
      <c r="FP412" s="568"/>
      <c r="FQ412" s="568"/>
      <c r="FR412" s="568"/>
      <c r="FS412" s="568"/>
      <c r="FT412" s="568"/>
      <c r="FU412" s="568"/>
      <c r="FV412" s="568"/>
      <c r="FW412" s="568"/>
      <c r="FX412" s="568"/>
      <c r="FY412" s="568"/>
      <c r="FZ412" s="568"/>
      <c r="GA412" s="568"/>
      <c r="GB412" s="568"/>
      <c r="GC412" s="568"/>
      <c r="GD412" s="568"/>
      <c r="GE412" s="568"/>
      <c r="GF412" s="568"/>
      <c r="GG412" s="568"/>
      <c r="GH412" s="568"/>
      <c r="GI412" s="568"/>
      <c r="GJ412" s="568"/>
      <c r="GK412" s="568"/>
      <c r="GL412" s="568"/>
      <c r="GM412" s="568"/>
      <c r="GN412" s="568"/>
      <c r="GO412" s="568"/>
      <c r="GP412" s="568"/>
      <c r="GQ412" s="568"/>
      <c r="GR412" s="568"/>
      <c r="GS412" s="568"/>
      <c r="GT412" s="568"/>
      <c r="GU412" s="568"/>
      <c r="GV412" s="568"/>
      <c r="GW412" s="568"/>
      <c r="GX412" s="568"/>
      <c r="GY412" s="568"/>
      <c r="GZ412" s="568"/>
      <c r="HA412" s="568"/>
      <c r="HB412" s="568"/>
      <c r="HC412" s="568"/>
      <c r="HD412" s="568"/>
      <c r="HE412" s="568"/>
      <c r="HF412" s="568"/>
      <c r="HG412" s="568"/>
      <c r="HH412" s="568"/>
      <c r="HI412" s="568"/>
      <c r="HJ412" s="568"/>
      <c r="HK412" s="568"/>
      <c r="HL412" s="568"/>
      <c r="HM412" s="568"/>
      <c r="HN412" s="568"/>
      <c r="HO412" s="568"/>
      <c r="HP412" s="568"/>
      <c r="HQ412" s="568"/>
      <c r="HR412" s="568"/>
      <c r="HS412" s="568"/>
      <c r="HT412" s="568"/>
      <c r="HU412" s="568"/>
    </row>
    <row r="413" spans="2:229" s="578" customFormat="1">
      <c r="B413" s="591"/>
      <c r="AL413" s="568"/>
      <c r="AM413" s="568"/>
      <c r="AN413" s="568"/>
      <c r="AO413" s="568"/>
      <c r="AP413" s="568"/>
      <c r="AQ413" s="568"/>
      <c r="AR413" s="568"/>
      <c r="AS413" s="568"/>
      <c r="AT413" s="568"/>
      <c r="AU413" s="568"/>
      <c r="AV413" s="568"/>
      <c r="AW413" s="568"/>
      <c r="AX413" s="568"/>
      <c r="AY413" s="568"/>
      <c r="AZ413" s="568"/>
      <c r="BA413" s="568"/>
      <c r="BB413" s="568"/>
      <c r="BC413" s="568"/>
      <c r="BD413" s="568"/>
      <c r="BE413" s="568"/>
      <c r="BF413" s="568"/>
      <c r="BG413" s="568"/>
      <c r="BH413" s="568"/>
      <c r="BI413" s="568"/>
      <c r="BJ413" s="568"/>
      <c r="BK413" s="568"/>
      <c r="BL413" s="568"/>
      <c r="BM413" s="568"/>
      <c r="BN413" s="568"/>
      <c r="BO413" s="568"/>
      <c r="BP413" s="568"/>
      <c r="BQ413" s="568"/>
      <c r="BR413" s="568"/>
      <c r="BS413" s="568"/>
      <c r="BT413" s="568"/>
      <c r="BU413" s="568"/>
      <c r="BV413" s="568"/>
      <c r="BW413" s="568"/>
      <c r="BX413" s="568"/>
      <c r="BY413" s="568"/>
      <c r="BZ413" s="568"/>
      <c r="CA413" s="568"/>
      <c r="CB413" s="568"/>
      <c r="CC413" s="568"/>
      <c r="CD413" s="568"/>
      <c r="CE413" s="568"/>
      <c r="CF413" s="568"/>
      <c r="CG413" s="568"/>
      <c r="CH413" s="568"/>
      <c r="CI413" s="568"/>
      <c r="CJ413" s="568"/>
      <c r="CK413" s="568"/>
      <c r="CL413" s="568"/>
      <c r="CM413" s="568"/>
      <c r="CN413" s="568"/>
      <c r="CO413" s="568"/>
      <c r="CP413" s="568"/>
      <c r="CQ413" s="568"/>
      <c r="CR413" s="568"/>
      <c r="CS413" s="568"/>
      <c r="CT413" s="568"/>
      <c r="CU413" s="568"/>
      <c r="CV413" s="568"/>
      <c r="CW413" s="568"/>
      <c r="CX413" s="568"/>
      <c r="CY413" s="568"/>
      <c r="CZ413" s="568"/>
      <c r="DA413" s="568"/>
      <c r="DB413" s="568"/>
      <c r="DC413" s="568"/>
      <c r="DD413" s="568"/>
      <c r="DE413" s="568"/>
      <c r="DF413" s="568"/>
      <c r="DG413" s="568"/>
      <c r="DH413" s="568"/>
      <c r="DI413" s="568"/>
      <c r="DJ413" s="568"/>
      <c r="DK413" s="568"/>
      <c r="DL413" s="568"/>
      <c r="DM413" s="568"/>
      <c r="DN413" s="568"/>
      <c r="DO413" s="568"/>
      <c r="DP413" s="568"/>
      <c r="DQ413" s="568"/>
      <c r="DR413" s="568"/>
      <c r="DS413" s="568"/>
      <c r="DT413" s="568"/>
      <c r="DU413" s="568"/>
      <c r="DV413" s="568"/>
      <c r="DW413" s="568"/>
      <c r="DX413" s="568"/>
      <c r="DY413" s="568"/>
      <c r="DZ413" s="568"/>
      <c r="EA413" s="568"/>
      <c r="EB413" s="568"/>
      <c r="EC413" s="568"/>
      <c r="ED413" s="568"/>
      <c r="EE413" s="568"/>
      <c r="EF413" s="568"/>
      <c r="EG413" s="568"/>
      <c r="EH413" s="568"/>
      <c r="EI413" s="568"/>
      <c r="EJ413" s="568"/>
      <c r="EK413" s="568"/>
      <c r="EL413" s="568"/>
      <c r="EM413" s="568"/>
      <c r="EN413" s="568"/>
      <c r="EO413" s="568"/>
      <c r="EP413" s="568"/>
      <c r="EQ413" s="568"/>
      <c r="ER413" s="568"/>
      <c r="ES413" s="568"/>
      <c r="ET413" s="568"/>
      <c r="EU413" s="568"/>
      <c r="EV413" s="568"/>
      <c r="EW413" s="568"/>
      <c r="EX413" s="568"/>
      <c r="EY413" s="568"/>
      <c r="EZ413" s="568"/>
      <c r="FA413" s="568"/>
      <c r="FB413" s="568"/>
      <c r="FC413" s="568"/>
      <c r="FD413" s="568"/>
      <c r="FE413" s="568"/>
      <c r="FF413" s="568"/>
      <c r="FG413" s="568"/>
      <c r="FH413" s="568"/>
      <c r="FI413" s="568"/>
      <c r="FJ413" s="568"/>
      <c r="FK413" s="568"/>
      <c r="FL413" s="568"/>
      <c r="FM413" s="568"/>
      <c r="FN413" s="568"/>
      <c r="FO413" s="568"/>
      <c r="FP413" s="568"/>
      <c r="FQ413" s="568"/>
      <c r="FR413" s="568"/>
      <c r="FS413" s="568"/>
      <c r="FT413" s="568"/>
      <c r="FU413" s="568"/>
      <c r="FV413" s="568"/>
      <c r="FW413" s="568"/>
      <c r="FX413" s="568"/>
      <c r="FY413" s="568"/>
      <c r="FZ413" s="568"/>
      <c r="GA413" s="568"/>
      <c r="GB413" s="568"/>
      <c r="GC413" s="568"/>
      <c r="GD413" s="568"/>
      <c r="GE413" s="568"/>
      <c r="GF413" s="568"/>
      <c r="GG413" s="568"/>
      <c r="GH413" s="568"/>
      <c r="GI413" s="568"/>
      <c r="GJ413" s="568"/>
      <c r="GK413" s="568"/>
      <c r="GL413" s="568"/>
      <c r="GM413" s="568"/>
      <c r="GN413" s="568"/>
      <c r="GO413" s="568"/>
      <c r="GP413" s="568"/>
      <c r="GQ413" s="568"/>
      <c r="GR413" s="568"/>
      <c r="GS413" s="568"/>
      <c r="GT413" s="568"/>
      <c r="GU413" s="568"/>
      <c r="GV413" s="568"/>
      <c r="GW413" s="568"/>
      <c r="GX413" s="568"/>
      <c r="GY413" s="568"/>
      <c r="GZ413" s="568"/>
      <c r="HA413" s="568"/>
      <c r="HB413" s="568"/>
      <c r="HC413" s="568"/>
      <c r="HD413" s="568"/>
      <c r="HE413" s="568"/>
      <c r="HF413" s="568"/>
      <c r="HG413" s="568"/>
      <c r="HH413" s="568"/>
      <c r="HI413" s="568"/>
      <c r="HJ413" s="568"/>
      <c r="HK413" s="568"/>
      <c r="HL413" s="568"/>
      <c r="HM413" s="568"/>
      <c r="HN413" s="568"/>
      <c r="HO413" s="568"/>
      <c r="HP413" s="568"/>
      <c r="HQ413" s="568"/>
      <c r="HR413" s="568"/>
      <c r="HS413" s="568"/>
      <c r="HT413" s="568"/>
      <c r="HU413" s="568"/>
    </row>
    <row r="414" spans="2:229" s="578" customFormat="1">
      <c r="B414" s="591"/>
      <c r="AL414" s="568"/>
      <c r="AM414" s="568"/>
      <c r="AN414" s="568"/>
      <c r="AO414" s="568"/>
      <c r="AP414" s="568"/>
      <c r="AQ414" s="568"/>
      <c r="AR414" s="568"/>
      <c r="AS414" s="568"/>
      <c r="AT414" s="568"/>
      <c r="AU414" s="568"/>
      <c r="AV414" s="568"/>
      <c r="AW414" s="568"/>
      <c r="AX414" s="568"/>
      <c r="AY414" s="568"/>
      <c r="AZ414" s="568"/>
      <c r="BA414" s="568"/>
      <c r="BB414" s="568"/>
      <c r="BC414" s="568"/>
      <c r="BD414" s="568"/>
      <c r="BE414" s="568"/>
      <c r="BF414" s="568"/>
      <c r="BG414" s="568"/>
      <c r="BH414" s="568"/>
      <c r="BI414" s="568"/>
      <c r="BJ414" s="568"/>
      <c r="BK414" s="568"/>
      <c r="BL414" s="568"/>
      <c r="BM414" s="568"/>
      <c r="BN414" s="568"/>
      <c r="BO414" s="568"/>
      <c r="BP414" s="568"/>
      <c r="BQ414" s="568"/>
      <c r="BR414" s="568"/>
      <c r="BS414" s="568"/>
      <c r="BT414" s="568"/>
      <c r="BU414" s="568"/>
      <c r="BV414" s="568"/>
      <c r="BW414" s="568"/>
      <c r="BX414" s="568"/>
      <c r="BY414" s="568"/>
      <c r="BZ414" s="568"/>
      <c r="CA414" s="568"/>
      <c r="CB414" s="568"/>
      <c r="CC414" s="568"/>
      <c r="CD414" s="568"/>
      <c r="CE414" s="568"/>
      <c r="CF414" s="568"/>
      <c r="CG414" s="568"/>
      <c r="CH414" s="568"/>
      <c r="CI414" s="568"/>
      <c r="CJ414" s="568"/>
      <c r="CK414" s="568"/>
      <c r="CL414" s="568"/>
      <c r="CM414" s="568"/>
      <c r="CN414" s="568"/>
      <c r="CO414" s="568"/>
      <c r="CP414" s="568"/>
      <c r="CQ414" s="568"/>
      <c r="CR414" s="568"/>
      <c r="CS414" s="568"/>
      <c r="CT414" s="568"/>
      <c r="CU414" s="568"/>
      <c r="CV414" s="568"/>
      <c r="CW414" s="568"/>
      <c r="CX414" s="568"/>
      <c r="CY414" s="568"/>
      <c r="CZ414" s="568"/>
      <c r="DA414" s="568"/>
      <c r="DB414" s="568"/>
      <c r="DC414" s="568"/>
      <c r="DD414" s="568"/>
      <c r="DE414" s="568"/>
      <c r="DF414" s="568"/>
      <c r="DG414" s="568"/>
      <c r="DH414" s="568"/>
      <c r="DI414" s="568"/>
      <c r="DJ414" s="568"/>
      <c r="DK414" s="568"/>
      <c r="DL414" s="568"/>
      <c r="DM414" s="568"/>
      <c r="DN414" s="568"/>
      <c r="DO414" s="568"/>
      <c r="DP414" s="568"/>
      <c r="DQ414" s="568"/>
      <c r="DR414" s="568"/>
      <c r="DS414" s="568"/>
      <c r="DT414" s="568"/>
      <c r="DU414" s="568"/>
      <c r="DV414" s="568"/>
      <c r="DW414" s="568"/>
      <c r="DX414" s="568"/>
      <c r="DY414" s="568"/>
      <c r="DZ414" s="568"/>
      <c r="EA414" s="568"/>
      <c r="EB414" s="568"/>
      <c r="EC414" s="568"/>
      <c r="ED414" s="568"/>
      <c r="EE414" s="568"/>
      <c r="EF414" s="568"/>
      <c r="EG414" s="568"/>
      <c r="EH414" s="568"/>
      <c r="EI414" s="568"/>
      <c r="EJ414" s="568"/>
      <c r="EK414" s="568"/>
      <c r="EL414" s="568"/>
      <c r="EM414" s="568"/>
      <c r="EN414" s="568"/>
      <c r="EO414" s="568"/>
      <c r="EP414" s="568"/>
      <c r="EQ414" s="568"/>
      <c r="ER414" s="568"/>
      <c r="ES414" s="568"/>
      <c r="ET414" s="568"/>
      <c r="EU414" s="568"/>
      <c r="EV414" s="568"/>
      <c r="EW414" s="568"/>
      <c r="EX414" s="568"/>
      <c r="EY414" s="568"/>
      <c r="EZ414" s="568"/>
      <c r="FA414" s="568"/>
      <c r="FB414" s="568"/>
      <c r="FC414" s="568"/>
      <c r="FD414" s="568"/>
      <c r="FE414" s="568"/>
      <c r="FF414" s="568"/>
      <c r="FG414" s="568"/>
      <c r="FH414" s="568"/>
      <c r="FI414" s="568"/>
      <c r="FJ414" s="568"/>
      <c r="FK414" s="568"/>
      <c r="FL414" s="568"/>
      <c r="FM414" s="568"/>
      <c r="FN414" s="568"/>
      <c r="FO414" s="568"/>
      <c r="FP414" s="568"/>
      <c r="FQ414" s="568"/>
      <c r="FR414" s="568"/>
      <c r="FS414" s="568"/>
      <c r="FT414" s="568"/>
      <c r="FU414" s="568"/>
      <c r="FV414" s="568"/>
      <c r="FW414" s="568"/>
      <c r="FX414" s="568"/>
      <c r="FY414" s="568"/>
      <c r="FZ414" s="568"/>
      <c r="GA414" s="568"/>
      <c r="GB414" s="568"/>
      <c r="GC414" s="568"/>
      <c r="GD414" s="568"/>
      <c r="GE414" s="568"/>
      <c r="GF414" s="568"/>
      <c r="GG414" s="568"/>
      <c r="GH414" s="568"/>
      <c r="GI414" s="568"/>
      <c r="GJ414" s="568"/>
      <c r="GK414" s="568"/>
      <c r="GL414" s="568"/>
      <c r="GM414" s="568"/>
      <c r="GN414" s="568"/>
      <c r="GO414" s="568"/>
      <c r="GP414" s="568"/>
      <c r="GQ414" s="568"/>
      <c r="GR414" s="568"/>
      <c r="GS414" s="568"/>
      <c r="GT414" s="568"/>
      <c r="GU414" s="568"/>
      <c r="GV414" s="568"/>
      <c r="GW414" s="568"/>
      <c r="GX414" s="568"/>
      <c r="GY414" s="568"/>
      <c r="GZ414" s="568"/>
      <c r="HA414" s="568"/>
      <c r="HB414" s="568"/>
      <c r="HC414" s="568"/>
      <c r="HD414" s="568"/>
      <c r="HE414" s="568"/>
      <c r="HF414" s="568"/>
      <c r="HG414" s="568"/>
      <c r="HH414" s="568"/>
      <c r="HI414" s="568"/>
      <c r="HJ414" s="568"/>
      <c r="HK414" s="568"/>
      <c r="HL414" s="568"/>
      <c r="HM414" s="568"/>
      <c r="HN414" s="568"/>
      <c r="HO414" s="568"/>
      <c r="HP414" s="568"/>
      <c r="HQ414" s="568"/>
      <c r="HR414" s="568"/>
      <c r="HS414" s="568"/>
      <c r="HT414" s="568"/>
      <c r="HU414" s="568"/>
    </row>
    <row r="415" spans="2:229" s="578" customFormat="1">
      <c r="B415" s="591"/>
      <c r="AL415" s="568"/>
      <c r="AM415" s="568"/>
      <c r="AN415" s="568"/>
      <c r="AO415" s="568"/>
      <c r="AP415" s="568"/>
      <c r="AQ415" s="568"/>
      <c r="AR415" s="568"/>
      <c r="AS415" s="568"/>
      <c r="AT415" s="568"/>
      <c r="AU415" s="568"/>
      <c r="AV415" s="568"/>
      <c r="AW415" s="568"/>
      <c r="AX415" s="568"/>
      <c r="AY415" s="568"/>
      <c r="AZ415" s="568"/>
      <c r="BA415" s="568"/>
      <c r="BB415" s="568"/>
      <c r="BC415" s="568"/>
      <c r="BD415" s="568"/>
      <c r="BE415" s="568"/>
      <c r="BF415" s="568"/>
      <c r="BG415" s="568"/>
      <c r="BH415" s="568"/>
      <c r="BI415" s="568"/>
      <c r="BJ415" s="568"/>
      <c r="BK415" s="568"/>
      <c r="BL415" s="568"/>
      <c r="BM415" s="568"/>
      <c r="BN415" s="568"/>
      <c r="BO415" s="568"/>
      <c r="BP415" s="568"/>
      <c r="BQ415" s="568"/>
      <c r="BR415" s="568"/>
      <c r="BS415" s="568"/>
      <c r="BT415" s="568"/>
      <c r="BU415" s="568"/>
      <c r="BV415" s="568"/>
      <c r="BW415" s="568"/>
      <c r="BX415" s="568"/>
      <c r="BY415" s="568"/>
      <c r="BZ415" s="568"/>
      <c r="CA415" s="568"/>
      <c r="CB415" s="568"/>
      <c r="CC415" s="568"/>
      <c r="CD415" s="568"/>
      <c r="CE415" s="568"/>
      <c r="CF415" s="568"/>
      <c r="CG415" s="568"/>
      <c r="CH415" s="568"/>
      <c r="CI415" s="568"/>
      <c r="CJ415" s="568"/>
      <c r="CK415" s="568"/>
      <c r="CL415" s="568"/>
      <c r="CM415" s="568"/>
      <c r="CN415" s="568"/>
      <c r="CO415" s="568"/>
      <c r="CP415" s="568"/>
      <c r="CQ415" s="568"/>
      <c r="CR415" s="568"/>
      <c r="CS415" s="568"/>
      <c r="CT415" s="568"/>
      <c r="CU415" s="568"/>
      <c r="CV415" s="568"/>
      <c r="CW415" s="568"/>
      <c r="CX415" s="568"/>
      <c r="CY415" s="568"/>
      <c r="CZ415" s="568"/>
      <c r="DA415" s="568"/>
      <c r="DB415" s="568"/>
      <c r="DC415" s="568"/>
      <c r="DD415" s="568"/>
      <c r="DE415" s="568"/>
      <c r="DF415" s="568"/>
      <c r="DG415" s="568"/>
      <c r="DH415" s="568"/>
      <c r="DI415" s="568"/>
      <c r="DJ415" s="568"/>
      <c r="DK415" s="568"/>
      <c r="DL415" s="568"/>
      <c r="DM415" s="568"/>
      <c r="DN415" s="568"/>
      <c r="DO415" s="568"/>
      <c r="DP415" s="568"/>
      <c r="DQ415" s="568"/>
      <c r="DR415" s="568"/>
      <c r="DS415" s="568"/>
      <c r="DT415" s="568"/>
      <c r="DU415" s="568"/>
      <c r="DV415" s="568"/>
      <c r="DW415" s="568"/>
      <c r="DX415" s="568"/>
      <c r="DY415" s="568"/>
      <c r="DZ415" s="568"/>
      <c r="EA415" s="568"/>
      <c r="EB415" s="568"/>
      <c r="EC415" s="568"/>
      <c r="ED415" s="568"/>
      <c r="EE415" s="568"/>
      <c r="EF415" s="568"/>
      <c r="EG415" s="568"/>
      <c r="EH415" s="568"/>
      <c r="EI415" s="568"/>
      <c r="EJ415" s="568"/>
      <c r="EK415" s="568"/>
      <c r="EL415" s="568"/>
      <c r="EM415" s="568"/>
      <c r="EN415" s="568"/>
      <c r="EO415" s="568"/>
      <c r="EP415" s="568"/>
      <c r="EQ415" s="568"/>
      <c r="ER415" s="568"/>
      <c r="ES415" s="568"/>
      <c r="ET415" s="568"/>
      <c r="EU415" s="568"/>
      <c r="EV415" s="568"/>
      <c r="EW415" s="568"/>
      <c r="EX415" s="568"/>
      <c r="EY415" s="568"/>
      <c r="EZ415" s="568"/>
      <c r="FA415" s="568"/>
      <c r="FB415" s="568"/>
      <c r="FC415" s="568"/>
      <c r="FD415" s="568"/>
      <c r="FE415" s="568"/>
      <c r="FF415" s="568"/>
      <c r="FG415" s="568"/>
      <c r="FH415" s="568"/>
      <c r="FI415" s="568"/>
      <c r="FJ415" s="568"/>
      <c r="FK415" s="568"/>
      <c r="FL415" s="568"/>
      <c r="FM415" s="568"/>
      <c r="FN415" s="568"/>
      <c r="FO415" s="568"/>
      <c r="FP415" s="568"/>
      <c r="FQ415" s="568"/>
      <c r="FR415" s="568"/>
      <c r="FS415" s="568"/>
      <c r="FT415" s="568"/>
      <c r="FU415" s="568"/>
      <c r="FV415" s="568"/>
      <c r="FW415" s="568"/>
      <c r="FX415" s="568"/>
      <c r="FY415" s="568"/>
      <c r="FZ415" s="568"/>
      <c r="GA415" s="568"/>
      <c r="GB415" s="568"/>
      <c r="GC415" s="568"/>
      <c r="GD415" s="568"/>
      <c r="GE415" s="568"/>
      <c r="GF415" s="568"/>
      <c r="GG415" s="568"/>
      <c r="GH415" s="568"/>
      <c r="GI415" s="568"/>
      <c r="GJ415" s="568"/>
      <c r="GK415" s="568"/>
      <c r="GL415" s="568"/>
      <c r="GM415" s="568"/>
      <c r="GN415" s="568"/>
      <c r="GO415" s="568"/>
      <c r="GP415" s="568"/>
      <c r="GQ415" s="568"/>
      <c r="GR415" s="568"/>
      <c r="GS415" s="568"/>
      <c r="GT415" s="568"/>
      <c r="GU415" s="568"/>
      <c r="GV415" s="568"/>
      <c r="GW415" s="568"/>
      <c r="GX415" s="568"/>
      <c r="GY415" s="568"/>
      <c r="GZ415" s="568"/>
      <c r="HA415" s="568"/>
      <c r="HB415" s="568"/>
      <c r="HC415" s="568"/>
      <c r="HD415" s="568"/>
      <c r="HE415" s="568"/>
      <c r="HF415" s="568"/>
      <c r="HG415" s="568"/>
      <c r="HH415" s="568"/>
      <c r="HI415" s="568"/>
      <c r="HJ415" s="568"/>
      <c r="HK415" s="568"/>
      <c r="HL415" s="568"/>
      <c r="HM415" s="568"/>
      <c r="HN415" s="568"/>
      <c r="HO415" s="568"/>
      <c r="HP415" s="568"/>
      <c r="HQ415" s="568"/>
      <c r="HR415" s="568"/>
      <c r="HS415" s="568"/>
      <c r="HT415" s="568"/>
      <c r="HU415" s="568"/>
    </row>
    <row r="416" spans="2:229" s="578" customFormat="1">
      <c r="B416" s="591"/>
      <c r="AL416" s="568"/>
      <c r="AM416" s="568"/>
      <c r="AN416" s="568"/>
      <c r="AO416" s="568"/>
      <c r="AP416" s="568"/>
      <c r="AQ416" s="568"/>
      <c r="AR416" s="568"/>
      <c r="AS416" s="568"/>
      <c r="AT416" s="568"/>
      <c r="AU416" s="568"/>
      <c r="AV416" s="568"/>
      <c r="AW416" s="568"/>
      <c r="AX416" s="568"/>
      <c r="AY416" s="568"/>
      <c r="AZ416" s="568"/>
      <c r="BA416" s="568"/>
      <c r="BB416" s="568"/>
      <c r="BC416" s="568"/>
      <c r="BD416" s="568"/>
      <c r="BE416" s="568"/>
      <c r="BF416" s="568"/>
      <c r="BG416" s="568"/>
      <c r="BH416" s="568"/>
      <c r="BI416" s="568"/>
      <c r="BJ416" s="568"/>
      <c r="BK416" s="568"/>
      <c r="BL416" s="568"/>
      <c r="BM416" s="568"/>
      <c r="BN416" s="568"/>
      <c r="BO416" s="568"/>
      <c r="BP416" s="568"/>
      <c r="BQ416" s="568"/>
      <c r="BR416" s="568"/>
      <c r="BS416" s="568"/>
      <c r="BT416" s="568"/>
      <c r="BU416" s="568"/>
      <c r="BV416" s="568"/>
      <c r="BW416" s="568"/>
      <c r="BX416" s="568"/>
      <c r="BY416" s="568"/>
      <c r="BZ416" s="568"/>
      <c r="CA416" s="568"/>
      <c r="CB416" s="568"/>
      <c r="CC416" s="568"/>
      <c r="CD416" s="568"/>
      <c r="CE416" s="568"/>
      <c r="CF416" s="568"/>
      <c r="CG416" s="568"/>
      <c r="CH416" s="568"/>
      <c r="CI416" s="568"/>
      <c r="CJ416" s="568"/>
      <c r="CK416" s="568"/>
      <c r="CL416" s="568"/>
      <c r="CM416" s="568"/>
      <c r="CN416" s="568"/>
      <c r="CO416" s="568"/>
      <c r="CP416" s="568"/>
      <c r="CQ416" s="568"/>
      <c r="CR416" s="568"/>
      <c r="CS416" s="568"/>
      <c r="CT416" s="568"/>
      <c r="CU416" s="568"/>
      <c r="CV416" s="568"/>
      <c r="CW416" s="568"/>
      <c r="CX416" s="568"/>
      <c r="CY416" s="568"/>
      <c r="CZ416" s="568"/>
      <c r="DA416" s="568"/>
      <c r="DB416" s="568"/>
      <c r="DC416" s="568"/>
      <c r="DD416" s="568"/>
      <c r="DE416" s="568"/>
      <c r="DF416" s="568"/>
      <c r="DG416" s="568"/>
      <c r="DH416" s="568"/>
      <c r="DI416" s="568"/>
      <c r="DJ416" s="568"/>
      <c r="DK416" s="568"/>
      <c r="DL416" s="568"/>
      <c r="DM416" s="568"/>
      <c r="DN416" s="568"/>
      <c r="DO416" s="568"/>
      <c r="DP416" s="568"/>
      <c r="DQ416" s="568"/>
      <c r="DR416" s="568"/>
      <c r="DS416" s="568"/>
      <c r="DT416" s="568"/>
      <c r="DU416" s="568"/>
      <c r="DV416" s="568"/>
      <c r="DW416" s="568"/>
      <c r="DX416" s="568"/>
      <c r="DY416" s="568"/>
      <c r="DZ416" s="568"/>
      <c r="EA416" s="568"/>
      <c r="EB416" s="568"/>
      <c r="EC416" s="568"/>
      <c r="ED416" s="568"/>
      <c r="EE416" s="568"/>
      <c r="EF416" s="568"/>
      <c r="EG416" s="568"/>
      <c r="EH416" s="568"/>
      <c r="EI416" s="568"/>
      <c r="EJ416" s="568"/>
      <c r="EK416" s="568"/>
      <c r="EL416" s="568"/>
      <c r="EM416" s="568"/>
      <c r="EN416" s="568"/>
      <c r="EO416" s="568"/>
      <c r="EP416" s="568"/>
      <c r="EQ416" s="568"/>
      <c r="ER416" s="568"/>
      <c r="ES416" s="568"/>
      <c r="ET416" s="568"/>
      <c r="EU416" s="568"/>
      <c r="EV416" s="568"/>
      <c r="EW416" s="568"/>
      <c r="EX416" s="568"/>
      <c r="EY416" s="568"/>
      <c r="EZ416" s="568"/>
      <c r="FA416" s="568"/>
      <c r="FB416" s="568"/>
      <c r="FC416" s="568"/>
      <c r="FD416" s="568"/>
      <c r="FE416" s="568"/>
      <c r="FF416" s="568"/>
      <c r="FG416" s="568"/>
      <c r="FH416" s="568"/>
      <c r="FI416" s="568"/>
      <c r="FJ416" s="568"/>
      <c r="FK416" s="568"/>
      <c r="FL416" s="568"/>
      <c r="FM416" s="568"/>
      <c r="FN416" s="568"/>
      <c r="FO416" s="568"/>
      <c r="FP416" s="568"/>
      <c r="FQ416" s="568"/>
      <c r="FR416" s="568"/>
      <c r="FS416" s="568"/>
      <c r="FT416" s="568"/>
      <c r="FU416" s="568"/>
      <c r="FV416" s="568"/>
      <c r="FW416" s="568"/>
      <c r="FX416" s="568"/>
      <c r="FY416" s="568"/>
      <c r="FZ416" s="568"/>
      <c r="GA416" s="568"/>
      <c r="GB416" s="568"/>
      <c r="GC416" s="568"/>
      <c r="GD416" s="568"/>
      <c r="GE416" s="568"/>
      <c r="GF416" s="568"/>
      <c r="GG416" s="568"/>
      <c r="GH416" s="568"/>
      <c r="GI416" s="568"/>
      <c r="GJ416" s="568"/>
      <c r="GK416" s="568"/>
      <c r="GL416" s="568"/>
      <c r="GM416" s="568"/>
      <c r="GN416" s="568"/>
      <c r="GO416" s="568"/>
      <c r="GP416" s="568"/>
      <c r="GQ416" s="568"/>
      <c r="GR416" s="568"/>
      <c r="GS416" s="568"/>
      <c r="GT416" s="568"/>
      <c r="GU416" s="568"/>
      <c r="GV416" s="568"/>
      <c r="GW416" s="568"/>
      <c r="GX416" s="568"/>
      <c r="GY416" s="568"/>
      <c r="GZ416" s="568"/>
      <c r="HA416" s="568"/>
      <c r="HB416" s="568"/>
      <c r="HC416" s="568"/>
      <c r="HD416" s="568"/>
      <c r="HE416" s="568"/>
      <c r="HF416" s="568"/>
      <c r="HG416" s="568"/>
      <c r="HH416" s="568"/>
      <c r="HI416" s="568"/>
      <c r="HJ416" s="568"/>
      <c r="HK416" s="568"/>
      <c r="HL416" s="568"/>
      <c r="HM416" s="568"/>
      <c r="HN416" s="568"/>
      <c r="HO416" s="568"/>
      <c r="HP416" s="568"/>
      <c r="HQ416" s="568"/>
      <c r="HR416" s="568"/>
      <c r="HS416" s="568"/>
      <c r="HT416" s="568"/>
      <c r="HU416" s="568"/>
    </row>
    <row r="417" spans="2:229" s="578" customFormat="1">
      <c r="B417" s="591"/>
      <c r="AL417" s="568"/>
      <c r="AM417" s="568"/>
      <c r="AN417" s="568"/>
      <c r="AO417" s="568"/>
      <c r="AP417" s="568"/>
      <c r="AQ417" s="568"/>
      <c r="AR417" s="568"/>
      <c r="AS417" s="568"/>
      <c r="AT417" s="568"/>
      <c r="AU417" s="568"/>
      <c r="AV417" s="568"/>
      <c r="AW417" s="568"/>
      <c r="AX417" s="568"/>
      <c r="AY417" s="568"/>
      <c r="AZ417" s="568"/>
      <c r="BA417" s="568"/>
      <c r="BB417" s="568"/>
      <c r="BC417" s="568"/>
      <c r="BD417" s="568"/>
      <c r="BE417" s="568"/>
      <c r="BF417" s="568"/>
      <c r="BG417" s="568"/>
      <c r="BH417" s="568"/>
      <c r="BI417" s="568"/>
      <c r="BJ417" s="568"/>
      <c r="BK417" s="568"/>
      <c r="BL417" s="568"/>
      <c r="BM417" s="568"/>
      <c r="BN417" s="568"/>
      <c r="BO417" s="568"/>
      <c r="BP417" s="568"/>
      <c r="BQ417" s="568"/>
      <c r="BR417" s="568"/>
      <c r="BS417" s="568"/>
      <c r="BT417" s="568"/>
      <c r="BU417" s="568"/>
      <c r="BV417" s="568"/>
      <c r="BW417" s="568"/>
      <c r="BX417" s="568"/>
      <c r="BY417" s="568"/>
      <c r="BZ417" s="568"/>
      <c r="CA417" s="568"/>
      <c r="CB417" s="568"/>
      <c r="CC417" s="568"/>
      <c r="CD417" s="568"/>
      <c r="CE417" s="568"/>
      <c r="CF417" s="568"/>
      <c r="CG417" s="568"/>
      <c r="CH417" s="568"/>
      <c r="CI417" s="568"/>
      <c r="CJ417" s="568"/>
      <c r="CK417" s="568"/>
      <c r="CL417" s="568"/>
      <c r="CM417" s="568"/>
      <c r="CN417" s="568"/>
      <c r="CO417" s="568"/>
      <c r="CP417" s="568"/>
      <c r="CQ417" s="568"/>
      <c r="CR417" s="568"/>
      <c r="CS417" s="568"/>
      <c r="CT417" s="568"/>
      <c r="CU417" s="568"/>
      <c r="CV417" s="568"/>
      <c r="CW417" s="568"/>
      <c r="CX417" s="568"/>
      <c r="CY417" s="568"/>
      <c r="CZ417" s="568"/>
      <c r="DA417" s="568"/>
      <c r="DB417" s="568"/>
      <c r="DC417" s="568"/>
      <c r="DD417" s="568"/>
      <c r="DE417" s="568"/>
      <c r="DF417" s="568"/>
      <c r="DG417" s="568"/>
      <c r="DH417" s="568"/>
      <c r="DI417" s="568"/>
      <c r="DJ417" s="568"/>
      <c r="DK417" s="568"/>
      <c r="DL417" s="568"/>
      <c r="DM417" s="568"/>
      <c r="DN417" s="568"/>
      <c r="DO417" s="568"/>
      <c r="DP417" s="568"/>
      <c r="DQ417" s="568"/>
      <c r="DR417" s="568"/>
      <c r="DS417" s="568"/>
      <c r="DT417" s="568"/>
      <c r="DU417" s="568"/>
      <c r="DV417" s="568"/>
      <c r="DW417" s="568"/>
      <c r="DX417" s="568"/>
      <c r="DY417" s="568"/>
      <c r="DZ417" s="568"/>
      <c r="EA417" s="568"/>
      <c r="EB417" s="568"/>
      <c r="EC417" s="568"/>
      <c r="ED417" s="568"/>
      <c r="EE417" s="568"/>
      <c r="EF417" s="568"/>
      <c r="EG417" s="568"/>
      <c r="EH417" s="568"/>
      <c r="EI417" s="568"/>
      <c r="EJ417" s="568"/>
      <c r="EK417" s="568"/>
      <c r="EL417" s="568"/>
      <c r="EM417" s="568"/>
      <c r="EN417" s="568"/>
      <c r="EO417" s="568"/>
      <c r="EP417" s="568"/>
      <c r="EQ417" s="568"/>
      <c r="ER417" s="568"/>
      <c r="ES417" s="568"/>
      <c r="ET417" s="568"/>
      <c r="EU417" s="568"/>
      <c r="EV417" s="568"/>
      <c r="EW417" s="568"/>
      <c r="EX417" s="568"/>
      <c r="EY417" s="568"/>
      <c r="EZ417" s="568"/>
      <c r="FA417" s="568"/>
      <c r="FB417" s="568"/>
      <c r="FC417" s="568"/>
      <c r="FD417" s="568"/>
      <c r="FE417" s="568"/>
      <c r="FF417" s="568"/>
      <c r="FG417" s="568"/>
      <c r="FH417" s="568"/>
      <c r="FI417" s="568"/>
      <c r="FJ417" s="568"/>
      <c r="FK417" s="568"/>
      <c r="FL417" s="568"/>
      <c r="FM417" s="568"/>
      <c r="FN417" s="568"/>
      <c r="FO417" s="568"/>
      <c r="FP417" s="568"/>
      <c r="FQ417" s="568"/>
      <c r="FR417" s="568"/>
      <c r="FS417" s="568"/>
      <c r="FT417" s="568"/>
      <c r="FU417" s="568"/>
      <c r="FV417" s="568"/>
      <c r="FW417" s="568"/>
      <c r="FX417" s="568"/>
      <c r="FY417" s="568"/>
      <c r="FZ417" s="568"/>
      <c r="GA417" s="568"/>
      <c r="GB417" s="568"/>
      <c r="GC417" s="568"/>
      <c r="GD417" s="568"/>
      <c r="GE417" s="568"/>
      <c r="GF417" s="568"/>
      <c r="GG417" s="568"/>
      <c r="GH417" s="568"/>
      <c r="GI417" s="568"/>
      <c r="GJ417" s="568"/>
      <c r="GK417" s="568"/>
      <c r="GL417" s="568"/>
      <c r="GM417" s="568"/>
      <c r="GN417" s="568"/>
      <c r="GO417" s="568"/>
      <c r="GP417" s="568"/>
      <c r="GQ417" s="568"/>
      <c r="GR417" s="568"/>
      <c r="GS417" s="568"/>
      <c r="GT417" s="568"/>
      <c r="GU417" s="568"/>
      <c r="GV417" s="568"/>
      <c r="GW417" s="568"/>
      <c r="GX417" s="568"/>
      <c r="GY417" s="568"/>
      <c r="GZ417" s="568"/>
      <c r="HA417" s="568"/>
      <c r="HB417" s="568"/>
      <c r="HC417" s="568"/>
      <c r="HD417" s="568"/>
      <c r="HE417" s="568"/>
      <c r="HF417" s="568"/>
      <c r="HG417" s="568"/>
      <c r="HH417" s="568"/>
      <c r="HI417" s="568"/>
      <c r="HJ417" s="568"/>
      <c r="HK417" s="568"/>
      <c r="HL417" s="568"/>
      <c r="HM417" s="568"/>
      <c r="HN417" s="568"/>
      <c r="HO417" s="568"/>
      <c r="HP417" s="568"/>
      <c r="HQ417" s="568"/>
      <c r="HR417" s="568"/>
      <c r="HS417" s="568"/>
      <c r="HT417" s="568"/>
      <c r="HU417" s="568"/>
    </row>
    <row r="418" spans="2:229" s="578" customFormat="1">
      <c r="B418" s="591"/>
      <c r="AL418" s="568"/>
      <c r="AM418" s="568"/>
      <c r="AN418" s="568"/>
      <c r="AO418" s="568"/>
      <c r="AP418" s="568"/>
      <c r="AQ418" s="568"/>
      <c r="AR418" s="568"/>
      <c r="AS418" s="568"/>
      <c r="AT418" s="568"/>
      <c r="AU418" s="568"/>
      <c r="AV418" s="568"/>
      <c r="AW418" s="568"/>
      <c r="AX418" s="568"/>
      <c r="AY418" s="568"/>
      <c r="AZ418" s="568"/>
      <c r="BA418" s="568"/>
      <c r="BB418" s="568"/>
      <c r="BC418" s="568"/>
      <c r="BD418" s="568"/>
      <c r="BE418" s="568"/>
      <c r="BF418" s="568"/>
      <c r="BG418" s="568"/>
      <c r="BH418" s="568"/>
      <c r="BI418" s="568"/>
      <c r="BJ418" s="568"/>
      <c r="BK418" s="568"/>
      <c r="BL418" s="568"/>
      <c r="BM418" s="568"/>
      <c r="BN418" s="568"/>
      <c r="BO418" s="568"/>
      <c r="BP418" s="568"/>
      <c r="BQ418" s="568"/>
      <c r="BR418" s="568"/>
      <c r="BS418" s="568"/>
      <c r="BT418" s="568"/>
      <c r="BU418" s="568"/>
      <c r="BV418" s="568"/>
      <c r="BW418" s="568"/>
      <c r="BX418" s="568"/>
      <c r="BY418" s="568"/>
      <c r="BZ418" s="568"/>
      <c r="CA418" s="568"/>
      <c r="CB418" s="568"/>
      <c r="CC418" s="568"/>
      <c r="CD418" s="568"/>
      <c r="CE418" s="568"/>
      <c r="CF418" s="568"/>
      <c r="CG418" s="568"/>
      <c r="CH418" s="568"/>
      <c r="CI418" s="568"/>
      <c r="CJ418" s="568"/>
      <c r="CK418" s="568"/>
      <c r="CL418" s="568"/>
      <c r="CM418" s="568"/>
      <c r="CN418" s="568"/>
      <c r="CO418" s="568"/>
      <c r="CP418" s="568"/>
      <c r="CQ418" s="568"/>
      <c r="CR418" s="568"/>
      <c r="CS418" s="568"/>
      <c r="CT418" s="568"/>
      <c r="CU418" s="568"/>
      <c r="CV418" s="568"/>
      <c r="CW418" s="568"/>
      <c r="CX418" s="568"/>
      <c r="CY418" s="568"/>
      <c r="CZ418" s="568"/>
      <c r="DA418" s="568"/>
      <c r="DB418" s="568"/>
      <c r="DC418" s="568"/>
      <c r="DD418" s="568"/>
      <c r="DE418" s="568"/>
      <c r="DF418" s="568"/>
      <c r="DG418" s="568"/>
      <c r="DH418" s="568"/>
      <c r="DI418" s="568"/>
      <c r="DJ418" s="568"/>
      <c r="DK418" s="568"/>
      <c r="DL418" s="568"/>
      <c r="DM418" s="568"/>
      <c r="DN418" s="568"/>
      <c r="DO418" s="568"/>
      <c r="DP418" s="568"/>
      <c r="DQ418" s="568"/>
      <c r="DR418" s="568"/>
      <c r="DS418" s="568"/>
      <c r="DT418" s="568"/>
      <c r="DU418" s="568"/>
      <c r="DV418" s="568"/>
      <c r="DW418" s="568"/>
      <c r="DX418" s="568"/>
      <c r="DY418" s="568"/>
      <c r="DZ418" s="568"/>
      <c r="EA418" s="568"/>
      <c r="EB418" s="568"/>
      <c r="EC418" s="568"/>
      <c r="ED418" s="568"/>
      <c r="EE418" s="568"/>
      <c r="EF418" s="568"/>
      <c r="EG418" s="568"/>
      <c r="EH418" s="568"/>
      <c r="EI418" s="568"/>
      <c r="EJ418" s="568"/>
      <c r="EK418" s="568"/>
      <c r="EL418" s="568"/>
      <c r="EM418" s="568"/>
      <c r="EN418" s="568"/>
      <c r="EO418" s="568"/>
      <c r="EP418" s="568"/>
      <c r="EQ418" s="568"/>
      <c r="ER418" s="568"/>
      <c r="ES418" s="568"/>
      <c r="ET418" s="568"/>
      <c r="EU418" s="568"/>
      <c r="EV418" s="568"/>
      <c r="EW418" s="568"/>
      <c r="EX418" s="568"/>
      <c r="EY418" s="568"/>
      <c r="EZ418" s="568"/>
      <c r="FA418" s="568"/>
      <c r="FB418" s="568"/>
      <c r="FC418" s="568"/>
      <c r="FD418" s="568"/>
      <c r="FE418" s="568"/>
      <c r="FF418" s="568"/>
      <c r="FG418" s="568"/>
      <c r="FH418" s="568"/>
      <c r="FI418" s="568"/>
      <c r="FJ418" s="568"/>
      <c r="FK418" s="568"/>
      <c r="FL418" s="568"/>
      <c r="FM418" s="568"/>
      <c r="FN418" s="568"/>
      <c r="FO418" s="568"/>
      <c r="FP418" s="568"/>
      <c r="FQ418" s="568"/>
      <c r="FR418" s="568"/>
      <c r="FS418" s="568"/>
      <c r="FT418" s="568"/>
      <c r="FU418" s="568"/>
      <c r="FV418" s="568"/>
      <c r="FW418" s="568"/>
      <c r="FX418" s="568"/>
      <c r="FY418" s="568"/>
      <c r="FZ418" s="568"/>
      <c r="GA418" s="568"/>
      <c r="GB418" s="568"/>
      <c r="GC418" s="568"/>
      <c r="GD418" s="568"/>
      <c r="GE418" s="568"/>
      <c r="GF418" s="568"/>
      <c r="GG418" s="568"/>
      <c r="GH418" s="568"/>
      <c r="GI418" s="568"/>
      <c r="GJ418" s="568"/>
      <c r="GK418" s="568"/>
      <c r="GL418" s="568"/>
      <c r="GM418" s="568"/>
      <c r="GN418" s="568"/>
      <c r="GO418" s="568"/>
      <c r="GP418" s="568"/>
      <c r="GQ418" s="568"/>
      <c r="GR418" s="568"/>
      <c r="GS418" s="568"/>
      <c r="GT418" s="568"/>
      <c r="GU418" s="568"/>
      <c r="GV418" s="568"/>
      <c r="GW418" s="568"/>
      <c r="GX418" s="568"/>
      <c r="GY418" s="568"/>
      <c r="GZ418" s="568"/>
      <c r="HA418" s="568"/>
      <c r="HB418" s="568"/>
      <c r="HC418" s="568"/>
      <c r="HD418" s="568"/>
      <c r="HE418" s="568"/>
      <c r="HF418" s="568"/>
      <c r="HG418" s="568"/>
      <c r="HH418" s="568"/>
      <c r="HI418" s="568"/>
      <c r="HJ418" s="568"/>
      <c r="HK418" s="568"/>
      <c r="HL418" s="568"/>
      <c r="HM418" s="568"/>
      <c r="HN418" s="568"/>
      <c r="HO418" s="568"/>
      <c r="HP418" s="568"/>
      <c r="HQ418" s="568"/>
      <c r="HR418" s="568"/>
      <c r="HS418" s="568"/>
      <c r="HT418" s="568"/>
      <c r="HU418" s="568"/>
    </row>
    <row r="419" spans="2:229" s="578" customFormat="1">
      <c r="B419" s="591"/>
      <c r="AL419" s="568"/>
      <c r="AM419" s="568"/>
      <c r="AN419" s="568"/>
      <c r="AO419" s="568"/>
      <c r="AP419" s="568"/>
      <c r="AQ419" s="568"/>
      <c r="AR419" s="568"/>
      <c r="AS419" s="568"/>
      <c r="AT419" s="568"/>
      <c r="AU419" s="568"/>
      <c r="AV419" s="568"/>
      <c r="AW419" s="568"/>
      <c r="AX419" s="568"/>
      <c r="AY419" s="568"/>
      <c r="AZ419" s="568"/>
      <c r="BA419" s="568"/>
      <c r="BB419" s="568"/>
      <c r="BC419" s="568"/>
      <c r="BD419" s="568"/>
      <c r="BE419" s="568"/>
      <c r="BF419" s="568"/>
      <c r="BG419" s="568"/>
      <c r="BH419" s="568"/>
      <c r="BI419" s="568"/>
      <c r="BJ419" s="568"/>
      <c r="BK419" s="568"/>
      <c r="BL419" s="568"/>
      <c r="BM419" s="568"/>
      <c r="BN419" s="568"/>
      <c r="BO419" s="568"/>
      <c r="BP419" s="568"/>
      <c r="BQ419" s="568"/>
      <c r="BR419" s="568"/>
      <c r="BS419" s="568"/>
      <c r="BT419" s="568"/>
      <c r="BU419" s="568"/>
      <c r="BV419" s="568"/>
      <c r="BW419" s="568"/>
      <c r="BX419" s="568"/>
      <c r="BY419" s="568"/>
      <c r="BZ419" s="568"/>
      <c r="CA419" s="568"/>
      <c r="CB419" s="568"/>
      <c r="CC419" s="568"/>
      <c r="CD419" s="568"/>
      <c r="CE419" s="568"/>
      <c r="CF419" s="568"/>
      <c r="CG419" s="568"/>
      <c r="CH419" s="568"/>
      <c r="CI419" s="568"/>
      <c r="CJ419" s="568"/>
      <c r="CK419" s="568"/>
      <c r="CL419" s="568"/>
      <c r="CM419" s="568"/>
      <c r="CN419" s="568"/>
      <c r="CO419" s="568"/>
      <c r="CP419" s="568"/>
      <c r="CQ419" s="568"/>
      <c r="CR419" s="568"/>
      <c r="CS419" s="568"/>
      <c r="CT419" s="568"/>
      <c r="CU419" s="568"/>
      <c r="CV419" s="568"/>
      <c r="CW419" s="568"/>
      <c r="CX419" s="568"/>
      <c r="CY419" s="568"/>
      <c r="CZ419" s="568"/>
      <c r="DA419" s="568"/>
      <c r="DB419" s="568"/>
      <c r="DC419" s="568"/>
      <c r="DD419" s="568"/>
      <c r="DE419" s="568"/>
      <c r="DF419" s="568"/>
      <c r="DG419" s="568"/>
      <c r="DH419" s="568"/>
      <c r="DI419" s="568"/>
      <c r="DJ419" s="568"/>
      <c r="DK419" s="568"/>
      <c r="DL419" s="568"/>
      <c r="DM419" s="568"/>
      <c r="DN419" s="568"/>
      <c r="DO419" s="568"/>
      <c r="DP419" s="568"/>
      <c r="DQ419" s="568"/>
      <c r="DR419" s="568"/>
      <c r="DS419" s="568"/>
      <c r="DT419" s="568"/>
      <c r="DU419" s="568"/>
      <c r="DV419" s="568"/>
      <c r="DW419" s="568"/>
      <c r="DX419" s="568"/>
      <c r="DY419" s="568"/>
      <c r="DZ419" s="568"/>
      <c r="EA419" s="568"/>
      <c r="EB419" s="568"/>
      <c r="EC419" s="568"/>
      <c r="ED419" s="568"/>
      <c r="EE419" s="568"/>
      <c r="EF419" s="568"/>
      <c r="EG419" s="568"/>
      <c r="EH419" s="568"/>
      <c r="EI419" s="568"/>
      <c r="EJ419" s="568"/>
      <c r="EK419" s="568"/>
      <c r="EL419" s="568"/>
      <c r="EM419" s="568"/>
      <c r="EN419" s="568"/>
      <c r="EO419" s="568"/>
      <c r="EP419" s="568"/>
      <c r="EQ419" s="568"/>
      <c r="ER419" s="568"/>
      <c r="ES419" s="568"/>
      <c r="ET419" s="568"/>
      <c r="EU419" s="568"/>
      <c r="EV419" s="568"/>
      <c r="EW419" s="568"/>
      <c r="EX419" s="568"/>
      <c r="EY419" s="568"/>
      <c r="EZ419" s="568"/>
      <c r="FA419" s="568"/>
      <c r="FB419" s="568"/>
      <c r="FC419" s="568"/>
      <c r="FD419" s="568"/>
      <c r="FE419" s="568"/>
      <c r="FF419" s="568"/>
      <c r="FG419" s="568"/>
      <c r="FH419" s="568"/>
      <c r="FI419" s="568"/>
      <c r="FJ419" s="568"/>
      <c r="FK419" s="568"/>
      <c r="FL419" s="568"/>
      <c r="FM419" s="568"/>
      <c r="FN419" s="568"/>
      <c r="FO419" s="568"/>
      <c r="FP419" s="568"/>
      <c r="FQ419" s="568"/>
      <c r="FR419" s="568"/>
      <c r="FS419" s="568"/>
      <c r="FT419" s="568"/>
      <c r="FU419" s="568"/>
      <c r="FV419" s="568"/>
      <c r="FW419" s="568"/>
      <c r="FX419" s="568"/>
      <c r="FY419" s="568"/>
      <c r="FZ419" s="568"/>
      <c r="GA419" s="568"/>
      <c r="GB419" s="568"/>
      <c r="GC419" s="568"/>
      <c r="GD419" s="568"/>
      <c r="GE419" s="568"/>
      <c r="GF419" s="568"/>
      <c r="GG419" s="568"/>
      <c r="GH419" s="568"/>
      <c r="GI419" s="568"/>
      <c r="GJ419" s="568"/>
      <c r="GK419" s="568"/>
      <c r="GL419" s="568"/>
      <c r="GM419" s="568"/>
      <c r="GN419" s="568"/>
      <c r="GO419" s="568"/>
      <c r="GP419" s="568"/>
      <c r="GQ419" s="568"/>
      <c r="GR419" s="568"/>
      <c r="GS419" s="568"/>
      <c r="GT419" s="568"/>
      <c r="GU419" s="568"/>
      <c r="GV419" s="568"/>
      <c r="GW419" s="568"/>
      <c r="GX419" s="568"/>
      <c r="GY419" s="568"/>
      <c r="GZ419" s="568"/>
      <c r="HA419" s="568"/>
      <c r="HB419" s="568"/>
      <c r="HC419" s="568"/>
      <c r="HD419" s="568"/>
      <c r="HE419" s="568"/>
      <c r="HF419" s="568"/>
      <c r="HG419" s="568"/>
      <c r="HH419" s="568"/>
      <c r="HI419" s="568"/>
      <c r="HJ419" s="568"/>
      <c r="HK419" s="568"/>
      <c r="HL419" s="568"/>
      <c r="HM419" s="568"/>
      <c r="HN419" s="568"/>
      <c r="HO419" s="568"/>
      <c r="HP419" s="568"/>
      <c r="HQ419" s="568"/>
      <c r="HR419" s="568"/>
      <c r="HS419" s="568"/>
      <c r="HT419" s="568"/>
      <c r="HU419" s="568"/>
    </row>
    <row r="420" spans="2:229" s="578" customFormat="1">
      <c r="B420" s="591"/>
      <c r="AL420" s="568"/>
      <c r="AM420" s="568"/>
      <c r="AN420" s="568"/>
      <c r="AO420" s="568"/>
      <c r="AP420" s="568"/>
      <c r="AQ420" s="568"/>
      <c r="AR420" s="568"/>
      <c r="AS420" s="568"/>
      <c r="AT420" s="568"/>
      <c r="AU420" s="568"/>
      <c r="AV420" s="568"/>
      <c r="AW420" s="568"/>
      <c r="AX420" s="568"/>
      <c r="AY420" s="568"/>
      <c r="AZ420" s="568"/>
      <c r="BA420" s="568"/>
      <c r="BB420" s="568"/>
      <c r="BC420" s="568"/>
      <c r="BD420" s="568"/>
      <c r="BE420" s="568"/>
      <c r="BF420" s="568"/>
      <c r="BG420" s="568"/>
      <c r="BH420" s="568"/>
      <c r="BI420" s="568"/>
      <c r="BJ420" s="568"/>
      <c r="BK420" s="568"/>
      <c r="BL420" s="568"/>
      <c r="BM420" s="568"/>
      <c r="BN420" s="568"/>
      <c r="BO420" s="568"/>
      <c r="BP420" s="568"/>
      <c r="BQ420" s="568"/>
      <c r="BR420" s="568"/>
      <c r="BS420" s="568"/>
      <c r="BT420" s="568"/>
      <c r="BU420" s="568"/>
      <c r="BV420" s="568"/>
      <c r="BW420" s="568"/>
      <c r="BX420" s="568"/>
      <c r="BY420" s="568"/>
      <c r="BZ420" s="568"/>
      <c r="CA420" s="568"/>
      <c r="CB420" s="568"/>
      <c r="CC420" s="568"/>
      <c r="CD420" s="568"/>
      <c r="CE420" s="568"/>
      <c r="CF420" s="568"/>
      <c r="CG420" s="568"/>
      <c r="CH420" s="568"/>
      <c r="CI420" s="568"/>
      <c r="CJ420" s="568"/>
      <c r="CK420" s="568"/>
      <c r="CL420" s="568"/>
      <c r="CM420" s="568"/>
      <c r="CN420" s="568"/>
      <c r="CO420" s="568"/>
      <c r="CP420" s="568"/>
      <c r="CQ420" s="568"/>
      <c r="CR420" s="568"/>
      <c r="CS420" s="568"/>
      <c r="CT420" s="568"/>
      <c r="CU420" s="568"/>
      <c r="CV420" s="568"/>
      <c r="CW420" s="568"/>
      <c r="CX420" s="568"/>
      <c r="CY420" s="568"/>
      <c r="CZ420" s="568"/>
      <c r="DA420" s="568"/>
      <c r="DB420" s="568"/>
      <c r="DC420" s="568"/>
      <c r="DD420" s="568"/>
      <c r="DE420" s="568"/>
      <c r="DF420" s="568"/>
      <c r="DG420" s="568"/>
      <c r="DH420" s="568"/>
      <c r="DI420" s="568"/>
      <c r="DJ420" s="568"/>
      <c r="DK420" s="568"/>
      <c r="DL420" s="568"/>
      <c r="DM420" s="568"/>
      <c r="DN420" s="568"/>
      <c r="DO420" s="568"/>
      <c r="DP420" s="568"/>
      <c r="DQ420" s="568"/>
      <c r="DR420" s="568"/>
      <c r="DS420" s="568"/>
      <c r="DT420" s="568"/>
      <c r="DU420" s="568"/>
      <c r="DV420" s="568"/>
      <c r="DW420" s="568"/>
      <c r="DX420" s="568"/>
      <c r="DY420" s="568"/>
      <c r="DZ420" s="568"/>
      <c r="EA420" s="568"/>
      <c r="EB420" s="568"/>
      <c r="EC420" s="568"/>
      <c r="ED420" s="568"/>
      <c r="EE420" s="568"/>
      <c r="EF420" s="568"/>
      <c r="EG420" s="568"/>
      <c r="EH420" s="568"/>
      <c r="EI420" s="568"/>
      <c r="EJ420" s="568"/>
      <c r="EK420" s="568"/>
      <c r="EL420" s="568"/>
      <c r="EM420" s="568"/>
      <c r="EN420" s="568"/>
      <c r="EO420" s="568"/>
      <c r="EP420" s="568"/>
      <c r="EQ420" s="568"/>
      <c r="ER420" s="568"/>
      <c r="ES420" s="568"/>
      <c r="ET420" s="568"/>
      <c r="EU420" s="568"/>
      <c r="EV420" s="568"/>
      <c r="EW420" s="568"/>
      <c r="EX420" s="568"/>
      <c r="EY420" s="568"/>
      <c r="EZ420" s="568"/>
      <c r="FA420" s="568"/>
      <c r="FB420" s="568"/>
      <c r="FC420" s="568"/>
      <c r="FD420" s="568"/>
      <c r="FE420" s="568"/>
      <c r="FF420" s="568"/>
      <c r="FG420" s="568"/>
      <c r="FH420" s="568"/>
      <c r="FI420" s="568"/>
      <c r="FJ420" s="568"/>
      <c r="FK420" s="568"/>
      <c r="FL420" s="568"/>
      <c r="FM420" s="568"/>
      <c r="FN420" s="568"/>
      <c r="FO420" s="568"/>
      <c r="FP420" s="568"/>
      <c r="FQ420" s="568"/>
      <c r="FR420" s="568"/>
      <c r="FS420" s="568"/>
      <c r="FT420" s="568"/>
      <c r="FU420" s="568"/>
      <c r="FV420" s="568"/>
      <c r="FW420" s="568"/>
      <c r="FX420" s="568"/>
      <c r="FY420" s="568"/>
      <c r="FZ420" s="568"/>
      <c r="GA420" s="568"/>
      <c r="GB420" s="568"/>
      <c r="GC420" s="568"/>
      <c r="GD420" s="568"/>
      <c r="GE420" s="568"/>
      <c r="GF420" s="568"/>
      <c r="GG420" s="568"/>
      <c r="GH420" s="568"/>
      <c r="GI420" s="568"/>
      <c r="GJ420" s="568"/>
      <c r="GK420" s="568"/>
      <c r="GL420" s="568"/>
      <c r="GM420" s="568"/>
      <c r="GN420" s="568"/>
      <c r="GO420" s="568"/>
      <c r="GP420" s="568"/>
      <c r="GQ420" s="568"/>
      <c r="GR420" s="568"/>
      <c r="GS420" s="568"/>
      <c r="GT420" s="568"/>
      <c r="GU420" s="568"/>
      <c r="GV420" s="568"/>
      <c r="GW420" s="568"/>
      <c r="GX420" s="568"/>
      <c r="GY420" s="568"/>
      <c r="GZ420" s="568"/>
      <c r="HA420" s="568"/>
      <c r="HB420" s="568"/>
      <c r="HC420" s="568"/>
      <c r="HD420" s="568"/>
      <c r="HE420" s="568"/>
      <c r="HF420" s="568"/>
      <c r="HG420" s="568"/>
      <c r="HH420" s="568"/>
      <c r="HI420" s="568"/>
      <c r="HJ420" s="568"/>
      <c r="HK420" s="568"/>
      <c r="HL420" s="568"/>
      <c r="HM420" s="568"/>
      <c r="HN420" s="568"/>
      <c r="HO420" s="568"/>
      <c r="HP420" s="568"/>
      <c r="HQ420" s="568"/>
      <c r="HR420" s="568"/>
      <c r="HS420" s="568"/>
      <c r="HT420" s="568"/>
      <c r="HU420" s="568"/>
    </row>
    <row r="421" spans="2:229" s="578" customFormat="1">
      <c r="B421" s="591"/>
      <c r="AL421" s="568"/>
      <c r="AM421" s="568"/>
      <c r="AN421" s="568"/>
      <c r="AO421" s="568"/>
      <c r="AP421" s="568"/>
      <c r="AQ421" s="568"/>
      <c r="AR421" s="568"/>
      <c r="AS421" s="568"/>
      <c r="AT421" s="568"/>
      <c r="AU421" s="568"/>
      <c r="AV421" s="568"/>
      <c r="AW421" s="568"/>
      <c r="AX421" s="568"/>
      <c r="AY421" s="568"/>
      <c r="AZ421" s="568"/>
      <c r="BA421" s="568"/>
      <c r="BB421" s="568"/>
      <c r="BC421" s="568"/>
      <c r="BD421" s="568"/>
      <c r="BE421" s="568"/>
      <c r="BF421" s="568"/>
      <c r="BG421" s="568"/>
      <c r="BH421" s="568"/>
      <c r="BI421" s="568"/>
      <c r="BJ421" s="568"/>
      <c r="BK421" s="568"/>
      <c r="BL421" s="568"/>
      <c r="BM421" s="568"/>
      <c r="BN421" s="568"/>
      <c r="BO421" s="568"/>
      <c r="BP421" s="568"/>
      <c r="BQ421" s="568"/>
      <c r="BR421" s="568"/>
      <c r="BS421" s="568"/>
      <c r="BT421" s="568"/>
      <c r="BU421" s="568"/>
      <c r="BV421" s="568"/>
      <c r="BW421" s="568"/>
      <c r="BX421" s="568"/>
      <c r="BY421" s="568"/>
      <c r="BZ421" s="568"/>
      <c r="CA421" s="568"/>
      <c r="CB421" s="568"/>
      <c r="CC421" s="568"/>
      <c r="CD421" s="568"/>
      <c r="CE421" s="568"/>
      <c r="CF421" s="568"/>
      <c r="CG421" s="568"/>
      <c r="CH421" s="568"/>
      <c r="CI421" s="568"/>
      <c r="CJ421" s="568"/>
      <c r="CK421" s="568"/>
      <c r="CL421" s="568"/>
      <c r="CM421" s="568"/>
      <c r="CN421" s="568"/>
      <c r="CO421" s="568"/>
      <c r="CP421" s="568"/>
      <c r="CQ421" s="568"/>
      <c r="CR421" s="568"/>
      <c r="CS421" s="568"/>
      <c r="CT421" s="568"/>
      <c r="CU421" s="568"/>
      <c r="CV421" s="568"/>
      <c r="CW421" s="568"/>
      <c r="CX421" s="568"/>
      <c r="CY421" s="568"/>
      <c r="CZ421" s="568"/>
      <c r="DA421" s="568"/>
      <c r="DB421" s="568"/>
      <c r="DC421" s="568"/>
      <c r="DD421" s="568"/>
      <c r="DE421" s="568"/>
      <c r="DF421" s="568"/>
      <c r="DG421" s="568"/>
      <c r="DH421" s="568"/>
      <c r="DI421" s="568"/>
      <c r="DJ421" s="568"/>
      <c r="DK421" s="568"/>
      <c r="DL421" s="568"/>
      <c r="DM421" s="568"/>
      <c r="DN421" s="568"/>
      <c r="DO421" s="568"/>
      <c r="DP421" s="568"/>
      <c r="DQ421" s="568"/>
      <c r="DR421" s="568"/>
      <c r="DS421" s="568"/>
      <c r="DT421" s="568"/>
      <c r="DU421" s="568"/>
      <c r="DV421" s="568"/>
      <c r="DW421" s="568"/>
      <c r="DX421" s="568"/>
      <c r="DY421" s="568"/>
      <c r="DZ421" s="568"/>
      <c r="EA421" s="568"/>
      <c r="EB421" s="568"/>
      <c r="EC421" s="568"/>
      <c r="ED421" s="568"/>
      <c r="EE421" s="568"/>
      <c r="EF421" s="568"/>
      <c r="EG421" s="568"/>
      <c r="EH421" s="568"/>
      <c r="EI421" s="568"/>
      <c r="EJ421" s="568"/>
      <c r="EK421" s="568"/>
      <c r="EL421" s="568"/>
      <c r="EM421" s="568"/>
      <c r="EN421" s="568"/>
      <c r="EO421" s="568"/>
      <c r="EP421" s="568"/>
      <c r="EQ421" s="568"/>
      <c r="ER421" s="568"/>
      <c r="ES421" s="568"/>
      <c r="ET421" s="568"/>
      <c r="EU421" s="568"/>
      <c r="EV421" s="568"/>
      <c r="EW421" s="568"/>
      <c r="EX421" s="568"/>
      <c r="EY421" s="568"/>
      <c r="EZ421" s="568"/>
      <c r="FA421" s="568"/>
      <c r="FB421" s="568"/>
      <c r="FC421" s="568"/>
      <c r="FD421" s="568"/>
      <c r="FE421" s="568"/>
      <c r="FF421" s="568"/>
      <c r="FG421" s="568"/>
      <c r="FH421" s="568"/>
      <c r="FI421" s="568"/>
      <c r="FJ421" s="568"/>
      <c r="FK421" s="568"/>
      <c r="FL421" s="568"/>
      <c r="FM421" s="568"/>
      <c r="FN421" s="568"/>
      <c r="FO421" s="568"/>
      <c r="FP421" s="568"/>
      <c r="FQ421" s="568"/>
      <c r="FR421" s="568"/>
      <c r="FS421" s="568"/>
      <c r="FT421" s="568"/>
      <c r="FU421" s="568"/>
      <c r="FV421" s="568"/>
      <c r="FW421" s="568"/>
      <c r="FX421" s="568"/>
      <c r="FY421" s="568"/>
      <c r="FZ421" s="568"/>
      <c r="GA421" s="568"/>
      <c r="GB421" s="568"/>
      <c r="GC421" s="568"/>
      <c r="GD421" s="568"/>
      <c r="GE421" s="568"/>
      <c r="GF421" s="568"/>
      <c r="GG421" s="568"/>
      <c r="GH421" s="568"/>
      <c r="GI421" s="568"/>
      <c r="GJ421" s="568"/>
      <c r="GK421" s="568"/>
      <c r="GL421" s="568"/>
      <c r="GM421" s="568"/>
      <c r="GN421" s="568"/>
      <c r="GO421" s="568"/>
      <c r="GP421" s="568"/>
      <c r="GQ421" s="568"/>
      <c r="GR421" s="568"/>
      <c r="GS421" s="568"/>
      <c r="GT421" s="568"/>
      <c r="GU421" s="568"/>
      <c r="GV421" s="568"/>
      <c r="GW421" s="568"/>
      <c r="GX421" s="568"/>
      <c r="GY421" s="568"/>
      <c r="GZ421" s="568"/>
      <c r="HA421" s="568"/>
      <c r="HB421" s="568"/>
      <c r="HC421" s="568"/>
      <c r="HD421" s="568"/>
      <c r="HE421" s="568"/>
      <c r="HF421" s="568"/>
      <c r="HG421" s="568"/>
      <c r="HH421" s="568"/>
      <c r="HI421" s="568"/>
      <c r="HJ421" s="568"/>
      <c r="HK421" s="568"/>
      <c r="HL421" s="568"/>
      <c r="HM421" s="568"/>
      <c r="HN421" s="568"/>
      <c r="HO421" s="568"/>
      <c r="HP421" s="568"/>
      <c r="HQ421" s="568"/>
      <c r="HR421" s="568"/>
      <c r="HS421" s="568"/>
      <c r="HT421" s="568"/>
      <c r="HU421" s="568"/>
    </row>
  </sheetData>
  <mergeCells count="9">
    <mergeCell ref="A2:D2"/>
    <mergeCell ref="C4:D4"/>
    <mergeCell ref="A15:F15"/>
    <mergeCell ref="A4:A6"/>
    <mergeCell ref="B4:B6"/>
    <mergeCell ref="C5:C6"/>
    <mergeCell ref="D5:D6"/>
    <mergeCell ref="E5:E6"/>
    <mergeCell ref="F5:F6"/>
  </mergeCells>
  <phoneticPr fontId="132" type="noConversion"/>
  <printOptions horizontalCentered="1"/>
  <pageMargins left="0.51180555555555596" right="0.59027777777777801" top="0.74791666666666701" bottom="0.74791666666666701" header="0.31388888888888899" footer="0.31388888888888899"/>
  <pageSetup paperSize="9" firstPageNumber="10" orientation="portrait" useFirstPageNumber="1" r:id="rId1"/>
  <headerFooter alignWithMargins="0">
    <oddFooter>&amp;C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67</vt:i4>
      </vt:variant>
    </vt:vector>
  </HeadingPairs>
  <TitlesOfParts>
    <vt:vector size="109" baseType="lpstr">
      <vt:lpstr>18收</vt:lpstr>
      <vt:lpstr>18支</vt:lpstr>
      <vt:lpstr>目录</vt:lpstr>
      <vt:lpstr>2019省支</vt:lpstr>
      <vt:lpstr>18基收</vt:lpstr>
      <vt:lpstr>18基支</vt:lpstr>
      <vt:lpstr>2019转移支付</vt:lpstr>
      <vt:lpstr>2018省基支</vt:lpstr>
      <vt:lpstr>18国收</vt:lpstr>
      <vt:lpstr>18国支</vt:lpstr>
      <vt:lpstr>18社收</vt:lpstr>
      <vt:lpstr>18社支</vt:lpstr>
      <vt:lpstr>2020收</vt:lpstr>
      <vt:lpstr>2020支</vt:lpstr>
      <vt:lpstr>2020省收</vt:lpstr>
      <vt:lpstr>2020省支</vt:lpstr>
      <vt:lpstr>2020省支经济分类</vt:lpstr>
      <vt:lpstr>2020省基本支出经济分类</vt:lpstr>
      <vt:lpstr>2020对下转移支付分项目</vt:lpstr>
      <vt:lpstr>2020对下转移支付分地区</vt:lpstr>
      <vt:lpstr>2020三公</vt:lpstr>
      <vt:lpstr>2020年省收1</vt:lpstr>
      <vt:lpstr>2020年省支1</vt:lpstr>
      <vt:lpstr>2020基收</vt:lpstr>
      <vt:lpstr>2020基支</vt:lpstr>
      <vt:lpstr>2020省基收</vt:lpstr>
      <vt:lpstr>2020省基支</vt:lpstr>
      <vt:lpstr>2020基对下转移支付</vt:lpstr>
      <vt:lpstr>2020省国收1</vt:lpstr>
      <vt:lpstr>Sheet1</vt:lpstr>
      <vt:lpstr>2020国收</vt:lpstr>
      <vt:lpstr>2020国支 </vt:lpstr>
      <vt:lpstr>2020省国收</vt:lpstr>
      <vt:lpstr>2020省国支</vt:lpstr>
      <vt:lpstr>2020社收</vt:lpstr>
      <vt:lpstr>2020社支</vt:lpstr>
      <vt:lpstr>2020省社收</vt:lpstr>
      <vt:lpstr>2020省社支</vt:lpstr>
      <vt:lpstr>2019一般债</vt:lpstr>
      <vt:lpstr>2019省一般债</vt:lpstr>
      <vt:lpstr>2019专项债</vt:lpstr>
      <vt:lpstr>2019省专项债</vt:lpstr>
      <vt:lpstr>'18国收'!Print_Area</vt:lpstr>
      <vt:lpstr>'18国支'!Print_Area</vt:lpstr>
      <vt:lpstr>'18基收'!Print_Area</vt:lpstr>
      <vt:lpstr>'18基支'!Print_Area</vt:lpstr>
      <vt:lpstr>'18社收'!Print_Area</vt:lpstr>
      <vt:lpstr>'18社支'!Print_Area</vt:lpstr>
      <vt:lpstr>'18收'!Print_Area</vt:lpstr>
      <vt:lpstr>'18支'!Print_Area</vt:lpstr>
      <vt:lpstr>'2018省基支'!Print_Area</vt:lpstr>
      <vt:lpstr>'2019省一般债'!Print_Area</vt:lpstr>
      <vt:lpstr>'2019省支'!Print_Area</vt:lpstr>
      <vt:lpstr>'2019省专项债'!Print_Area</vt:lpstr>
      <vt:lpstr>'2019一般债'!Print_Area</vt:lpstr>
      <vt:lpstr>'2019专项债'!Print_Area</vt:lpstr>
      <vt:lpstr>'2019转移支付'!Print_Area</vt:lpstr>
      <vt:lpstr>'2020对下转移支付分地区'!Print_Area</vt:lpstr>
      <vt:lpstr>'2020对下转移支付分项目'!Print_Area</vt:lpstr>
      <vt:lpstr>'2020国收'!Print_Area</vt:lpstr>
      <vt:lpstr>'2020国支 '!Print_Area</vt:lpstr>
      <vt:lpstr>'2020基对下转移支付'!Print_Area</vt:lpstr>
      <vt:lpstr>'2020基收'!Print_Area</vt:lpstr>
      <vt:lpstr>'2020基支'!Print_Area</vt:lpstr>
      <vt:lpstr>'2020年省收1'!Print_Area</vt:lpstr>
      <vt:lpstr>'2020年省支1'!Print_Area</vt:lpstr>
      <vt:lpstr>'2020三公'!Print_Area</vt:lpstr>
      <vt:lpstr>'2020社收'!Print_Area</vt:lpstr>
      <vt:lpstr>'2020社支'!Print_Area</vt:lpstr>
      <vt:lpstr>'2020省国收'!Print_Area</vt:lpstr>
      <vt:lpstr>'2020省国支'!Print_Area</vt:lpstr>
      <vt:lpstr>'2020省基本支出经济分类'!Print_Area</vt:lpstr>
      <vt:lpstr>'2020省基收'!Print_Area</vt:lpstr>
      <vt:lpstr>'2020省基支'!Print_Area</vt:lpstr>
      <vt:lpstr>'2020省社收'!Print_Area</vt:lpstr>
      <vt:lpstr>'2020省社支'!Print_Area</vt:lpstr>
      <vt:lpstr>'2020省收'!Print_Area</vt:lpstr>
      <vt:lpstr>'2020省支'!Print_Area</vt:lpstr>
      <vt:lpstr>'2020省支经济分类'!Print_Area</vt:lpstr>
      <vt:lpstr>'2020收'!Print_Area</vt:lpstr>
      <vt:lpstr>'2020支'!Print_Area</vt:lpstr>
      <vt:lpstr>目录!Print_Area</vt:lpstr>
      <vt:lpstr>'2018省基支'!Print_Titles</vt:lpstr>
      <vt:lpstr>'2019转移支付'!Print_Titles</vt:lpstr>
      <vt:lpstr>'2020对下转移支付分项目'!Print_Titles</vt:lpstr>
      <vt:lpstr>'2020国收'!Print_Titles</vt:lpstr>
      <vt:lpstr>'2020国支 '!Print_Titles</vt:lpstr>
      <vt:lpstr>'2020基对下转移支付'!Print_Titles</vt:lpstr>
      <vt:lpstr>'2020基收'!Print_Titles</vt:lpstr>
      <vt:lpstr>'2020基支'!Print_Titles</vt:lpstr>
      <vt:lpstr>'2020年省收1'!Print_Titles</vt:lpstr>
      <vt:lpstr>'2020年省支1'!Print_Titles</vt:lpstr>
      <vt:lpstr>'2020三公'!Print_Titles</vt:lpstr>
      <vt:lpstr>'2020社收'!Print_Titles</vt:lpstr>
      <vt:lpstr>'2020社支'!Print_Titles</vt:lpstr>
      <vt:lpstr>'2020省国收'!Print_Titles</vt:lpstr>
      <vt:lpstr>'2020省国收1'!Print_Titles</vt:lpstr>
      <vt:lpstr>'2020省国支'!Print_Titles</vt:lpstr>
      <vt:lpstr>'2020省基本支出经济分类'!Print_Titles</vt:lpstr>
      <vt:lpstr>'2020省基收'!Print_Titles</vt:lpstr>
      <vt:lpstr>'2020省基支'!Print_Titles</vt:lpstr>
      <vt:lpstr>'2020省社收'!Print_Titles</vt:lpstr>
      <vt:lpstr>'2020省社支'!Print_Titles</vt:lpstr>
      <vt:lpstr>'2020省收'!Print_Titles</vt:lpstr>
      <vt:lpstr>'2020省支'!Print_Titles</vt:lpstr>
      <vt:lpstr>'2020省支经济分类'!Print_Titles</vt:lpstr>
      <vt:lpstr>'2020收'!Print_Titles</vt:lpstr>
      <vt:lpstr>'2020支'!Print_Titles</vt:lpstr>
      <vt:lpstr>目录!Print_Titles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预算处/俞元鹉</dc:creator>
  <cp:lastModifiedBy>华宁</cp:lastModifiedBy>
  <cp:lastPrinted>2020-02-04T09:31:54Z</cp:lastPrinted>
  <dcterms:created xsi:type="dcterms:W3CDTF">2008-01-10T09:59:00Z</dcterms:created>
  <dcterms:modified xsi:type="dcterms:W3CDTF">2020-02-04T09:42:41Z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2052-10.8.0.6501</vt:lpwstr>
  </property>
</Properties>
</file>